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HSS_Social_Services\2026\HSS26066-CARERESCTR Caregiver Resource Centers\Posting\Bid\"/>
    </mc:Choice>
  </mc:AlternateContent>
  <xr:revisionPtr revIDLastSave="0" documentId="8_{45101633-86C0-49AC-8BF6-E69F33ED4DC8}" xr6:coauthVersionLast="47" xr6:coauthVersionMax="47" xr10:uidLastSave="{00000000-0000-0000-0000-000000000000}"/>
  <bookViews>
    <workbookView xWindow="-108" yWindow="-108" windowWidth="23256" windowHeight="12456" tabRatio="847" xr2:uid="{A4BD54E9-2104-4B97-A3B6-A5566B37F469}"/>
  </bookViews>
  <sheets>
    <sheet name="Budget Worksheet " sheetId="1" r:id="rId1"/>
    <sheet name="Salary Worksheet" sheetId="3" r:id="rId2"/>
    <sheet name="Budget Worksheet Supplement" sheetId="16" r:id="rId3"/>
    <sheet name="Other Program Cost Calculation" sheetId="24" r:id="rId4"/>
    <sheet name="Final Budget" sheetId="4" state="hidden" r:id="rId5"/>
    <sheet name="Comparison Worksheet" sheetId="7" state="hidden" r:id="rId6"/>
    <sheet name="Unit Cost Contract Budget" sheetId="23" state="hidden" r:id="rId7"/>
    <sheet name="Congregate" sheetId="12" state="hidden" r:id="rId8"/>
    <sheet name="Congregate Contract Budget" sheetId="18" state="hidden" r:id="rId9"/>
    <sheet name="Home Delivered" sheetId="15" state="hidden" r:id="rId10"/>
    <sheet name="HD  Contract Budget" sheetId="17" state="hidden" r:id="rId11"/>
    <sheet name="Validation" sheetId="13" state="hidden" r:id="rId12"/>
    <sheet name="Nutrition Budget Validation" sheetId="21" state="hidden" r:id="rId13"/>
  </sheets>
  <definedNames>
    <definedName name="Fringe" localSheetId="6">'Budget Worksheet '!#REF!</definedName>
    <definedName name="Fringe">'Budget Worksheet '!#REF!</definedName>
    <definedName name="_xlnm.Print_Area" localSheetId="0">'Budget Worksheet '!$A$2:$K$34</definedName>
    <definedName name="_xlnm.Print_Area" localSheetId="2">'Budget Worksheet Supplement'!$A$1:$L$60</definedName>
    <definedName name="_xlnm.Print_Area" localSheetId="5">'Comparison Worksheet'!$A$1:$F$35</definedName>
    <definedName name="_xlnm.Print_Area" localSheetId="7">Congregate!$A$1:$J$68</definedName>
    <definedName name="_xlnm.Print_Area" localSheetId="8">'Congregate Contract Budget'!$A$1:$X$22</definedName>
    <definedName name="_xlnm.Print_Area" localSheetId="4">'Final Budget'!$A$2:$G$31</definedName>
    <definedName name="_xlnm.Print_Area" localSheetId="10">'HD  Contract Budget'!$A$1:$AB$30</definedName>
    <definedName name="_xlnm.Print_Area" localSheetId="9">'Home Delivered'!$A$1:$L$68</definedName>
    <definedName name="_xlnm.Print_Area" localSheetId="12">'Nutrition Budget Validation'!$A$1:$F$27</definedName>
    <definedName name="_xlnm.Print_Area" localSheetId="3">'Other Program Cost Calculation'!$A$1:$D$28</definedName>
    <definedName name="_xlnm.Print_Area" localSheetId="1">'Salary Worksheet'!$A$1:$M$19</definedName>
    <definedName name="_xlnm.Print_Area" localSheetId="6">'Unit Cost Contract Budget'!$A$1:$K$42</definedName>
    <definedName name="_xlnm.Print_Area" localSheetId="11">Validation!$A$1:$G$44</definedName>
    <definedName name="_xlnm.Print_Titles" localSheetId="2">'Budget Worksheet Supplement'!$1:$6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6" l="1"/>
  <c r="E4" i="16"/>
  <c r="E3" i="16"/>
  <c r="D5" i="1"/>
  <c r="D3" i="1"/>
  <c r="D4" i="1"/>
  <c r="D19" i="24"/>
  <c r="J53" i="16" s="1"/>
  <c r="F11" i="3"/>
  <c r="G11" i="3" s="1"/>
  <c r="M11" i="3" s="1"/>
  <c r="N11" i="3"/>
  <c r="N13" i="3"/>
  <c r="M13" i="3"/>
  <c r="M14" i="3"/>
  <c r="M15" i="3"/>
  <c r="M16" i="3"/>
  <c r="F15" i="7"/>
  <c r="C19" i="24"/>
  <c r="D24" i="24"/>
  <c r="C26" i="24"/>
  <c r="C14" i="1"/>
  <c r="L14" i="1"/>
  <c r="C13" i="1"/>
  <c r="F11" i="13"/>
  <c r="C12" i="1"/>
  <c r="F12" i="7"/>
  <c r="D18" i="3"/>
  <c r="F18" i="3"/>
  <c r="C18" i="3"/>
  <c r="M17" i="3"/>
  <c r="F12" i="3"/>
  <c r="G12" i="3" s="1"/>
  <c r="M12" i="3" s="1"/>
  <c r="F14" i="3"/>
  <c r="N14" i="3"/>
  <c r="F15" i="3"/>
  <c r="N15" i="3"/>
  <c r="F16" i="3"/>
  <c r="N16" i="3" s="1"/>
  <c r="F17" i="3"/>
  <c r="N17" i="3"/>
  <c r="F10" i="3"/>
  <c r="G10" i="3" s="1"/>
  <c r="H18" i="3"/>
  <c r="H19" i="3" s="1"/>
  <c r="E11" i="1" s="1"/>
  <c r="J14" i="12"/>
  <c r="D10" i="12"/>
  <c r="D14" i="12"/>
  <c r="F16" i="13"/>
  <c r="F17" i="13"/>
  <c r="F18" i="13"/>
  <c r="F19" i="13"/>
  <c r="F20" i="13"/>
  <c r="F21" i="13"/>
  <c r="F22" i="13"/>
  <c r="F23" i="13"/>
  <c r="F24" i="13"/>
  <c r="F25" i="13"/>
  <c r="F26" i="13"/>
  <c r="F27" i="13"/>
  <c r="D69" i="12"/>
  <c r="F69" i="12"/>
  <c r="G69" i="12"/>
  <c r="H69" i="12"/>
  <c r="I69" i="12"/>
  <c r="J69" i="12"/>
  <c r="E69" i="12"/>
  <c r="E39" i="15"/>
  <c r="E43" i="15" s="1"/>
  <c r="F39" i="15"/>
  <c r="G39" i="15"/>
  <c r="G43" i="15" s="1"/>
  <c r="H39" i="15"/>
  <c r="I39" i="15"/>
  <c r="J39" i="15"/>
  <c r="J43" i="15"/>
  <c r="K39" i="15"/>
  <c r="K43" i="15" s="1"/>
  <c r="L39" i="15"/>
  <c r="D39" i="15"/>
  <c r="E28" i="15"/>
  <c r="F28" i="15"/>
  <c r="G28" i="15"/>
  <c r="H28" i="15"/>
  <c r="H43" i="15" s="1"/>
  <c r="I28" i="15"/>
  <c r="J28" i="15"/>
  <c r="K28" i="15"/>
  <c r="L28" i="15"/>
  <c r="L43" i="15" s="1"/>
  <c r="D28" i="15"/>
  <c r="L14" i="15"/>
  <c r="K14" i="15"/>
  <c r="J14" i="15"/>
  <c r="I14" i="15"/>
  <c r="H14" i="15"/>
  <c r="G14" i="15"/>
  <c r="E14" i="15"/>
  <c r="E10" i="15"/>
  <c r="F10" i="15"/>
  <c r="G10" i="15"/>
  <c r="H10" i="15"/>
  <c r="I10" i="15"/>
  <c r="I43" i="15" s="1"/>
  <c r="J10" i="15"/>
  <c r="K10" i="15"/>
  <c r="L10" i="15"/>
  <c r="D10" i="15"/>
  <c r="F14" i="15"/>
  <c r="D14" i="15"/>
  <c r="D43" i="15" s="1"/>
  <c r="D16" i="7"/>
  <c r="G3" i="17"/>
  <c r="G5" i="17"/>
  <c r="X8" i="17"/>
  <c r="X9" i="17"/>
  <c r="J11" i="17"/>
  <c r="L11" i="17"/>
  <c r="N11" i="17"/>
  <c r="P11" i="17"/>
  <c r="R11" i="17"/>
  <c r="AB11" i="17" s="1"/>
  <c r="C7" i="21" s="1"/>
  <c r="T11" i="17"/>
  <c r="V11" i="17"/>
  <c r="X11" i="17"/>
  <c r="X16" i="17"/>
  <c r="X17" i="17"/>
  <c r="J21" i="17"/>
  <c r="L21" i="17"/>
  <c r="N21" i="17"/>
  <c r="P21" i="17"/>
  <c r="R21" i="17"/>
  <c r="AB21" i="17" s="1"/>
  <c r="C14" i="21" s="1"/>
  <c r="C16" i="21" s="1"/>
  <c r="T21" i="17"/>
  <c r="V21" i="17"/>
  <c r="X21" i="17"/>
  <c r="Z21" i="17"/>
  <c r="K33" i="23"/>
  <c r="K24" i="23"/>
  <c r="K17" i="23"/>
  <c r="G19" i="4"/>
  <c r="K23" i="23" s="1"/>
  <c r="K26" i="23" s="1"/>
  <c r="F19" i="4"/>
  <c r="K9" i="23" s="1"/>
  <c r="K12" i="23" s="1"/>
  <c r="K10" i="23"/>
  <c r="H4" i="23"/>
  <c r="H5" i="23"/>
  <c r="H3" i="23"/>
  <c r="E16" i="1"/>
  <c r="G16" i="1"/>
  <c r="I16" i="1"/>
  <c r="B41" i="13"/>
  <c r="B40" i="13"/>
  <c r="E46" i="15"/>
  <c r="L20" i="17"/>
  <c r="L23" i="17" s="1"/>
  <c r="D62" i="15"/>
  <c r="J19" i="17" s="1"/>
  <c r="J25" i="17" s="1"/>
  <c r="E66" i="15"/>
  <c r="F66" i="15"/>
  <c r="G66" i="15"/>
  <c r="H66" i="15"/>
  <c r="I66" i="15"/>
  <c r="J66" i="15"/>
  <c r="K66" i="15"/>
  <c r="E66" i="12"/>
  <c r="F66" i="12"/>
  <c r="G66" i="12"/>
  <c r="H66" i="12"/>
  <c r="I66" i="12"/>
  <c r="J66" i="12"/>
  <c r="E62" i="12"/>
  <c r="L11" i="18" s="1"/>
  <c r="L17" i="18" s="1"/>
  <c r="F62" i="12"/>
  <c r="N11" i="18" s="1"/>
  <c r="N17" i="18" s="1"/>
  <c r="G62" i="12"/>
  <c r="P11" i="18"/>
  <c r="P17" i="18"/>
  <c r="H62" i="12"/>
  <c r="R11" i="18" s="1"/>
  <c r="R17" i="18" s="1"/>
  <c r="I62" i="12"/>
  <c r="T11" i="18" s="1"/>
  <c r="T17" i="18" s="1"/>
  <c r="J62" i="12"/>
  <c r="E58" i="12"/>
  <c r="F58" i="12"/>
  <c r="G58" i="12"/>
  <c r="H58" i="12"/>
  <c r="I58" i="12"/>
  <c r="J58" i="12"/>
  <c r="E54" i="12"/>
  <c r="F54" i="12"/>
  <c r="G54" i="12"/>
  <c r="H54" i="12"/>
  <c r="I54" i="12"/>
  <c r="J54" i="12"/>
  <c r="D54" i="12"/>
  <c r="D66" i="12"/>
  <c r="D62" i="12"/>
  <c r="J11" i="18"/>
  <c r="D58" i="12"/>
  <c r="E50" i="12"/>
  <c r="F50" i="12"/>
  <c r="G50" i="12"/>
  <c r="H50" i="12"/>
  <c r="I50" i="12"/>
  <c r="J50" i="12"/>
  <c r="D50" i="12"/>
  <c r="E46" i="12"/>
  <c r="L12" i="18" s="1"/>
  <c r="F46" i="12"/>
  <c r="N12" i="18" s="1"/>
  <c r="G46" i="12"/>
  <c r="H46" i="12"/>
  <c r="R12" i="18"/>
  <c r="R15" i="18"/>
  <c r="R10" i="18"/>
  <c r="I46" i="12"/>
  <c r="T12" i="18"/>
  <c r="J46" i="12"/>
  <c r="V12" i="18" s="1"/>
  <c r="V15" i="18" s="1"/>
  <c r="D46" i="12"/>
  <c r="J12" i="18"/>
  <c r="J10" i="18" s="1"/>
  <c r="C44" i="15"/>
  <c r="C44" i="12"/>
  <c r="D16" i="21"/>
  <c r="L66" i="15"/>
  <c r="D66" i="15"/>
  <c r="E62" i="15"/>
  <c r="L19" i="17" s="1"/>
  <c r="L25" i="17" s="1"/>
  <c r="F62" i="15"/>
  <c r="N19" i="17" s="1"/>
  <c r="N25" i="17" s="1"/>
  <c r="G62" i="15"/>
  <c r="P19" i="17"/>
  <c r="P25" i="17" s="1"/>
  <c r="H62" i="15"/>
  <c r="R19" i="17" s="1"/>
  <c r="R25" i="17" s="1"/>
  <c r="I62" i="15"/>
  <c r="T19" i="17"/>
  <c r="T25" i="17"/>
  <c r="J62" i="15"/>
  <c r="V19" i="17"/>
  <c r="V25" i="17"/>
  <c r="K62" i="15"/>
  <c r="X19" i="17" s="1"/>
  <c r="X25" i="17" s="1"/>
  <c r="L62" i="15"/>
  <c r="E58" i="15"/>
  <c r="F58" i="15"/>
  <c r="G58" i="15"/>
  <c r="H58" i="15"/>
  <c r="I58" i="15"/>
  <c r="J58" i="15"/>
  <c r="K58" i="15"/>
  <c r="L58" i="15"/>
  <c r="D58" i="15"/>
  <c r="E54" i="15"/>
  <c r="F54" i="15"/>
  <c r="G54" i="15"/>
  <c r="H54" i="15"/>
  <c r="I54" i="15"/>
  <c r="J54" i="15"/>
  <c r="K54" i="15"/>
  <c r="L54" i="15"/>
  <c r="D54" i="15"/>
  <c r="L50" i="15"/>
  <c r="K50" i="15"/>
  <c r="X10" i="17"/>
  <c r="X13" i="17" s="1"/>
  <c r="J50" i="15"/>
  <c r="V10" i="17"/>
  <c r="V13" i="17" s="1"/>
  <c r="I50" i="15"/>
  <c r="T10" i="17"/>
  <c r="T13" i="17"/>
  <c r="H50" i="15"/>
  <c r="R10" i="17"/>
  <c r="R13" i="17" s="1"/>
  <c r="G50" i="15"/>
  <c r="P10" i="17"/>
  <c r="P13" i="17"/>
  <c r="F50" i="15"/>
  <c r="N10" i="17" s="1"/>
  <c r="N13" i="17" s="1"/>
  <c r="E50" i="15"/>
  <c r="L10" i="17" s="1"/>
  <c r="L13" i="17" s="1"/>
  <c r="D50" i="15"/>
  <c r="J10" i="17"/>
  <c r="J13" i="17" s="1"/>
  <c r="L46" i="15"/>
  <c r="Z20" i="17" s="1"/>
  <c r="Z23" i="17" s="1"/>
  <c r="I46" i="15"/>
  <c r="T20" i="17"/>
  <c r="H46" i="15"/>
  <c r="R20" i="17" s="1"/>
  <c r="G46" i="15"/>
  <c r="P20" i="17" s="1"/>
  <c r="F46" i="15"/>
  <c r="N20" i="17"/>
  <c r="N23" i="17" s="1"/>
  <c r="D46" i="15"/>
  <c r="J20" i="17"/>
  <c r="J23" i="17" s="1"/>
  <c r="C45" i="12"/>
  <c r="A3" i="12"/>
  <c r="D12" i="1"/>
  <c r="L12" i="1" s="1"/>
  <c r="V13" i="18"/>
  <c r="D7" i="21"/>
  <c r="C68" i="12"/>
  <c r="L68" i="12" s="1"/>
  <c r="C65" i="12"/>
  <c r="C64" i="12"/>
  <c r="X16" i="18" s="1"/>
  <c r="L64" i="12"/>
  <c r="C61" i="12"/>
  <c r="C60" i="12"/>
  <c r="L60" i="12" s="1"/>
  <c r="C57" i="12"/>
  <c r="C53" i="12"/>
  <c r="C68" i="15"/>
  <c r="C65" i="15"/>
  <c r="C64" i="15"/>
  <c r="AB24" i="17" s="1"/>
  <c r="C61" i="15"/>
  <c r="C60" i="15"/>
  <c r="N60" i="15" s="1"/>
  <c r="C57" i="15"/>
  <c r="C56" i="15"/>
  <c r="N56" i="15" s="1"/>
  <c r="C53" i="15"/>
  <c r="C52" i="15"/>
  <c r="C49" i="15"/>
  <c r="C48" i="15"/>
  <c r="N48" i="15"/>
  <c r="C45" i="15"/>
  <c r="F39" i="12"/>
  <c r="F43" i="12" s="1"/>
  <c r="G39" i="12"/>
  <c r="G43" i="12"/>
  <c r="H39" i="12"/>
  <c r="I39" i="12"/>
  <c r="J39" i="12"/>
  <c r="J43" i="12" s="1"/>
  <c r="E39" i="12"/>
  <c r="F28" i="12"/>
  <c r="G28" i="12"/>
  <c r="H28" i="12"/>
  <c r="I28" i="12"/>
  <c r="J28" i="12"/>
  <c r="E28" i="12"/>
  <c r="F10" i="12"/>
  <c r="G10" i="12"/>
  <c r="H10" i="12"/>
  <c r="H43" i="12" s="1"/>
  <c r="I10" i="12"/>
  <c r="I43" i="12" s="1"/>
  <c r="J10" i="12"/>
  <c r="E10" i="12"/>
  <c r="F14" i="12"/>
  <c r="G14" i="12"/>
  <c r="H14" i="12"/>
  <c r="I14" i="12"/>
  <c r="E14" i="12"/>
  <c r="T13" i="18"/>
  <c r="R13" i="18"/>
  <c r="P13" i="18"/>
  <c r="X13" i="18" s="1"/>
  <c r="C15" i="21" s="1"/>
  <c r="N13" i="18"/>
  <c r="L13" i="18"/>
  <c r="J13" i="18"/>
  <c r="T8" i="18"/>
  <c r="T9" i="18"/>
  <c r="G3" i="18"/>
  <c r="G5" i="18"/>
  <c r="C49" i="12"/>
  <c r="J17" i="18"/>
  <c r="X17" i="18" s="1"/>
  <c r="C21" i="21" s="1"/>
  <c r="P12" i="18"/>
  <c r="P15" i="18"/>
  <c r="P10" i="18"/>
  <c r="K46" i="15"/>
  <c r="X20" i="17"/>
  <c r="X18" i="17" s="1"/>
  <c r="J46" i="15"/>
  <c r="V20" i="17" s="1"/>
  <c r="B40" i="15"/>
  <c r="B41" i="15"/>
  <c r="B37" i="15"/>
  <c r="B38" i="15"/>
  <c r="B24" i="15"/>
  <c r="B25" i="15"/>
  <c r="B26" i="15"/>
  <c r="B27" i="15"/>
  <c r="B13" i="15"/>
  <c r="B40" i="12"/>
  <c r="B41" i="12"/>
  <c r="B37" i="12"/>
  <c r="B38" i="12"/>
  <c r="B24" i="12"/>
  <c r="B25" i="12"/>
  <c r="B26" i="12"/>
  <c r="B27" i="12"/>
  <c r="B13" i="12"/>
  <c r="B37" i="13"/>
  <c r="B38" i="13"/>
  <c r="F29" i="13"/>
  <c r="F30" i="13"/>
  <c r="F31" i="13"/>
  <c r="F32" i="13"/>
  <c r="F33" i="13"/>
  <c r="F34" i="13"/>
  <c r="F35" i="13"/>
  <c r="F36" i="13"/>
  <c r="F37" i="13"/>
  <c r="F38" i="13"/>
  <c r="F40" i="13"/>
  <c r="F41" i="13"/>
  <c r="C26" i="12"/>
  <c r="D26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C25" i="15"/>
  <c r="E25" i="13"/>
  <c r="C22" i="15"/>
  <c r="E22" i="13" s="1"/>
  <c r="C21" i="15"/>
  <c r="E21" i="13"/>
  <c r="C20" i="15"/>
  <c r="E20" i="13" s="1"/>
  <c r="C19" i="15"/>
  <c r="E19" i="13" s="1"/>
  <c r="C26" i="15"/>
  <c r="E26" i="13"/>
  <c r="C27" i="15"/>
  <c r="C15" i="15"/>
  <c r="C14" i="15" s="1"/>
  <c r="C16" i="15"/>
  <c r="C17" i="15"/>
  <c r="E17" i="13" s="1"/>
  <c r="C18" i="15"/>
  <c r="E18" i="13" s="1"/>
  <c r="C23" i="15"/>
  <c r="E23" i="13"/>
  <c r="C24" i="15"/>
  <c r="E24" i="13"/>
  <c r="E27" i="13"/>
  <c r="C27" i="12"/>
  <c r="D27" i="13"/>
  <c r="C27" i="13" s="1"/>
  <c r="G27" i="13" s="1"/>
  <c r="C22" i="12"/>
  <c r="D22" i="13"/>
  <c r="C21" i="12"/>
  <c r="D21" i="13" s="1"/>
  <c r="C21" i="13" s="1"/>
  <c r="G21" i="13" s="1"/>
  <c r="C20" i="12"/>
  <c r="D20" i="13"/>
  <c r="C20" i="13" s="1"/>
  <c r="G20" i="13" s="1"/>
  <c r="C19" i="12"/>
  <c r="D19" i="13" s="1"/>
  <c r="F13" i="13"/>
  <c r="C38" i="12"/>
  <c r="D38" i="13" s="1"/>
  <c r="C38" i="13" s="1"/>
  <c r="G38" i="13" s="1"/>
  <c r="C37" i="12"/>
  <c r="D37" i="13" s="1"/>
  <c r="C8" i="15"/>
  <c r="C9" i="15"/>
  <c r="E9" i="13"/>
  <c r="C11" i="15"/>
  <c r="C12" i="15"/>
  <c r="E12" i="13"/>
  <c r="C13" i="15"/>
  <c r="C10" i="15" s="1"/>
  <c r="C29" i="15"/>
  <c r="C28" i="15"/>
  <c r="E28" i="13" s="1"/>
  <c r="C30" i="15"/>
  <c r="E30" i="13" s="1"/>
  <c r="C30" i="13" s="1"/>
  <c r="G30" i="13" s="1"/>
  <c r="C31" i="15"/>
  <c r="E31" i="13" s="1"/>
  <c r="C32" i="15"/>
  <c r="E32" i="13"/>
  <c r="C33" i="15"/>
  <c r="C34" i="15"/>
  <c r="E34" i="13" s="1"/>
  <c r="C34" i="13" s="1"/>
  <c r="G34" i="13" s="1"/>
  <c r="C35" i="15"/>
  <c r="E35" i="13"/>
  <c r="C36" i="15"/>
  <c r="E36" i="13"/>
  <c r="C36" i="13"/>
  <c r="G36" i="13" s="1"/>
  <c r="C37" i="15"/>
  <c r="E37" i="13" s="1"/>
  <c r="C38" i="15"/>
  <c r="E38" i="13"/>
  <c r="E33" i="13"/>
  <c r="C40" i="15"/>
  <c r="E40" i="13"/>
  <c r="C41" i="15"/>
  <c r="C25" i="12"/>
  <c r="D25" i="13" s="1"/>
  <c r="C25" i="13" s="1"/>
  <c r="G25" i="13" s="1"/>
  <c r="C29" i="12"/>
  <c r="D29" i="13" s="1"/>
  <c r="C29" i="13" s="1"/>
  <c r="G29" i="13" s="1"/>
  <c r="C30" i="12"/>
  <c r="D30" i="13"/>
  <c r="C31" i="12"/>
  <c r="C28" i="12" s="1"/>
  <c r="D28" i="13" s="1"/>
  <c r="C32" i="12"/>
  <c r="D32" i="13"/>
  <c r="C33" i="12"/>
  <c r="D33" i="13" s="1"/>
  <c r="C33" i="13" s="1"/>
  <c r="G33" i="13" s="1"/>
  <c r="C34" i="12"/>
  <c r="D34" i="13"/>
  <c r="C35" i="12"/>
  <c r="D35" i="13" s="1"/>
  <c r="C35" i="13" s="1"/>
  <c r="G35" i="13" s="1"/>
  <c r="C36" i="12"/>
  <c r="D36" i="13"/>
  <c r="C56" i="12"/>
  <c r="L56" i="12" s="1"/>
  <c r="C52" i="12"/>
  <c r="L52" i="12" s="1"/>
  <c r="C48" i="12"/>
  <c r="L48" i="12" s="1"/>
  <c r="C42" i="12"/>
  <c r="D42" i="13"/>
  <c r="C41" i="12"/>
  <c r="D41" i="13"/>
  <c r="C41" i="13" s="1"/>
  <c r="G41" i="13" s="1"/>
  <c r="C40" i="12"/>
  <c r="C39" i="12" s="1"/>
  <c r="C24" i="12"/>
  <c r="D24" i="13"/>
  <c r="C24" i="13" s="1"/>
  <c r="G24" i="13" s="1"/>
  <c r="C23" i="12"/>
  <c r="D23" i="13" s="1"/>
  <c r="C23" i="13" s="1"/>
  <c r="G23" i="13" s="1"/>
  <c r="C18" i="12"/>
  <c r="D18" i="13"/>
  <c r="C18" i="13" s="1"/>
  <c r="G18" i="13" s="1"/>
  <c r="C17" i="12"/>
  <c r="D17" i="13" s="1"/>
  <c r="C16" i="12"/>
  <c r="D16" i="13" s="1"/>
  <c r="C16" i="13" s="1"/>
  <c r="G16" i="13" s="1"/>
  <c r="C15" i="12"/>
  <c r="C13" i="12"/>
  <c r="D13" i="13"/>
  <c r="C12" i="12"/>
  <c r="D12" i="13" s="1"/>
  <c r="C12" i="13" s="1"/>
  <c r="G12" i="13" s="1"/>
  <c r="C11" i="12"/>
  <c r="C10" i="12" s="1"/>
  <c r="C9" i="12"/>
  <c r="D9" i="13" s="1"/>
  <c r="C9" i="13" s="1"/>
  <c r="C8" i="12"/>
  <c r="D8" i="13"/>
  <c r="C42" i="15"/>
  <c r="E42" i="13"/>
  <c r="C42" i="13" s="1"/>
  <c r="I18" i="3"/>
  <c r="F10" i="1" s="1"/>
  <c r="J18" i="3"/>
  <c r="G10" i="1"/>
  <c r="J19" i="3"/>
  <c r="G11" i="1" s="1"/>
  <c r="G31" i="1" s="1"/>
  <c r="K18" i="3"/>
  <c r="K19" i="3"/>
  <c r="L18" i="3"/>
  <c r="L19" i="3" s="1"/>
  <c r="I11" i="1" s="1"/>
  <c r="I12" i="1"/>
  <c r="E12" i="1"/>
  <c r="E31" i="1" s="1"/>
  <c r="F12" i="1"/>
  <c r="J21" i="16" s="1"/>
  <c r="G12" i="1"/>
  <c r="J51" i="16"/>
  <c r="H28" i="16"/>
  <c r="J30" i="16" s="1"/>
  <c r="F33" i="7"/>
  <c r="F31" i="7"/>
  <c r="F30" i="7"/>
  <c r="D25" i="7"/>
  <c r="F14" i="7"/>
  <c r="A4" i="4"/>
  <c r="H12" i="1"/>
  <c r="F11" i="7"/>
  <c r="C18" i="4"/>
  <c r="E28" i="7" s="1"/>
  <c r="F28" i="7"/>
  <c r="L15" i="1"/>
  <c r="A4" i="7"/>
  <c r="A5" i="4"/>
  <c r="A3" i="13"/>
  <c r="A4" i="15"/>
  <c r="A2" i="13"/>
  <c r="A4" i="12"/>
  <c r="A3" i="15"/>
  <c r="A4" i="13"/>
  <c r="A2" i="15"/>
  <c r="A2" i="12"/>
  <c r="D39" i="12"/>
  <c r="D28" i="12"/>
  <c r="D43" i="12" s="1"/>
  <c r="A6" i="4"/>
  <c r="A5" i="7"/>
  <c r="A3" i="7"/>
  <c r="D15" i="13"/>
  <c r="F23" i="7"/>
  <c r="E41" i="13"/>
  <c r="F9" i="7"/>
  <c r="F29" i="7"/>
  <c r="F32" i="7"/>
  <c r="N18" i="17"/>
  <c r="E19" i="4"/>
  <c r="D19" i="4"/>
  <c r="E32" i="7" s="1"/>
  <c r="D26" i="4"/>
  <c r="E33" i="7"/>
  <c r="F24" i="7"/>
  <c r="F10" i="7"/>
  <c r="E16" i="13"/>
  <c r="F16" i="1"/>
  <c r="F39" i="13"/>
  <c r="F13" i="7"/>
  <c r="E10" i="1"/>
  <c r="F28" i="13"/>
  <c r="L28" i="12"/>
  <c r="C20" i="4"/>
  <c r="C21" i="4" s="1"/>
  <c r="K31" i="23" s="1"/>
  <c r="K36" i="23" s="1"/>
  <c r="E31" i="7"/>
  <c r="C22" i="4"/>
  <c r="N64" i="15"/>
  <c r="E24" i="7"/>
  <c r="D22" i="21"/>
  <c r="N52" i="15"/>
  <c r="N68" i="15"/>
  <c r="D8" i="21"/>
  <c r="D25" i="21"/>
  <c r="E30" i="7"/>
  <c r="E43" i="12"/>
  <c r="E71" i="12" s="1"/>
  <c r="J18" i="17"/>
  <c r="J15" i="18"/>
  <c r="I19" i="3"/>
  <c r="F11" i="1"/>
  <c r="E29" i="13"/>
  <c r="K16" i="23"/>
  <c r="K19" i="23"/>
  <c r="E29" i="7"/>
  <c r="C32" i="13"/>
  <c r="G32" i="13" s="1"/>
  <c r="F43" i="15"/>
  <c r="F70" i="15"/>
  <c r="C39" i="15"/>
  <c r="E39" i="13" s="1"/>
  <c r="C26" i="13"/>
  <c r="G26" i="13"/>
  <c r="T23" i="17"/>
  <c r="T18" i="17"/>
  <c r="T10" i="18"/>
  <c r="T15" i="18"/>
  <c r="F69" i="15"/>
  <c r="E18" i="3"/>
  <c r="D16" i="1"/>
  <c r="J41" i="16" s="1"/>
  <c r="F12" i="13"/>
  <c r="C27" i="24"/>
  <c r="J48" i="16"/>
  <c r="J50" i="16"/>
  <c r="J49" i="16"/>
  <c r="J52" i="16" s="1"/>
  <c r="J70" i="15"/>
  <c r="J69" i="15"/>
  <c r="C8" i="13"/>
  <c r="G70" i="12"/>
  <c r="G71" i="12"/>
  <c r="E11" i="13"/>
  <c r="N39" i="15"/>
  <c r="L13" i="1"/>
  <c r="E8" i="13"/>
  <c r="H17" i="1"/>
  <c r="H16" i="1"/>
  <c r="H31" i="1"/>
  <c r="C17" i="1"/>
  <c r="C16" i="1"/>
  <c r="C13" i="4" s="1"/>
  <c r="F14" i="13"/>
  <c r="F15" i="13"/>
  <c r="L16" i="1"/>
  <c r="J54" i="16"/>
  <c r="J58" i="16" s="1"/>
  <c r="C28" i="24"/>
  <c r="D22" i="24"/>
  <c r="D23" i="24"/>
  <c r="D26" i="24" s="1"/>
  <c r="J55" i="16"/>
  <c r="F10" i="13"/>
  <c r="C12" i="4"/>
  <c r="K32" i="23"/>
  <c r="K35" i="23" s="1"/>
  <c r="K37" i="23" s="1"/>
  <c r="K30" i="23"/>
  <c r="N10" i="3"/>
  <c r="F16" i="7"/>
  <c r="F25" i="7"/>
  <c r="F21" i="7"/>
  <c r="J56" i="16" l="1"/>
  <c r="C19" i="13"/>
  <c r="G19" i="13" s="1"/>
  <c r="I71" i="12"/>
  <c r="I70" i="12"/>
  <c r="E69" i="15"/>
  <c r="E70" i="15"/>
  <c r="F16" i="21"/>
  <c r="E16" i="21"/>
  <c r="C43" i="15"/>
  <c r="F70" i="12"/>
  <c r="F71" i="12"/>
  <c r="H70" i="15"/>
  <c r="H69" i="15"/>
  <c r="AB23" i="17"/>
  <c r="C22" i="13"/>
  <c r="G22" i="13" s="1"/>
  <c r="V23" i="17"/>
  <c r="V18" i="17"/>
  <c r="N10" i="18"/>
  <c r="N15" i="18"/>
  <c r="N14" i="15"/>
  <c r="E14" i="13"/>
  <c r="H70" i="12"/>
  <c r="H71" i="12"/>
  <c r="D71" i="12"/>
  <c r="D70" i="12"/>
  <c r="N10" i="15"/>
  <c r="E10" i="13"/>
  <c r="D39" i="13"/>
  <c r="C39" i="13" s="1"/>
  <c r="G39" i="13" s="1"/>
  <c r="L39" i="12"/>
  <c r="L10" i="18"/>
  <c r="L15" i="18"/>
  <c r="X15" i="18" s="1"/>
  <c r="P18" i="17"/>
  <c r="P23" i="17"/>
  <c r="L10" i="12"/>
  <c r="D10" i="13"/>
  <c r="C28" i="13"/>
  <c r="G28" i="13" s="1"/>
  <c r="R23" i="17"/>
  <c r="R18" i="17"/>
  <c r="K41" i="23"/>
  <c r="D69" i="15"/>
  <c r="D70" i="15"/>
  <c r="AB25" i="17"/>
  <c r="C20" i="21" s="1"/>
  <c r="C22" i="21" s="1"/>
  <c r="K70" i="15"/>
  <c r="K69" i="15"/>
  <c r="C37" i="13"/>
  <c r="G37" i="13" s="1"/>
  <c r="AB13" i="17"/>
  <c r="C8" i="21" s="1"/>
  <c r="J71" i="12"/>
  <c r="J70" i="12"/>
  <c r="E7" i="21"/>
  <c r="F7" i="21"/>
  <c r="M10" i="3"/>
  <c r="G18" i="3"/>
  <c r="F31" i="1"/>
  <c r="C15" i="13"/>
  <c r="G15" i="13" s="1"/>
  <c r="C17" i="13"/>
  <c r="G17" i="13" s="1"/>
  <c r="L70" i="15"/>
  <c r="L69" i="15"/>
  <c r="I70" i="15"/>
  <c r="I69" i="15"/>
  <c r="G69" i="15"/>
  <c r="G70" i="15"/>
  <c r="C69" i="12"/>
  <c r="D40" i="13"/>
  <c r="C40" i="13" s="1"/>
  <c r="G40" i="13" s="1"/>
  <c r="E13" i="13"/>
  <c r="C13" i="13" s="1"/>
  <c r="G13" i="13" s="1"/>
  <c r="E15" i="13"/>
  <c r="X23" i="17"/>
  <c r="D11" i="13"/>
  <c r="C11" i="13" s="1"/>
  <c r="G11" i="13" s="1"/>
  <c r="N28" i="15"/>
  <c r="E70" i="12"/>
  <c r="E23" i="7"/>
  <c r="D31" i="13"/>
  <c r="C31" i="13" s="1"/>
  <c r="G31" i="13" s="1"/>
  <c r="L18" i="17"/>
  <c r="I10" i="1"/>
  <c r="I31" i="1" s="1"/>
  <c r="N12" i="3"/>
  <c r="C14" i="12"/>
  <c r="C18" i="21" l="1"/>
  <c r="X21" i="18"/>
  <c r="X18" i="18"/>
  <c r="C24" i="21" s="1"/>
  <c r="AB29" i="17"/>
  <c r="C17" i="21"/>
  <c r="AB26" i="17"/>
  <c r="C23" i="21" s="1"/>
  <c r="C25" i="21" s="1"/>
  <c r="L14" i="12"/>
  <c r="D14" i="13"/>
  <c r="C14" i="13" s="1"/>
  <c r="G14" i="13" s="1"/>
  <c r="C10" i="13"/>
  <c r="E8" i="21"/>
  <c r="F8" i="21"/>
  <c r="E44" i="13"/>
  <c r="C70" i="15"/>
  <c r="E43" i="13"/>
  <c r="C69" i="15"/>
  <c r="F22" i="21"/>
  <c r="E22" i="21"/>
  <c r="J8" i="16"/>
  <c r="G19" i="3"/>
  <c r="D10" i="1"/>
  <c r="M18" i="3"/>
  <c r="C43" i="12"/>
  <c r="D44" i="13" l="1"/>
  <c r="C44" i="13" s="1"/>
  <c r="D43" i="13"/>
  <c r="C70" i="12"/>
  <c r="C71" i="12"/>
  <c r="G10" i="13"/>
  <c r="C43" i="13"/>
  <c r="C10" i="4"/>
  <c r="C14" i="4" s="1"/>
  <c r="C10" i="1"/>
  <c r="E25" i="21"/>
  <c r="F25" i="21"/>
  <c r="M19" i="3"/>
  <c r="J13" i="16"/>
  <c r="C19" i="21"/>
  <c r="C11" i="1" l="1"/>
  <c r="C11" i="4"/>
  <c r="F8" i="13"/>
  <c r="G8" i="13" s="1"/>
  <c r="N8" i="15"/>
  <c r="L8" i="12"/>
  <c r="L10" i="1"/>
  <c r="C27" i="21"/>
  <c r="D11" i="1" l="1"/>
  <c r="L11" i="1"/>
  <c r="F9" i="13"/>
  <c r="G9" i="13" s="1"/>
  <c r="C31" i="1"/>
  <c r="N9" i="15"/>
  <c r="C32" i="1"/>
  <c r="L9" i="12"/>
  <c r="F43" i="13" l="1"/>
  <c r="G43" i="13" s="1"/>
  <c r="N43" i="15"/>
  <c r="L43" i="12"/>
  <c r="L42" i="12"/>
  <c r="N42" i="15"/>
  <c r="F42" i="13"/>
  <c r="G42" i="13" s="1"/>
  <c r="D32" i="1"/>
  <c r="D31" i="1"/>
  <c r="C33" i="1" l="1"/>
  <c r="L44" i="12"/>
  <c r="D19" i="21"/>
  <c r="D27" i="21"/>
  <c r="N44" i="15"/>
  <c r="E27" i="21" l="1"/>
  <c r="F27" i="21"/>
  <c r="F19" i="21"/>
  <c r="E19" i="21"/>
  <c r="C16" i="4"/>
  <c r="C23" i="4" s="1"/>
  <c r="E16" i="7"/>
  <c r="F44" i="13"/>
  <c r="G44" i="13" s="1"/>
  <c r="E21" i="7" l="1"/>
  <c r="E25" i="7" s="1"/>
  <c r="C24" i="4"/>
</calcChain>
</file>

<file path=xl/sharedStrings.xml><?xml version="1.0" encoding="utf-8"?>
<sst xmlns="http://schemas.openxmlformats.org/spreadsheetml/2006/main" count="581" uniqueCount="265">
  <si>
    <t>Salary</t>
  </si>
  <si>
    <t>SSBG</t>
  </si>
  <si>
    <t>State</t>
  </si>
  <si>
    <t>Totals</t>
  </si>
  <si>
    <t>Total</t>
  </si>
  <si>
    <t>Training</t>
  </si>
  <si>
    <t>Contractual</t>
  </si>
  <si>
    <t>Telephone/Internet</t>
  </si>
  <si>
    <t>Printing/Advertising</t>
  </si>
  <si>
    <t>Postage</t>
  </si>
  <si>
    <t>Insurance</t>
  </si>
  <si>
    <t>Supplies</t>
  </si>
  <si>
    <t>Office Supplies</t>
  </si>
  <si>
    <t>Program Supplies</t>
  </si>
  <si>
    <t>Paper Supplies</t>
  </si>
  <si>
    <t>Medical Supplies</t>
  </si>
  <si>
    <t>Photocopy</t>
  </si>
  <si>
    <t>Raw Food</t>
  </si>
  <si>
    <t>Prepared Meals</t>
  </si>
  <si>
    <t>Vehicle (oil,gas, etc)</t>
  </si>
  <si>
    <t>Unit Cost</t>
  </si>
  <si>
    <t>Reimbursement Rate</t>
  </si>
  <si>
    <t>Tobacco</t>
  </si>
  <si>
    <t>% of Time</t>
  </si>
  <si>
    <t>on Project</t>
  </si>
  <si>
    <t>Administration</t>
  </si>
  <si>
    <t>TOTAL</t>
  </si>
  <si>
    <t>Program Income</t>
  </si>
  <si>
    <t>Planned Units of Service</t>
  </si>
  <si>
    <t>Planned Program Income</t>
  </si>
  <si>
    <t>DSAAPD Resources Needed</t>
  </si>
  <si>
    <t>Other Resources (USDA Commodities)</t>
  </si>
  <si>
    <t>Name of Staff</t>
  </si>
  <si>
    <t>Title/Position</t>
  </si>
  <si>
    <t>Local Cash/</t>
  </si>
  <si>
    <t>In-Kind</t>
  </si>
  <si>
    <t>BUDGET</t>
  </si>
  <si>
    <t>Program Income per Unit of Service</t>
  </si>
  <si>
    <t>Funds</t>
  </si>
  <si>
    <t>Salary Paid w/</t>
  </si>
  <si>
    <t>Program</t>
  </si>
  <si>
    <t>Income</t>
  </si>
  <si>
    <t>OAA</t>
  </si>
  <si>
    <t xml:space="preserve">Tobacco </t>
  </si>
  <si>
    <t xml:space="preserve">State </t>
  </si>
  <si>
    <t>Budget Items</t>
  </si>
  <si>
    <t>BUDGET ITEMS</t>
  </si>
  <si>
    <t>Variance</t>
  </si>
  <si>
    <t>% Line Item Change</t>
  </si>
  <si>
    <r>
      <t xml:space="preserve">* </t>
    </r>
    <r>
      <rPr>
        <sz val="10"/>
        <rFont val="Arial"/>
        <family val="2"/>
      </rPr>
      <t>Total Contract Revenue must equal Total Contract Expenses</t>
    </r>
  </si>
  <si>
    <r>
      <t>*</t>
    </r>
    <r>
      <rPr>
        <sz val="10"/>
        <rFont val="Arial"/>
        <family val="2"/>
      </rPr>
      <t xml:space="preserve"> Total DSAAPD Funds is the sum of Title III &amp; NSIP Cash or SSBG</t>
    </r>
  </si>
  <si>
    <t xml:space="preserve">C-1 </t>
  </si>
  <si>
    <t>Staff Fringe Benefits</t>
  </si>
  <si>
    <t xml:space="preserve">C-2 </t>
  </si>
  <si>
    <t>Travel/Training (Total)</t>
  </si>
  <si>
    <t xml:space="preserve">C-3 </t>
  </si>
  <si>
    <t>Contractual  (Total)</t>
  </si>
  <si>
    <t xml:space="preserve">C-4 </t>
  </si>
  <si>
    <t>Supplies   (Total)</t>
  </si>
  <si>
    <t xml:space="preserve">C-5 </t>
  </si>
  <si>
    <t>Equipment/Other Direct Costs  (Total)</t>
  </si>
  <si>
    <t xml:space="preserve">C-6 </t>
  </si>
  <si>
    <t>Indirect Costs (Total Salaries w/o fringe x rate)</t>
  </si>
  <si>
    <t xml:space="preserve">C-7 </t>
  </si>
  <si>
    <t xml:space="preserve">Total Budget </t>
  </si>
  <si>
    <t xml:space="preserve">C-8 </t>
  </si>
  <si>
    <t>Heat</t>
  </si>
  <si>
    <t>Electricity</t>
  </si>
  <si>
    <t>Rent (include cost per sq. ft.)</t>
  </si>
  <si>
    <t>Other (specify)</t>
  </si>
  <si>
    <t>A.</t>
  </si>
  <si>
    <t>B.</t>
  </si>
  <si>
    <t>C.</t>
  </si>
  <si>
    <t>Fringe Benefits</t>
  </si>
  <si>
    <t>Travel / Training</t>
  </si>
  <si>
    <t>Total DSAAPD Funds Requested</t>
  </si>
  <si>
    <t>Other Revenue Sources</t>
  </si>
  <si>
    <t>Total Contract Revenue</t>
  </si>
  <si>
    <t>Units of Service</t>
  </si>
  <si>
    <r>
      <t xml:space="preserve">Project Revenue </t>
    </r>
    <r>
      <rPr>
        <sz val="12"/>
        <rFont val="Arial"/>
        <family val="2"/>
      </rPr>
      <t>(Funding Sources)</t>
    </r>
  </si>
  <si>
    <t>Staff Salaries</t>
  </si>
  <si>
    <t>Utilities Other</t>
  </si>
  <si>
    <t>Project</t>
  </si>
  <si>
    <t>Hours</t>
  </si>
  <si>
    <t>Annual</t>
  </si>
  <si>
    <t>Contract</t>
  </si>
  <si>
    <t>C-9</t>
  </si>
  <si>
    <t>Total Budget  w/o</t>
  </si>
  <si>
    <t xml:space="preserve">Total </t>
  </si>
  <si>
    <t>FINAL BUDGET</t>
  </si>
  <si>
    <t>BUDGET WORKSHEET</t>
  </si>
  <si>
    <r>
      <t xml:space="preserve">    n </t>
    </r>
    <r>
      <rPr>
        <sz val="12"/>
        <rFont val="Arial"/>
        <family val="2"/>
      </rPr>
      <t>Project Income</t>
    </r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</si>
  <si>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</t>
    </r>
  </si>
  <si>
    <t>Validation</t>
  </si>
  <si>
    <t>Total Resources w/o local cash/in-kind</t>
  </si>
  <si>
    <t>USDA</t>
  </si>
  <si>
    <r>
      <t xml:space="preserve">    n </t>
    </r>
    <r>
      <rPr>
        <sz val="12"/>
        <rFont val="Arial"/>
        <family val="2"/>
      </rPr>
      <t>USDA</t>
    </r>
  </si>
  <si>
    <t>Current</t>
  </si>
  <si>
    <t>Proposed</t>
  </si>
  <si>
    <t>Mileage =   Rate X Miles</t>
  </si>
  <si>
    <t>Older Americans Act</t>
  </si>
  <si>
    <t xml:space="preserve">   Units of Service</t>
  </si>
  <si>
    <t xml:space="preserve">   Reimbursement Rate</t>
  </si>
  <si>
    <t xml:space="preserve">   Per Meal</t>
  </si>
  <si>
    <t>USDA Commodities</t>
  </si>
  <si>
    <t>Local</t>
  </si>
  <si>
    <t xml:space="preserve">Meal Type and Other Nutrition Interventions </t>
  </si>
  <si>
    <t>Meal Type and Other Nutrition Interventions</t>
  </si>
  <si>
    <t>COMPARISON WORKSHEET</t>
  </si>
  <si>
    <t>BUDGET WORKSHEET SUPPLEMENT</t>
  </si>
  <si>
    <t>SALARY WORKSHEET</t>
  </si>
  <si>
    <t>CONGREGATE NUTRITION WORKSHEET</t>
  </si>
  <si>
    <t>HOME DELIVERED NUTRITION WORKSHEET</t>
  </si>
  <si>
    <t>NUTRITION VALIDATION WORKSHEET</t>
  </si>
  <si>
    <t>For Provider Use</t>
  </si>
  <si>
    <t>Total Budget w/o Local Cash &amp; In-Kind</t>
  </si>
  <si>
    <r>
      <t xml:space="preserve">    n </t>
    </r>
    <r>
      <rPr>
        <sz val="12"/>
        <rFont val="Arial"/>
        <family val="2"/>
      </rPr>
      <t>Unit Cost (SSBG)</t>
    </r>
  </si>
  <si>
    <r>
      <t xml:space="preserve">    n </t>
    </r>
    <r>
      <rPr>
        <sz val="12"/>
        <rFont val="Arial"/>
        <family val="2"/>
      </rPr>
      <t>Unit Cost (State)</t>
    </r>
  </si>
  <si>
    <r>
      <t xml:space="preserve">    n </t>
    </r>
    <r>
      <rPr>
        <sz val="12"/>
        <rFont val="Arial"/>
        <family val="2"/>
      </rPr>
      <t>Unit Cost (Tobacco)</t>
    </r>
  </si>
  <si>
    <r>
      <t xml:space="preserve">    n </t>
    </r>
    <r>
      <rPr>
        <sz val="12"/>
        <rFont val="Arial"/>
        <family val="2"/>
      </rPr>
      <t>Unit Cost (OAA)</t>
    </r>
  </si>
  <si>
    <t>Total Mileage =</t>
  </si>
  <si>
    <t xml:space="preserve">Mileage </t>
  </si>
  <si>
    <t xml:space="preserve">Rate </t>
  </si>
  <si>
    <t xml:space="preserve">Mileage*  </t>
  </si>
  <si>
    <t>* DSAAPD maximum allowable mileage rate is $0.40/mile</t>
  </si>
  <si>
    <t>C-4</t>
  </si>
  <si>
    <t>Rent</t>
  </si>
  <si>
    <t>Sq. Footage being charged to DSAAPD</t>
  </si>
  <si>
    <t>Rental Location</t>
  </si>
  <si>
    <t>Amount charged to DSAAPD</t>
  </si>
  <si>
    <t>Fringe Benefits Rate</t>
  </si>
  <si>
    <t>Cost Per Sq. Ft.</t>
  </si>
  <si>
    <t>Repairs</t>
  </si>
  <si>
    <t>Other</t>
  </si>
  <si>
    <t>C-1</t>
  </si>
  <si>
    <t>C-2</t>
  </si>
  <si>
    <t>C-3</t>
  </si>
  <si>
    <t>Planned Service Units</t>
  </si>
  <si>
    <t>Total Resources Needed</t>
  </si>
  <si>
    <t>a.</t>
  </si>
  <si>
    <t>Maximum DSAAPD Resources</t>
  </si>
  <si>
    <t>TOTALS</t>
  </si>
  <si>
    <t>D.</t>
  </si>
  <si>
    <t>E.</t>
  </si>
  <si>
    <t>Total Resources Needed:</t>
  </si>
  <si>
    <t>b.</t>
  </si>
  <si>
    <t>NSIP (Commodity Food)</t>
  </si>
  <si>
    <t>c.</t>
  </si>
  <si>
    <t xml:space="preserve">d. </t>
  </si>
  <si>
    <t>10% Matching Funds</t>
  </si>
  <si>
    <t>Breakfast</t>
  </si>
  <si>
    <t>Mid-day</t>
  </si>
  <si>
    <t>Evening</t>
  </si>
  <si>
    <t>Medical</t>
  </si>
  <si>
    <t>Foods</t>
  </si>
  <si>
    <t>Special</t>
  </si>
  <si>
    <t>(specify)</t>
  </si>
  <si>
    <t>Mid-Day</t>
  </si>
  <si>
    <t>Emergency</t>
  </si>
  <si>
    <t>Meals</t>
  </si>
  <si>
    <t>Food</t>
  </si>
  <si>
    <t>Med. Food</t>
  </si>
  <si>
    <t xml:space="preserve">Shelf </t>
  </si>
  <si>
    <t>Stable</t>
  </si>
  <si>
    <t>Bag Meal</t>
  </si>
  <si>
    <t>Nutrition</t>
  </si>
  <si>
    <t>Intervention</t>
  </si>
  <si>
    <t>Congregate</t>
  </si>
  <si>
    <t>Meal</t>
  </si>
  <si>
    <t>Shelf</t>
  </si>
  <si>
    <t>Agency:</t>
  </si>
  <si>
    <t>Program/Service:</t>
  </si>
  <si>
    <t>Specialized</t>
  </si>
  <si>
    <t>Contract Budget</t>
  </si>
  <si>
    <r>
      <t xml:space="preserve">Indirect Costs </t>
    </r>
    <r>
      <rPr>
        <b/>
        <sz val="9"/>
        <rFont val="Arial"/>
        <family val="2"/>
      </rPr>
      <t>(Total Salaries w/o fringe x rate)</t>
    </r>
  </si>
  <si>
    <t xml:space="preserve">Congregate  </t>
  </si>
  <si>
    <t xml:space="preserve">Home Delivered  </t>
  </si>
  <si>
    <t>SSBG Funds</t>
  </si>
  <si>
    <t>Matching Funds</t>
  </si>
  <si>
    <t xml:space="preserve">Home Delivered </t>
  </si>
  <si>
    <t>Home Delivered &amp; Congregate</t>
  </si>
  <si>
    <t>Home Delivered and Congregate Contract Budget Validation</t>
  </si>
  <si>
    <t>Explain how the following costs were determined, what is included in the costs and justify any</t>
  </si>
  <si>
    <t>increase from previous contract year.</t>
  </si>
  <si>
    <t>Explain how Staff Salaries were determined and justify any increase from the previous contract year.</t>
  </si>
  <si>
    <t>DSAAPD Resources Needed = (C-9)Total Budget w/o Local Cash or In-Kind - Planned Program Income - Other Resources (USDA Commodities)</t>
  </si>
  <si>
    <t>Reimbursement Rate = Unit Cost - Program Income per Unit of Service  (for OAA units only)</t>
  </si>
  <si>
    <r>
      <t xml:space="preserve">       n </t>
    </r>
    <r>
      <rPr>
        <sz val="12"/>
        <rFont val="Arial"/>
        <family val="2"/>
      </rPr>
      <t>Reimbursement Rate (OAA)</t>
    </r>
  </si>
  <si>
    <t xml:space="preserve">Agency: </t>
  </si>
  <si>
    <t xml:space="preserve">Contract Period: </t>
  </si>
  <si>
    <t xml:space="preserve">Program / Service: </t>
  </si>
  <si>
    <t>VALIDATION</t>
  </si>
  <si>
    <t>Budget Wksht</t>
  </si>
  <si>
    <t>HD</t>
  </si>
  <si>
    <t>Difference</t>
  </si>
  <si>
    <t>Contract Year:</t>
  </si>
  <si>
    <t>Vehicle (oil, gas, etc)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</si>
  <si>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DSAAPD funds have been allocated on the Budget Worksheet. </t>
    </r>
  </si>
  <si>
    <t>STATE</t>
  </si>
  <si>
    <t>TOBACCO</t>
  </si>
  <si>
    <t>Maximum DSAAPD Resources  (A  x  B)</t>
  </si>
  <si>
    <t>OAA Programs (with Program Income)</t>
  </si>
  <si>
    <t>Maximum DSAAPD Resources  (C  x  D)</t>
  </si>
  <si>
    <t>Program Income  (B  x  D)</t>
  </si>
  <si>
    <t xml:space="preserve">10% Matching Funds   </t>
  </si>
  <si>
    <t>(E.a)  ÷  0.9  -  (E.a)</t>
  </si>
  <si>
    <t>Total Contract Amount</t>
  </si>
  <si>
    <t>Unit Cost Contract Budget</t>
  </si>
  <si>
    <t>Nutrition - Congregate Meals</t>
  </si>
  <si>
    <t>OAA Programs (With Program Income)</t>
  </si>
  <si>
    <t>(E.a.  ÷  0.9)  -  E.a.</t>
  </si>
  <si>
    <t>Nutrition - Home Delivered Meals</t>
  </si>
  <si>
    <r>
      <t xml:space="preserve">Indirect Costs  </t>
    </r>
    <r>
      <rPr>
        <b/>
        <sz val="8"/>
        <rFont val="Arial"/>
        <family val="2"/>
      </rPr>
      <t>(Total Salaries w/o fringe x rate)</t>
    </r>
  </si>
  <si>
    <t>Older Americans Act (OAA)</t>
  </si>
  <si>
    <t>Equipment / Other Direct Costs</t>
  </si>
  <si>
    <t xml:space="preserve">Travel/Training </t>
  </si>
  <si>
    <t>Total Budget w/o Local Cash / In-Kind</t>
  </si>
  <si>
    <t>Projected Contract Expenses w/o Local Cash / In-Kind</t>
  </si>
  <si>
    <t>Total Budget (Including Local Cash / In-Kind)</t>
  </si>
  <si>
    <t>Local Cash / In Kind</t>
  </si>
  <si>
    <t>Total Projected Contract Expenses w/o Local Cash / In-Kind</t>
  </si>
  <si>
    <t>Worksheets</t>
  </si>
  <si>
    <t>TOTAL Budget Worksheet</t>
  </si>
  <si>
    <t>Total Maximum DSAAPD Resources</t>
  </si>
  <si>
    <t>(Specify)</t>
  </si>
  <si>
    <t>1.</t>
  </si>
  <si>
    <t>2.</t>
  </si>
  <si>
    <t>3.</t>
  </si>
  <si>
    <t>4.</t>
  </si>
  <si>
    <t>5.</t>
  </si>
  <si>
    <t>6.</t>
  </si>
  <si>
    <t>7.</t>
  </si>
  <si>
    <t>DSAAPD Reimbursement Rate  (A  - B)</t>
  </si>
  <si>
    <t>DSAAPD Reimbursement Rate  (A  -  B)</t>
  </si>
  <si>
    <t>DSAAPD Reimbursement Rate  (A  x  B)</t>
  </si>
  <si>
    <t>Total Home Delivered Meals Contract Amount</t>
  </si>
  <si>
    <t>Total Congregate Meals Contract Amount</t>
  </si>
  <si>
    <t>(E.a  ÷  0.9)  -  E.a</t>
  </si>
  <si>
    <t>OAA               NSIP</t>
  </si>
  <si>
    <t>Local Cash                In-Kind</t>
  </si>
  <si>
    <t xml:space="preserve">Total Months Charged to Rent:  </t>
  </si>
  <si>
    <t>In-Kind Amount</t>
  </si>
  <si>
    <t xml:space="preserve">Total IFC </t>
  </si>
  <si>
    <t>DSAAPD Cost</t>
  </si>
  <si>
    <t>DSAAPD Cost/Month</t>
  </si>
  <si>
    <t>Infastructure Cost</t>
  </si>
  <si>
    <t>OAA Funds</t>
  </si>
  <si>
    <t>Telephone</t>
  </si>
  <si>
    <t>Sq Foot</t>
  </si>
  <si>
    <t>Total Cost</t>
  </si>
  <si>
    <t>DSAAPD Cost/Sq Foot</t>
  </si>
  <si>
    <t>Infrastructure Cost</t>
  </si>
  <si>
    <t>Infrastructure Cost - Additional Narrative</t>
  </si>
  <si>
    <t>Room Rental</t>
  </si>
  <si>
    <t>IFC Unit Cost</t>
  </si>
  <si>
    <t>DSAAPD IFC Unit Cost</t>
  </si>
  <si>
    <t>C-5</t>
  </si>
  <si>
    <t>C-6</t>
  </si>
  <si>
    <t>Other Program Cost  Unit Reimbursement Rates</t>
  </si>
  <si>
    <t>Total Sq. Ft.</t>
  </si>
  <si>
    <t xml:space="preserve"> </t>
  </si>
  <si>
    <t>In- Kind</t>
  </si>
  <si>
    <t>Mileage =   Rate $0.50 X Miles</t>
  </si>
  <si>
    <t xml:space="preserve">Explain how Staff Fringe Benefits were determined and justify any increase from the previous contract year.  </t>
  </si>
  <si>
    <t>Show the break down of the Fringe Benefit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</si>
</sst>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&quot;$&quot;#,##0.00"/>
    <numFmt numFmtId="168" formatCode="&quot;$&quot;#,##0.000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Wingdings"/>
      <charset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18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rgb="FF000000"/>
      </patternFill>
    </fill>
  </fills>
  <borders count="154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2">
    <xf numFmtId="0" fontId="0" fillId="0" borderId="0" xfId="0"/>
    <xf numFmtId="3" fontId="0" fillId="0" borderId="0" xfId="2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2" applyNumberFormat="1" applyFont="1" applyBorder="1"/>
    <xf numFmtId="165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horizontal="center"/>
    </xf>
    <xf numFmtId="3" fontId="0" fillId="0" borderId="0" xfId="2" applyNumberFormat="1" applyFont="1" applyFill="1"/>
    <xf numFmtId="3" fontId="3" fillId="0" borderId="0" xfId="2" applyNumberFormat="1" applyFont="1" applyFill="1" applyAlignment="1">
      <alignment horizontal="center"/>
    </xf>
    <xf numFmtId="167" fontId="0" fillId="0" borderId="0" xfId="2" applyNumberFormat="1" applyFont="1"/>
    <xf numFmtId="3" fontId="0" fillId="2" borderId="0" xfId="0" applyNumberFormat="1" applyFill="1"/>
    <xf numFmtId="165" fontId="0" fillId="2" borderId="1" xfId="0" applyNumberFormat="1" applyFill="1" applyBorder="1"/>
    <xf numFmtId="0" fontId="5" fillId="2" borderId="2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3" fontId="0" fillId="2" borderId="0" xfId="2" applyNumberFormat="1" applyFont="1" applyFill="1" applyBorder="1"/>
    <xf numFmtId="165" fontId="4" fillId="2" borderId="0" xfId="0" applyNumberFormat="1" applyFont="1" applyFill="1"/>
    <xf numFmtId="0" fontId="3" fillId="2" borderId="4" xfId="0" applyFont="1" applyFill="1" applyBorder="1" applyAlignment="1">
      <alignment vertical="top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5" xfId="0" applyFont="1" applyFill="1" applyBorder="1" applyAlignment="1">
      <alignment vertical="top"/>
    </xf>
    <xf numFmtId="0" fontId="2" fillId="2" borderId="0" xfId="0" applyFont="1" applyFill="1" applyAlignment="1">
      <alignment vertical="top" wrapText="1"/>
    </xf>
    <xf numFmtId="165" fontId="0" fillId="2" borderId="0" xfId="2" applyNumberFormat="1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vertical="top"/>
    </xf>
    <xf numFmtId="0" fontId="6" fillId="2" borderId="9" xfId="0" applyFont="1" applyFill="1" applyBorder="1"/>
    <xf numFmtId="0" fontId="7" fillId="2" borderId="9" xfId="0" applyFont="1" applyFill="1" applyBorder="1"/>
    <xf numFmtId="165" fontId="0" fillId="2" borderId="0" xfId="0" applyNumberFormat="1" applyFill="1"/>
    <xf numFmtId="165" fontId="0" fillId="0" borderId="10" xfId="2" applyNumberFormat="1" applyFont="1" applyBorder="1" applyProtection="1"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165" fontId="0" fillId="0" borderId="12" xfId="2" applyNumberFormat="1" applyFont="1" applyBorder="1" applyProtection="1">
      <protection locked="0"/>
    </xf>
    <xf numFmtId="165" fontId="0" fillId="0" borderId="10" xfId="1" applyNumberFormat="1" applyFont="1" applyBorder="1" applyProtection="1">
      <protection locked="0"/>
    </xf>
    <xf numFmtId="165" fontId="0" fillId="0" borderId="13" xfId="2" applyNumberFormat="1" applyFont="1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65" fontId="0" fillId="0" borderId="14" xfId="2" applyNumberFormat="1" applyFont="1" applyBorder="1" applyProtection="1">
      <protection locked="0"/>
    </xf>
    <xf numFmtId="165" fontId="0" fillId="0" borderId="15" xfId="2" applyNumberFormat="1" applyFont="1" applyBorder="1" applyProtection="1"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165" fontId="0" fillId="0" borderId="17" xfId="0" applyNumberFormat="1" applyBorder="1" applyProtection="1">
      <protection locked="0"/>
    </xf>
    <xf numFmtId="165" fontId="0" fillId="2" borderId="0" xfId="1" applyNumberFormat="1" applyFont="1" applyFill="1" applyBorder="1"/>
    <xf numFmtId="165" fontId="0" fillId="0" borderId="18" xfId="2" applyNumberFormat="1" applyFont="1" applyBorder="1" applyProtection="1">
      <protection locked="0"/>
    </xf>
    <xf numFmtId="165" fontId="0" fillId="0" borderId="18" xfId="1" applyNumberFormat="1" applyFont="1" applyBorder="1" applyProtection="1">
      <protection locked="0"/>
    </xf>
    <xf numFmtId="165" fontId="0" fillId="0" borderId="19" xfId="2" applyNumberFormat="1" applyFont="1" applyBorder="1" applyProtection="1">
      <protection locked="0"/>
    </xf>
    <xf numFmtId="165" fontId="0" fillId="2" borderId="20" xfId="1" applyNumberFormat="1" applyFont="1" applyFill="1" applyBorder="1"/>
    <xf numFmtId="165" fontId="0" fillId="0" borderId="21" xfId="0" applyNumberFormat="1" applyBorder="1" applyProtection="1">
      <protection locked="0"/>
    </xf>
    <xf numFmtId="165" fontId="1" fillId="2" borderId="1" xfId="0" applyNumberFormat="1" applyFont="1" applyFill="1" applyBorder="1"/>
    <xf numFmtId="165" fontId="0" fillId="2" borderId="12" xfId="1" applyNumberFormat="1" applyFont="1" applyFill="1" applyBorder="1"/>
    <xf numFmtId="0" fontId="4" fillId="2" borderId="22" xfId="0" applyFont="1" applyFill="1" applyBorder="1"/>
    <xf numFmtId="165" fontId="4" fillId="0" borderId="11" xfId="0" applyNumberFormat="1" applyFont="1" applyBorder="1" applyProtection="1">
      <protection locked="0"/>
    </xf>
    <xf numFmtId="165" fontId="4" fillId="0" borderId="23" xfId="0" applyNumberFormat="1" applyFont="1" applyBorder="1" applyProtection="1">
      <protection locked="0"/>
    </xf>
    <xf numFmtId="165" fontId="4" fillId="0" borderId="16" xfId="0" applyNumberFormat="1" applyFont="1" applyBorder="1" applyProtection="1">
      <protection locked="0"/>
    </xf>
    <xf numFmtId="165" fontId="4" fillId="0" borderId="24" xfId="0" applyNumberFormat="1" applyFont="1" applyBorder="1" applyProtection="1">
      <protection locked="0"/>
    </xf>
    <xf numFmtId="165" fontId="4" fillId="0" borderId="25" xfId="0" applyNumberFormat="1" applyFont="1" applyBorder="1" applyProtection="1">
      <protection locked="0"/>
    </xf>
    <xf numFmtId="0" fontId="3" fillId="3" borderId="2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/>
    <xf numFmtId="3" fontId="0" fillId="2" borderId="0" xfId="1" applyNumberFormat="1" applyFont="1" applyFill="1" applyBorder="1"/>
    <xf numFmtId="3" fontId="0" fillId="2" borderId="8" xfId="2" applyNumberFormat="1" applyFont="1" applyFill="1" applyBorder="1"/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0" fillId="2" borderId="8" xfId="2" applyNumberFormat="1" applyFont="1" applyFill="1" applyBorder="1"/>
    <xf numFmtId="0" fontId="3" fillId="3" borderId="3" xfId="0" applyFont="1" applyFill="1" applyBorder="1" applyAlignment="1">
      <alignment horizontal="center"/>
    </xf>
    <xf numFmtId="0" fontId="0" fillId="2" borderId="26" xfId="0" applyFill="1" applyBorder="1"/>
    <xf numFmtId="165" fontId="0" fillId="2" borderId="27" xfId="2" applyNumberFormat="1" applyFont="1" applyFill="1" applyBorder="1"/>
    <xf numFmtId="165" fontId="0" fillId="2" borderId="27" xfId="0" applyNumberFormat="1" applyFill="1" applyBorder="1"/>
    <xf numFmtId="165" fontId="0" fillId="2" borderId="27" xfId="1" applyNumberFormat="1" applyFont="1" applyFill="1" applyBorder="1"/>
    <xf numFmtId="165" fontId="0" fillId="2" borderId="28" xfId="2" applyNumberFormat="1" applyFont="1" applyFill="1" applyBorder="1"/>
    <xf numFmtId="0" fontId="0" fillId="2" borderId="8" xfId="0" applyFill="1" applyBorder="1"/>
    <xf numFmtId="165" fontId="0" fillId="0" borderId="0" xfId="2" applyNumberFormat="1" applyFont="1" applyFill="1"/>
    <xf numFmtId="3" fontId="3" fillId="0" borderId="0" xfId="2" applyNumberFormat="1" applyFont="1" applyFill="1" applyBorder="1" applyAlignment="1">
      <alignment horizontal="center"/>
    </xf>
    <xf numFmtId="165" fontId="4" fillId="2" borderId="29" xfId="0" applyNumberFormat="1" applyFont="1" applyFill="1" applyBorder="1"/>
    <xf numFmtId="165" fontId="0" fillId="0" borderId="30" xfId="2" applyNumberFormat="1" applyFont="1" applyFill="1" applyBorder="1" applyProtection="1">
      <protection locked="0"/>
    </xf>
    <xf numFmtId="165" fontId="0" fillId="0" borderId="30" xfId="1" applyNumberFormat="1" applyFont="1" applyFill="1" applyBorder="1" applyProtection="1">
      <protection locked="0"/>
    </xf>
    <xf numFmtId="165" fontId="0" fillId="0" borderId="31" xfId="2" applyNumberFormat="1" applyFont="1" applyBorder="1" applyProtection="1">
      <protection locked="0"/>
    </xf>
    <xf numFmtId="0" fontId="3" fillId="2" borderId="32" xfId="0" applyFont="1" applyFill="1" applyBorder="1" applyAlignment="1">
      <alignment vertical="distributed" wrapText="1"/>
    </xf>
    <xf numFmtId="165" fontId="0" fillId="0" borderId="20" xfId="2" applyNumberFormat="1" applyFont="1" applyFill="1" applyBorder="1" applyProtection="1">
      <protection locked="0"/>
    </xf>
    <xf numFmtId="0" fontId="3" fillId="2" borderId="6" xfId="0" applyFont="1" applyFill="1" applyBorder="1" applyAlignment="1">
      <alignment vertical="top"/>
    </xf>
    <xf numFmtId="0" fontId="3" fillId="2" borderId="33" xfId="0" applyFont="1" applyFill="1" applyBorder="1"/>
    <xf numFmtId="165" fontId="0" fillId="2" borderId="34" xfId="0" applyNumberFormat="1" applyFill="1" applyBorder="1"/>
    <xf numFmtId="0" fontId="3" fillId="3" borderId="3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4" fillId="2" borderId="2" xfId="0" applyNumberFormat="1" applyFont="1" applyFill="1" applyBorder="1"/>
    <xf numFmtId="165" fontId="0" fillId="2" borderId="36" xfId="0" applyNumberFormat="1" applyFill="1" applyBorder="1"/>
    <xf numFmtId="165" fontId="1" fillId="2" borderId="36" xfId="0" applyNumberFormat="1" applyFont="1" applyFill="1" applyBorder="1"/>
    <xf numFmtId="0" fontId="2" fillId="2" borderId="11" xfId="0" applyFont="1" applyFill="1" applyBorder="1" applyAlignment="1">
      <alignment vertical="distributed" wrapText="1"/>
    </xf>
    <xf numFmtId="0" fontId="2" fillId="2" borderId="16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37" xfId="0" applyFont="1" applyFill="1" applyBorder="1" applyAlignment="1">
      <alignment vertical="top" wrapText="1"/>
    </xf>
    <xf numFmtId="0" fontId="0" fillId="4" borderId="0" xfId="0" applyFill="1"/>
    <xf numFmtId="165" fontId="0" fillId="4" borderId="0" xfId="0" applyNumberFormat="1" applyFill="1"/>
    <xf numFmtId="165" fontId="0" fillId="4" borderId="0" xfId="2" applyNumberFormat="1" applyFont="1" applyFill="1" applyBorder="1"/>
    <xf numFmtId="165" fontId="1" fillId="4" borderId="0" xfId="0" applyNumberFormat="1" applyFont="1" applyFill="1"/>
    <xf numFmtId="3" fontId="7" fillId="2" borderId="3" xfId="0" applyNumberFormat="1" applyFont="1" applyFill="1" applyBorder="1"/>
    <xf numFmtId="0" fontId="0" fillId="2" borderId="38" xfId="0" applyFill="1" applyBorder="1"/>
    <xf numFmtId="0" fontId="0" fillId="2" borderId="39" xfId="0" applyFill="1" applyBorder="1"/>
    <xf numFmtId="0" fontId="0" fillId="2" borderId="7" xfId="0" applyFill="1" applyBorder="1"/>
    <xf numFmtId="0" fontId="0" fillId="2" borderId="27" xfId="0" applyFill="1" applyBorder="1"/>
    <xf numFmtId="0" fontId="0" fillId="2" borderId="28" xfId="0" applyFill="1" applyBorder="1"/>
    <xf numFmtId="3" fontId="0" fillId="5" borderId="2" xfId="0" applyNumberFormat="1" applyFill="1" applyBorder="1" applyProtection="1">
      <protection locked="0"/>
    </xf>
    <xf numFmtId="3" fontId="0" fillId="0" borderId="0" xfId="2" applyNumberFormat="1" applyFont="1" applyFill="1" applyBorder="1"/>
    <xf numFmtId="3" fontId="0" fillId="0" borderId="0" xfId="1" applyNumberFormat="1" applyFont="1" applyFill="1"/>
    <xf numFmtId="165" fontId="0" fillId="0" borderId="14" xfId="2" applyNumberFormat="1" applyFont="1" applyFill="1" applyBorder="1" applyProtection="1">
      <protection locked="0"/>
    </xf>
    <xf numFmtId="165" fontId="4" fillId="2" borderId="40" xfId="0" applyNumberFormat="1" applyFont="1" applyFill="1" applyBorder="1"/>
    <xf numFmtId="0" fontId="5" fillId="2" borderId="0" xfId="0" applyFont="1" applyFill="1" applyAlignment="1">
      <alignment vertical="top" wrapText="1"/>
    </xf>
    <xf numFmtId="0" fontId="5" fillId="2" borderId="41" xfId="0" applyFont="1" applyFill="1" applyBorder="1" applyAlignment="1">
      <alignment vertical="top" wrapText="1"/>
    </xf>
    <xf numFmtId="165" fontId="4" fillId="2" borderId="42" xfId="0" applyNumberFormat="1" applyFont="1" applyFill="1" applyBorder="1"/>
    <xf numFmtId="3" fontId="0" fillId="0" borderId="0" xfId="2" applyNumberFormat="1" applyFont="1" applyFill="1" applyBorder="1" applyProtection="1"/>
    <xf numFmtId="3" fontId="0" fillId="0" borderId="0" xfId="1" applyNumberFormat="1" applyFont="1" applyFill="1" applyProtection="1"/>
    <xf numFmtId="3" fontId="0" fillId="0" borderId="0" xfId="2" applyNumberFormat="1" applyFont="1" applyFill="1" applyProtection="1"/>
    <xf numFmtId="0" fontId="3" fillId="2" borderId="32" xfId="0" applyFont="1" applyFill="1" applyBorder="1" applyAlignment="1">
      <alignment vertical="top" wrapText="1"/>
    </xf>
    <xf numFmtId="165" fontId="0" fillId="2" borderId="20" xfId="2" applyNumberFormat="1" applyFont="1" applyFill="1" applyBorder="1" applyProtection="1"/>
    <xf numFmtId="165" fontId="0" fillId="2" borderId="20" xfId="1" applyNumberFormat="1" applyFont="1" applyFill="1" applyBorder="1" applyProtection="1"/>
    <xf numFmtId="3" fontId="0" fillId="2" borderId="20" xfId="2" applyNumberFormat="1" applyFont="1" applyFill="1" applyBorder="1" applyProtection="1"/>
    <xf numFmtId="3" fontId="3" fillId="4" borderId="0" xfId="0" applyNumberFormat="1" applyFont="1" applyFill="1" applyAlignment="1">
      <alignment horizontal="center"/>
    </xf>
    <xf numFmtId="0" fontId="4" fillId="2" borderId="27" xfId="0" applyFont="1" applyFill="1" applyBorder="1"/>
    <xf numFmtId="165" fontId="0" fillId="2" borderId="43" xfId="0" applyNumberFormat="1" applyFill="1" applyBorder="1"/>
    <xf numFmtId="167" fontId="4" fillId="0" borderId="16" xfId="0" applyNumberFormat="1" applyFont="1" applyBorder="1" applyAlignment="1" applyProtection="1">
      <alignment horizontal="right"/>
      <protection locked="0"/>
    </xf>
    <xf numFmtId="167" fontId="4" fillId="6" borderId="34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/>
    <xf numFmtId="165" fontId="3" fillId="2" borderId="0" xfId="0" applyNumberFormat="1" applyFont="1" applyFill="1" applyAlignment="1">
      <alignment horizontal="center"/>
    </xf>
    <xf numFmtId="1" fontId="0" fillId="0" borderId="44" xfId="0" applyNumberFormat="1" applyBorder="1" applyAlignment="1" applyProtection="1">
      <alignment horizontal="center"/>
      <protection locked="0"/>
    </xf>
    <xf numFmtId="167" fontId="0" fillId="0" borderId="44" xfId="0" applyNumberFormat="1" applyBorder="1" applyAlignment="1" applyProtection="1">
      <alignment horizontal="center"/>
      <protection locked="0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45" xfId="0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0" fillId="2" borderId="20" xfId="0" applyNumberFormat="1" applyFill="1" applyBorder="1"/>
    <xf numFmtId="165" fontId="0" fillId="2" borderId="12" xfId="0" applyNumberFormat="1" applyFill="1" applyBorder="1"/>
    <xf numFmtId="165" fontId="0" fillId="2" borderId="46" xfId="0" applyNumberFormat="1" applyFill="1" applyBorder="1"/>
    <xf numFmtId="165" fontId="1" fillId="2" borderId="20" xfId="0" applyNumberFormat="1" applyFont="1" applyFill="1" applyBorder="1"/>
    <xf numFmtId="165" fontId="0" fillId="0" borderId="47" xfId="2" applyNumberFormat="1" applyFont="1" applyFill="1" applyBorder="1" applyProtection="1">
      <protection locked="0"/>
    </xf>
    <xf numFmtId="165" fontId="0" fillId="0" borderId="47" xfId="1" applyNumberFormat="1" applyFont="1" applyFill="1" applyBorder="1" applyProtection="1">
      <protection locked="0"/>
    </xf>
    <xf numFmtId="165" fontId="0" fillId="0" borderId="48" xfId="2" applyNumberFormat="1" applyFont="1" applyBorder="1" applyProtection="1">
      <protection locked="0"/>
    </xf>
    <xf numFmtId="165" fontId="0" fillId="2" borderId="41" xfId="0" applyNumberFormat="1" applyFill="1" applyBorder="1"/>
    <xf numFmtId="165" fontId="0" fillId="4" borderId="0" xfId="1" applyNumberFormat="1" applyFont="1" applyFill="1" applyBorder="1"/>
    <xf numFmtId="165" fontId="0" fillId="2" borderId="49" xfId="0" applyNumberFormat="1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4" xfId="0" applyFill="1" applyBorder="1"/>
    <xf numFmtId="165" fontId="0" fillId="2" borderId="14" xfId="1" applyNumberFormat="1" applyFont="1" applyFill="1" applyBorder="1" applyProtection="1"/>
    <xf numFmtId="165" fontId="1" fillId="2" borderId="12" xfId="0" applyNumberFormat="1" applyFont="1" applyFill="1" applyBorder="1"/>
    <xf numFmtId="0" fontId="3" fillId="8" borderId="0" xfId="0" applyFont="1" applyFill="1" applyAlignment="1">
      <alignment horizontal="center"/>
    </xf>
    <xf numFmtId="0" fontId="4" fillId="8" borderId="9" xfId="0" applyFont="1" applyFill="1" applyBorder="1"/>
    <xf numFmtId="0" fontId="5" fillId="8" borderId="2" xfId="0" applyFont="1" applyFill="1" applyBorder="1" applyAlignment="1">
      <alignment vertical="top" wrapText="1"/>
    </xf>
    <xf numFmtId="0" fontId="7" fillId="8" borderId="9" xfId="0" applyFont="1" applyFill="1" applyBorder="1"/>
    <xf numFmtId="0" fontId="6" fillId="8" borderId="2" xfId="0" applyFont="1" applyFill="1" applyBorder="1" applyAlignment="1">
      <alignment horizontal="left"/>
    </xf>
    <xf numFmtId="165" fontId="7" fillId="8" borderId="3" xfId="0" applyNumberFormat="1" applyFont="1" applyFill="1" applyBorder="1"/>
    <xf numFmtId="165" fontId="21" fillId="8" borderId="0" xfId="2" applyNumberFormat="1" applyFont="1" applyFill="1" applyBorder="1"/>
    <xf numFmtId="165" fontId="21" fillId="8" borderId="0" xfId="1" applyNumberFormat="1" applyFont="1" applyFill="1" applyBorder="1"/>
    <xf numFmtId="165" fontId="21" fillId="8" borderId="8" xfId="2" applyNumberFormat="1" applyFont="1" applyFill="1" applyBorder="1"/>
    <xf numFmtId="0" fontId="6" fillId="8" borderId="2" xfId="0" applyFont="1" applyFill="1" applyBorder="1" applyAlignment="1">
      <alignment vertical="top" wrapText="1"/>
    </xf>
    <xf numFmtId="167" fontId="7" fillId="8" borderId="3" xfId="0" applyNumberFormat="1" applyFont="1" applyFill="1" applyBorder="1"/>
    <xf numFmtId="167" fontId="21" fillId="8" borderId="0" xfId="2" applyNumberFormat="1" applyFont="1" applyFill="1" applyBorder="1"/>
    <xf numFmtId="0" fontId="3" fillId="8" borderId="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7" fillId="8" borderId="50" xfId="0" applyFont="1" applyFill="1" applyBorder="1"/>
    <xf numFmtId="0" fontId="6" fillId="8" borderId="51" xfId="0" applyFont="1" applyFill="1" applyBorder="1" applyAlignment="1">
      <alignment vertical="top" wrapText="1"/>
    </xf>
    <xf numFmtId="165" fontId="7" fillId="8" borderId="52" xfId="0" applyNumberFormat="1" applyFont="1" applyFill="1" applyBorder="1"/>
    <xf numFmtId="165" fontId="3" fillId="8" borderId="53" xfId="0" applyNumberFormat="1" applyFont="1" applyFill="1" applyBorder="1" applyAlignment="1">
      <alignment horizontal="center"/>
    </xf>
    <xf numFmtId="165" fontId="3" fillId="8" borderId="0" xfId="0" applyNumberFormat="1" applyFont="1" applyFill="1" applyAlignment="1">
      <alignment horizontal="center"/>
    </xf>
    <xf numFmtId="165" fontId="3" fillId="8" borderId="8" xfId="0" applyNumberFormat="1" applyFont="1" applyFill="1" applyBorder="1" applyAlignment="1">
      <alignment horizontal="center"/>
    </xf>
    <xf numFmtId="0" fontId="7" fillId="8" borderId="54" xfId="0" applyFont="1" applyFill="1" applyBorder="1"/>
    <xf numFmtId="0" fontId="6" fillId="8" borderId="41" xfId="0" applyFont="1" applyFill="1" applyBorder="1" applyAlignment="1">
      <alignment vertical="top" wrapText="1"/>
    </xf>
    <xf numFmtId="167" fontId="21" fillId="8" borderId="53" xfId="2" applyNumberFormat="1" applyFont="1" applyFill="1" applyBorder="1"/>
    <xf numFmtId="167" fontId="21" fillId="8" borderId="8" xfId="2" applyNumberFormat="1" applyFont="1" applyFill="1" applyBorder="1"/>
    <xf numFmtId="165" fontId="3" fillId="0" borderId="0" xfId="2" applyNumberFormat="1" applyFont="1" applyFill="1" applyAlignment="1">
      <alignment horizontal="center" vertical="center"/>
    </xf>
    <xf numFmtId="0" fontId="1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4" xfId="0" applyFont="1" applyBorder="1" applyAlignment="1">
      <alignment horizontal="center"/>
    </xf>
    <xf numFmtId="167" fontId="0" fillId="0" borderId="0" xfId="0" applyNumberFormat="1"/>
    <xf numFmtId="167" fontId="0" fillId="5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1" fontId="0" fillId="0" borderId="0" xfId="0" applyNumberFormat="1"/>
    <xf numFmtId="1" fontId="0" fillId="5" borderId="0" xfId="0" applyNumberFormat="1" applyFill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65" fontId="2" fillId="0" borderId="0" xfId="0" applyNumberFormat="1" applyFont="1"/>
    <xf numFmtId="0" fontId="2" fillId="0" borderId="0" xfId="0" applyFont="1"/>
    <xf numFmtId="0" fontId="2" fillId="2" borderId="25" xfId="0" applyFont="1" applyFill="1" applyBorder="1" applyAlignment="1">
      <alignment vertical="distributed" wrapText="1"/>
    </xf>
    <xf numFmtId="0" fontId="2" fillId="2" borderId="16" xfId="0" applyFont="1" applyFill="1" applyBorder="1" applyAlignment="1">
      <alignment vertical="distributed" wrapText="1"/>
    </xf>
    <xf numFmtId="0" fontId="2" fillId="8" borderId="11" xfId="0" applyFont="1" applyFill="1" applyBorder="1" applyAlignment="1">
      <alignment vertical="distributed" wrapText="1"/>
    </xf>
    <xf numFmtId="0" fontId="2" fillId="8" borderId="16" xfId="0" applyFont="1" applyFill="1" applyBorder="1" applyAlignment="1">
      <alignment vertical="distributed" wrapText="1"/>
    </xf>
    <xf numFmtId="0" fontId="2" fillId="8" borderId="16" xfId="0" applyFont="1" applyFill="1" applyBorder="1" applyAlignment="1">
      <alignment vertical="top" wrapText="1"/>
    </xf>
    <xf numFmtId="0" fontId="2" fillId="8" borderId="11" xfId="0" applyFont="1" applyFill="1" applyBorder="1" applyAlignment="1">
      <alignment vertical="top" wrapText="1"/>
    </xf>
    <xf numFmtId="0" fontId="0" fillId="2" borderId="37" xfId="0" applyFill="1" applyBorder="1"/>
    <xf numFmtId="0" fontId="0" fillId="2" borderId="16" xfId="0" applyFill="1" applyBorder="1"/>
    <xf numFmtId="0" fontId="0" fillId="8" borderId="16" xfId="0" applyFill="1" applyBorder="1"/>
    <xf numFmtId="0" fontId="2" fillId="8" borderId="37" xfId="0" applyFont="1" applyFill="1" applyBorder="1" applyAlignment="1">
      <alignment vertical="top" wrapText="1"/>
    </xf>
    <xf numFmtId="0" fontId="3" fillId="2" borderId="55" xfId="0" applyFont="1" applyFill="1" applyBorder="1" applyAlignment="1">
      <alignment vertical="top" wrapText="1"/>
    </xf>
    <xf numFmtId="0" fontId="2" fillId="8" borderId="25" xfId="0" applyFont="1" applyFill="1" applyBorder="1" applyAlignment="1">
      <alignment vertical="distributed" wrapText="1"/>
    </xf>
    <xf numFmtId="0" fontId="3" fillId="8" borderId="32" xfId="0" applyFont="1" applyFill="1" applyBorder="1" applyAlignment="1">
      <alignment vertical="distributed" wrapText="1"/>
    </xf>
    <xf numFmtId="0" fontId="3" fillId="8" borderId="32" xfId="0" applyFont="1" applyFill="1" applyBorder="1" applyAlignment="1">
      <alignment vertical="top" wrapText="1"/>
    </xf>
    <xf numFmtId="0" fontId="0" fillId="8" borderId="37" xfId="0" applyFill="1" applyBorder="1"/>
    <xf numFmtId="0" fontId="3" fillId="8" borderId="55" xfId="0" applyFont="1" applyFill="1" applyBorder="1" applyAlignment="1">
      <alignment vertical="top" wrapText="1"/>
    </xf>
    <xf numFmtId="0" fontId="0" fillId="8" borderId="0" xfId="0" applyFill="1"/>
    <xf numFmtId="0" fontId="2" fillId="2" borderId="0" xfId="0" applyFont="1" applyFill="1"/>
    <xf numFmtId="165" fontId="3" fillId="2" borderId="0" xfId="0" applyNumberFormat="1" applyFont="1" applyFill="1" applyAlignment="1">
      <alignment horizontal="center" vertical="center"/>
    </xf>
    <xf numFmtId="0" fontId="3" fillId="9" borderId="3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7" fontId="0" fillId="10" borderId="0" xfId="0" applyNumberFormat="1" applyFill="1"/>
    <xf numFmtId="3" fontId="0" fillId="10" borderId="0" xfId="0" applyNumberFormat="1" applyFill="1"/>
    <xf numFmtId="165" fontId="0" fillId="10" borderId="0" xfId="0" applyNumberFormat="1" applyFill="1"/>
    <xf numFmtId="0" fontId="6" fillId="0" borderId="0" xfId="0" applyFont="1"/>
    <xf numFmtId="165" fontId="0" fillId="2" borderId="29" xfId="0" quotePrefix="1" applyNumberFormat="1" applyFill="1" applyBorder="1"/>
    <xf numFmtId="165" fontId="0" fillId="2" borderId="20" xfId="0" quotePrefix="1" applyNumberFormat="1" applyFill="1" applyBorder="1"/>
    <xf numFmtId="165" fontId="0" fillId="2" borderId="44" xfId="0" applyNumberFormat="1" applyFill="1" applyBorder="1"/>
    <xf numFmtId="165" fontId="0" fillId="2" borderId="56" xfId="0" applyNumberFormat="1" applyFill="1" applyBorder="1"/>
    <xf numFmtId="165" fontId="0" fillId="2" borderId="18" xfId="0" applyNumberFormat="1" applyFill="1" applyBorder="1"/>
    <xf numFmtId="165" fontId="0" fillId="2" borderId="19" xfId="0" applyNumberFormat="1" applyFill="1" applyBorder="1"/>
    <xf numFmtId="165" fontId="0" fillId="2" borderId="57" xfId="0" applyNumberFormat="1" applyFill="1" applyBorder="1"/>
    <xf numFmtId="165" fontId="0" fillId="2" borderId="10" xfId="0" applyNumberFormat="1" applyFill="1" applyBorder="1"/>
    <xf numFmtId="165" fontId="0" fillId="2" borderId="13" xfId="0" applyNumberFormat="1" applyFill="1" applyBorder="1"/>
    <xf numFmtId="165" fontId="0" fillId="2" borderId="15" xfId="0" applyNumberFormat="1" applyFill="1" applyBorder="1"/>
    <xf numFmtId="165" fontId="0" fillId="2" borderId="14" xfId="0" applyNumberFormat="1" applyFill="1" applyBorder="1"/>
    <xf numFmtId="165" fontId="0" fillId="2" borderId="58" xfId="0" applyNumberFormat="1" applyFill="1" applyBorder="1"/>
    <xf numFmtId="165" fontId="0" fillId="2" borderId="59" xfId="0" applyNumberFormat="1" applyFill="1" applyBorder="1"/>
    <xf numFmtId="165" fontId="1" fillId="2" borderId="56" xfId="0" applyNumberFormat="1" applyFont="1" applyFill="1" applyBorder="1"/>
    <xf numFmtId="165" fontId="0" fillId="2" borderId="60" xfId="0" applyNumberFormat="1" applyFill="1" applyBorder="1"/>
    <xf numFmtId="0" fontId="3" fillId="2" borderId="61" xfId="0" applyFont="1" applyFill="1" applyBorder="1" applyAlignment="1">
      <alignment vertical="top" wrapText="1"/>
    </xf>
    <xf numFmtId="165" fontId="0" fillId="2" borderId="62" xfId="0" applyNumberFormat="1" applyFill="1" applyBorder="1"/>
    <xf numFmtId="0" fontId="0" fillId="7" borderId="51" xfId="0" applyFill="1" applyBorder="1"/>
    <xf numFmtId="0" fontId="2" fillId="7" borderId="51" xfId="0" applyFont="1" applyFill="1" applyBorder="1" applyAlignment="1">
      <alignment horizontal="center"/>
    </xf>
    <xf numFmtId="0" fontId="0" fillId="7" borderId="63" xfId="0" applyFill="1" applyBorder="1" applyAlignment="1">
      <alignment horizontal="center"/>
    </xf>
    <xf numFmtId="0" fontId="0" fillId="7" borderId="64" xfId="0" applyFill="1" applyBorder="1" applyAlignment="1">
      <alignment horizontal="center"/>
    </xf>
    <xf numFmtId="0" fontId="0" fillId="7" borderId="35" xfId="0" applyFill="1" applyBorder="1"/>
    <xf numFmtId="0" fontId="2" fillId="7" borderId="35" xfId="0" applyFont="1" applyFill="1" applyBorder="1" applyAlignment="1">
      <alignment horizontal="center"/>
    </xf>
    <xf numFmtId="0" fontId="0" fillId="7" borderId="65" xfId="0" applyFill="1" applyBorder="1" applyAlignment="1">
      <alignment horizontal="center"/>
    </xf>
    <xf numFmtId="0" fontId="3" fillId="7" borderId="11" xfId="0" applyFont="1" applyFill="1" applyBorder="1" applyAlignment="1">
      <alignment wrapText="1"/>
    </xf>
    <xf numFmtId="0" fontId="2" fillId="7" borderId="1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7" borderId="25" xfId="0" applyFont="1" applyFill="1" applyBorder="1"/>
    <xf numFmtId="3" fontId="0" fillId="7" borderId="25" xfId="0" applyNumberFormat="1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2" fillId="7" borderId="24" xfId="0" applyFont="1" applyFill="1" applyBorder="1"/>
    <xf numFmtId="0" fontId="0" fillId="7" borderId="24" xfId="0" applyFill="1" applyBorder="1" applyAlignment="1">
      <alignment horizontal="center"/>
    </xf>
    <xf numFmtId="167" fontId="0" fillId="7" borderId="24" xfId="0" applyNumberFormat="1" applyFill="1" applyBorder="1" applyAlignment="1">
      <alignment horizontal="center"/>
    </xf>
    <xf numFmtId="0" fontId="0" fillId="7" borderId="66" xfId="0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2" fillId="7" borderId="67" xfId="0" applyFont="1" applyFill="1" applyBorder="1" applyAlignment="1">
      <alignment horizontal="center" wrapText="1"/>
    </xf>
    <xf numFmtId="0" fontId="2" fillId="7" borderId="16" xfId="0" applyFont="1" applyFill="1" applyBorder="1"/>
    <xf numFmtId="165" fontId="0" fillId="7" borderId="16" xfId="0" applyNumberForma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167" fontId="0" fillId="7" borderId="16" xfId="0" applyNumberFormat="1" applyFill="1" applyBorder="1" applyAlignment="1">
      <alignment horizontal="center"/>
    </xf>
    <xf numFmtId="0" fontId="4" fillId="0" borderId="0" xfId="0" applyFont="1"/>
    <xf numFmtId="0" fontId="4" fillId="2" borderId="0" xfId="0" applyFont="1" applyFill="1"/>
    <xf numFmtId="0" fontId="4" fillId="2" borderId="8" xfId="0" applyFont="1" applyFill="1" applyBorder="1"/>
    <xf numFmtId="49" fontId="6" fillId="2" borderId="68" xfId="0" applyNumberFormat="1" applyFont="1" applyFill="1" applyBorder="1" applyAlignment="1">
      <alignment horizontal="center"/>
    </xf>
    <xf numFmtId="49" fontId="0" fillId="2" borderId="33" xfId="0" applyNumberFormat="1" applyFill="1" applyBorder="1" applyAlignment="1">
      <alignment horizontal="left"/>
    </xf>
    <xf numFmtId="0" fontId="4" fillId="2" borderId="61" xfId="0" applyFont="1" applyFill="1" applyBorder="1"/>
    <xf numFmtId="0" fontId="4" fillId="2" borderId="69" xfId="0" applyFont="1" applyFill="1" applyBorder="1"/>
    <xf numFmtId="0" fontId="4" fillId="2" borderId="70" xfId="0" applyFont="1" applyFill="1" applyBorder="1"/>
    <xf numFmtId="0" fontId="4" fillId="2" borderId="57" xfId="0" applyFont="1" applyFill="1" applyBorder="1"/>
    <xf numFmtId="0" fontId="4" fillId="2" borderId="71" xfId="0" applyFont="1" applyFill="1" applyBorder="1"/>
    <xf numFmtId="0" fontId="4" fillId="2" borderId="7" xfId="0" applyFont="1" applyFill="1" applyBorder="1" applyAlignment="1">
      <alignment horizontal="right"/>
    </xf>
    <xf numFmtId="0" fontId="4" fillId="2" borderId="72" xfId="0" applyFont="1" applyFill="1" applyBorder="1" applyAlignment="1">
      <alignment horizontal="right"/>
    </xf>
    <xf numFmtId="0" fontId="4" fillId="2" borderId="57" xfId="0" applyFont="1" applyFill="1" applyBorder="1" applyAlignment="1">
      <alignment vertical="center"/>
    </xf>
    <xf numFmtId="167" fontId="4" fillId="2" borderId="16" xfId="0" applyNumberFormat="1" applyFont="1" applyFill="1" applyBorder="1"/>
    <xf numFmtId="167" fontId="4" fillId="2" borderId="34" xfId="0" applyNumberFormat="1" applyFont="1" applyFill="1" applyBorder="1"/>
    <xf numFmtId="0" fontId="2" fillId="7" borderId="73" xfId="0" applyFont="1" applyFill="1" applyBorder="1" applyAlignment="1">
      <alignment horizontal="center" wrapText="1"/>
    </xf>
    <xf numFmtId="167" fontId="0" fillId="7" borderId="0" xfId="0" applyNumberFormat="1" applyFill="1" applyAlignment="1">
      <alignment horizontal="center"/>
    </xf>
    <xf numFmtId="165" fontId="0" fillId="0" borderId="20" xfId="1" applyNumberFormat="1" applyFont="1" applyFill="1" applyBorder="1" applyProtection="1">
      <protection locked="0"/>
    </xf>
    <xf numFmtId="0" fontId="2" fillId="7" borderId="44" xfId="0" applyFont="1" applyFill="1" applyBorder="1" applyAlignment="1">
      <alignment wrapText="1"/>
    </xf>
    <xf numFmtId="0" fontId="2" fillId="7" borderId="37" xfId="0" applyFont="1" applyFill="1" applyBorder="1"/>
    <xf numFmtId="165" fontId="0" fillId="7" borderId="37" xfId="0" applyNumberFormat="1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167" fontId="0" fillId="7" borderId="37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3" fontId="0" fillId="7" borderId="74" xfId="0" applyNumberFormat="1" applyFill="1" applyBorder="1" applyAlignment="1">
      <alignment horizontal="center"/>
    </xf>
    <xf numFmtId="0" fontId="0" fillId="7" borderId="74" xfId="0" applyFill="1" applyBorder="1" applyAlignment="1">
      <alignment horizontal="center"/>
    </xf>
    <xf numFmtId="165" fontId="0" fillId="7" borderId="25" xfId="0" applyNumberFormat="1" applyFill="1" applyBorder="1" applyAlignment="1">
      <alignment horizontal="center"/>
    </xf>
    <xf numFmtId="167" fontId="0" fillId="7" borderId="25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65" fontId="0" fillId="2" borderId="72" xfId="0" applyNumberFormat="1" applyFill="1" applyBorder="1"/>
    <xf numFmtId="0" fontId="6" fillId="2" borderId="5" xfId="0" applyFont="1" applyFill="1" applyBorder="1" applyAlignment="1">
      <alignment vertical="top"/>
    </xf>
    <xf numFmtId="49" fontId="5" fillId="2" borderId="7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0" fillId="0" borderId="0" xfId="0" applyProtection="1">
      <protection locked="0"/>
    </xf>
    <xf numFmtId="0" fontId="3" fillId="2" borderId="27" xfId="0" applyFont="1" applyFill="1" applyBorder="1"/>
    <xf numFmtId="167" fontId="21" fillId="8" borderId="32" xfId="2" applyNumberFormat="1" applyFont="1" applyFill="1" applyBorder="1" applyAlignment="1" applyProtection="1">
      <alignment horizontal="center"/>
    </xf>
    <xf numFmtId="167" fontId="21" fillId="8" borderId="2" xfId="1" applyNumberFormat="1" applyFont="1" applyFill="1" applyBorder="1" applyAlignment="1" applyProtection="1">
      <alignment horizontal="center"/>
    </xf>
    <xf numFmtId="3" fontId="0" fillId="0" borderId="32" xfId="2" applyNumberFormat="1" applyFont="1" applyFill="1" applyBorder="1" applyAlignment="1" applyProtection="1">
      <alignment horizontal="center"/>
      <protection locked="0"/>
    </xf>
    <xf numFmtId="3" fontId="0" fillId="0" borderId="2" xfId="1" applyNumberFormat="1" applyFont="1" applyFill="1" applyBorder="1" applyAlignment="1" applyProtection="1">
      <alignment horizontal="center"/>
      <protection locked="0"/>
    </xf>
    <xf numFmtId="3" fontId="0" fillId="0" borderId="2" xfId="2" applyNumberFormat="1" applyFont="1" applyFill="1" applyBorder="1" applyAlignment="1" applyProtection="1">
      <alignment horizontal="center"/>
      <protection locked="0"/>
    </xf>
    <xf numFmtId="3" fontId="0" fillId="0" borderId="3" xfId="2" applyNumberFormat="1" applyFont="1" applyFill="1" applyBorder="1" applyAlignment="1" applyProtection="1">
      <alignment horizontal="center"/>
      <protection locked="0"/>
    </xf>
    <xf numFmtId="167" fontId="21" fillId="8" borderId="54" xfId="2" applyNumberFormat="1" applyFont="1" applyFill="1" applyBorder="1" applyAlignment="1">
      <alignment horizontal="center"/>
    </xf>
    <xf numFmtId="0" fontId="0" fillId="8" borderId="5" xfId="0" applyFill="1" applyBorder="1"/>
    <xf numFmtId="0" fontId="8" fillId="0" borderId="0" xfId="0" applyFont="1" applyAlignment="1">
      <alignment horizontal="left"/>
    </xf>
    <xf numFmtId="0" fontId="3" fillId="3" borderId="76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7" fontId="0" fillId="0" borderId="14" xfId="2" applyNumberFormat="1" applyFont="1" applyBorder="1" applyProtection="1">
      <protection locked="0"/>
    </xf>
    <xf numFmtId="167" fontId="0" fillId="0" borderId="15" xfId="2" applyNumberFormat="1" applyFont="1" applyBorder="1" applyProtection="1">
      <protection locked="0"/>
    </xf>
    <xf numFmtId="167" fontId="4" fillId="11" borderId="3" xfId="0" applyNumberFormat="1" applyFont="1" applyFill="1" applyBorder="1"/>
    <xf numFmtId="167" fontId="9" fillId="11" borderId="42" xfId="0" applyNumberFormat="1" applyFont="1" applyFill="1" applyBorder="1"/>
    <xf numFmtId="167" fontId="21" fillId="8" borderId="2" xfId="2" applyNumberFormat="1" applyFont="1" applyFill="1" applyBorder="1" applyAlignment="1">
      <alignment horizontal="center"/>
    </xf>
    <xf numFmtId="167" fontId="21" fillId="8" borderId="3" xfId="2" applyNumberFormat="1" applyFont="1" applyFill="1" applyBorder="1" applyAlignment="1">
      <alignment horizontal="center"/>
    </xf>
    <xf numFmtId="167" fontId="0" fillId="0" borderId="4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44" xfId="0" applyNumberForma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7" fontId="0" fillId="0" borderId="29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3" fontId="8" fillId="2" borderId="0" xfId="2" applyNumberFormat="1" applyFont="1" applyFill="1" applyBorder="1" applyAlignment="1" applyProtection="1"/>
    <xf numFmtId="3" fontId="8" fillId="2" borderId="8" xfId="2" applyNumberFormat="1" applyFont="1" applyFill="1" applyBorder="1" applyAlignment="1" applyProtection="1"/>
    <xf numFmtId="165" fontId="0" fillId="0" borderId="30" xfId="2" applyNumberFormat="1" applyFont="1" applyBorder="1" applyProtection="1">
      <protection locked="0"/>
    </xf>
    <xf numFmtId="166" fontId="4" fillId="2" borderId="19" xfId="0" applyNumberFormat="1" applyFont="1" applyFill="1" applyBorder="1" applyAlignment="1">
      <alignment horizontal="right"/>
    </xf>
    <xf numFmtId="166" fontId="4" fillId="2" borderId="77" xfId="0" applyNumberFormat="1" applyFont="1" applyFill="1" applyBorder="1" applyAlignment="1">
      <alignment horizontal="right"/>
    </xf>
    <xf numFmtId="165" fontId="4" fillId="2" borderId="56" xfId="0" applyNumberFormat="1" applyFont="1" applyFill="1" applyBorder="1"/>
    <xf numFmtId="165" fontId="4" fillId="2" borderId="57" xfId="0" applyNumberFormat="1" applyFont="1" applyFill="1" applyBorder="1"/>
    <xf numFmtId="166" fontId="4" fillId="2" borderId="78" xfId="0" applyNumberFormat="1" applyFont="1" applyFill="1" applyBorder="1" applyAlignment="1">
      <alignment horizontal="right"/>
    </xf>
    <xf numFmtId="166" fontId="4" fillId="2" borderId="79" xfId="0" applyNumberFormat="1" applyFont="1" applyFill="1" applyBorder="1" applyAlignment="1">
      <alignment horizontal="right"/>
    </xf>
    <xf numFmtId="165" fontId="4" fillId="2" borderId="44" xfId="0" applyNumberFormat="1" applyFont="1" applyFill="1" applyBorder="1"/>
    <xf numFmtId="166" fontId="4" fillId="2" borderId="3" xfId="0" applyNumberFormat="1" applyFont="1" applyFill="1" applyBorder="1" applyAlignment="1">
      <alignment horizontal="right"/>
    </xf>
    <xf numFmtId="165" fontId="4" fillId="2" borderId="80" xfId="0" applyNumberFormat="1" applyFont="1" applyFill="1" applyBorder="1"/>
    <xf numFmtId="165" fontId="4" fillId="2" borderId="60" xfId="0" applyNumberFormat="1" applyFont="1" applyFill="1" applyBorder="1"/>
    <xf numFmtId="9" fontId="4" fillId="2" borderId="81" xfId="0" applyNumberFormat="1" applyFont="1" applyFill="1" applyBorder="1" applyAlignment="1">
      <alignment horizontal="right"/>
    </xf>
    <xf numFmtId="166" fontId="4" fillId="2" borderId="82" xfId="0" applyNumberFormat="1" applyFont="1" applyFill="1" applyBorder="1" applyAlignment="1">
      <alignment horizontal="right"/>
    </xf>
    <xf numFmtId="166" fontId="4" fillId="2" borderId="83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67" fontId="10" fillId="0" borderId="44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16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7" fontId="10" fillId="0" borderId="29" xfId="0" applyNumberFormat="1" applyFont="1" applyBorder="1" applyAlignment="1">
      <alignment horizontal="center"/>
    </xf>
    <xf numFmtId="3" fontId="10" fillId="0" borderId="44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165" fontId="10" fillId="0" borderId="44" xfId="0" applyNumberFormat="1" applyFont="1" applyBorder="1" applyAlignment="1">
      <alignment horizontal="center"/>
    </xf>
    <xf numFmtId="165" fontId="10" fillId="0" borderId="29" xfId="0" applyNumberFormat="1" applyFon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8" fillId="0" borderId="27" xfId="0" applyFont="1" applyBorder="1"/>
    <xf numFmtId="165" fontId="8" fillId="0" borderId="0" xfId="0" applyNumberFormat="1" applyFont="1" applyAlignment="1">
      <alignment horizontal="center"/>
    </xf>
    <xf numFmtId="165" fontId="8" fillId="12" borderId="44" xfId="0" applyNumberFormat="1" applyFont="1" applyFill="1" applyBorder="1" applyAlignment="1">
      <alignment horizontal="center"/>
    </xf>
    <xf numFmtId="165" fontId="16" fillId="12" borderId="44" xfId="0" applyNumberFormat="1" applyFont="1" applyFill="1" applyBorder="1" applyAlignment="1">
      <alignment horizontal="center"/>
    </xf>
    <xf numFmtId="0" fontId="2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4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5" fillId="0" borderId="84" xfId="0" applyNumberFormat="1" applyFont="1" applyBorder="1" applyAlignment="1">
      <alignment horizontal="center"/>
    </xf>
    <xf numFmtId="165" fontId="4" fillId="0" borderId="44" xfId="0" applyNumberFormat="1" applyFont="1" applyBorder="1" applyAlignment="1">
      <alignment horizontal="center"/>
    </xf>
    <xf numFmtId="167" fontId="0" fillId="1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10" borderId="0" xfId="0" applyFill="1" applyAlignment="1">
      <alignment horizontal="center"/>
    </xf>
    <xf numFmtId="165" fontId="0" fillId="10" borderId="0" xfId="0" applyNumberFormat="1" applyFill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39" xfId="0" applyFont="1" applyBorder="1"/>
    <xf numFmtId="167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65" fontId="16" fillId="0" borderId="44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67" fontId="3" fillId="2" borderId="0" xfId="0" applyNumberFormat="1" applyFont="1" applyFill="1" applyAlignment="1">
      <alignment horizontal="center"/>
    </xf>
    <xf numFmtId="0" fontId="0" fillId="8" borderId="0" xfId="0" applyFill="1" applyAlignment="1">
      <alignment horizontal="right"/>
    </xf>
    <xf numFmtId="0" fontId="3" fillId="8" borderId="0" xfId="0" applyFont="1" applyFill="1" applyAlignment="1">
      <alignment horizontal="right"/>
    </xf>
    <xf numFmtId="0" fontId="5" fillId="2" borderId="0" xfId="0" applyFont="1" applyFill="1"/>
    <xf numFmtId="1" fontId="0" fillId="8" borderId="0" xfId="0" applyNumberFormat="1" applyFill="1" applyAlignment="1">
      <alignment horizontal="center"/>
    </xf>
    <xf numFmtId="167" fontId="0" fillId="8" borderId="0" xfId="0" applyNumberFormat="1" applyFill="1" applyAlignment="1">
      <alignment horizontal="center"/>
    </xf>
    <xf numFmtId="0" fontId="0" fillId="8" borderId="8" xfId="0" applyFill="1" applyBorder="1"/>
    <xf numFmtId="0" fontId="6" fillId="8" borderId="0" xfId="0" applyFont="1" applyFill="1"/>
    <xf numFmtId="3" fontId="25" fillId="8" borderId="0" xfId="2" applyNumberFormat="1" applyFont="1" applyFill="1" applyBorder="1"/>
    <xf numFmtId="0" fontId="8" fillId="8" borderId="0" xfId="0" applyFont="1" applyFill="1"/>
    <xf numFmtId="0" fontId="8" fillId="2" borderId="0" xfId="0" applyFont="1" applyFill="1" applyAlignment="1">
      <alignment horizontal="center"/>
    </xf>
    <xf numFmtId="0" fontId="5" fillId="2" borderId="85" xfId="0" applyFont="1" applyFill="1" applyBorder="1" applyAlignment="1">
      <alignment vertical="top" wrapText="1"/>
    </xf>
    <xf numFmtId="0" fontId="7" fillId="2" borderId="61" xfId="0" applyFont="1" applyFill="1" applyBorder="1" applyAlignment="1">
      <alignment horizontal="left"/>
    </xf>
    <xf numFmtId="49" fontId="6" fillId="2" borderId="68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right" vertical="center"/>
    </xf>
    <xf numFmtId="0" fontId="4" fillId="2" borderId="29" xfId="0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horizontal="right" vertical="center"/>
    </xf>
    <xf numFmtId="0" fontId="12" fillId="2" borderId="44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vertical="center"/>
    </xf>
    <xf numFmtId="49" fontId="6" fillId="2" borderId="86" xfId="0" applyNumberFormat="1" applyFont="1" applyFill="1" applyBorder="1" applyAlignment="1">
      <alignment horizontal="right" vertical="center"/>
    </xf>
    <xf numFmtId="49" fontId="6" fillId="2" borderId="87" xfId="0" applyNumberFormat="1" applyFont="1" applyFill="1" applyBorder="1" applyAlignment="1">
      <alignment horizontal="right" vertical="center"/>
    </xf>
    <xf numFmtId="0" fontId="12" fillId="2" borderId="80" xfId="0" applyFont="1" applyFill="1" applyBorder="1" applyAlignment="1">
      <alignment horizontal="left" vertical="center"/>
    </xf>
    <xf numFmtId="0" fontId="4" fillId="2" borderId="80" xfId="0" applyFont="1" applyFill="1" applyBorder="1" applyAlignment="1">
      <alignment vertical="center"/>
    </xf>
    <xf numFmtId="49" fontId="6" fillId="2" borderId="88" xfId="0" applyNumberFormat="1" applyFont="1" applyFill="1" applyBorder="1" applyAlignment="1">
      <alignment horizontal="right" vertical="center"/>
    </xf>
    <xf numFmtId="0" fontId="12" fillId="2" borderId="60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vertical="center"/>
    </xf>
    <xf numFmtId="0" fontId="12" fillId="2" borderId="57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vertical="center"/>
    </xf>
    <xf numFmtId="0" fontId="5" fillId="2" borderId="63" xfId="0" applyFont="1" applyFill="1" applyBorder="1" applyAlignment="1">
      <alignment vertical="center"/>
    </xf>
    <xf numFmtId="0" fontId="5" fillId="2" borderId="22" xfId="0" applyFont="1" applyFill="1" applyBorder="1"/>
    <xf numFmtId="165" fontId="0" fillId="0" borderId="30" xfId="1" applyNumberFormat="1" applyFont="1" applyBorder="1" applyProtection="1">
      <protection locked="0"/>
    </xf>
    <xf numFmtId="9" fontId="2" fillId="0" borderId="89" xfId="1" applyNumberFormat="1" applyFont="1" applyFill="1" applyBorder="1" applyAlignment="1" applyProtection="1">
      <alignment horizontal="center"/>
      <protection locked="0"/>
    </xf>
    <xf numFmtId="165" fontId="0" fillId="0" borderId="90" xfId="1" applyNumberFormat="1" applyFont="1" applyBorder="1" applyProtection="1">
      <protection locked="0"/>
    </xf>
    <xf numFmtId="167" fontId="0" fillId="7" borderId="2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3" fontId="0" fillId="3" borderId="76" xfId="0" applyNumberFormat="1" applyFill="1" applyBorder="1"/>
    <xf numFmtId="0" fontId="2" fillId="8" borderId="5" xfId="0" applyFont="1" applyFill="1" applyBorder="1"/>
    <xf numFmtId="0" fontId="2" fillId="8" borderId="0" xfId="0" applyFont="1" applyFill="1"/>
    <xf numFmtId="0" fontId="2" fillId="2" borderId="27" xfId="0" applyFont="1" applyFill="1" applyBorder="1"/>
    <xf numFmtId="0" fontId="2" fillId="3" borderId="38" xfId="0" applyFont="1" applyFill="1" applyBorder="1" applyAlignment="1">
      <alignment horizontal="center" vertical="center"/>
    </xf>
    <xf numFmtId="0" fontId="2" fillId="3" borderId="91" xfId="0" applyFont="1" applyFill="1" applyBorder="1" applyAlignment="1">
      <alignment horizontal="center" vertical="center"/>
    </xf>
    <xf numFmtId="0" fontId="15" fillId="3" borderId="91" xfId="0" applyFont="1" applyFill="1" applyBorder="1" applyAlignment="1">
      <alignment horizontal="center" vertical="center"/>
    </xf>
    <xf numFmtId="0" fontId="15" fillId="3" borderId="92" xfId="0" applyFont="1" applyFill="1" applyBorder="1" applyAlignment="1">
      <alignment horizontal="center" vertical="center"/>
    </xf>
    <xf numFmtId="0" fontId="3" fillId="3" borderId="93" xfId="0" applyFont="1" applyFill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15" fillId="3" borderId="94" xfId="0" applyFont="1" applyFill="1" applyBorder="1" applyAlignment="1">
      <alignment horizontal="center" vertical="center"/>
    </xf>
    <xf numFmtId="0" fontId="15" fillId="3" borderId="95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96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2" fillId="5" borderId="0" xfId="0" applyFont="1" applyFill="1"/>
    <xf numFmtId="3" fontId="2" fillId="4" borderId="0" xfId="0" applyNumberFormat="1" applyFont="1" applyFill="1"/>
    <xf numFmtId="0" fontId="3" fillId="2" borderId="98" xfId="0" applyFont="1" applyFill="1" applyBorder="1"/>
    <xf numFmtId="0" fontId="2" fillId="2" borderId="89" xfId="0" applyFont="1" applyFill="1" applyBorder="1"/>
    <xf numFmtId="164" fontId="2" fillId="2" borderId="89" xfId="2" applyNumberFormat="1" applyFont="1" applyFill="1" applyBorder="1" applyProtection="1"/>
    <xf numFmtId="165" fontId="2" fillId="2" borderId="89" xfId="2" applyNumberFormat="1" applyFont="1" applyFill="1" applyBorder="1" applyProtection="1"/>
    <xf numFmtId="165" fontId="2" fillId="2" borderId="89" xfId="2" applyNumberFormat="1" applyFont="1" applyFill="1" applyBorder="1" applyAlignment="1" applyProtection="1">
      <alignment horizontal="right"/>
    </xf>
    <xf numFmtId="165" fontId="2" fillId="2" borderId="99" xfId="2" applyNumberFormat="1" applyFont="1" applyFill="1" applyBorder="1" applyProtection="1"/>
    <xf numFmtId="165" fontId="2" fillId="2" borderId="84" xfId="2" applyNumberFormat="1" applyFont="1" applyFill="1" applyBorder="1" applyAlignment="1" applyProtection="1">
      <alignment horizontal="right"/>
    </xf>
    <xf numFmtId="165" fontId="2" fillId="2" borderId="100" xfId="2" applyNumberFormat="1" applyFont="1" applyFill="1" applyBorder="1" applyAlignment="1" applyProtection="1">
      <alignment horizontal="right"/>
    </xf>
    <xf numFmtId="0" fontId="3" fillId="2" borderId="32" xfId="0" applyFont="1" applyFill="1" applyBorder="1" applyAlignment="1">
      <alignment horizontal="left" vertical="top" wrapText="1"/>
    </xf>
    <xf numFmtId="3" fontId="0" fillId="4" borderId="0" xfId="0" applyNumberFormat="1" applyFill="1"/>
    <xf numFmtId="0" fontId="3" fillId="2" borderId="73" xfId="0" applyFont="1" applyFill="1" applyBorder="1" applyAlignment="1">
      <alignment vertical="top" wrapText="1"/>
    </xf>
    <xf numFmtId="165" fontId="0" fillId="2" borderId="12" xfId="1" applyNumberFormat="1" applyFont="1" applyFill="1" applyBorder="1" applyProtection="1"/>
    <xf numFmtId="3" fontId="0" fillId="2" borderId="18" xfId="2" applyNumberFormat="1" applyFont="1" applyFill="1" applyBorder="1" applyProtection="1"/>
    <xf numFmtId="3" fontId="0" fillId="2" borderId="10" xfId="2" applyNumberFormat="1" applyFont="1" applyFill="1" applyBorder="1" applyProtection="1"/>
    <xf numFmtId="3" fontId="0" fillId="2" borderId="13" xfId="2" applyNumberFormat="1" applyFont="1" applyFill="1" applyBorder="1" applyProtection="1"/>
    <xf numFmtId="165" fontId="0" fillId="2" borderId="12" xfId="2" applyNumberFormat="1" applyFont="1" applyFill="1" applyBorder="1" applyProtection="1"/>
    <xf numFmtId="165" fontId="0" fillId="2" borderId="30" xfId="0" applyNumberFormat="1" applyFill="1" applyBorder="1"/>
    <xf numFmtId="165" fontId="0" fillId="2" borderId="31" xfId="0" applyNumberFormat="1" applyFill="1" applyBorder="1"/>
    <xf numFmtId="0" fontId="3" fillId="2" borderId="64" xfId="0" applyFont="1" applyFill="1" applyBorder="1" applyAlignment="1">
      <alignment vertical="top" wrapText="1"/>
    </xf>
    <xf numFmtId="165" fontId="0" fillId="2" borderId="101" xfId="0" applyNumberFormat="1" applyFill="1" applyBorder="1"/>
    <xf numFmtId="165" fontId="0" fillId="2" borderId="94" xfId="2" applyNumberFormat="1" applyFont="1" applyFill="1" applyBorder="1" applyProtection="1"/>
    <xf numFmtId="3" fontId="0" fillId="2" borderId="94" xfId="1" applyNumberFormat="1" applyFont="1" applyFill="1" applyBorder="1" applyProtection="1"/>
    <xf numFmtId="3" fontId="0" fillId="2" borderId="94" xfId="2" applyNumberFormat="1" applyFont="1" applyFill="1" applyBorder="1" applyProtection="1"/>
    <xf numFmtId="3" fontId="0" fillId="2" borderId="102" xfId="2" applyNumberFormat="1" applyFont="1" applyFill="1" applyBorder="1" applyProtection="1"/>
    <xf numFmtId="0" fontId="3" fillId="2" borderId="26" xfId="0" applyFont="1" applyFill="1" applyBorder="1"/>
    <xf numFmtId="0" fontId="3" fillId="2" borderId="103" xfId="0" applyFont="1" applyFill="1" applyBorder="1" applyAlignment="1">
      <alignment vertical="top" wrapText="1"/>
    </xf>
    <xf numFmtId="165" fontId="0" fillId="2" borderId="104" xfId="0" applyNumberFormat="1" applyFill="1" applyBorder="1"/>
    <xf numFmtId="3" fontId="0" fillId="2" borderId="89" xfId="2" applyNumberFormat="1" applyFont="1" applyFill="1" applyBorder="1" applyProtection="1"/>
    <xf numFmtId="3" fontId="0" fillId="2" borderId="89" xfId="1" applyNumberFormat="1" applyFont="1" applyFill="1" applyBorder="1" applyProtection="1"/>
    <xf numFmtId="3" fontId="0" fillId="2" borderId="77" xfId="2" applyNumberFormat="1" applyFont="1" applyFill="1" applyBorder="1" applyProtection="1"/>
    <xf numFmtId="3" fontId="0" fillId="4" borderId="73" xfId="0" applyNumberFormat="1" applyFill="1" applyBorder="1"/>
    <xf numFmtId="0" fontId="5" fillId="0" borderId="0" xfId="0" applyFont="1" applyAlignment="1">
      <alignment vertical="center"/>
    </xf>
    <xf numFmtId="0" fontId="0" fillId="12" borderId="2" xfId="0" applyFill="1" applyBorder="1" applyProtection="1">
      <protection locked="0"/>
    </xf>
    <xf numFmtId="0" fontId="0" fillId="2" borderId="6" xfId="0" applyFill="1" applyBorder="1"/>
    <xf numFmtId="0" fontId="0" fillId="2" borderId="44" xfId="0" applyFill="1" applyBorder="1"/>
    <xf numFmtId="165" fontId="0" fillId="0" borderId="105" xfId="0" applyNumberFormat="1" applyBorder="1" applyProtection="1">
      <protection locked="0"/>
    </xf>
    <xf numFmtId="165" fontId="0" fillId="0" borderId="91" xfId="0" applyNumberFormat="1" applyBorder="1" applyProtection="1">
      <protection locked="0"/>
    </xf>
    <xf numFmtId="165" fontId="0" fillId="0" borderId="106" xfId="0" applyNumberFormat="1" applyBorder="1" applyProtection="1">
      <protection locked="0"/>
    </xf>
    <xf numFmtId="3" fontId="0" fillId="0" borderId="101" xfId="0" applyNumberFormat="1" applyBorder="1" applyProtection="1">
      <protection locked="0"/>
    </xf>
    <xf numFmtId="3" fontId="0" fillId="0" borderId="94" xfId="0" applyNumberFormat="1" applyBorder="1" applyProtection="1">
      <protection locked="0"/>
    </xf>
    <xf numFmtId="3" fontId="0" fillId="0" borderId="102" xfId="0" applyNumberFormat="1" applyBorder="1" applyProtection="1">
      <protection locked="0"/>
    </xf>
    <xf numFmtId="167" fontId="0" fillId="2" borderId="107" xfId="0" applyNumberFormat="1" applyFill="1" applyBorder="1"/>
    <xf numFmtId="167" fontId="0" fillId="2" borderId="30" xfId="0" applyNumberFormat="1" applyFill="1" applyBorder="1"/>
    <xf numFmtId="167" fontId="0" fillId="8" borderId="30" xfId="0" applyNumberFormat="1" applyFill="1" applyBorder="1"/>
    <xf numFmtId="167" fontId="0" fillId="2" borderId="31" xfId="0" applyNumberFormat="1" applyFill="1" applyBorder="1"/>
    <xf numFmtId="0" fontId="0" fillId="8" borderId="101" xfId="0" applyFill="1" applyBorder="1"/>
    <xf numFmtId="0" fontId="0" fillId="8" borderId="94" xfId="0" applyFill="1" applyBorder="1"/>
    <xf numFmtId="0" fontId="0" fillId="8" borderId="102" xfId="0" applyFill="1" applyBorder="1"/>
    <xf numFmtId="165" fontId="0" fillId="0" borderId="101" xfId="0" applyNumberFormat="1" applyBorder="1" applyProtection="1">
      <protection locked="0"/>
    </xf>
    <xf numFmtId="165" fontId="0" fillId="0" borderId="94" xfId="0" applyNumberFormat="1" applyBorder="1" applyProtection="1">
      <protection locked="0"/>
    </xf>
    <xf numFmtId="165" fontId="0" fillId="0" borderId="102" xfId="0" applyNumberFormat="1" applyBorder="1" applyProtection="1">
      <protection locked="0"/>
    </xf>
    <xf numFmtId="0" fontId="0" fillId="0" borderId="101" xfId="0" applyBorder="1" applyProtection="1">
      <protection locked="0"/>
    </xf>
    <xf numFmtId="0" fontId="0" fillId="0" borderId="94" xfId="0" applyBorder="1" applyProtection="1">
      <protection locked="0"/>
    </xf>
    <xf numFmtId="165" fontId="0" fillId="0" borderId="104" xfId="0" applyNumberFormat="1" applyBorder="1" applyProtection="1">
      <protection locked="0"/>
    </xf>
    <xf numFmtId="165" fontId="0" fillId="0" borderId="89" xfId="0" applyNumberFormat="1" applyBorder="1" applyProtection="1">
      <protection locked="0"/>
    </xf>
    <xf numFmtId="165" fontId="0" fillId="0" borderId="77" xfId="0" applyNumberFormat="1" applyBorder="1" applyProtection="1">
      <protection locked="0"/>
    </xf>
    <xf numFmtId="165" fontId="0" fillId="2" borderId="103" xfId="0" applyNumberFormat="1" applyFill="1" applyBorder="1"/>
    <xf numFmtId="165" fontId="0" fillId="0" borderId="107" xfId="2" applyNumberFormat="1" applyFont="1" applyFill="1" applyBorder="1" applyProtection="1">
      <protection locked="0"/>
    </xf>
    <xf numFmtId="165" fontId="0" fillId="0" borderId="1" xfId="2" applyNumberFormat="1" applyFont="1" applyFill="1" applyBorder="1" applyProtection="1">
      <protection locked="0"/>
    </xf>
    <xf numFmtId="165" fontId="0" fillId="0" borderId="21" xfId="2" applyNumberFormat="1" applyFont="1" applyBorder="1" applyProtection="1">
      <protection locked="0"/>
    </xf>
    <xf numFmtId="165" fontId="0" fillId="0" borderId="17" xfId="2" applyNumberFormat="1" applyFont="1" applyBorder="1" applyProtection="1">
      <protection locked="0"/>
    </xf>
    <xf numFmtId="165" fontId="0" fillId="0" borderId="108" xfId="2" applyNumberFormat="1" applyFont="1" applyBorder="1" applyProtection="1">
      <protection locked="0"/>
    </xf>
    <xf numFmtId="165" fontId="0" fillId="2" borderId="64" xfId="0" quotePrefix="1" applyNumberFormat="1" applyFill="1" applyBorder="1"/>
    <xf numFmtId="165" fontId="0" fillId="2" borderId="32" xfId="0" applyNumberFormat="1" applyFill="1" applyBorder="1"/>
    <xf numFmtId="165" fontId="0" fillId="2" borderId="2" xfId="0" applyNumberFormat="1" applyFill="1" applyBorder="1"/>
    <xf numFmtId="165" fontId="0" fillId="2" borderId="109" xfId="0" applyNumberFormat="1" applyFill="1" applyBorder="1"/>
    <xf numFmtId="165" fontId="1" fillId="2" borderId="2" xfId="0" applyNumberFormat="1" applyFont="1" applyFill="1" applyBorder="1"/>
    <xf numFmtId="165" fontId="1" fillId="2" borderId="109" xfId="0" applyNumberFormat="1" applyFont="1" applyFill="1" applyBorder="1"/>
    <xf numFmtId="165" fontId="0" fillId="2" borderId="65" xfId="0" applyNumberFormat="1" applyFill="1" applyBorder="1"/>
    <xf numFmtId="3" fontId="0" fillId="2" borderId="65" xfId="0" applyNumberFormat="1" applyFill="1" applyBorder="1"/>
    <xf numFmtId="0" fontId="0" fillId="2" borderId="73" xfId="0" applyFill="1" applyBorder="1"/>
    <xf numFmtId="0" fontId="0" fillId="2" borderId="65" xfId="0" applyFill="1" applyBorder="1"/>
    <xf numFmtId="0" fontId="3" fillId="9" borderId="11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>
      <alignment horizontal="center" vertical="center" wrapText="1"/>
    </xf>
    <xf numFmtId="0" fontId="3" fillId="3" borderId="111" xfId="0" applyFont="1" applyFill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>
      <alignment horizontal="center" vertical="center" wrapText="1"/>
    </xf>
    <xf numFmtId="165" fontId="0" fillId="0" borderId="112" xfId="2" applyNumberFormat="1" applyFont="1" applyFill="1" applyBorder="1" applyProtection="1">
      <protection locked="0"/>
    </xf>
    <xf numFmtId="165" fontId="0" fillId="2" borderId="65" xfId="0" quotePrefix="1" applyNumberFormat="1" applyFill="1" applyBorder="1"/>
    <xf numFmtId="165" fontId="0" fillId="2" borderId="71" xfId="0" applyNumberFormat="1" applyFill="1" applyBorder="1"/>
    <xf numFmtId="165" fontId="0" fillId="2" borderId="113" xfId="0" applyNumberFormat="1" applyFill="1" applyBorder="1"/>
    <xf numFmtId="0" fontId="3" fillId="9" borderId="47" xfId="0" applyFont="1" applyFill="1" applyBorder="1" applyAlignment="1">
      <alignment horizontal="center" vertical="center"/>
    </xf>
    <xf numFmtId="0" fontId="3" fillId="9" borderId="47" xfId="0" applyFont="1" applyFill="1" applyBorder="1" applyAlignment="1">
      <alignment horizontal="center" vertical="center" wrapText="1"/>
    </xf>
    <xf numFmtId="0" fontId="3" fillId="9" borderId="48" xfId="0" applyFont="1" applyFill="1" applyBorder="1" applyAlignment="1">
      <alignment horizontal="center" vertical="center"/>
    </xf>
    <xf numFmtId="0" fontId="3" fillId="9" borderId="111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/>
    </xf>
    <xf numFmtId="165" fontId="0" fillId="0" borderId="114" xfId="0" applyNumberFormat="1" applyBorder="1" applyProtection="1">
      <protection locked="0"/>
    </xf>
    <xf numFmtId="3" fontId="0" fillId="0" borderId="114" xfId="0" applyNumberFormat="1" applyBorder="1" applyProtection="1">
      <protection locked="0"/>
    </xf>
    <xf numFmtId="165" fontId="0" fillId="0" borderId="115" xfId="0" applyNumberFormat="1" applyBorder="1" applyProtection="1">
      <protection locked="0"/>
    </xf>
    <xf numFmtId="0" fontId="0" fillId="8" borderId="114" xfId="0" applyFill="1" applyBorder="1"/>
    <xf numFmtId="167" fontId="0" fillId="2" borderId="111" xfId="0" applyNumberFormat="1" applyFill="1" applyBorder="1"/>
    <xf numFmtId="167" fontId="0" fillId="8" borderId="111" xfId="0" applyNumberFormat="1" applyFill="1" applyBorder="1"/>
    <xf numFmtId="167" fontId="0" fillId="8" borderId="31" xfId="0" applyNumberFormat="1" applyFill="1" applyBorder="1"/>
    <xf numFmtId="165" fontId="0" fillId="7" borderId="0" xfId="0" applyNumberFormat="1" applyFill="1" applyAlignment="1">
      <alignment horizontal="center"/>
    </xf>
    <xf numFmtId="165" fontId="0" fillId="0" borderId="116" xfId="0" applyNumberFormat="1" applyBorder="1" applyProtection="1">
      <protection locked="0"/>
    </xf>
    <xf numFmtId="165" fontId="0" fillId="0" borderId="10" xfId="0" applyNumberFormat="1" applyBorder="1" applyProtection="1">
      <protection locked="0"/>
    </xf>
    <xf numFmtId="165" fontId="0" fillId="0" borderId="117" xfId="0" applyNumberFormat="1" applyBorder="1" applyProtection="1">
      <protection locked="0"/>
    </xf>
    <xf numFmtId="165" fontId="0" fillId="0" borderId="13" xfId="0" applyNumberFormat="1" applyBorder="1" applyProtection="1">
      <protection locked="0"/>
    </xf>
    <xf numFmtId="0" fontId="4" fillId="2" borderId="60" xfId="0" applyFont="1" applyFill="1" applyBorder="1"/>
    <xf numFmtId="0" fontId="4" fillId="2" borderId="113" xfId="0" applyFont="1" applyFill="1" applyBorder="1"/>
    <xf numFmtId="49" fontId="5" fillId="2" borderId="118" xfId="0" applyNumberFormat="1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vertical="center"/>
    </xf>
    <xf numFmtId="167" fontId="4" fillId="0" borderId="37" xfId="0" applyNumberFormat="1" applyFont="1" applyBorder="1" applyAlignment="1" applyProtection="1">
      <alignment horizontal="right"/>
      <protection locked="0"/>
    </xf>
    <xf numFmtId="167" fontId="4" fillId="2" borderId="37" xfId="0" applyNumberFormat="1" applyFont="1" applyFill="1" applyBorder="1"/>
    <xf numFmtId="49" fontId="6" fillId="2" borderId="6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vertical="center"/>
    </xf>
    <xf numFmtId="3" fontId="4" fillId="0" borderId="11" xfId="0" applyNumberFormat="1" applyFont="1" applyBorder="1" applyProtection="1">
      <protection locked="0"/>
    </xf>
    <xf numFmtId="3" fontId="4" fillId="2" borderId="73" xfId="0" applyNumberFormat="1" applyFont="1" applyFill="1" applyBorder="1"/>
    <xf numFmtId="49" fontId="6" fillId="13" borderId="5" xfId="0" applyNumberFormat="1" applyFont="1" applyFill="1" applyBorder="1" applyAlignment="1">
      <alignment horizontal="left"/>
    </xf>
    <xf numFmtId="0" fontId="4" fillId="13" borderId="0" xfId="0" applyFont="1" applyFill="1"/>
    <xf numFmtId="0" fontId="4" fillId="13" borderId="8" xfId="0" applyFont="1" applyFill="1" applyBorder="1" applyAlignment="1">
      <alignment horizontal="right"/>
    </xf>
    <xf numFmtId="49" fontId="6" fillId="13" borderId="26" xfId="0" applyNumberFormat="1" applyFont="1" applyFill="1" applyBorder="1" applyAlignment="1">
      <alignment horizontal="left" vertical="center"/>
    </xf>
    <xf numFmtId="0" fontId="4" fillId="13" borderId="27" xfId="0" applyFont="1" applyFill="1" applyBorder="1" applyAlignment="1">
      <alignment vertical="center"/>
    </xf>
    <xf numFmtId="0" fontId="4" fillId="13" borderId="27" xfId="0" applyFont="1" applyFill="1" applyBorder="1"/>
    <xf numFmtId="0" fontId="4" fillId="13" borderId="28" xfId="0" applyFont="1" applyFill="1" applyBorder="1" applyAlignment="1">
      <alignment horizontal="right"/>
    </xf>
    <xf numFmtId="0" fontId="4" fillId="2" borderId="63" xfId="0" applyFont="1" applyFill="1" applyBorder="1" applyAlignment="1">
      <alignment vertical="center"/>
    </xf>
    <xf numFmtId="165" fontId="4" fillId="2" borderId="63" xfId="0" applyNumberFormat="1" applyFont="1" applyFill="1" applyBorder="1"/>
    <xf numFmtId="0" fontId="5" fillId="2" borderId="76" xfId="0" applyFont="1" applyFill="1" applyBorder="1" applyAlignment="1">
      <alignment horizontal="center"/>
    </xf>
    <xf numFmtId="0" fontId="5" fillId="2" borderId="119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103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49" fontId="6" fillId="2" borderId="26" xfId="0" applyNumberFormat="1" applyFont="1" applyFill="1" applyBorder="1" applyAlignment="1">
      <alignment horizontal="right" vertical="center"/>
    </xf>
    <xf numFmtId="0" fontId="5" fillId="2" borderId="27" xfId="0" applyFont="1" applyFill="1" applyBorder="1" applyAlignment="1">
      <alignment vertical="center"/>
    </xf>
    <xf numFmtId="166" fontId="4" fillId="2" borderId="28" xfId="0" applyNumberFormat="1" applyFont="1" applyFill="1" applyBorder="1" applyAlignment="1">
      <alignment horizontal="right"/>
    </xf>
    <xf numFmtId="165" fontId="4" fillId="2" borderId="51" xfId="0" applyNumberFormat="1" applyFont="1" applyFill="1" applyBorder="1"/>
    <xf numFmtId="166" fontId="4" fillId="2" borderId="52" xfId="0" applyNumberFormat="1" applyFont="1" applyFill="1" applyBorder="1" applyAlignment="1">
      <alignment horizontal="right"/>
    </xf>
    <xf numFmtId="165" fontId="4" fillId="2" borderId="34" xfId="0" applyNumberFormat="1" applyFont="1" applyFill="1" applyBorder="1"/>
    <xf numFmtId="0" fontId="5" fillId="2" borderId="5" xfId="0" applyFont="1" applyFill="1" applyBorder="1" applyAlignment="1">
      <alignment horizontal="left"/>
    </xf>
    <xf numFmtId="166" fontId="4" fillId="2" borderId="8" xfId="0" applyNumberFormat="1" applyFont="1" applyFill="1" applyBorder="1" applyAlignment="1">
      <alignment horizontal="right"/>
    </xf>
    <xf numFmtId="165" fontId="4" fillId="2" borderId="35" xfId="0" applyNumberFormat="1" applyFont="1" applyFill="1" applyBorder="1"/>
    <xf numFmtId="49" fontId="5" fillId="2" borderId="120" xfId="0" applyNumberFormat="1" applyFont="1" applyFill="1" applyBorder="1" applyAlignment="1">
      <alignment horizontal="center"/>
    </xf>
    <xf numFmtId="49" fontId="5" fillId="2" borderId="75" xfId="0" applyNumberFormat="1" applyFont="1" applyFill="1" applyBorder="1" applyAlignment="1">
      <alignment horizontal="center"/>
    </xf>
    <xf numFmtId="49" fontId="5" fillId="2" borderId="88" xfId="0" applyNumberFormat="1" applyFont="1" applyFill="1" applyBorder="1" applyAlignment="1">
      <alignment horizontal="center"/>
    </xf>
    <xf numFmtId="165" fontId="4" fillId="13" borderId="34" xfId="0" applyNumberFormat="1" applyFont="1" applyFill="1" applyBorder="1"/>
    <xf numFmtId="165" fontId="4" fillId="13" borderId="35" xfId="0" applyNumberFormat="1" applyFont="1" applyFill="1" applyBorder="1"/>
    <xf numFmtId="0" fontId="4" fillId="2" borderId="85" xfId="0" applyFont="1" applyFill="1" applyBorder="1"/>
    <xf numFmtId="165" fontId="4" fillId="2" borderId="85" xfId="0" applyNumberFormat="1" applyFont="1" applyFill="1" applyBorder="1"/>
    <xf numFmtId="0" fontId="3" fillId="2" borderId="73" xfId="0" applyFont="1" applyFill="1" applyBorder="1" applyAlignment="1">
      <alignment vertical="distributed" wrapText="1"/>
    </xf>
    <xf numFmtId="0" fontId="0" fillId="4" borderId="9" xfId="0" applyFill="1" applyBorder="1" applyAlignment="1">
      <alignment horizontal="center"/>
    </xf>
    <xf numFmtId="165" fontId="0" fillId="4" borderId="121" xfId="0" applyNumberFormat="1" applyFill="1" applyBorder="1"/>
    <xf numFmtId="165" fontId="0" fillId="4" borderId="122" xfId="0" applyNumberFormat="1" applyFill="1" applyBorder="1"/>
    <xf numFmtId="165" fontId="0" fillId="7" borderId="122" xfId="0" applyNumberFormat="1" applyFill="1" applyBorder="1"/>
    <xf numFmtId="165" fontId="0" fillId="4" borderId="123" xfId="0" applyNumberFormat="1" applyFill="1" applyBorder="1"/>
    <xf numFmtId="2" fontId="2" fillId="2" borderId="89" xfId="0" applyNumberFormat="1" applyFont="1" applyFill="1" applyBorder="1"/>
    <xf numFmtId="1" fontId="2" fillId="5" borderId="0" xfId="0" applyNumberFormat="1" applyFont="1" applyFill="1" applyProtection="1">
      <protection locked="0"/>
    </xf>
    <xf numFmtId="43" fontId="2" fillId="5" borderId="0" xfId="0" applyNumberFormat="1" applyFont="1" applyFill="1" applyProtection="1">
      <protection locked="0"/>
    </xf>
    <xf numFmtId="0" fontId="2" fillId="5" borderId="0" xfId="0" applyFont="1" applyFill="1" applyProtection="1">
      <protection locked="0"/>
    </xf>
    <xf numFmtId="167" fontId="2" fillId="2" borderId="89" xfId="0" applyNumberFormat="1" applyFont="1" applyFill="1" applyBorder="1"/>
    <xf numFmtId="3" fontId="2" fillId="5" borderId="2" xfId="0" applyNumberFormat="1" applyFont="1" applyFill="1" applyBorder="1" applyProtection="1">
      <protection locked="0"/>
    </xf>
    <xf numFmtId="165" fontId="0" fillId="2" borderId="20" xfId="2" applyNumberFormat="1" applyFont="1" applyFill="1" applyBorder="1" applyAlignment="1" applyProtection="1">
      <alignment horizontal="center"/>
    </xf>
    <xf numFmtId="165" fontId="0" fillId="2" borderId="20" xfId="1" applyNumberFormat="1" applyFont="1" applyFill="1" applyBorder="1" applyAlignment="1" applyProtection="1">
      <alignment horizontal="center"/>
    </xf>
    <xf numFmtId="165" fontId="0" fillId="0" borderId="18" xfId="2" applyNumberFormat="1" applyFon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>
      <alignment horizontal="center"/>
    </xf>
    <xf numFmtId="165" fontId="0" fillId="0" borderId="10" xfId="2" applyNumberFormat="1" applyFont="1" applyFill="1" applyBorder="1" applyAlignment="1" applyProtection="1">
      <alignment horizontal="center"/>
      <protection locked="0"/>
    </xf>
    <xf numFmtId="165" fontId="0" fillId="0" borderId="30" xfId="2" applyNumberFormat="1" applyFont="1" applyBorder="1" applyAlignment="1" applyProtection="1">
      <alignment horizontal="center"/>
      <protection locked="0"/>
    </xf>
    <xf numFmtId="165" fontId="0" fillId="2" borderId="30" xfId="2" applyNumberFormat="1" applyFont="1" applyFill="1" applyBorder="1" applyAlignment="1" applyProtection="1">
      <alignment horizontal="center"/>
    </xf>
    <xf numFmtId="165" fontId="0" fillId="0" borderId="18" xfId="2" applyNumberFormat="1" applyFont="1" applyBorder="1" applyAlignment="1" applyProtection="1">
      <alignment horizontal="center"/>
      <protection locked="0"/>
    </xf>
    <xf numFmtId="165" fontId="0" fillId="0" borderId="10" xfId="2" applyNumberFormat="1" applyFont="1" applyBorder="1" applyAlignment="1" applyProtection="1">
      <alignment horizontal="center"/>
      <protection locked="0"/>
    </xf>
    <xf numFmtId="165" fontId="0" fillId="0" borderId="13" xfId="2" applyNumberFormat="1" applyFont="1" applyBorder="1" applyAlignment="1" applyProtection="1">
      <alignment horizontal="center"/>
      <protection locked="0"/>
    </xf>
    <xf numFmtId="165" fontId="0" fillId="2" borderId="47" xfId="2" applyNumberFormat="1" applyFont="1" applyFill="1" applyBorder="1" applyAlignment="1" applyProtection="1">
      <alignment horizontal="center"/>
    </xf>
    <xf numFmtId="165" fontId="0" fillId="0" borderId="58" xfId="0" applyNumberFormat="1" applyBorder="1" applyAlignment="1" applyProtection="1">
      <alignment horizontal="center"/>
      <protection locked="0"/>
    </xf>
    <xf numFmtId="165" fontId="0" fillId="0" borderId="10" xfId="1" applyNumberFormat="1" applyFont="1" applyBorder="1" applyAlignment="1" applyProtection="1">
      <alignment horizontal="center"/>
      <protection locked="0"/>
    </xf>
    <xf numFmtId="165" fontId="0" fillId="2" borderId="29" xfId="0" quotePrefix="1" applyNumberFormat="1" applyFill="1" applyBorder="1" applyAlignment="1">
      <alignment horizontal="center"/>
    </xf>
    <xf numFmtId="165" fontId="0" fillId="0" borderId="18" xfId="1" applyNumberFormat="1" applyFont="1" applyBorder="1" applyAlignment="1" applyProtection="1">
      <alignment horizontal="center"/>
      <protection locked="0"/>
    </xf>
    <xf numFmtId="165" fontId="0" fillId="0" borderId="13" xfId="1" applyNumberFormat="1" applyFont="1" applyBorder="1" applyAlignment="1" applyProtection="1">
      <alignment horizontal="center"/>
      <protection locked="0"/>
    </xf>
    <xf numFmtId="165" fontId="0" fillId="0" borderId="21" xfId="0" applyNumberFormat="1" applyBorder="1" applyAlignment="1" applyProtection="1">
      <alignment horizontal="center"/>
      <protection locked="0"/>
    </xf>
    <xf numFmtId="165" fontId="0" fillId="0" borderId="17" xfId="0" applyNumberFormat="1" applyBorder="1" applyAlignment="1" applyProtection="1">
      <alignment horizontal="center"/>
      <protection locked="0"/>
    </xf>
    <xf numFmtId="165" fontId="0" fillId="2" borderId="111" xfId="0" applyNumberFormat="1" applyFill="1" applyBorder="1" applyAlignment="1">
      <alignment horizontal="center"/>
    </xf>
    <xf numFmtId="165" fontId="0" fillId="2" borderId="30" xfId="0" applyNumberFormat="1" applyFill="1" applyBorder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center"/>
    </xf>
    <xf numFmtId="167" fontId="2" fillId="2" borderId="89" xfId="2" applyNumberFormat="1" applyFont="1" applyFill="1" applyBorder="1" applyAlignment="1" applyProtection="1">
      <alignment horizontal="right"/>
    </xf>
    <xf numFmtId="0" fontId="5" fillId="2" borderId="54" xfId="0" applyFont="1" applyFill="1" applyBorder="1" applyAlignment="1">
      <alignment vertical="top"/>
    </xf>
    <xf numFmtId="0" fontId="5" fillId="2" borderId="124" xfId="0" applyFont="1" applyFill="1" applyBorder="1"/>
    <xf numFmtId="165" fontId="2" fillId="2" borderId="125" xfId="0" applyNumberFormat="1" applyFont="1" applyFill="1" applyBorder="1"/>
    <xf numFmtId="9" fontId="2" fillId="2" borderId="89" xfId="1" applyNumberFormat="1" applyFont="1" applyFill="1" applyBorder="1" applyAlignment="1" applyProtection="1">
      <alignment horizontal="center"/>
    </xf>
    <xf numFmtId="0" fontId="2" fillId="0" borderId="2" xfId="0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167" fontId="20" fillId="0" borderId="2" xfId="0" applyNumberFormat="1" applyFont="1" applyBorder="1" applyProtection="1">
      <protection locked="0"/>
    </xf>
    <xf numFmtId="9" fontId="2" fillId="2" borderId="2" xfId="1" applyNumberFormat="1" applyFont="1" applyFill="1" applyBorder="1" applyAlignment="1" applyProtection="1">
      <alignment horizontal="center"/>
    </xf>
    <xf numFmtId="167" fontId="2" fillId="0" borderId="2" xfId="0" applyNumberFormat="1" applyFont="1" applyBorder="1" applyProtection="1">
      <protection locked="0"/>
    </xf>
    <xf numFmtId="167" fontId="0" fillId="0" borderId="2" xfId="0" applyNumberFormat="1" applyBorder="1" applyProtection="1">
      <protection locked="0"/>
    </xf>
    <xf numFmtId="165" fontId="2" fillId="0" borderId="2" xfId="2" applyNumberFormat="1" applyFont="1" applyFill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5" fontId="2" fillId="0" borderId="2" xfId="2" applyNumberFormat="1" applyFont="1" applyBorder="1" applyProtection="1">
      <protection locked="0"/>
    </xf>
    <xf numFmtId="165" fontId="2" fillId="0" borderId="2" xfId="0" applyNumberFormat="1" applyFont="1" applyBorder="1" applyAlignment="1" applyProtection="1">
      <alignment horizontal="right"/>
      <protection locked="0"/>
    </xf>
    <xf numFmtId="166" fontId="2" fillId="2" borderId="2" xfId="1" applyNumberFormat="1" applyFont="1" applyFill="1" applyBorder="1" applyAlignment="1" applyProtection="1">
      <alignment horizontal="center"/>
    </xf>
    <xf numFmtId="1" fontId="2" fillId="0" borderId="2" xfId="0" applyNumberFormat="1" applyFont="1" applyBorder="1" applyProtection="1">
      <protection locked="0"/>
    </xf>
    <xf numFmtId="165" fontId="2" fillId="2" borderId="126" xfId="0" applyNumberFormat="1" applyFont="1" applyFill="1" applyBorder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165" fontId="0" fillId="0" borderId="2" xfId="0" applyNumberFormat="1" applyBorder="1" applyProtection="1">
      <protection locked="0"/>
    </xf>
    <xf numFmtId="165" fontId="0" fillId="0" borderId="2" xfId="2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3" fillId="0" borderId="2" xfId="0" applyFont="1" applyBorder="1"/>
    <xf numFmtId="165" fontId="3" fillId="0" borderId="2" xfId="0" applyNumberFormat="1" applyFont="1" applyBorder="1" applyProtection="1">
      <protection locked="0"/>
    </xf>
    <xf numFmtId="1" fontId="0" fillId="0" borderId="2" xfId="0" applyNumberFormat="1" applyBorder="1"/>
    <xf numFmtId="0" fontId="5" fillId="0" borderId="2" xfId="0" applyFont="1" applyBorder="1"/>
    <xf numFmtId="1" fontId="5" fillId="0" borderId="2" xfId="0" applyNumberFormat="1" applyFont="1" applyBorder="1"/>
    <xf numFmtId="168" fontId="0" fillId="0" borderId="2" xfId="0" applyNumberFormat="1" applyBorder="1"/>
    <xf numFmtId="165" fontId="3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67" fontId="5" fillId="14" borderId="2" xfId="0" applyNumberFormat="1" applyFont="1" applyFill="1" applyBorder="1"/>
    <xf numFmtId="0" fontId="2" fillId="0" borderId="2" xfId="0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10" borderId="2" xfId="0" applyFill="1" applyBorder="1"/>
    <xf numFmtId="0" fontId="0" fillId="10" borderId="2" xfId="0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14" borderId="2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 vertical="center"/>
    </xf>
    <xf numFmtId="0" fontId="2" fillId="0" borderId="127" xfId="0" applyFont="1" applyBorder="1" applyAlignment="1" applyProtection="1">
      <alignment horizontal="left" vertical="top" wrapText="1"/>
      <protection locked="0"/>
    </xf>
    <xf numFmtId="0" fontId="0" fillId="0" borderId="130" xfId="0" applyBorder="1" applyAlignment="1" applyProtection="1">
      <alignment horizontal="left" vertical="top" wrapText="1"/>
      <protection locked="0"/>
    </xf>
    <xf numFmtId="0" fontId="0" fillId="0" borderId="128" xfId="0" applyBorder="1" applyAlignment="1" applyProtection="1">
      <alignment horizontal="left" vertical="top" wrapText="1"/>
      <protection locked="0"/>
    </xf>
    <xf numFmtId="0" fontId="23" fillId="2" borderId="38" xfId="0" applyFont="1" applyFill="1" applyBorder="1"/>
    <xf numFmtId="0" fontId="23" fillId="2" borderId="39" xfId="0" applyFont="1" applyFill="1" applyBorder="1"/>
    <xf numFmtId="0" fontId="23" fillId="2" borderId="7" xfId="0" applyFont="1" applyFill="1" applyBorder="1"/>
    <xf numFmtId="3" fontId="8" fillId="2" borderId="5" xfId="0" applyNumberFormat="1" applyFont="1" applyFill="1" applyBorder="1"/>
    <xf numFmtId="3" fontId="8" fillId="2" borderId="0" xfId="0" applyNumberFormat="1" applyFont="1" applyFill="1"/>
    <xf numFmtId="3" fontId="8" fillId="2" borderId="8" xfId="0" applyNumberFormat="1" applyFont="1" applyFill="1" applyBorder="1"/>
    <xf numFmtId="3" fontId="8" fillId="2" borderId="5" xfId="2" applyNumberFormat="1" applyFont="1" applyFill="1" applyBorder="1" applyAlignment="1" applyProtection="1"/>
    <xf numFmtId="0" fontId="0" fillId="8" borderId="44" xfId="0" applyFill="1" applyBorder="1"/>
    <xf numFmtId="0" fontId="8" fillId="0" borderId="0" xfId="0" applyFont="1" applyProtection="1">
      <protection locked="0"/>
    </xf>
    <xf numFmtId="0" fontId="16" fillId="2" borderId="38" xfId="0" applyFont="1" applyFill="1" applyBorder="1"/>
    <xf numFmtId="0" fontId="16" fillId="2" borderId="39" xfId="0" applyFont="1" applyFill="1" applyBorder="1"/>
    <xf numFmtId="0" fontId="16" fillId="2" borderId="7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0" fontId="16" fillId="15" borderId="39" xfId="0" applyFont="1" applyFill="1" applyBorder="1"/>
    <xf numFmtId="0" fontId="8" fillId="2" borderId="0" xfId="0" applyFont="1" applyFill="1"/>
    <xf numFmtId="0" fontId="23" fillId="2" borderId="66" xfId="0" applyFont="1" applyFill="1" applyBorder="1"/>
    <xf numFmtId="0" fontId="23" fillId="2" borderId="63" xfId="0" applyFont="1" applyFill="1" applyBorder="1"/>
    <xf numFmtId="0" fontId="23" fillId="2" borderId="64" xfId="0" applyFont="1" applyFill="1" applyBorder="1"/>
    <xf numFmtId="0" fontId="23" fillId="2" borderId="53" xfId="0" applyFont="1" applyFill="1" applyBorder="1"/>
    <xf numFmtId="0" fontId="23" fillId="2" borderId="0" xfId="0" applyFont="1" applyFill="1"/>
    <xf numFmtId="0" fontId="23" fillId="2" borderId="65" xfId="0" applyFont="1" applyFill="1" applyBorder="1"/>
    <xf numFmtId="0" fontId="23" fillId="2" borderId="67" xfId="0" applyFont="1" applyFill="1" applyBorder="1"/>
    <xf numFmtId="0" fontId="23" fillId="2" borderId="44" xfId="0" applyFont="1" applyFill="1" applyBorder="1"/>
    <xf numFmtId="0" fontId="23" fillId="2" borderId="73" xfId="0" applyFont="1" applyFill="1" applyBorder="1"/>
    <xf numFmtId="0" fontId="17" fillId="5" borderId="0" xfId="0" applyFont="1" applyFill="1"/>
    <xf numFmtId="0" fontId="8" fillId="2" borderId="5" xfId="0" applyFont="1" applyFill="1" applyBorder="1"/>
    <xf numFmtId="0" fontId="13" fillId="2" borderId="26" xfId="0" applyFont="1" applyFill="1" applyBorder="1" applyAlignment="1">
      <alignment vertical="center"/>
    </xf>
    <xf numFmtId="0" fontId="13" fillId="2" borderId="27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3" fillId="8" borderId="0" xfId="0" applyFont="1" applyFill="1"/>
    <xf numFmtId="165" fontId="3" fillId="2" borderId="44" xfId="0" applyNumberFormat="1" applyFont="1" applyFill="1" applyBorder="1"/>
    <xf numFmtId="9" fontId="3" fillId="2" borderId="29" xfId="3" applyFont="1" applyFill="1" applyBorder="1" applyAlignment="1" applyProtection="1"/>
    <xf numFmtId="167" fontId="3" fillId="2" borderId="44" xfId="0" applyNumberFormat="1" applyFont="1" applyFill="1" applyBorder="1"/>
    <xf numFmtId="165" fontId="3" fillId="2" borderId="27" xfId="0" applyNumberFormat="1" applyFont="1" applyFill="1" applyBorder="1"/>
    <xf numFmtId="0" fontId="18" fillId="2" borderId="127" xfId="0" applyFont="1" applyFill="1" applyBorder="1" applyAlignment="1">
      <alignment horizontal="right" vertical="center"/>
    </xf>
    <xf numFmtId="0" fontId="18" fillId="2" borderId="128" xfId="0" applyFont="1" applyFill="1" applyBorder="1" applyAlignment="1">
      <alignment vertical="center"/>
    </xf>
    <xf numFmtId="165" fontId="0" fillId="2" borderId="137" xfId="0" applyNumberFormat="1" applyFill="1" applyBorder="1" applyAlignment="1">
      <alignment vertical="center"/>
    </xf>
    <xf numFmtId="165" fontId="0" fillId="2" borderId="83" xfId="0" applyNumberFormat="1" applyFill="1" applyBorder="1" applyAlignment="1">
      <alignment vertical="center"/>
    </xf>
    <xf numFmtId="165" fontId="0" fillId="2" borderId="135" xfId="0" applyNumberFormat="1" applyFill="1" applyBorder="1" applyAlignment="1">
      <alignment vertical="center"/>
    </xf>
    <xf numFmtId="165" fontId="0" fillId="2" borderId="49" xfId="0" applyNumberFormat="1" applyFill="1" applyBorder="1" applyAlignment="1">
      <alignment vertical="center"/>
    </xf>
    <xf numFmtId="165" fontId="3" fillId="2" borderId="132" xfId="0" applyNumberFormat="1" applyFont="1" applyFill="1" applyBorder="1" applyAlignment="1">
      <alignment vertical="center"/>
    </xf>
    <xf numFmtId="165" fontId="3" fillId="2" borderId="133" xfId="0" applyNumberFormat="1" applyFont="1" applyFill="1" applyBorder="1" applyAlignment="1">
      <alignment vertical="center"/>
    </xf>
    <xf numFmtId="165" fontId="3" fillId="2" borderId="127" xfId="0" applyNumberFormat="1" applyFont="1" applyFill="1" applyBorder="1" applyAlignment="1">
      <alignment vertical="center"/>
    </xf>
    <xf numFmtId="167" fontId="3" fillId="2" borderId="127" xfId="0" applyNumberFormat="1" applyFont="1" applyFill="1" applyBorder="1" applyAlignment="1">
      <alignment vertical="center"/>
    </xf>
    <xf numFmtId="167" fontId="3" fillId="2" borderId="132" xfId="0" applyNumberFormat="1" applyFont="1" applyFill="1" applyBorder="1" applyAlignment="1">
      <alignment vertical="center"/>
    </xf>
    <xf numFmtId="167" fontId="3" fillId="2" borderId="133" xfId="0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9" fontId="3" fillId="2" borderId="0" xfId="3" applyFont="1" applyFill="1" applyBorder="1" applyAlignment="1" applyProtection="1"/>
    <xf numFmtId="0" fontId="0" fillId="2" borderId="130" xfId="0" applyFill="1" applyBorder="1"/>
    <xf numFmtId="0" fontId="2" fillId="2" borderId="0" xfId="0" applyFont="1" applyFill="1" applyAlignment="1">
      <alignment vertical="center" readingOrder="1"/>
    </xf>
    <xf numFmtId="0" fontId="18" fillId="2" borderId="0" xfId="0" applyFont="1" applyFill="1" applyAlignment="1">
      <alignment vertical="center"/>
    </xf>
    <xf numFmtId="0" fontId="18" fillId="2" borderId="136" xfId="0" applyFont="1" applyFill="1" applyBorder="1" applyAlignment="1">
      <alignment vertical="center" wrapText="1"/>
    </xf>
    <xf numFmtId="0" fontId="18" fillId="2" borderId="130" xfId="0" applyFont="1" applyFill="1" applyBorder="1" applyAlignment="1">
      <alignment vertical="center" wrapText="1"/>
    </xf>
    <xf numFmtId="0" fontId="18" fillId="2" borderId="131" xfId="0" applyFont="1" applyFill="1" applyBorder="1" applyAlignment="1">
      <alignment vertical="center"/>
    </xf>
    <xf numFmtId="0" fontId="18" fillId="2" borderId="127" xfId="0" applyFont="1" applyFill="1" applyBorder="1" applyAlignment="1">
      <alignment vertical="center"/>
    </xf>
    <xf numFmtId="0" fontId="18" fillId="2" borderId="130" xfId="0" applyFont="1" applyFill="1" applyBorder="1" applyAlignment="1">
      <alignment vertical="center"/>
    </xf>
    <xf numFmtId="0" fontId="18" fillId="2" borderId="150" xfId="0" applyFont="1" applyFill="1" applyBorder="1" applyAlignment="1">
      <alignment vertical="center"/>
    </xf>
    <xf numFmtId="167" fontId="0" fillId="0" borderId="129" xfId="0" applyNumberFormat="1" applyBorder="1" applyAlignment="1" applyProtection="1">
      <alignment vertical="center" wrapText="1" readingOrder="1"/>
      <protection locked="0"/>
    </xf>
    <xf numFmtId="167" fontId="0" fillId="0" borderId="134" xfId="0" applyNumberFormat="1" applyBorder="1" applyAlignment="1" applyProtection="1">
      <alignment vertical="center" wrapText="1" readingOrder="1"/>
      <protection locked="0"/>
    </xf>
    <xf numFmtId="0" fontId="2" fillId="0" borderId="68" xfId="0" applyFont="1" applyBorder="1" applyAlignment="1" applyProtection="1">
      <alignment vertical="top" wrapText="1" readingOrder="1"/>
      <protection locked="0"/>
    </xf>
    <xf numFmtId="0" fontId="2" fillId="0" borderId="22" xfId="0" applyFont="1" applyBorder="1" applyAlignment="1" applyProtection="1">
      <alignment vertical="top" wrapText="1" readingOrder="1"/>
      <protection locked="0"/>
    </xf>
    <xf numFmtId="0" fontId="2" fillId="0" borderId="151" xfId="0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0" fontId="2" fillId="0" borderId="29" xfId="0" applyFont="1" applyBorder="1" applyAlignment="1" applyProtection="1">
      <alignment vertical="top" wrapText="1" readingOrder="1"/>
      <protection locked="0"/>
    </xf>
    <xf numFmtId="0" fontId="2" fillId="0" borderId="32" xfId="0" applyFont="1" applyBorder="1" applyAlignment="1" applyProtection="1">
      <alignment vertical="top" wrapText="1" readingOrder="1"/>
      <protection locked="0"/>
    </xf>
    <xf numFmtId="0" fontId="2" fillId="0" borderId="33" xfId="0" applyFont="1" applyBorder="1" applyAlignment="1" applyProtection="1">
      <alignment vertical="top" wrapText="1" readingOrder="1"/>
      <protection locked="0"/>
    </xf>
    <xf numFmtId="0" fontId="2" fillId="0" borderId="61" xfId="0" applyFont="1" applyBorder="1" applyAlignment="1" applyProtection="1">
      <alignment vertical="top" wrapText="1" readingOrder="1"/>
      <protection locked="0"/>
    </xf>
    <xf numFmtId="0" fontId="2" fillId="0" borderId="55" xfId="0" applyFont="1" applyBorder="1" applyAlignment="1" applyProtection="1">
      <alignment vertical="top" wrapText="1" readingOrder="1"/>
      <protection locked="0"/>
    </xf>
    <xf numFmtId="1" fontId="0" fillId="0" borderId="145" xfId="0" applyNumberFormat="1" applyBorder="1" applyAlignment="1" applyProtection="1">
      <alignment vertical="center" wrapText="1" readingOrder="1"/>
      <protection locked="0"/>
    </xf>
    <xf numFmtId="1" fontId="0" fillId="0" borderId="151" xfId="0" applyNumberFormat="1" applyBorder="1" applyAlignment="1" applyProtection="1">
      <alignment vertical="center" wrapText="1" readingOrder="1"/>
      <protection locked="0"/>
    </xf>
    <xf numFmtId="1" fontId="0" fillId="0" borderId="129" xfId="0" applyNumberFormat="1" applyBorder="1" applyAlignment="1" applyProtection="1">
      <alignment vertical="center" wrapText="1" readingOrder="1"/>
      <protection locked="0"/>
    </xf>
    <xf numFmtId="1" fontId="0" fillId="0" borderId="32" xfId="0" applyNumberFormat="1" applyBorder="1" applyAlignment="1" applyProtection="1">
      <alignment vertical="center" wrapText="1" readingOrder="1"/>
      <protection locked="0"/>
    </xf>
    <xf numFmtId="1" fontId="0" fillId="0" borderId="134" xfId="0" applyNumberFormat="1" applyBorder="1" applyAlignment="1" applyProtection="1">
      <alignment vertical="center" wrapText="1" readingOrder="1"/>
      <protection locked="0"/>
    </xf>
    <xf numFmtId="1" fontId="0" fillId="0" borderId="55" xfId="0" applyNumberFormat="1" applyBorder="1" applyAlignment="1" applyProtection="1">
      <alignment vertical="center" wrapText="1" readingOrder="1"/>
      <protection locked="0"/>
    </xf>
    <xf numFmtId="167" fontId="0" fillId="0" borderId="145" xfId="0" applyNumberFormat="1" applyBorder="1" applyAlignment="1" applyProtection="1">
      <alignment vertical="center" wrapText="1" readingOrder="1"/>
      <protection locked="0"/>
    </xf>
    <xf numFmtId="167" fontId="0" fillId="0" borderId="146" xfId="0" applyNumberFormat="1" applyBorder="1" applyAlignment="1" applyProtection="1">
      <alignment vertical="center" wrapText="1" readingOrder="1"/>
      <protection locked="0"/>
    </xf>
    <xf numFmtId="167" fontId="0" fillId="0" borderId="72" xfId="0" applyNumberFormat="1" applyBorder="1" applyAlignment="1" applyProtection="1">
      <alignment vertical="center" wrapText="1" readingOrder="1"/>
      <protection locked="0"/>
    </xf>
    <xf numFmtId="167" fontId="0" fillId="0" borderId="152" xfId="0" applyNumberFormat="1" applyBorder="1" applyAlignment="1" applyProtection="1">
      <alignment vertical="center" wrapText="1" readingOrder="1"/>
      <protection locked="0"/>
    </xf>
    <xf numFmtId="0" fontId="0" fillId="0" borderId="129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2" fontId="0" fillId="0" borderId="8" xfId="0" applyNumberFormat="1" applyBorder="1" applyAlignment="1">
      <alignment vertical="center"/>
    </xf>
    <xf numFmtId="0" fontId="2" fillId="0" borderId="127" xfId="0" applyFont="1" applyBorder="1" applyAlignment="1" applyProtection="1">
      <alignment vertical="top" wrapText="1"/>
      <protection locked="0"/>
    </xf>
    <xf numFmtId="0" fontId="0" fillId="0" borderId="130" xfId="0" applyBorder="1" applyAlignment="1" applyProtection="1">
      <alignment vertical="top" wrapText="1"/>
      <protection locked="0"/>
    </xf>
    <xf numFmtId="0" fontId="0" fillId="0" borderId="128" xfId="0" applyBorder="1" applyAlignment="1" applyProtection="1">
      <alignment vertical="top" wrapText="1"/>
      <protection locked="0"/>
    </xf>
    <xf numFmtId="0" fontId="2" fillId="0" borderId="127" xfId="0" applyFont="1" applyBorder="1" applyAlignment="1" applyProtection="1">
      <alignment vertical="top" wrapText="1" readingOrder="1"/>
      <protection locked="0"/>
    </xf>
    <xf numFmtId="0" fontId="0" fillId="0" borderId="130" xfId="0" applyBorder="1" applyAlignment="1" applyProtection="1">
      <alignment vertical="top" wrapText="1" readingOrder="1"/>
      <protection locked="0"/>
    </xf>
    <xf numFmtId="0" fontId="0" fillId="0" borderId="128" xfId="0" applyBorder="1" applyAlignment="1" applyProtection="1">
      <alignment vertical="top" wrapText="1" readingOrder="1"/>
      <protection locked="0"/>
    </xf>
    <xf numFmtId="0" fontId="1" fillId="2" borderId="37" xfId="0" applyFont="1" applyFill="1" applyBorder="1" applyAlignment="1">
      <alignment vertical="top" wrapText="1"/>
    </xf>
    <xf numFmtId="0" fontId="1" fillId="0" borderId="2" xfId="0" applyFont="1" applyBorder="1"/>
    <xf numFmtId="165" fontId="0" fillId="0" borderId="153" xfId="0" applyNumberFormat="1" applyBorder="1" applyAlignment="1" applyProtection="1">
      <alignment horizontal="center"/>
      <protection locked="0"/>
    </xf>
    <xf numFmtId="3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3" fillId="3" borderId="86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9" borderId="47" xfId="0" applyFont="1" applyFill="1" applyBorder="1" applyAlignment="1">
      <alignment horizontal="center" vertical="center" wrapText="1"/>
    </xf>
    <xf numFmtId="0" fontId="3" fillId="3" borderId="94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0" fontId="3" fillId="9" borderId="110" xfId="0" applyFont="1" applyFill="1" applyBorder="1" applyAlignment="1">
      <alignment horizontal="center" vertical="center"/>
    </xf>
    <xf numFmtId="0" fontId="3" fillId="3" borderId="114" xfId="0" applyFont="1" applyFill="1" applyBorder="1" applyAlignment="1">
      <alignment horizontal="center" vertical="center"/>
    </xf>
    <xf numFmtId="0" fontId="3" fillId="9" borderId="111" xfId="0" applyFont="1" applyFill="1" applyBorder="1" applyAlignment="1">
      <alignment horizontal="center" vertical="center"/>
    </xf>
    <xf numFmtId="3" fontId="3" fillId="3" borderId="47" xfId="2" applyNumberFormat="1" applyFont="1" applyFill="1" applyBorder="1" applyAlignment="1" applyProtection="1">
      <alignment horizontal="center" vertical="center"/>
    </xf>
    <xf numFmtId="3" fontId="3" fillId="3" borderId="94" xfId="2" applyNumberFormat="1" applyFont="1" applyFill="1" applyBorder="1" applyAlignment="1" applyProtection="1">
      <alignment horizontal="center" vertical="center"/>
    </xf>
    <xf numFmtId="3" fontId="3" fillId="3" borderId="30" xfId="2" applyNumberFormat="1" applyFont="1" applyFill="1" applyBorder="1" applyAlignment="1" applyProtection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0" fontId="3" fillId="3" borderId="102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2" fillId="2" borderId="27" xfId="0" applyFont="1" applyFill="1" applyBorder="1" applyAlignment="1">
      <alignment horizontal="left"/>
    </xf>
    <xf numFmtId="0" fontId="2" fillId="0" borderId="127" xfId="0" applyFont="1" applyBorder="1" applyAlignment="1" applyProtection="1">
      <alignment horizontal="left" vertical="top" wrapText="1"/>
      <protection locked="0"/>
    </xf>
    <xf numFmtId="0" fontId="0" fillId="0" borderId="130" xfId="0" applyBorder="1" applyAlignment="1" applyProtection="1">
      <alignment horizontal="left" vertical="top" wrapText="1"/>
      <protection locked="0"/>
    </xf>
    <xf numFmtId="0" fontId="0" fillId="0" borderId="128" xfId="0" applyBorder="1" applyAlignment="1" applyProtection="1">
      <alignment horizontal="left" vertical="top" wrapText="1"/>
      <protection locked="0"/>
    </xf>
    <xf numFmtId="0" fontId="3" fillId="0" borderId="2" xfId="0" applyFont="1" applyBorder="1"/>
    <xf numFmtId="0" fontId="2" fillId="0" borderId="12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6" fillId="2" borderId="38" xfId="0" applyFont="1" applyFill="1" applyBorder="1" applyAlignment="1">
      <alignment horizontal="center"/>
    </xf>
    <xf numFmtId="0" fontId="16" fillId="2" borderId="3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13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3" xfId="0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3" fontId="8" fillId="2" borderId="5" xfId="2" applyNumberFormat="1" applyFont="1" applyFill="1" applyBorder="1" applyAlignment="1">
      <alignment horizontal="left"/>
    </xf>
    <xf numFmtId="3" fontId="8" fillId="2" borderId="0" xfId="2" applyNumberFormat="1" applyFont="1" applyFill="1" applyBorder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left"/>
    </xf>
    <xf numFmtId="0" fontId="5" fillId="2" borderId="63" xfId="0" applyFont="1" applyFill="1" applyBorder="1" applyAlignment="1">
      <alignment horizontal="left"/>
    </xf>
    <xf numFmtId="0" fontId="5" fillId="2" borderId="64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2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right" indent="2"/>
    </xf>
    <xf numFmtId="0" fontId="8" fillId="0" borderId="44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8" fillId="2" borderId="5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26" xfId="2" applyNumberFormat="1" applyFont="1" applyFill="1" applyBorder="1" applyAlignment="1">
      <alignment horizontal="center" vertical="top"/>
    </xf>
    <xf numFmtId="3" fontId="8" fillId="2" borderId="27" xfId="2" applyNumberFormat="1" applyFont="1" applyFill="1" applyBorder="1" applyAlignment="1">
      <alignment horizontal="center" vertical="top"/>
    </xf>
    <xf numFmtId="3" fontId="8" fillId="2" borderId="28" xfId="2" applyNumberFormat="1" applyFont="1" applyFill="1" applyBorder="1" applyAlignment="1">
      <alignment horizontal="center" vertical="top"/>
    </xf>
    <xf numFmtId="0" fontId="17" fillId="12" borderId="2" xfId="0" applyFont="1" applyFill="1" applyBorder="1" applyAlignment="1">
      <alignment horizontal="center"/>
    </xf>
    <xf numFmtId="0" fontId="3" fillId="3" borderId="139" xfId="0" applyFont="1" applyFill="1" applyBorder="1" applyAlignment="1">
      <alignment horizontal="center" vertical="center"/>
    </xf>
    <xf numFmtId="0" fontId="3" fillId="3" borderId="140" xfId="0" applyFont="1" applyFill="1" applyBorder="1" applyAlignment="1">
      <alignment horizontal="center" vertical="center"/>
    </xf>
    <xf numFmtId="0" fontId="3" fillId="3" borderId="141" xfId="0" applyFont="1" applyFill="1" applyBorder="1" applyAlignment="1">
      <alignment horizontal="center" vertical="center"/>
    </xf>
    <xf numFmtId="0" fontId="3" fillId="3" borderId="142" xfId="0" applyFont="1" applyFill="1" applyBorder="1" applyAlignment="1">
      <alignment horizontal="center" vertical="center"/>
    </xf>
    <xf numFmtId="0" fontId="3" fillId="3" borderId="143" xfId="0" applyFont="1" applyFill="1" applyBorder="1" applyAlignment="1">
      <alignment horizontal="center" vertical="center"/>
    </xf>
    <xf numFmtId="0" fontId="3" fillId="3" borderId="144" xfId="0" applyFont="1" applyFill="1" applyBorder="1" applyAlignment="1">
      <alignment horizontal="center" vertical="center"/>
    </xf>
    <xf numFmtId="0" fontId="3" fillId="9" borderId="145" xfId="0" applyFont="1" applyFill="1" applyBorder="1" applyAlignment="1">
      <alignment horizontal="center"/>
    </xf>
    <xf numFmtId="0" fontId="0" fillId="9" borderId="22" xfId="0" applyFill="1" applyBorder="1"/>
    <xf numFmtId="0" fontId="0" fillId="9" borderId="146" xfId="0" applyFill="1" applyBorder="1"/>
    <xf numFmtId="0" fontId="2" fillId="4" borderId="63" xfId="0" applyFont="1" applyFill="1" applyBorder="1" applyAlignment="1">
      <alignment horizontal="center"/>
    </xf>
    <xf numFmtId="0" fontId="0" fillId="7" borderId="64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5" fillId="0" borderId="27" xfId="0" applyFont="1" applyBorder="1" applyAlignment="1">
      <alignment horizontal="left"/>
    </xf>
    <xf numFmtId="0" fontId="24" fillId="0" borderId="0" xfId="0" applyFont="1" applyAlignment="1">
      <alignment horizontal="left" vertical="center"/>
    </xf>
    <xf numFmtId="3" fontId="8" fillId="2" borderId="5" xfId="2" applyNumberFormat="1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center"/>
    </xf>
    <xf numFmtId="3" fontId="8" fillId="2" borderId="8" xfId="2" applyNumberFormat="1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17" fillId="12" borderId="129" xfId="0" applyFont="1" applyFill="1" applyBorder="1" applyAlignment="1">
      <alignment horizontal="center"/>
    </xf>
    <xf numFmtId="0" fontId="17" fillId="12" borderId="29" xfId="0" applyFont="1" applyFill="1" applyBorder="1" applyAlignment="1">
      <alignment horizontal="center"/>
    </xf>
    <xf numFmtId="0" fontId="17" fillId="12" borderId="3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0" fontId="0" fillId="7" borderId="63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/>
    </xf>
    <xf numFmtId="0" fontId="6" fillId="2" borderId="27" xfId="0" applyFont="1" applyFill="1" applyBorder="1" applyAlignment="1">
      <alignment horizontal="center" vertical="top"/>
    </xf>
    <xf numFmtId="0" fontId="6" fillId="2" borderId="28" xfId="0" applyFont="1" applyFill="1" applyBorder="1" applyAlignment="1">
      <alignment horizontal="center" vertical="top"/>
    </xf>
    <xf numFmtId="0" fontId="3" fillId="3" borderId="147" xfId="0" applyFont="1" applyFill="1" applyBorder="1" applyAlignment="1">
      <alignment horizontal="center" vertical="center"/>
    </xf>
    <xf numFmtId="0" fontId="3" fillId="3" borderId="148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9" xfId="0" applyFont="1" applyFill="1" applyBorder="1" applyAlignment="1">
      <alignment horizontal="center" vertical="center" wrapText="1"/>
    </xf>
    <xf numFmtId="0" fontId="3" fillId="3" borderId="149" xfId="0" applyFont="1" applyFill="1" applyBorder="1" applyAlignment="1">
      <alignment horizontal="center" vertical="center" wrapText="1"/>
    </xf>
    <xf numFmtId="0" fontId="3" fillId="3" borderId="83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0" fontId="16" fillId="7" borderId="129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6" fillId="7" borderId="32" xfId="0" applyFont="1" applyFill="1" applyBorder="1" applyAlignment="1">
      <alignment horizontal="center" vertical="center"/>
    </xf>
    <xf numFmtId="0" fontId="2" fillId="7" borderId="129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F9D8-46FD-4210-970C-A2E7D9D4A66F}">
  <sheetPr>
    <pageSetUpPr fitToPage="1"/>
  </sheetPr>
  <dimension ref="A1:P43"/>
  <sheetViews>
    <sheetView tabSelected="1" topLeftCell="A2" zoomScale="75" zoomScaleNormal="75" workbookViewId="0">
      <pane ySplit="8" topLeftCell="A10" activePane="bottomLeft" state="frozen"/>
      <selection activeCell="H8" sqref="H8"/>
      <selection pane="bottomLeft" activeCell="F20" sqref="F20"/>
    </sheetView>
  </sheetViews>
  <sheetFormatPr defaultColWidth="9.109375" defaultRowHeight="13.2" x14ac:dyDescent="0.25"/>
  <cols>
    <col min="1" max="1" width="4.77734375" customWidth="1"/>
    <col min="2" max="2" width="28.44140625" customWidth="1"/>
    <col min="3" max="9" width="15.6640625" customWidth="1"/>
    <col min="10" max="10" width="15.6640625" hidden="1" customWidth="1"/>
    <col min="11" max="11" width="15.6640625" customWidth="1"/>
    <col min="12" max="15" width="15.6640625" hidden="1" customWidth="1"/>
  </cols>
  <sheetData>
    <row r="1" spans="1:16" ht="13.8" hidden="1" thickBot="1" x14ac:dyDescent="0.3">
      <c r="C1" s="2"/>
      <c r="D1" s="111"/>
      <c r="E1" s="112"/>
      <c r="F1" s="113"/>
      <c r="G1" s="113"/>
      <c r="H1" s="113"/>
      <c r="I1" s="113"/>
      <c r="J1" s="113"/>
      <c r="K1" s="113"/>
      <c r="L1" s="2"/>
      <c r="M1" s="2"/>
      <c r="N1" s="2"/>
      <c r="O1" s="2"/>
      <c r="P1" s="2"/>
    </row>
    <row r="2" spans="1:16" ht="23.25" customHeight="1" x14ac:dyDescent="0.4">
      <c r="A2" s="675"/>
      <c r="B2" s="676"/>
      <c r="C2" s="676"/>
      <c r="D2" s="676" t="s">
        <v>90</v>
      </c>
      <c r="E2" s="676"/>
      <c r="F2" s="676"/>
      <c r="G2" s="676"/>
      <c r="H2" s="676"/>
      <c r="I2" s="676"/>
      <c r="J2" s="676"/>
      <c r="K2" s="677"/>
      <c r="L2" s="2"/>
      <c r="M2" s="2"/>
      <c r="N2" s="2"/>
      <c r="O2" s="2"/>
      <c r="P2" s="2"/>
    </row>
    <row r="3" spans="1:16" ht="33" customHeight="1" x14ac:dyDescent="0.3">
      <c r="A3" s="678"/>
      <c r="B3" s="679"/>
      <c r="C3" s="679"/>
      <c r="D3" s="679">
        <f>'Salary Worksheet'!$C$3</f>
        <v>0</v>
      </c>
      <c r="E3" s="679"/>
      <c r="F3" s="679"/>
      <c r="G3" s="679"/>
      <c r="H3" s="679"/>
      <c r="I3" s="679"/>
      <c r="J3" s="679"/>
      <c r="K3" s="680"/>
      <c r="L3" s="2"/>
      <c r="M3" s="2"/>
      <c r="N3" s="2"/>
      <c r="O3" s="2"/>
      <c r="P3" s="2"/>
    </row>
    <row r="4" spans="1:16" ht="23.25" customHeight="1" x14ac:dyDescent="0.3">
      <c r="A4" s="678"/>
      <c r="B4" s="679"/>
      <c r="C4" s="679"/>
      <c r="D4" s="679">
        <f>'Salary Worksheet'!$C$4</f>
        <v>0</v>
      </c>
      <c r="E4" s="679"/>
      <c r="F4" s="679"/>
      <c r="G4" s="679"/>
      <c r="H4" s="679"/>
      <c r="I4" s="679"/>
      <c r="J4" s="679"/>
      <c r="K4" s="680"/>
      <c r="L4" s="2"/>
      <c r="M4" s="2"/>
      <c r="N4" s="2"/>
      <c r="O4" s="2"/>
      <c r="P4" s="2"/>
    </row>
    <row r="5" spans="1:16" ht="23.25" customHeight="1" x14ac:dyDescent="0.3">
      <c r="A5" s="681"/>
      <c r="B5" s="337"/>
      <c r="C5" s="337"/>
      <c r="D5" s="337">
        <f>'Salary Worksheet'!$C$5</f>
        <v>0</v>
      </c>
      <c r="E5" s="337"/>
      <c r="F5" s="337"/>
      <c r="G5" s="337"/>
      <c r="H5" s="337"/>
      <c r="I5" s="337"/>
      <c r="J5" s="337"/>
      <c r="K5" s="338"/>
      <c r="L5" s="2"/>
      <c r="M5" s="2"/>
      <c r="N5" s="2"/>
      <c r="O5" s="2"/>
      <c r="P5" s="2"/>
    </row>
    <row r="6" spans="1:16" ht="13.5" customHeight="1" x14ac:dyDescent="0.3">
      <c r="A6" s="317"/>
      <c r="B6" s="224"/>
      <c r="C6" s="682"/>
      <c r="D6" s="682"/>
      <c r="E6" s="337"/>
      <c r="F6" s="337"/>
      <c r="G6" s="337"/>
      <c r="H6" s="337"/>
      <c r="I6" s="337"/>
      <c r="J6" s="337"/>
      <c r="K6" s="338"/>
      <c r="L6" s="2"/>
      <c r="M6" s="2"/>
      <c r="N6" s="2"/>
      <c r="O6" s="2"/>
      <c r="P6" s="2"/>
    </row>
    <row r="7" spans="1:16" ht="12.75" customHeight="1" x14ac:dyDescent="0.25">
      <c r="A7" s="773" t="s">
        <v>45</v>
      </c>
      <c r="B7" s="774"/>
      <c r="C7" s="785" t="s">
        <v>26</v>
      </c>
      <c r="D7" s="779" t="s">
        <v>238</v>
      </c>
      <c r="E7" s="782" t="s">
        <v>1</v>
      </c>
      <c r="F7" s="782" t="s">
        <v>2</v>
      </c>
      <c r="G7" s="782" t="s">
        <v>22</v>
      </c>
      <c r="H7" s="779" t="s">
        <v>239</v>
      </c>
      <c r="I7" s="779" t="s">
        <v>27</v>
      </c>
      <c r="J7" s="788" t="s">
        <v>95</v>
      </c>
      <c r="K7" s="791" t="s">
        <v>25</v>
      </c>
      <c r="L7" s="2"/>
      <c r="M7" s="2"/>
      <c r="N7" s="2"/>
      <c r="O7" s="2"/>
      <c r="P7" s="2"/>
    </row>
    <row r="8" spans="1:16" ht="15" customHeight="1" x14ac:dyDescent="0.25">
      <c r="A8" s="775"/>
      <c r="B8" s="776"/>
      <c r="C8" s="786"/>
      <c r="D8" s="780"/>
      <c r="E8" s="783"/>
      <c r="F8" s="783"/>
      <c r="G8" s="783"/>
      <c r="H8" s="780"/>
      <c r="I8" s="780"/>
      <c r="J8" s="789"/>
      <c r="K8" s="792"/>
      <c r="L8" s="2"/>
      <c r="M8" s="2"/>
      <c r="N8" s="2"/>
      <c r="O8" s="2"/>
      <c r="P8" s="2"/>
    </row>
    <row r="9" spans="1:16" ht="15" customHeight="1" x14ac:dyDescent="0.3">
      <c r="A9" s="777"/>
      <c r="B9" s="778"/>
      <c r="C9" s="787"/>
      <c r="D9" s="781"/>
      <c r="E9" s="784"/>
      <c r="F9" s="784"/>
      <c r="G9" s="784"/>
      <c r="H9" s="781"/>
      <c r="I9" s="781"/>
      <c r="J9" s="790"/>
      <c r="K9" s="793"/>
      <c r="L9" s="118" t="s">
        <v>93</v>
      </c>
      <c r="M9" s="771" t="s">
        <v>114</v>
      </c>
      <c r="N9" s="772"/>
      <c r="O9" s="772"/>
      <c r="P9" s="2"/>
    </row>
    <row r="10" spans="1:16" ht="27.75" customHeight="1" x14ac:dyDescent="0.25">
      <c r="A10" s="20" t="s">
        <v>51</v>
      </c>
      <c r="B10" s="460" t="s">
        <v>80</v>
      </c>
      <c r="C10" s="620" t="e">
        <f>'Salary Worksheet'!M18</f>
        <v>#VALUE!</v>
      </c>
      <c r="D10" s="607" t="e">
        <f>'Salary Worksheet'!G18</f>
        <v>#VALUE!</v>
      </c>
      <c r="E10" s="608">
        <f>'Salary Worksheet'!H18</f>
        <v>0</v>
      </c>
      <c r="F10" s="607">
        <f>'Salary Worksheet'!I18</f>
        <v>0</v>
      </c>
      <c r="G10" s="607">
        <f>'Salary Worksheet'!J18</f>
        <v>0</v>
      </c>
      <c r="H10" s="607">
        <v>0</v>
      </c>
      <c r="I10" s="607">
        <f>'Salary Worksheet'!$L$18</f>
        <v>0</v>
      </c>
      <c r="J10" s="117"/>
      <c r="K10" s="35"/>
      <c r="L10" s="461" t="e">
        <f>C10-(D10+E10+F10+G10+H10+I10+J10)</f>
        <v>#VALUE!</v>
      </c>
      <c r="M10" s="103"/>
      <c r="N10" s="103"/>
      <c r="O10" s="103"/>
      <c r="P10" s="2"/>
    </row>
    <row r="11" spans="1:16" x14ac:dyDescent="0.25">
      <c r="A11" s="21" t="s">
        <v>53</v>
      </c>
      <c r="B11" s="462" t="s">
        <v>52</v>
      </c>
      <c r="C11" s="610" t="e">
        <f>'Salary Worksheet'!$M$19</f>
        <v>#VALUE!</v>
      </c>
      <c r="D11" s="607" t="e">
        <f>C11-H11</f>
        <v>#VALUE!</v>
      </c>
      <c r="E11" s="617">
        <f>'Salary Worksheet'!$H$19</f>
        <v>0</v>
      </c>
      <c r="F11" s="607">
        <f>'Salary Worksheet'!$I$19</f>
        <v>0</v>
      </c>
      <c r="G11" s="607">
        <f>'Salary Worksheet'!$J$19</f>
        <v>0</v>
      </c>
      <c r="H11" s="607">
        <v>0</v>
      </c>
      <c r="I11" s="613">
        <f>'Salary Worksheet'!$L$19</f>
        <v>0</v>
      </c>
      <c r="J11" s="117"/>
      <c r="K11" s="35"/>
      <c r="L11" s="461" t="e">
        <f t="shared" ref="L11:L16" si="0">C11-(D11+E11+F11+G11+H11+I11+J11)</f>
        <v>#VALUE!</v>
      </c>
      <c r="M11" s="606"/>
      <c r="N11" s="606"/>
      <c r="O11" s="103"/>
      <c r="P11" s="2"/>
    </row>
    <row r="12" spans="1:16" x14ac:dyDescent="0.25">
      <c r="A12" s="21" t="s">
        <v>55</v>
      </c>
      <c r="B12" s="114" t="s">
        <v>54</v>
      </c>
      <c r="C12" s="610">
        <f t="shared" ref="C12:I12" si="1">SUM(C13:C15)</f>
        <v>0</v>
      </c>
      <c r="D12" s="610">
        <f>SUM(D13:D15)</f>
        <v>0</v>
      </c>
      <c r="E12" s="608">
        <f t="shared" si="1"/>
        <v>0</v>
      </c>
      <c r="F12" s="608">
        <f t="shared" si="1"/>
        <v>0</v>
      </c>
      <c r="G12" s="608">
        <f t="shared" si="1"/>
        <v>0</v>
      </c>
      <c r="H12" s="608">
        <f t="shared" si="1"/>
        <v>0</v>
      </c>
      <c r="I12" s="608">
        <f t="shared" si="1"/>
        <v>0</v>
      </c>
      <c r="J12" s="117"/>
      <c r="K12" s="463"/>
      <c r="L12" s="461">
        <f t="shared" si="0"/>
        <v>0</v>
      </c>
      <c r="M12" s="103"/>
      <c r="N12" s="103"/>
      <c r="O12" s="103"/>
      <c r="P12" s="2"/>
    </row>
    <row r="13" spans="1:16" ht="15" customHeight="1" x14ac:dyDescent="0.25">
      <c r="A13" s="22"/>
      <c r="B13" s="92" t="s">
        <v>262</v>
      </c>
      <c r="C13" s="621">
        <f>D13</f>
        <v>0</v>
      </c>
      <c r="D13" s="621"/>
      <c r="E13" s="614"/>
      <c r="F13" s="157"/>
      <c r="G13" s="614"/>
      <c r="H13" s="609"/>
      <c r="I13" s="614"/>
      <c r="J13" s="464"/>
      <c r="K13" s="46"/>
      <c r="L13" s="461" t="e">
        <f>C13-(D13+E13+#REF!+G13+H13+I13+J13)</f>
        <v>#REF!</v>
      </c>
      <c r="M13" s="103"/>
      <c r="N13" s="103"/>
      <c r="O13" s="103"/>
      <c r="P13" s="2"/>
    </row>
    <row r="14" spans="1:16" x14ac:dyDescent="0.25">
      <c r="A14" s="22"/>
      <c r="B14" s="90" t="s">
        <v>5</v>
      </c>
      <c r="C14" s="621">
        <f>D14</f>
        <v>0</v>
      </c>
      <c r="D14" s="615"/>
      <c r="E14" s="615"/>
      <c r="F14" s="157"/>
      <c r="G14" s="615"/>
      <c r="H14" s="609"/>
      <c r="I14" s="615"/>
      <c r="J14" s="465"/>
      <c r="K14" s="39"/>
      <c r="L14" s="461" t="e">
        <f>C14-(D14+E14+#REF!+G14+H14+I14+J14)</f>
        <v>#REF!</v>
      </c>
      <c r="M14" s="103"/>
      <c r="N14" s="103"/>
      <c r="O14" s="103"/>
      <c r="P14" s="2"/>
    </row>
    <row r="15" spans="1:16" x14ac:dyDescent="0.25">
      <c r="A15" s="23"/>
      <c r="B15" s="34" t="s">
        <v>69</v>
      </c>
      <c r="C15" s="622"/>
      <c r="D15" s="616"/>
      <c r="E15" s="618"/>
      <c r="F15" s="616"/>
      <c r="G15" s="616"/>
      <c r="H15" s="609"/>
      <c r="I15" s="616"/>
      <c r="J15" s="466"/>
      <c r="K15" s="40"/>
      <c r="L15" s="461">
        <f>C15-(D15+E15+F15+G15+H15+I15+J15)</f>
        <v>0</v>
      </c>
      <c r="M15" s="103"/>
      <c r="N15" s="103"/>
      <c r="O15" s="103"/>
      <c r="P15" s="2"/>
    </row>
    <row r="16" spans="1:16" x14ac:dyDescent="0.25">
      <c r="A16" s="21" t="s">
        <v>57</v>
      </c>
      <c r="B16" s="114" t="s">
        <v>56</v>
      </c>
      <c r="C16" s="610">
        <f t="shared" ref="C16:I16" si="2">SUM(C17:C29)</f>
        <v>0</v>
      </c>
      <c r="D16" s="610">
        <f t="shared" si="2"/>
        <v>0</v>
      </c>
      <c r="E16" s="610">
        <f t="shared" si="2"/>
        <v>0</v>
      </c>
      <c r="F16" s="610">
        <f t="shared" si="2"/>
        <v>0</v>
      </c>
      <c r="G16" s="610">
        <f t="shared" si="2"/>
        <v>0</v>
      </c>
      <c r="H16" s="610">
        <f t="shared" si="2"/>
        <v>0</v>
      </c>
      <c r="I16" s="610">
        <f t="shared" si="2"/>
        <v>0</v>
      </c>
      <c r="J16" s="117"/>
      <c r="K16" s="467"/>
      <c r="L16" s="461">
        <f t="shared" si="0"/>
        <v>0</v>
      </c>
      <c r="M16" s="103"/>
      <c r="N16" s="103"/>
      <c r="O16" s="103"/>
      <c r="P16" s="2"/>
    </row>
    <row r="17" spans="1:16" x14ac:dyDescent="0.25">
      <c r="A17" s="22"/>
      <c r="B17" s="768" t="s">
        <v>251</v>
      </c>
      <c r="C17" s="623">
        <f>SUM(D17:H17)</f>
        <v>0</v>
      </c>
      <c r="D17" s="623"/>
      <c r="E17" s="614"/>
      <c r="F17" s="157"/>
      <c r="G17" s="614"/>
      <c r="H17" s="609">
        <f>'Other Program Cost Calculation'!D19</f>
        <v>0</v>
      </c>
      <c r="I17" s="614"/>
      <c r="J17" s="464"/>
      <c r="K17" s="46"/>
      <c r="L17" s="461"/>
      <c r="M17" s="103"/>
      <c r="N17" s="103"/>
      <c r="O17" s="103"/>
      <c r="P17" s="2"/>
    </row>
    <row r="18" spans="1:16" x14ac:dyDescent="0.25">
      <c r="A18" s="22"/>
      <c r="B18" s="90"/>
      <c r="C18" s="624"/>
      <c r="D18" s="624"/>
      <c r="E18" s="615"/>
      <c r="F18" s="157"/>
      <c r="G18" s="615"/>
      <c r="H18" s="609"/>
      <c r="I18" s="615"/>
      <c r="J18" s="465"/>
      <c r="K18" s="46"/>
      <c r="L18" s="461"/>
      <c r="M18" s="103"/>
      <c r="N18" s="103"/>
      <c r="O18" s="103"/>
      <c r="P18" s="2"/>
    </row>
    <row r="19" spans="1:16" x14ac:dyDescent="0.25">
      <c r="A19" s="22"/>
      <c r="B19" s="90"/>
      <c r="C19" s="624"/>
      <c r="D19" s="624"/>
      <c r="E19" s="615"/>
      <c r="F19" s="157"/>
      <c r="G19" s="615"/>
      <c r="H19" s="609"/>
      <c r="I19" s="615"/>
      <c r="J19" s="465"/>
      <c r="K19" s="46"/>
      <c r="L19" s="461"/>
      <c r="M19" s="103"/>
      <c r="N19" s="103"/>
      <c r="O19" s="103"/>
      <c r="P19" s="2"/>
    </row>
    <row r="20" spans="1:16" x14ac:dyDescent="0.25">
      <c r="A20" s="22"/>
      <c r="B20" s="90"/>
      <c r="C20" s="770"/>
      <c r="D20" s="624"/>
      <c r="E20" s="615"/>
      <c r="F20" s="157"/>
      <c r="G20" s="615"/>
      <c r="H20" s="609"/>
      <c r="I20" s="615"/>
      <c r="J20" s="465"/>
      <c r="K20" s="46"/>
      <c r="L20" s="461"/>
      <c r="M20" s="103"/>
      <c r="N20" s="103"/>
      <c r="O20" s="103"/>
      <c r="P20" s="2"/>
    </row>
    <row r="21" spans="1:16" x14ac:dyDescent="0.25">
      <c r="A21" s="22"/>
      <c r="B21" s="90"/>
      <c r="C21" s="770"/>
      <c r="D21" s="624"/>
      <c r="E21" s="615"/>
      <c r="F21" s="157"/>
      <c r="G21" s="615"/>
      <c r="H21" s="609"/>
      <c r="I21" s="615"/>
      <c r="J21" s="465"/>
      <c r="K21" s="46"/>
      <c r="L21" s="461"/>
      <c r="M21" s="103"/>
      <c r="N21" s="103"/>
      <c r="O21" s="103"/>
      <c r="P21" s="2"/>
    </row>
    <row r="22" spans="1:16" x14ac:dyDescent="0.25">
      <c r="A22" s="22"/>
      <c r="B22" s="90"/>
      <c r="C22" s="770"/>
      <c r="D22" s="624"/>
      <c r="E22" s="615"/>
      <c r="F22" s="157"/>
      <c r="G22" s="615"/>
      <c r="H22" s="609"/>
      <c r="I22" s="615"/>
      <c r="J22" s="465"/>
      <c r="K22" s="46"/>
      <c r="L22" s="461"/>
      <c r="M22" s="103"/>
      <c r="N22" s="103"/>
      <c r="O22" s="103"/>
      <c r="P22" s="2"/>
    </row>
    <row r="23" spans="1:16" x14ac:dyDescent="0.25">
      <c r="A23" s="22"/>
      <c r="B23" s="90"/>
      <c r="C23" s="624"/>
      <c r="D23" s="624"/>
      <c r="E23" s="615"/>
      <c r="F23" s="157"/>
      <c r="G23" s="615"/>
      <c r="H23" s="609"/>
      <c r="I23" s="615"/>
      <c r="J23" s="465"/>
      <c r="K23" s="39"/>
      <c r="L23" s="461"/>
      <c r="M23" s="103"/>
      <c r="N23" s="103"/>
      <c r="O23" s="103"/>
      <c r="P23" s="2"/>
    </row>
    <row r="24" spans="1:16" x14ac:dyDescent="0.25">
      <c r="A24" s="22"/>
      <c r="B24" s="90"/>
      <c r="C24" s="624"/>
      <c r="D24" s="624"/>
      <c r="E24" s="615"/>
      <c r="F24" s="157"/>
      <c r="G24" s="615"/>
      <c r="H24" s="609"/>
      <c r="I24" s="615"/>
      <c r="J24" s="465"/>
      <c r="K24" s="39"/>
      <c r="L24" s="461"/>
      <c r="M24" s="103"/>
      <c r="N24" s="103"/>
      <c r="O24" s="103"/>
      <c r="P24" s="2"/>
    </row>
    <row r="25" spans="1:16" x14ac:dyDescent="0.25">
      <c r="A25" s="22"/>
      <c r="B25" s="90"/>
      <c r="C25" s="624"/>
      <c r="D25" s="624"/>
      <c r="E25" s="615"/>
      <c r="F25" s="157"/>
      <c r="G25" s="615"/>
      <c r="H25" s="609"/>
      <c r="I25" s="615"/>
      <c r="J25" s="465"/>
      <c r="K25" s="39"/>
      <c r="L25" s="461"/>
      <c r="M25" s="103"/>
      <c r="N25" s="103"/>
      <c r="O25" s="103"/>
      <c r="P25" s="2"/>
    </row>
    <row r="26" spans="1:16" x14ac:dyDescent="0.25">
      <c r="A26" s="22"/>
      <c r="B26" s="41"/>
      <c r="C26" s="42"/>
      <c r="D26" s="42"/>
      <c r="E26" s="615"/>
      <c r="F26" s="157"/>
      <c r="G26" s="615"/>
      <c r="H26" s="609"/>
      <c r="I26" s="615"/>
      <c r="J26" s="465"/>
      <c r="K26" s="46"/>
      <c r="L26" s="461"/>
      <c r="M26" s="103"/>
      <c r="N26" s="103"/>
      <c r="O26" s="103"/>
      <c r="P26" s="2"/>
    </row>
    <row r="27" spans="1:16" x14ac:dyDescent="0.25">
      <c r="A27" s="22"/>
      <c r="B27" s="41"/>
      <c r="C27" s="42"/>
      <c r="D27" s="42"/>
      <c r="E27" s="615"/>
      <c r="F27" s="157"/>
      <c r="G27" s="615"/>
      <c r="H27" s="609"/>
      <c r="I27" s="615"/>
      <c r="J27" s="465"/>
      <c r="K27" s="39"/>
      <c r="L27" s="461"/>
      <c r="M27" s="103"/>
      <c r="N27" s="103"/>
      <c r="O27" s="103"/>
      <c r="P27" s="2"/>
    </row>
    <row r="28" spans="1:16" x14ac:dyDescent="0.25">
      <c r="A28" s="22"/>
      <c r="B28" s="41"/>
      <c r="C28" s="42"/>
      <c r="D28" s="42"/>
      <c r="E28" s="619"/>
      <c r="F28" s="615"/>
      <c r="G28" s="615"/>
      <c r="H28" s="611"/>
      <c r="I28" s="615"/>
      <c r="J28" s="465"/>
      <c r="K28" s="322"/>
      <c r="L28" s="461"/>
      <c r="M28" s="103"/>
      <c r="N28" s="103"/>
      <c r="O28" s="103"/>
      <c r="P28" s="2"/>
    </row>
    <row r="29" spans="1:16" x14ac:dyDescent="0.25">
      <c r="A29" s="23"/>
      <c r="B29" s="34"/>
      <c r="C29" s="42"/>
      <c r="D29" s="42"/>
      <c r="E29" s="428"/>
      <c r="F29" s="339"/>
      <c r="G29" s="339"/>
      <c r="H29" s="612"/>
      <c r="I29" s="339"/>
      <c r="J29" s="466"/>
      <c r="K29" s="323"/>
      <c r="L29" s="461"/>
      <c r="M29" s="103"/>
      <c r="N29" s="103"/>
      <c r="O29" s="103"/>
      <c r="P29" s="2"/>
    </row>
    <row r="30" spans="1:16" x14ac:dyDescent="0.25">
      <c r="A30" s="21"/>
      <c r="B30" s="114"/>
      <c r="C30" s="12"/>
      <c r="D30" s="12"/>
      <c r="E30" s="12"/>
      <c r="F30" s="12"/>
      <c r="G30" s="12"/>
      <c r="H30" s="12"/>
      <c r="I30" s="12"/>
      <c r="J30" s="115"/>
      <c r="K30" s="467"/>
      <c r="L30" s="461"/>
      <c r="M30" s="103"/>
      <c r="N30" s="103"/>
      <c r="O30" s="103"/>
      <c r="P30" s="2"/>
    </row>
    <row r="31" spans="1:16" ht="26.4" x14ac:dyDescent="0.25">
      <c r="A31" s="20" t="s">
        <v>63</v>
      </c>
      <c r="B31" s="114" t="s">
        <v>62</v>
      </c>
      <c r="C31" s="610" t="e">
        <f>C16+C12+C11+C10</f>
        <v>#VALUE!</v>
      </c>
      <c r="D31" s="607" t="e">
        <f>SUM(D10+D11+D12+D16)</f>
        <v>#VALUE!</v>
      </c>
      <c r="E31" s="116">
        <f>E16+E12+E11+E10</f>
        <v>0</v>
      </c>
      <c r="F31" s="116">
        <f>F16+F12+F11+F10</f>
        <v>0</v>
      </c>
      <c r="G31" s="116">
        <f>G16+G12+G11+G10</f>
        <v>0</v>
      </c>
      <c r="H31" s="115">
        <f>H16+H12+H11+H10</f>
        <v>0</v>
      </c>
      <c r="I31" s="115">
        <f>I16+I12+I11+I10</f>
        <v>0</v>
      </c>
      <c r="J31" s="117"/>
      <c r="K31" s="35"/>
      <c r="L31" s="461"/>
      <c r="M31" s="103"/>
      <c r="N31" s="103"/>
      <c r="O31" s="103"/>
      <c r="P31" s="2"/>
    </row>
    <row r="32" spans="1:16" x14ac:dyDescent="0.25">
      <c r="A32" s="23" t="s">
        <v>65</v>
      </c>
      <c r="B32" s="462" t="s">
        <v>64</v>
      </c>
      <c r="C32" s="625" t="e">
        <f>C16+C12+C11+C10</f>
        <v>#VALUE!</v>
      </c>
      <c r="D32" s="626" t="e">
        <f>D10+D11+D12+D16</f>
        <v>#VALUE!</v>
      </c>
      <c r="E32" s="468"/>
      <c r="F32" s="468"/>
      <c r="G32" s="468"/>
      <c r="H32" s="468"/>
      <c r="I32" s="468"/>
      <c r="J32" s="468"/>
      <c r="K32" s="469"/>
      <c r="L32" s="461"/>
      <c r="M32" s="103"/>
      <c r="N32" s="103"/>
      <c r="O32" s="103"/>
      <c r="P32" s="2"/>
    </row>
    <row r="33" spans="1:16" x14ac:dyDescent="0.25">
      <c r="A33" s="22" t="s">
        <v>86</v>
      </c>
      <c r="B33" s="470" t="s">
        <v>87</v>
      </c>
      <c r="C33" s="471" t="e">
        <f>D32</f>
        <v>#VALUE!</v>
      </c>
      <c r="D33" s="472"/>
      <c r="E33" s="473"/>
      <c r="F33" s="474"/>
      <c r="G33" s="474"/>
      <c r="H33" s="474"/>
      <c r="I33" s="474"/>
      <c r="J33" s="474"/>
      <c r="K33" s="475"/>
      <c r="L33" s="461"/>
      <c r="M33" s="103"/>
      <c r="N33" s="103"/>
      <c r="O33" s="103"/>
      <c r="P33" s="2"/>
    </row>
    <row r="34" spans="1:16" ht="13.8" thickBot="1" x14ac:dyDescent="0.3">
      <c r="A34" s="476"/>
      <c r="B34" s="477" t="s">
        <v>219</v>
      </c>
      <c r="C34" s="478"/>
      <c r="D34" s="479"/>
      <c r="E34" s="480"/>
      <c r="F34" s="479"/>
      <c r="G34" s="479"/>
      <c r="H34" s="479"/>
      <c r="I34" s="479"/>
      <c r="J34" s="479"/>
      <c r="K34" s="481"/>
      <c r="L34" s="482"/>
      <c r="M34" s="103"/>
      <c r="N34" s="103"/>
      <c r="O34" s="103"/>
      <c r="P34" s="2"/>
    </row>
    <row r="35" spans="1:16" ht="13.5" customHeight="1" x14ac:dyDescent="0.25">
      <c r="G35" s="377"/>
      <c r="H35" s="627"/>
      <c r="I35" s="377"/>
    </row>
    <row r="36" spans="1:16" ht="20.25" customHeight="1" x14ac:dyDescent="0.25">
      <c r="H36" s="628"/>
      <c r="I36" s="483"/>
    </row>
    <row r="37" spans="1:16" ht="13.5" customHeight="1" x14ac:dyDescent="0.25">
      <c r="H37" s="7"/>
    </row>
    <row r="38" spans="1:16" ht="13.5" customHeight="1" x14ac:dyDescent="0.25">
      <c r="H38" s="629"/>
    </row>
    <row r="39" spans="1:16" ht="13.5" customHeight="1" x14ac:dyDescent="0.25"/>
    <row r="40" spans="1:16" ht="13.5" customHeight="1" x14ac:dyDescent="0.25"/>
    <row r="41" spans="1:16" ht="13.5" customHeight="1" x14ac:dyDescent="0.25"/>
    <row r="42" spans="1:16" ht="13.5" customHeight="1" x14ac:dyDescent="0.25"/>
    <row r="43" spans="1:16" ht="13.5" customHeight="1" x14ac:dyDescent="0.25"/>
  </sheetData>
  <sheetProtection selectLockedCells="1"/>
  <mergeCells count="11">
    <mergeCell ref="M9:O9"/>
    <mergeCell ref="A7:B9"/>
    <mergeCell ref="I7:I9"/>
    <mergeCell ref="D7:D9"/>
    <mergeCell ref="E7:E9"/>
    <mergeCell ref="F7:F9"/>
    <mergeCell ref="G7:G9"/>
    <mergeCell ref="C7:C9"/>
    <mergeCell ref="H7:H9"/>
    <mergeCell ref="J7:J9"/>
    <mergeCell ref="K7:K9"/>
  </mergeCells>
  <phoneticPr fontId="0" type="noConversion"/>
  <printOptions horizontalCentered="1"/>
  <pageMargins left="0.5" right="0.5" top="0.5" bottom="0.5" header="0.25" footer="0.25"/>
  <pageSetup scale="74" orientation="landscape" r:id="rId1"/>
  <headerFooter alignWithMargins="0"/>
  <ignoredErrors>
    <ignoredError sqref="C17 C13:C14" unlockedFormula="1"/>
    <ignoredError sqref="D3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A5D0-4440-48C0-A590-FCEAA663E8D7}">
  <sheetPr>
    <tabColor rgb="FF00FF00"/>
    <pageSetUpPr fitToPage="1"/>
  </sheetPr>
  <dimension ref="A1:Q72"/>
  <sheetViews>
    <sheetView zoomScale="85" zoomScaleNormal="85" workbookViewId="0">
      <pane ySplit="7" topLeftCell="A8" activePane="bottomLeft" state="frozen"/>
      <selection activeCell="J25" sqref="J25"/>
      <selection pane="bottomLeft" activeCell="J25" sqref="J25"/>
    </sheetView>
  </sheetViews>
  <sheetFormatPr defaultColWidth="8.77734375" defaultRowHeight="13.2" x14ac:dyDescent="0.25"/>
  <cols>
    <col min="1" max="1" width="3.6640625" customWidth="1"/>
    <col min="2" max="2" width="27.6640625" customWidth="1"/>
    <col min="3" max="12" width="11.6640625" customWidth="1"/>
    <col min="15" max="17" width="13.6640625" customWidth="1"/>
  </cols>
  <sheetData>
    <row r="1" spans="1:17" ht="21" x14ac:dyDescent="0.4">
      <c r="A1" s="804" t="s">
        <v>112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6"/>
    </row>
    <row r="2" spans="1:17" ht="26.25" customHeight="1" x14ac:dyDescent="0.3">
      <c r="A2" s="844">
        <f>'Salary Worksheet'!$C$3</f>
        <v>0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846"/>
    </row>
    <row r="3" spans="1:17" ht="17.399999999999999" x14ac:dyDescent="0.3">
      <c r="A3" s="867">
        <f>'Salary Worksheet'!$C$5</f>
        <v>0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9"/>
    </row>
    <row r="4" spans="1:17" ht="30.75" customHeight="1" thickBot="1" x14ac:dyDescent="0.3">
      <c r="A4" s="870">
        <f>'Salary Worksheet'!$C$4</f>
        <v>0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2"/>
    </row>
    <row r="5" spans="1:17" x14ac:dyDescent="0.25">
      <c r="A5" s="851" t="s">
        <v>45</v>
      </c>
      <c r="B5" s="852"/>
      <c r="C5" s="433"/>
      <c r="D5" s="876" t="s">
        <v>107</v>
      </c>
      <c r="E5" s="858"/>
      <c r="F5" s="858"/>
      <c r="G5" s="858"/>
      <c r="H5" s="858"/>
      <c r="I5" s="858"/>
      <c r="J5" s="858"/>
      <c r="K5" s="858"/>
      <c r="L5" s="859"/>
    </row>
    <row r="6" spans="1:17" x14ac:dyDescent="0.25">
      <c r="A6" s="853"/>
      <c r="B6" s="854"/>
      <c r="C6" s="84" t="s">
        <v>26</v>
      </c>
      <c r="D6" s="524" t="s">
        <v>157</v>
      </c>
      <c r="E6" s="535" t="s">
        <v>152</v>
      </c>
      <c r="F6" s="535" t="s">
        <v>164</v>
      </c>
      <c r="G6" s="535" t="s">
        <v>158</v>
      </c>
      <c r="H6" s="535" t="s">
        <v>153</v>
      </c>
      <c r="I6" s="535" t="s">
        <v>155</v>
      </c>
      <c r="J6" s="536" t="s">
        <v>162</v>
      </c>
      <c r="K6" s="526" t="s">
        <v>133</v>
      </c>
      <c r="L6" s="537" t="s">
        <v>165</v>
      </c>
    </row>
    <row r="7" spans="1:17" ht="13.8" x14ac:dyDescent="0.25">
      <c r="A7" s="855"/>
      <c r="B7" s="856"/>
      <c r="C7" s="85"/>
      <c r="D7" s="538" t="s">
        <v>159</v>
      </c>
      <c r="E7" s="539" t="s">
        <v>159</v>
      </c>
      <c r="F7" s="539" t="s">
        <v>152</v>
      </c>
      <c r="G7" s="539" t="s">
        <v>159</v>
      </c>
      <c r="H7" s="539" t="s">
        <v>160</v>
      </c>
      <c r="I7" s="539" t="s">
        <v>161</v>
      </c>
      <c r="J7" s="540" t="s">
        <v>163</v>
      </c>
      <c r="K7" s="529" t="s">
        <v>156</v>
      </c>
      <c r="L7" s="541" t="s">
        <v>166</v>
      </c>
      <c r="M7" s="877" t="s">
        <v>93</v>
      </c>
      <c r="N7" s="861"/>
      <c r="O7" s="873" t="s">
        <v>114</v>
      </c>
      <c r="P7" s="874"/>
      <c r="Q7" s="875"/>
    </row>
    <row r="8" spans="1:17" x14ac:dyDescent="0.25">
      <c r="A8" s="20" t="s">
        <v>51</v>
      </c>
      <c r="B8" s="79" t="s">
        <v>80</v>
      </c>
      <c r="C8" s="532">
        <f>SUM(D8:L8)</f>
        <v>0</v>
      </c>
      <c r="D8" s="510"/>
      <c r="E8" s="291"/>
      <c r="F8" s="291"/>
      <c r="G8" s="80"/>
      <c r="H8" s="80"/>
      <c r="I8" s="80"/>
      <c r="J8" s="80"/>
      <c r="K8" s="80"/>
      <c r="L8" s="35"/>
      <c r="M8" s="93"/>
      <c r="N8" s="93" t="e">
        <f>C8&lt;='Budget Worksheet '!C10</f>
        <v>#VALUE!</v>
      </c>
      <c r="O8" s="484"/>
      <c r="P8" s="484"/>
      <c r="Q8" s="484"/>
    </row>
    <row r="9" spans="1:17" x14ac:dyDescent="0.25">
      <c r="A9" s="21" t="s">
        <v>53</v>
      </c>
      <c r="B9" s="79" t="s">
        <v>52</v>
      </c>
      <c r="C9" s="515">
        <f>SUM(D9:L9)</f>
        <v>0</v>
      </c>
      <c r="D9" s="509"/>
      <c r="E9" s="76"/>
      <c r="F9" s="76"/>
      <c r="G9" s="76"/>
      <c r="H9" s="76"/>
      <c r="I9" s="76"/>
      <c r="J9" s="76"/>
      <c r="K9" s="76"/>
      <c r="L9" s="78"/>
      <c r="M9" s="93"/>
      <c r="N9" s="93" t="e">
        <f>C9&lt;='Budget Worksheet '!C11</f>
        <v>#VALUE!</v>
      </c>
      <c r="O9" s="484"/>
      <c r="P9" s="484"/>
      <c r="Q9" s="484"/>
    </row>
    <row r="10" spans="1:17" x14ac:dyDescent="0.25">
      <c r="A10" s="21" t="s">
        <v>55</v>
      </c>
      <c r="B10" s="79" t="s">
        <v>54</v>
      </c>
      <c r="C10" s="516">
        <f>SUM(C11:C13)</f>
        <v>0</v>
      </c>
      <c r="D10" s="12">
        <f>SUM(D11:D13)</f>
        <v>0</v>
      </c>
      <c r="E10" s="145">
        <f t="shared" ref="E10:L10" si="0">SUM(E11:E13)</f>
        <v>0</v>
      </c>
      <c r="F10" s="145">
        <f t="shared" si="0"/>
        <v>0</v>
      </c>
      <c r="G10" s="145">
        <f t="shared" si="0"/>
        <v>0</v>
      </c>
      <c r="H10" s="145">
        <f t="shared" si="0"/>
        <v>0</v>
      </c>
      <c r="I10" s="145">
        <f t="shared" si="0"/>
        <v>0</v>
      </c>
      <c r="J10" s="145">
        <f t="shared" si="0"/>
        <v>0</v>
      </c>
      <c r="K10" s="145">
        <f t="shared" si="0"/>
        <v>0</v>
      </c>
      <c r="L10" s="146">
        <f t="shared" si="0"/>
        <v>0</v>
      </c>
      <c r="M10" s="93"/>
      <c r="N10" s="93" t="b">
        <f>C10&lt;='Budget Worksheet '!C12</f>
        <v>1</v>
      </c>
      <c r="O10" s="484"/>
      <c r="P10" s="484"/>
      <c r="Q10" s="484"/>
    </row>
    <row r="11" spans="1:17" x14ac:dyDescent="0.25">
      <c r="A11" s="22"/>
      <c r="B11" s="208" t="s">
        <v>99</v>
      </c>
      <c r="C11" s="517">
        <f>SUM(D11:L11)</f>
        <v>0</v>
      </c>
      <c r="D11" s="511"/>
      <c r="E11" s="45"/>
      <c r="F11" s="45"/>
      <c r="G11" s="44"/>
      <c r="H11" s="44"/>
      <c r="I11" s="44"/>
      <c r="J11" s="44"/>
      <c r="K11" s="44"/>
      <c r="L11" s="46"/>
      <c r="M11" s="93"/>
      <c r="N11" s="93"/>
      <c r="O11" s="484"/>
      <c r="P11" s="484"/>
      <c r="Q11" s="484"/>
    </row>
    <row r="12" spans="1:17" x14ac:dyDescent="0.25">
      <c r="A12" s="22"/>
      <c r="B12" s="209" t="s">
        <v>5</v>
      </c>
      <c r="C12" s="533">
        <f>SUM(D12:L12)</f>
        <v>0</v>
      </c>
      <c r="D12" s="512"/>
      <c r="E12" s="36"/>
      <c r="F12" s="36"/>
      <c r="G12" s="33"/>
      <c r="H12" s="33"/>
      <c r="I12" s="33"/>
      <c r="J12" s="33"/>
      <c r="K12" s="33"/>
      <c r="L12" s="39"/>
      <c r="M12" s="93"/>
      <c r="N12" s="93"/>
      <c r="O12" s="484"/>
      <c r="P12" s="484"/>
      <c r="Q12" s="484"/>
    </row>
    <row r="13" spans="1:17" x14ac:dyDescent="0.25">
      <c r="A13" s="23"/>
      <c r="B13" s="210" t="str">
        <f>'Budget Worksheet '!$B$15</f>
        <v>Other (specify)</v>
      </c>
      <c r="C13" s="533">
        <f>SUM(D13:L13)</f>
        <v>0</v>
      </c>
      <c r="D13" s="513"/>
      <c r="E13" s="38"/>
      <c r="F13" s="308"/>
      <c r="G13" s="37"/>
      <c r="H13" s="37"/>
      <c r="I13" s="37"/>
      <c r="J13" s="37"/>
      <c r="K13" s="37"/>
      <c r="L13" s="40"/>
      <c r="M13" s="93"/>
      <c r="N13" s="93"/>
      <c r="O13" s="484"/>
      <c r="P13" s="484"/>
      <c r="Q13" s="484"/>
    </row>
    <row r="14" spans="1:17" x14ac:dyDescent="0.25">
      <c r="A14" s="21" t="s">
        <v>57</v>
      </c>
      <c r="B14" s="79" t="s">
        <v>56</v>
      </c>
      <c r="C14" s="516">
        <f t="shared" ref="C14:L14" si="1">SUM(C15:C27)</f>
        <v>0</v>
      </c>
      <c r="D14" s="12">
        <f t="shared" si="1"/>
        <v>0</v>
      </c>
      <c r="E14" s="145">
        <f t="shared" si="1"/>
        <v>0</v>
      </c>
      <c r="F14" s="145">
        <f t="shared" si="1"/>
        <v>0</v>
      </c>
      <c r="G14" s="145">
        <f t="shared" si="1"/>
        <v>0</v>
      </c>
      <c r="H14" s="145">
        <f t="shared" si="1"/>
        <v>0</v>
      </c>
      <c r="I14" s="145">
        <f t="shared" si="1"/>
        <v>0</v>
      </c>
      <c r="J14" s="145">
        <f t="shared" si="1"/>
        <v>0</v>
      </c>
      <c r="K14" s="145">
        <f t="shared" si="1"/>
        <v>0</v>
      </c>
      <c r="L14" s="146">
        <f t="shared" si="1"/>
        <v>0</v>
      </c>
      <c r="M14" s="93"/>
      <c r="N14" s="93" t="b">
        <f>C14&lt;='Budget Worksheet '!C16</f>
        <v>1</v>
      </c>
      <c r="O14" s="484"/>
      <c r="P14" s="484"/>
      <c r="Q14" s="484"/>
    </row>
    <row r="15" spans="1:17" x14ac:dyDescent="0.25">
      <c r="A15" s="22"/>
      <c r="B15" s="209" t="s">
        <v>68</v>
      </c>
      <c r="C15" s="517">
        <f t="shared" ref="C15:C27" si="2">SUM(D15:L15)</f>
        <v>0</v>
      </c>
      <c r="D15" s="511"/>
      <c r="E15" s="45"/>
      <c r="F15" s="430"/>
      <c r="G15" s="44"/>
      <c r="H15" s="44"/>
      <c r="I15" s="44"/>
      <c r="J15" s="44"/>
      <c r="K15" s="44"/>
      <c r="L15" s="46"/>
      <c r="M15" s="93"/>
      <c r="N15" s="93"/>
      <c r="O15" s="484"/>
      <c r="P15" s="484"/>
      <c r="Q15" s="484"/>
    </row>
    <row r="16" spans="1:17" x14ac:dyDescent="0.25">
      <c r="A16" s="22"/>
      <c r="B16" s="209" t="s">
        <v>67</v>
      </c>
      <c r="C16" s="517">
        <f t="shared" si="2"/>
        <v>0</v>
      </c>
      <c r="D16" s="512"/>
      <c r="E16" s="36"/>
      <c r="F16" s="45"/>
      <c r="G16" s="33"/>
      <c r="H16" s="33"/>
      <c r="I16" s="33"/>
      <c r="J16" s="33"/>
      <c r="K16" s="33"/>
      <c r="L16" s="39"/>
      <c r="M16" s="93"/>
      <c r="N16" s="93"/>
      <c r="O16" s="484"/>
      <c r="P16" s="484"/>
      <c r="Q16" s="484"/>
    </row>
    <row r="17" spans="1:17" x14ac:dyDescent="0.25">
      <c r="A17" s="22"/>
      <c r="B17" s="211" t="s">
        <v>66</v>
      </c>
      <c r="C17" s="517">
        <f t="shared" si="2"/>
        <v>0</v>
      </c>
      <c r="D17" s="512"/>
      <c r="E17" s="36"/>
      <c r="F17" s="36"/>
      <c r="G17" s="33"/>
      <c r="H17" s="33"/>
      <c r="I17" s="33"/>
      <c r="J17" s="33"/>
      <c r="K17" s="33"/>
      <c r="L17" s="39"/>
      <c r="M17" s="93"/>
      <c r="N17" s="93"/>
      <c r="O17" s="484"/>
      <c r="P17" s="484"/>
      <c r="Q17" s="484"/>
    </row>
    <row r="18" spans="1:17" x14ac:dyDescent="0.25">
      <c r="A18" s="22"/>
      <c r="B18" s="209" t="s">
        <v>7</v>
      </c>
      <c r="C18" s="517">
        <f t="shared" si="2"/>
        <v>0</v>
      </c>
      <c r="D18" s="512"/>
      <c r="E18" s="36"/>
      <c r="F18" s="36"/>
      <c r="G18" s="33"/>
      <c r="H18" s="33"/>
      <c r="I18" s="33"/>
      <c r="J18" s="33"/>
      <c r="K18" s="33"/>
      <c r="L18" s="39"/>
      <c r="M18" s="93"/>
      <c r="N18" s="93"/>
      <c r="O18" s="484"/>
      <c r="P18" s="484"/>
      <c r="Q18" s="484"/>
    </row>
    <row r="19" spans="1:17" x14ac:dyDescent="0.25">
      <c r="A19" s="22"/>
      <c r="B19" s="209" t="s">
        <v>81</v>
      </c>
      <c r="C19" s="517">
        <f>SUM(D19:L19)</f>
        <v>0</v>
      </c>
      <c r="D19" s="308"/>
      <c r="E19" s="36"/>
      <c r="F19" s="308"/>
      <c r="G19" s="33"/>
      <c r="H19" s="33"/>
      <c r="I19" s="33"/>
      <c r="J19" s="33"/>
      <c r="K19" s="33"/>
      <c r="L19" s="39"/>
      <c r="M19" s="93"/>
      <c r="N19" s="93"/>
      <c r="O19" s="484"/>
      <c r="P19" s="484"/>
      <c r="Q19" s="484"/>
    </row>
    <row r="20" spans="1:17" x14ac:dyDescent="0.25">
      <c r="A20" s="22"/>
      <c r="B20" s="209" t="s">
        <v>8</v>
      </c>
      <c r="C20" s="517">
        <f t="shared" si="2"/>
        <v>0</v>
      </c>
      <c r="D20" s="512"/>
      <c r="E20" s="36"/>
      <c r="F20" s="36"/>
      <c r="G20" s="33"/>
      <c r="H20" s="33"/>
      <c r="I20" s="33"/>
      <c r="J20" s="33"/>
      <c r="K20" s="33"/>
      <c r="L20" s="39"/>
      <c r="M20" s="93"/>
      <c r="N20" s="93"/>
      <c r="O20" s="484"/>
      <c r="P20" s="484"/>
      <c r="Q20" s="484"/>
    </row>
    <row r="21" spans="1:17" x14ac:dyDescent="0.25">
      <c r="A21" s="22"/>
      <c r="B21" s="90" t="s">
        <v>9</v>
      </c>
      <c r="C21" s="517">
        <f t="shared" si="2"/>
        <v>0</v>
      </c>
      <c r="D21" s="512"/>
      <c r="E21" s="36"/>
      <c r="F21" s="36"/>
      <c r="G21" s="33"/>
      <c r="H21" s="33"/>
      <c r="I21" s="33"/>
      <c r="J21" s="33"/>
      <c r="K21" s="33"/>
      <c r="L21" s="39"/>
      <c r="M21" s="93"/>
      <c r="N21" s="93"/>
      <c r="O21" s="484"/>
      <c r="P21" s="484"/>
      <c r="Q21" s="484"/>
    </row>
    <row r="22" spans="1:17" x14ac:dyDescent="0.25">
      <c r="A22" s="22"/>
      <c r="B22" s="90" t="s">
        <v>10</v>
      </c>
      <c r="C22" s="517">
        <f t="shared" si="2"/>
        <v>0</v>
      </c>
      <c r="D22" s="512"/>
      <c r="E22" s="36"/>
      <c r="F22" s="36"/>
      <c r="G22" s="33"/>
      <c r="H22" s="33"/>
      <c r="I22" s="33"/>
      <c r="J22" s="33"/>
      <c r="K22" s="33"/>
      <c r="L22" s="39"/>
      <c r="M22" s="93"/>
      <c r="N22" s="93"/>
      <c r="O22" s="484"/>
      <c r="P22" s="484"/>
      <c r="Q22" s="484"/>
    </row>
    <row r="23" spans="1:17" x14ac:dyDescent="0.25">
      <c r="A23" s="22"/>
      <c r="B23" s="90" t="s">
        <v>132</v>
      </c>
      <c r="C23" s="517">
        <f>SUM(D23:L23)</f>
        <v>0</v>
      </c>
      <c r="D23" s="512"/>
      <c r="E23" s="36"/>
      <c r="F23" s="36"/>
      <c r="G23" s="33"/>
      <c r="H23" s="33"/>
      <c r="I23" s="33"/>
      <c r="J23" s="33"/>
      <c r="K23" s="33"/>
      <c r="L23" s="39"/>
      <c r="M23" s="93"/>
      <c r="N23" s="93"/>
      <c r="O23" s="484"/>
      <c r="P23" s="484"/>
      <c r="Q23" s="484"/>
    </row>
    <row r="24" spans="1:17" x14ac:dyDescent="0.25">
      <c r="A24" s="22"/>
      <c r="B24" s="212">
        <f>'Budget Worksheet '!B26</f>
        <v>0</v>
      </c>
      <c r="C24" s="517">
        <f t="shared" si="2"/>
        <v>0</v>
      </c>
      <c r="D24" s="512"/>
      <c r="E24" s="36"/>
      <c r="F24" s="36"/>
      <c r="G24" s="33"/>
      <c r="H24" s="33"/>
      <c r="I24" s="33"/>
      <c r="J24" s="33"/>
      <c r="K24" s="33"/>
      <c r="L24" s="39"/>
      <c r="M24" s="93"/>
      <c r="N24" s="93"/>
      <c r="O24" s="484"/>
      <c r="P24" s="484"/>
      <c r="Q24" s="484"/>
    </row>
    <row r="25" spans="1:17" x14ac:dyDescent="0.25">
      <c r="A25" s="22"/>
      <c r="B25" s="212">
        <f>'Budget Worksheet '!B27</f>
        <v>0</v>
      </c>
      <c r="C25" s="517">
        <f>SUM(D25:L25)</f>
        <v>0</v>
      </c>
      <c r="D25" s="512"/>
      <c r="E25" s="36"/>
      <c r="F25" s="36"/>
      <c r="G25" s="33"/>
      <c r="H25" s="33"/>
      <c r="I25" s="33"/>
      <c r="J25" s="33"/>
      <c r="K25" s="33"/>
      <c r="L25" s="39"/>
      <c r="M25" s="93"/>
      <c r="N25" s="93"/>
      <c r="O25" s="484"/>
      <c r="P25" s="484"/>
      <c r="Q25" s="484"/>
    </row>
    <row r="26" spans="1:17" x14ac:dyDescent="0.25">
      <c r="A26" s="22"/>
      <c r="B26" s="212">
        <f>'Budget Worksheet '!B28</f>
        <v>0</v>
      </c>
      <c r="C26" s="517">
        <f t="shared" si="2"/>
        <v>0</v>
      </c>
      <c r="D26" s="512"/>
      <c r="E26" s="36"/>
      <c r="F26" s="36"/>
      <c r="G26" s="33"/>
      <c r="H26" s="33"/>
      <c r="I26" s="33"/>
      <c r="J26" s="33"/>
      <c r="K26" s="33"/>
      <c r="L26" s="39"/>
      <c r="M26" s="93"/>
      <c r="N26" s="93"/>
      <c r="O26" s="484"/>
      <c r="P26" s="484"/>
      <c r="Q26" s="484"/>
    </row>
    <row r="27" spans="1:17" x14ac:dyDescent="0.25">
      <c r="A27" s="23"/>
      <c r="B27" s="213">
        <f>'Budget Worksheet '!B29</f>
        <v>0</v>
      </c>
      <c r="C27" s="517">
        <f t="shared" si="2"/>
        <v>0</v>
      </c>
      <c r="D27" s="513"/>
      <c r="E27" s="38"/>
      <c r="F27" s="38"/>
      <c r="G27" s="37"/>
      <c r="H27" s="37"/>
      <c r="I27" s="37"/>
      <c r="J27" s="37"/>
      <c r="K27" s="37"/>
      <c r="L27" s="40"/>
      <c r="M27" s="93"/>
      <c r="N27" s="93"/>
      <c r="O27" s="484"/>
      <c r="P27" s="484"/>
      <c r="Q27" s="484"/>
    </row>
    <row r="28" spans="1:17" x14ac:dyDescent="0.25">
      <c r="A28" s="21" t="s">
        <v>59</v>
      </c>
      <c r="B28" s="114" t="s">
        <v>58</v>
      </c>
      <c r="C28" s="516">
        <f>SUM(C29:C38)</f>
        <v>0</v>
      </c>
      <c r="D28" s="12">
        <f>SUM(D29:D38)</f>
        <v>0</v>
      </c>
      <c r="E28" s="145">
        <f t="shared" ref="E28:L28" si="3">SUM(E29:E38)</f>
        <v>0</v>
      </c>
      <c r="F28" s="145">
        <f t="shared" si="3"/>
        <v>0</v>
      </c>
      <c r="G28" s="145">
        <f t="shared" si="3"/>
        <v>0</v>
      </c>
      <c r="H28" s="145">
        <f t="shared" si="3"/>
        <v>0</v>
      </c>
      <c r="I28" s="145">
        <f t="shared" si="3"/>
        <v>0</v>
      </c>
      <c r="J28" s="145">
        <f t="shared" si="3"/>
        <v>0</v>
      </c>
      <c r="K28" s="145">
        <f t="shared" si="3"/>
        <v>0</v>
      </c>
      <c r="L28" s="146">
        <f t="shared" si="3"/>
        <v>0</v>
      </c>
      <c r="M28" s="93"/>
      <c r="N28" s="93" t="b">
        <f>C28&lt;='Budget Worksheet '!C30</f>
        <v>1</v>
      </c>
      <c r="O28" s="484"/>
      <c r="P28" s="484"/>
      <c r="Q28" s="484"/>
    </row>
    <row r="29" spans="1:17" x14ac:dyDescent="0.25">
      <c r="A29" s="22"/>
      <c r="B29" s="214" t="s">
        <v>12</v>
      </c>
      <c r="C29" s="517">
        <f t="shared" ref="C29:C38" si="4">SUM(D29:L29)</f>
        <v>0</v>
      </c>
      <c r="D29" s="48"/>
      <c r="E29" s="48"/>
      <c r="F29" s="48"/>
      <c r="G29" s="48"/>
      <c r="H29" s="48"/>
      <c r="I29" s="48"/>
      <c r="J29" s="48"/>
      <c r="K29" s="48"/>
      <c r="L29" s="46"/>
      <c r="M29" s="93"/>
      <c r="N29" s="93"/>
      <c r="O29" s="484"/>
      <c r="P29" s="484"/>
      <c r="Q29" s="484"/>
    </row>
    <row r="30" spans="1:17" x14ac:dyDescent="0.25">
      <c r="A30" s="22"/>
      <c r="B30" s="215" t="s">
        <v>14</v>
      </c>
      <c r="C30" s="517">
        <f t="shared" si="4"/>
        <v>0</v>
      </c>
      <c r="D30" s="42"/>
      <c r="E30" s="42"/>
      <c r="F30" s="42"/>
      <c r="G30" s="42"/>
      <c r="H30" s="42"/>
      <c r="I30" s="42"/>
      <c r="J30" s="42"/>
      <c r="K30" s="42"/>
      <c r="L30" s="39"/>
      <c r="M30" s="93"/>
      <c r="N30" s="93"/>
      <c r="O30" s="484"/>
      <c r="P30" s="484"/>
      <c r="Q30" s="484"/>
    </row>
    <row r="31" spans="1:17" x14ac:dyDescent="0.25">
      <c r="A31" s="22"/>
      <c r="B31" s="215" t="s">
        <v>15</v>
      </c>
      <c r="C31" s="517">
        <f t="shared" si="4"/>
        <v>0</v>
      </c>
      <c r="D31" s="550"/>
      <c r="E31" s="551"/>
      <c r="F31" s="551"/>
      <c r="G31" s="551"/>
      <c r="H31" s="551"/>
      <c r="I31" s="551"/>
      <c r="J31" s="551"/>
      <c r="K31" s="551"/>
      <c r="L31" s="39"/>
      <c r="M31" s="93"/>
      <c r="N31" s="93"/>
      <c r="O31" s="484"/>
      <c r="P31" s="484"/>
      <c r="Q31" s="484"/>
    </row>
    <row r="32" spans="1:17" x14ac:dyDescent="0.25">
      <c r="A32" s="22"/>
      <c r="B32" s="215" t="s">
        <v>13</v>
      </c>
      <c r="C32" s="517">
        <f t="shared" si="4"/>
        <v>0</v>
      </c>
      <c r="D32" s="550"/>
      <c r="E32" s="551"/>
      <c r="F32" s="551"/>
      <c r="G32" s="551"/>
      <c r="H32" s="551"/>
      <c r="I32" s="551"/>
      <c r="J32" s="551"/>
      <c r="K32" s="551"/>
      <c r="L32" s="39"/>
      <c r="M32" s="93"/>
      <c r="N32" s="93"/>
      <c r="O32" s="484"/>
      <c r="P32" s="484"/>
      <c r="Q32" s="484"/>
    </row>
    <row r="33" spans="1:17" x14ac:dyDescent="0.25">
      <c r="A33" s="22"/>
      <c r="B33" s="215" t="s">
        <v>16</v>
      </c>
      <c r="C33" s="517">
        <f t="shared" si="4"/>
        <v>0</v>
      </c>
      <c r="D33" s="550"/>
      <c r="E33" s="551"/>
      <c r="F33" s="551"/>
      <c r="G33" s="551"/>
      <c r="H33" s="551"/>
      <c r="I33" s="551"/>
      <c r="J33" s="551"/>
      <c r="K33" s="551"/>
      <c r="L33" s="39"/>
      <c r="M33" s="93"/>
      <c r="N33" s="93"/>
      <c r="O33" s="484"/>
      <c r="P33" s="484"/>
      <c r="Q33" s="484"/>
    </row>
    <row r="34" spans="1:17" x14ac:dyDescent="0.25">
      <c r="A34" s="22"/>
      <c r="B34" s="215" t="s">
        <v>17</v>
      </c>
      <c r="C34" s="517">
        <f t="shared" si="4"/>
        <v>0</v>
      </c>
      <c r="D34" s="550"/>
      <c r="E34" s="551"/>
      <c r="F34" s="551"/>
      <c r="G34" s="551"/>
      <c r="H34" s="551"/>
      <c r="I34" s="551"/>
      <c r="J34" s="551"/>
      <c r="K34" s="551"/>
      <c r="L34" s="106"/>
      <c r="M34" s="93"/>
      <c r="N34" s="93"/>
      <c r="O34" s="484"/>
      <c r="P34" s="484"/>
      <c r="Q34" s="484"/>
    </row>
    <row r="35" spans="1:17" x14ac:dyDescent="0.25">
      <c r="A35" s="22"/>
      <c r="B35" s="215" t="s">
        <v>18</v>
      </c>
      <c r="C35" s="517">
        <f t="shared" si="4"/>
        <v>0</v>
      </c>
      <c r="D35" s="550"/>
      <c r="E35" s="551"/>
      <c r="F35" s="551"/>
      <c r="G35" s="551"/>
      <c r="H35" s="551"/>
      <c r="I35" s="551"/>
      <c r="J35" s="551"/>
      <c r="K35" s="551"/>
      <c r="L35" s="106"/>
      <c r="M35" s="93"/>
      <c r="N35" s="93"/>
      <c r="O35" s="484"/>
      <c r="P35" s="484"/>
      <c r="Q35" s="484"/>
    </row>
    <row r="36" spans="1:17" x14ac:dyDescent="0.25">
      <c r="A36" s="22"/>
      <c r="B36" s="216" t="s">
        <v>19</v>
      </c>
      <c r="C36" s="517">
        <f t="shared" si="4"/>
        <v>0</v>
      </c>
      <c r="D36" s="550"/>
      <c r="E36" s="551"/>
      <c r="F36" s="551"/>
      <c r="G36" s="551"/>
      <c r="H36" s="551"/>
      <c r="I36" s="551"/>
      <c r="J36" s="551"/>
      <c r="K36" s="551"/>
      <c r="L36" s="39"/>
      <c r="M36" s="93"/>
      <c r="N36" s="93"/>
      <c r="O36" s="484"/>
      <c r="P36" s="484"/>
      <c r="Q36" s="484"/>
    </row>
    <row r="37" spans="1:17" x14ac:dyDescent="0.25">
      <c r="A37" s="22"/>
      <c r="B37" s="212" t="e">
        <f>'Budget Worksheet '!#REF!</f>
        <v>#REF!</v>
      </c>
      <c r="C37" s="517">
        <f t="shared" si="4"/>
        <v>0</v>
      </c>
      <c r="D37" s="550"/>
      <c r="E37" s="551"/>
      <c r="F37" s="551"/>
      <c r="G37" s="551"/>
      <c r="H37" s="551"/>
      <c r="I37" s="551"/>
      <c r="J37" s="551"/>
      <c r="K37" s="551"/>
      <c r="L37" s="39"/>
      <c r="M37" s="93"/>
      <c r="N37" s="93"/>
      <c r="O37" s="484"/>
      <c r="P37" s="484"/>
      <c r="Q37" s="484"/>
    </row>
    <row r="38" spans="1:17" x14ac:dyDescent="0.25">
      <c r="A38" s="23"/>
      <c r="B38" s="213" t="e">
        <f>'Budget Worksheet '!#REF!</f>
        <v>#REF!</v>
      </c>
      <c r="C38" s="517">
        <f t="shared" si="4"/>
        <v>0</v>
      </c>
      <c r="D38" s="552"/>
      <c r="E38" s="553"/>
      <c r="F38" s="553"/>
      <c r="G38" s="553"/>
      <c r="H38" s="553"/>
      <c r="I38" s="553"/>
      <c r="J38" s="553"/>
      <c r="K38" s="553"/>
      <c r="L38" s="40"/>
      <c r="M38" s="93"/>
      <c r="N38" s="93"/>
      <c r="O38" s="484"/>
      <c r="P38" s="484"/>
      <c r="Q38" s="484"/>
    </row>
    <row r="39" spans="1:17" ht="26.4" x14ac:dyDescent="0.25">
      <c r="A39" s="20" t="s">
        <v>61</v>
      </c>
      <c r="B39" s="114" t="s">
        <v>60</v>
      </c>
      <c r="C39" s="518">
        <f>C40+C41</f>
        <v>0</v>
      </c>
      <c r="D39" s="49">
        <f>D40+D41</f>
        <v>0</v>
      </c>
      <c r="E39" s="148">
        <f t="shared" ref="E39:L39" si="5">E40+E41</f>
        <v>0</v>
      </c>
      <c r="F39" s="148">
        <f t="shared" si="5"/>
        <v>0</v>
      </c>
      <c r="G39" s="148">
        <f t="shared" si="5"/>
        <v>0</v>
      </c>
      <c r="H39" s="148">
        <f t="shared" si="5"/>
        <v>0</v>
      </c>
      <c r="I39" s="148">
        <f t="shared" si="5"/>
        <v>0</v>
      </c>
      <c r="J39" s="148">
        <f t="shared" si="5"/>
        <v>0</v>
      </c>
      <c r="K39" s="148">
        <f t="shared" si="5"/>
        <v>0</v>
      </c>
      <c r="L39" s="160">
        <f t="shared" si="5"/>
        <v>0</v>
      </c>
      <c r="M39" s="93"/>
      <c r="N39" s="93" t="e">
        <f>C39&lt;='Budget Worksheet '!#REF!</f>
        <v>#REF!</v>
      </c>
      <c r="O39" s="484"/>
      <c r="P39" s="484"/>
      <c r="Q39" s="484"/>
    </row>
    <row r="40" spans="1:17" x14ac:dyDescent="0.25">
      <c r="A40" s="24"/>
      <c r="B40" s="217" t="e">
        <f>'Budget Worksheet '!#REF!</f>
        <v>#REF!</v>
      </c>
      <c r="C40" s="519">
        <f>SUM(D40:L40)</f>
        <v>0</v>
      </c>
      <c r="D40" s="511"/>
      <c r="E40" s="45"/>
      <c r="F40" s="45"/>
      <c r="G40" s="44"/>
      <c r="H40" s="44"/>
      <c r="I40" s="44"/>
      <c r="J40" s="44"/>
      <c r="K40" s="44"/>
      <c r="L40" s="46"/>
      <c r="M40" s="93"/>
      <c r="N40" s="93"/>
      <c r="O40" s="484"/>
      <c r="P40" s="484"/>
      <c r="Q40" s="484"/>
    </row>
    <row r="41" spans="1:17" x14ac:dyDescent="0.25">
      <c r="A41" s="81"/>
      <c r="B41" s="213" t="e">
        <f>'Budget Worksheet '!#REF!</f>
        <v>#REF!</v>
      </c>
      <c r="C41" s="534">
        <f>SUM(D41:L41)</f>
        <v>0</v>
      </c>
      <c r="D41" s="513"/>
      <c r="E41" s="38"/>
      <c r="F41" s="38"/>
      <c r="G41" s="37"/>
      <c r="H41" s="37"/>
      <c r="I41" s="37"/>
      <c r="J41" s="37"/>
      <c r="K41" s="37"/>
      <c r="L41" s="40"/>
      <c r="M41" s="93"/>
      <c r="N41" s="93"/>
      <c r="O41" s="484"/>
      <c r="P41" s="484"/>
      <c r="Q41" s="484"/>
    </row>
    <row r="42" spans="1:17" ht="28.5" customHeight="1" x14ac:dyDescent="0.25">
      <c r="A42" s="20" t="s">
        <v>63</v>
      </c>
      <c r="B42" s="114" t="s">
        <v>212</v>
      </c>
      <c r="C42" s="516">
        <f>SUM(D42:L42)</f>
        <v>0</v>
      </c>
      <c r="D42" s="531"/>
      <c r="E42" s="150"/>
      <c r="F42" s="150"/>
      <c r="G42" s="149"/>
      <c r="H42" s="149"/>
      <c r="I42" s="149"/>
      <c r="J42" s="149"/>
      <c r="K42" s="149"/>
      <c r="L42" s="151"/>
      <c r="M42" s="93"/>
      <c r="N42" s="93" t="e">
        <f>C42&lt;='Budget Worksheet '!C31</f>
        <v>#VALUE!</v>
      </c>
      <c r="O42" s="484"/>
      <c r="P42" s="484"/>
      <c r="Q42" s="484"/>
    </row>
    <row r="43" spans="1:17" ht="13.8" thickBot="1" x14ac:dyDescent="0.3">
      <c r="A43" s="82" t="s">
        <v>65</v>
      </c>
      <c r="B43" s="218" t="s">
        <v>64</v>
      </c>
      <c r="C43" s="83">
        <f t="shared" ref="C43:L43" si="6">C42+C39+C28+C14+C10+C9+C8</f>
        <v>0</v>
      </c>
      <c r="D43" s="120">
        <f t="shared" si="6"/>
        <v>0</v>
      </c>
      <c r="E43" s="249">
        <f t="shared" si="6"/>
        <v>0</v>
      </c>
      <c r="F43" s="249">
        <f>F42+F39+F28+F14+F10+F9+F8</f>
        <v>0</v>
      </c>
      <c r="G43" s="249">
        <f t="shared" si="6"/>
        <v>0</v>
      </c>
      <c r="H43" s="249">
        <f t="shared" si="6"/>
        <v>0</v>
      </c>
      <c r="I43" s="249">
        <f t="shared" si="6"/>
        <v>0</v>
      </c>
      <c r="J43" s="249">
        <f t="shared" si="6"/>
        <v>0</v>
      </c>
      <c r="K43" s="249">
        <f t="shared" si="6"/>
        <v>0</v>
      </c>
      <c r="L43" s="147">
        <f t="shared" si="6"/>
        <v>0</v>
      </c>
      <c r="M43" s="93"/>
      <c r="N43" s="93" t="e">
        <f>C43&lt;='Budget Worksheet '!C32</f>
        <v>#VALUE!</v>
      </c>
      <c r="O43" s="484"/>
      <c r="P43" s="484"/>
      <c r="Q43" s="484"/>
    </row>
    <row r="44" spans="1:17" ht="31.5" customHeight="1" x14ac:dyDescent="0.25">
      <c r="A44" s="58"/>
      <c r="B44" s="131" t="s">
        <v>100</v>
      </c>
      <c r="C44" s="520">
        <f>SUM(D44:L44)</f>
        <v>0</v>
      </c>
      <c r="D44" s="542"/>
      <c r="E44" s="501"/>
      <c r="F44" s="501"/>
      <c r="G44" s="501"/>
      <c r="H44" s="501"/>
      <c r="I44" s="501"/>
      <c r="J44" s="501"/>
      <c r="K44" s="501"/>
      <c r="L44" s="502"/>
      <c r="M44" s="93"/>
      <c r="N44" s="93" t="e">
        <f>C44&lt;='Budget Worksheet '!D32</f>
        <v>#VALUE!</v>
      </c>
      <c r="O44" s="484"/>
      <c r="P44" s="484"/>
      <c r="Q44" s="484"/>
    </row>
    <row r="45" spans="1:17" x14ac:dyDescent="0.25">
      <c r="A45" s="58"/>
      <c r="B45" s="59" t="s">
        <v>101</v>
      </c>
      <c r="C45" s="521">
        <f>SUM(D45:K45)</f>
        <v>0</v>
      </c>
      <c r="D45" s="543"/>
      <c r="E45" s="491"/>
      <c r="F45" s="491"/>
      <c r="G45" s="491"/>
      <c r="H45" s="491"/>
      <c r="I45" s="491"/>
      <c r="J45" s="491"/>
      <c r="K45" s="491"/>
      <c r="L45" s="492"/>
      <c r="M45" s="93"/>
      <c r="N45" s="93"/>
      <c r="O45" s="484"/>
      <c r="P45" s="484"/>
      <c r="Q45" s="484"/>
    </row>
    <row r="46" spans="1:17" x14ac:dyDescent="0.25">
      <c r="A46" s="485"/>
      <c r="B46" s="486" t="s">
        <v>102</v>
      </c>
      <c r="C46" s="522"/>
      <c r="D46" s="546" t="str">
        <f t="shared" ref="D46:I46" si="7">IF(D44="","",ROUND(D44/D45,2))</f>
        <v/>
      </c>
      <c r="E46" s="494" t="str">
        <f t="shared" si="7"/>
        <v/>
      </c>
      <c r="F46" s="494" t="str">
        <f t="shared" si="7"/>
        <v/>
      </c>
      <c r="G46" s="494" t="str">
        <f t="shared" si="7"/>
        <v/>
      </c>
      <c r="H46" s="494" t="str">
        <f t="shared" si="7"/>
        <v/>
      </c>
      <c r="I46" s="494" t="str">
        <f t="shared" si="7"/>
        <v/>
      </c>
      <c r="J46" s="494" t="str">
        <f>IF(J44="","",(J44/J45))</f>
        <v/>
      </c>
      <c r="K46" s="494" t="str">
        <f>IF(K44="","",(K44/K45))</f>
        <v/>
      </c>
      <c r="L46" s="496" t="str">
        <f>IF(L44="","",ROUND(L44/L45,2))</f>
        <v/>
      </c>
      <c r="M46" s="93"/>
      <c r="N46" s="93"/>
      <c r="O46" s="484"/>
      <c r="P46" s="484"/>
      <c r="Q46" s="484"/>
    </row>
    <row r="47" spans="1:17" x14ac:dyDescent="0.25">
      <c r="A47" s="58"/>
      <c r="B47" s="59"/>
      <c r="C47" s="523"/>
      <c r="D47" s="545"/>
      <c r="E47" s="498"/>
      <c r="F47" s="498"/>
      <c r="G47" s="498"/>
      <c r="H47" s="498"/>
      <c r="I47" s="498"/>
      <c r="J47" s="498"/>
      <c r="K47" s="498"/>
      <c r="L47" s="499"/>
      <c r="M47" s="93"/>
      <c r="N47" s="93"/>
      <c r="O47" s="484"/>
      <c r="P47" s="484"/>
      <c r="Q47" s="484"/>
    </row>
    <row r="48" spans="1:17" x14ac:dyDescent="0.25">
      <c r="A48" s="58"/>
      <c r="B48" s="131" t="s">
        <v>1</v>
      </c>
      <c r="C48" s="520">
        <f>SUM(D48:L48)</f>
        <v>0</v>
      </c>
      <c r="D48" s="542"/>
      <c r="E48" s="501"/>
      <c r="F48" s="501"/>
      <c r="G48" s="501"/>
      <c r="H48" s="501"/>
      <c r="I48" s="501"/>
      <c r="J48" s="501"/>
      <c r="K48" s="501"/>
      <c r="L48" s="502"/>
      <c r="M48" s="94"/>
      <c r="N48" s="93" t="b">
        <f>C48&lt;='Budget Worksheet '!E32</f>
        <v>1</v>
      </c>
      <c r="O48" s="484"/>
      <c r="P48" s="484"/>
      <c r="Q48" s="484"/>
    </row>
    <row r="49" spans="1:17" x14ac:dyDescent="0.25">
      <c r="A49" s="58"/>
      <c r="B49" s="59" t="s">
        <v>101</v>
      </c>
      <c r="C49" s="521">
        <f>SUM(D49:K49)</f>
        <v>0</v>
      </c>
      <c r="D49" s="543"/>
      <c r="E49" s="491"/>
      <c r="F49" s="491"/>
      <c r="G49" s="491"/>
      <c r="H49" s="491"/>
      <c r="I49" s="491"/>
      <c r="J49" s="491"/>
      <c r="K49" s="491"/>
      <c r="L49" s="492"/>
      <c r="M49" s="93"/>
      <c r="N49" s="93"/>
      <c r="O49" s="484"/>
      <c r="P49" s="484"/>
      <c r="Q49" s="484"/>
    </row>
    <row r="50" spans="1:17" x14ac:dyDescent="0.25">
      <c r="A50" s="485"/>
      <c r="B50" s="486" t="s">
        <v>102</v>
      </c>
      <c r="C50" s="522"/>
      <c r="D50" s="547" t="str">
        <f t="shared" ref="D50:L50" si="8">IF(D48="","",ROUND(D48/D49,2))</f>
        <v/>
      </c>
      <c r="E50" s="495" t="str">
        <f t="shared" si="8"/>
        <v/>
      </c>
      <c r="F50" s="495" t="str">
        <f t="shared" si="8"/>
        <v/>
      </c>
      <c r="G50" s="495" t="str">
        <f t="shared" si="8"/>
        <v/>
      </c>
      <c r="H50" s="495" t="str">
        <f t="shared" si="8"/>
        <v/>
      </c>
      <c r="I50" s="495" t="str">
        <f t="shared" si="8"/>
        <v/>
      </c>
      <c r="J50" s="495" t="str">
        <f t="shared" si="8"/>
        <v/>
      </c>
      <c r="K50" s="495" t="str">
        <f t="shared" si="8"/>
        <v/>
      </c>
      <c r="L50" s="548" t="str">
        <f t="shared" si="8"/>
        <v/>
      </c>
      <c r="M50" s="93"/>
      <c r="N50" s="93"/>
      <c r="O50" s="484"/>
      <c r="P50" s="484"/>
      <c r="Q50" s="484"/>
    </row>
    <row r="51" spans="1:17" x14ac:dyDescent="0.25">
      <c r="A51" s="58"/>
      <c r="B51" s="59"/>
      <c r="C51" s="523"/>
      <c r="D51" s="545"/>
      <c r="E51" s="498"/>
      <c r="F51" s="498"/>
      <c r="G51" s="498"/>
      <c r="H51" s="498"/>
      <c r="I51" s="498"/>
      <c r="J51" s="498"/>
      <c r="K51" s="498"/>
      <c r="L51" s="499"/>
      <c r="M51" s="93"/>
      <c r="N51" s="93"/>
      <c r="O51" s="484"/>
      <c r="P51" s="484"/>
      <c r="Q51" s="484"/>
    </row>
    <row r="52" spans="1:17" x14ac:dyDescent="0.25">
      <c r="A52" s="58"/>
      <c r="B52" s="131" t="s">
        <v>2</v>
      </c>
      <c r="C52" s="520">
        <f>SUM(D52:L52)</f>
        <v>0</v>
      </c>
      <c r="D52" s="542"/>
      <c r="E52" s="501"/>
      <c r="F52" s="501"/>
      <c r="G52" s="501"/>
      <c r="H52" s="501"/>
      <c r="I52" s="501"/>
      <c r="J52" s="501"/>
      <c r="K52" s="501"/>
      <c r="L52" s="502"/>
      <c r="M52" s="93"/>
      <c r="N52" s="93" t="b">
        <f>C52&lt;='Budget Worksheet '!$F$32</f>
        <v>1</v>
      </c>
      <c r="O52" s="484"/>
      <c r="P52" s="484"/>
      <c r="Q52" s="484"/>
    </row>
    <row r="53" spans="1:17" x14ac:dyDescent="0.25">
      <c r="A53" s="58"/>
      <c r="B53" s="59" t="s">
        <v>101</v>
      </c>
      <c r="C53" s="521">
        <f>SUM(D53:K53)</f>
        <v>0</v>
      </c>
      <c r="D53" s="543"/>
      <c r="E53" s="491"/>
      <c r="F53" s="491"/>
      <c r="G53" s="491"/>
      <c r="H53" s="491"/>
      <c r="I53" s="491"/>
      <c r="J53" s="491"/>
      <c r="K53" s="491"/>
      <c r="L53" s="492"/>
      <c r="M53" s="93"/>
      <c r="N53" s="93"/>
      <c r="O53" s="484"/>
      <c r="P53" s="484"/>
      <c r="Q53" s="484"/>
    </row>
    <row r="54" spans="1:17" x14ac:dyDescent="0.25">
      <c r="A54" s="485"/>
      <c r="B54" s="486" t="s">
        <v>102</v>
      </c>
      <c r="C54" s="522"/>
      <c r="D54" s="547" t="str">
        <f>IF(D52="","",ROUND(D52/D53,2))</f>
        <v/>
      </c>
      <c r="E54" s="495" t="str">
        <f t="shared" ref="E54:L54" si="9">IF(E52="","",ROUND(E52/E53,2))</f>
        <v/>
      </c>
      <c r="F54" s="495" t="str">
        <f t="shared" si="9"/>
        <v/>
      </c>
      <c r="G54" s="495" t="str">
        <f t="shared" si="9"/>
        <v/>
      </c>
      <c r="H54" s="495" t="str">
        <f t="shared" si="9"/>
        <v/>
      </c>
      <c r="I54" s="495" t="str">
        <f t="shared" si="9"/>
        <v/>
      </c>
      <c r="J54" s="495" t="str">
        <f t="shared" si="9"/>
        <v/>
      </c>
      <c r="K54" s="495" t="str">
        <f t="shared" si="9"/>
        <v/>
      </c>
      <c r="L54" s="548" t="str">
        <f t="shared" si="9"/>
        <v/>
      </c>
      <c r="M54" s="93"/>
      <c r="N54" s="93"/>
      <c r="O54" s="484"/>
      <c r="P54" s="484"/>
      <c r="Q54" s="484"/>
    </row>
    <row r="55" spans="1:17" x14ac:dyDescent="0.25">
      <c r="A55" s="58"/>
      <c r="B55" s="59"/>
      <c r="C55" s="523"/>
      <c r="D55" s="545"/>
      <c r="E55" s="498"/>
      <c r="F55" s="498"/>
      <c r="G55" s="498"/>
      <c r="H55" s="498"/>
      <c r="I55" s="498"/>
      <c r="J55" s="498"/>
      <c r="K55" s="498"/>
      <c r="L55" s="499"/>
      <c r="M55" s="93"/>
      <c r="N55" s="93"/>
      <c r="O55" s="484"/>
      <c r="P55" s="484"/>
      <c r="Q55" s="484"/>
    </row>
    <row r="56" spans="1:17" x14ac:dyDescent="0.25">
      <c r="A56" s="58"/>
      <c r="B56" s="131" t="s">
        <v>22</v>
      </c>
      <c r="C56" s="520">
        <f>SUM(D56:L56)</f>
        <v>0</v>
      </c>
      <c r="D56" s="542"/>
      <c r="E56" s="501"/>
      <c r="F56" s="501"/>
      <c r="G56" s="501"/>
      <c r="H56" s="501"/>
      <c r="I56" s="501"/>
      <c r="J56" s="501"/>
      <c r="K56" s="501"/>
      <c r="L56" s="502"/>
      <c r="M56" s="93"/>
      <c r="N56" s="93" t="b">
        <f>C56&lt;='Budget Worksheet '!G32</f>
        <v>1</v>
      </c>
      <c r="O56" s="484"/>
      <c r="P56" s="484"/>
      <c r="Q56" s="484"/>
    </row>
    <row r="57" spans="1:17" x14ac:dyDescent="0.25">
      <c r="A57" s="58"/>
      <c r="B57" s="59" t="s">
        <v>101</v>
      </c>
      <c r="C57" s="521">
        <f>SUM(D57:K57)</f>
        <v>0</v>
      </c>
      <c r="D57" s="543"/>
      <c r="E57" s="491"/>
      <c r="F57" s="491"/>
      <c r="G57" s="491"/>
      <c r="H57" s="491"/>
      <c r="I57" s="491"/>
      <c r="J57" s="491"/>
      <c r="K57" s="491"/>
      <c r="L57" s="492"/>
      <c r="M57" s="93"/>
      <c r="N57" s="93"/>
      <c r="O57" s="484"/>
      <c r="P57" s="484"/>
      <c r="Q57" s="484"/>
    </row>
    <row r="58" spans="1:17" x14ac:dyDescent="0.25">
      <c r="A58" s="485"/>
      <c r="B58" s="486" t="s">
        <v>102</v>
      </c>
      <c r="C58" s="522"/>
      <c r="D58" s="547" t="str">
        <f>IF(D56="","",ROUND(D56/D57,2))</f>
        <v/>
      </c>
      <c r="E58" s="495" t="str">
        <f t="shared" ref="E58:L58" si="10">IF(E56="","",ROUND(E56/E57,2))</f>
        <v/>
      </c>
      <c r="F58" s="495" t="str">
        <f t="shared" si="10"/>
        <v/>
      </c>
      <c r="G58" s="495" t="str">
        <f t="shared" si="10"/>
        <v/>
      </c>
      <c r="H58" s="495" t="str">
        <f t="shared" si="10"/>
        <v/>
      </c>
      <c r="I58" s="495" t="str">
        <f t="shared" si="10"/>
        <v/>
      </c>
      <c r="J58" s="495" t="str">
        <f t="shared" si="10"/>
        <v/>
      </c>
      <c r="K58" s="495" t="str">
        <f t="shared" si="10"/>
        <v/>
      </c>
      <c r="L58" s="548" t="str">
        <f t="shared" si="10"/>
        <v/>
      </c>
      <c r="M58" s="93"/>
      <c r="N58" s="93"/>
      <c r="O58" s="484"/>
      <c r="P58" s="484"/>
      <c r="Q58" s="484"/>
    </row>
    <row r="59" spans="1:17" x14ac:dyDescent="0.25">
      <c r="A59" s="58"/>
      <c r="B59" s="59"/>
      <c r="C59" s="523"/>
      <c r="D59" s="545"/>
      <c r="E59" s="498"/>
      <c r="F59" s="498"/>
      <c r="G59" s="498"/>
      <c r="H59" s="498"/>
      <c r="I59" s="498"/>
      <c r="J59" s="498"/>
      <c r="K59" s="498"/>
      <c r="L59" s="499"/>
      <c r="M59" s="93"/>
      <c r="N59" s="93"/>
      <c r="O59" s="484"/>
      <c r="P59" s="484"/>
      <c r="Q59" s="484"/>
    </row>
    <row r="60" spans="1:17" x14ac:dyDescent="0.25">
      <c r="A60" s="58"/>
      <c r="B60" s="131" t="s">
        <v>27</v>
      </c>
      <c r="C60" s="520">
        <f>SUM(D60:L60)</f>
        <v>0</v>
      </c>
      <c r="D60" s="542"/>
      <c r="E60" s="501"/>
      <c r="F60" s="501"/>
      <c r="G60" s="501"/>
      <c r="H60" s="501"/>
      <c r="I60" s="501"/>
      <c r="J60" s="501"/>
      <c r="K60" s="501"/>
      <c r="L60" s="502"/>
      <c r="M60" s="93"/>
      <c r="N60" s="93" t="b">
        <f>C60&lt;='Budget Worksheet '!I32</f>
        <v>1</v>
      </c>
      <c r="O60" s="484"/>
      <c r="P60" s="484"/>
      <c r="Q60" s="484"/>
    </row>
    <row r="61" spans="1:17" x14ac:dyDescent="0.25">
      <c r="A61" s="58"/>
      <c r="B61" s="59" t="s">
        <v>101</v>
      </c>
      <c r="C61" s="521">
        <f>SUM(D61:K61)</f>
        <v>0</v>
      </c>
      <c r="D61" s="543"/>
      <c r="E61" s="491"/>
      <c r="F61" s="491"/>
      <c r="G61" s="491"/>
      <c r="H61" s="491"/>
      <c r="I61" s="491"/>
      <c r="J61" s="491"/>
      <c r="K61" s="491"/>
      <c r="L61" s="492"/>
      <c r="M61" s="93"/>
      <c r="N61" s="93"/>
      <c r="O61" s="484"/>
      <c r="P61" s="484"/>
      <c r="Q61" s="484"/>
    </row>
    <row r="62" spans="1:17" x14ac:dyDescent="0.25">
      <c r="A62" s="485"/>
      <c r="B62" s="486" t="s">
        <v>103</v>
      </c>
      <c r="C62" s="522"/>
      <c r="D62" s="546" t="str">
        <f>IF(D60="","",ROUND(D60/D61,2))</f>
        <v/>
      </c>
      <c r="E62" s="494" t="str">
        <f t="shared" ref="E62:L62" si="11">IF(E60="","",ROUND(E60/E61,2))</f>
        <v/>
      </c>
      <c r="F62" s="494" t="str">
        <f t="shared" si="11"/>
        <v/>
      </c>
      <c r="G62" s="494" t="str">
        <f t="shared" si="11"/>
        <v/>
      </c>
      <c r="H62" s="494" t="str">
        <f t="shared" si="11"/>
        <v/>
      </c>
      <c r="I62" s="494" t="str">
        <f t="shared" si="11"/>
        <v/>
      </c>
      <c r="J62" s="494" t="str">
        <f t="shared" si="11"/>
        <v/>
      </c>
      <c r="K62" s="494" t="str">
        <f t="shared" si="11"/>
        <v/>
      </c>
      <c r="L62" s="496" t="str">
        <f t="shared" si="11"/>
        <v/>
      </c>
      <c r="M62" s="93"/>
      <c r="N62" s="93"/>
      <c r="O62" s="484"/>
      <c r="P62" s="484"/>
      <c r="Q62" s="484"/>
    </row>
    <row r="63" spans="1:17" x14ac:dyDescent="0.25">
      <c r="A63" s="58"/>
      <c r="B63" s="59"/>
      <c r="C63" s="523"/>
      <c r="D63" s="545"/>
      <c r="E63" s="498"/>
      <c r="F63" s="498"/>
      <c r="G63" s="498"/>
      <c r="H63" s="498"/>
      <c r="I63" s="498"/>
      <c r="J63" s="498"/>
      <c r="K63" s="498"/>
      <c r="L63" s="499"/>
      <c r="M63" s="93"/>
      <c r="N63" s="93"/>
      <c r="O63" s="484"/>
      <c r="P63" s="484"/>
      <c r="Q63" s="484"/>
    </row>
    <row r="64" spans="1:17" x14ac:dyDescent="0.25">
      <c r="A64" s="58"/>
      <c r="B64" s="131" t="s">
        <v>104</v>
      </c>
      <c r="C64" s="520">
        <f>SUM(D64:L64)</f>
        <v>0</v>
      </c>
      <c r="D64" s="542"/>
      <c r="E64" s="501"/>
      <c r="F64" s="501"/>
      <c r="G64" s="501"/>
      <c r="H64" s="501"/>
      <c r="I64" s="501"/>
      <c r="J64" s="501"/>
      <c r="K64" s="501"/>
      <c r="L64" s="502"/>
      <c r="M64" s="93"/>
      <c r="N64" s="93" t="b">
        <f>C64&lt;='Budget Worksheet '!J32</f>
        <v>1</v>
      </c>
      <c r="O64" s="484"/>
      <c r="P64" s="484"/>
      <c r="Q64" s="484"/>
    </row>
    <row r="65" spans="1:17" x14ac:dyDescent="0.25">
      <c r="A65" s="58"/>
      <c r="B65" s="59" t="s">
        <v>101</v>
      </c>
      <c r="C65" s="521">
        <f>SUM(D65:K65)</f>
        <v>0</v>
      </c>
      <c r="D65" s="543"/>
      <c r="E65" s="491"/>
      <c r="F65" s="491"/>
      <c r="G65" s="491"/>
      <c r="H65" s="491"/>
      <c r="I65" s="491"/>
      <c r="J65" s="491"/>
      <c r="K65" s="491"/>
      <c r="L65" s="492"/>
      <c r="M65" s="93"/>
      <c r="N65" s="93"/>
      <c r="O65" s="484"/>
      <c r="P65" s="484"/>
      <c r="Q65" s="484"/>
    </row>
    <row r="66" spans="1:17" x14ac:dyDescent="0.25">
      <c r="A66" s="485"/>
      <c r="B66" s="486" t="s">
        <v>103</v>
      </c>
      <c r="C66" s="522"/>
      <c r="D66" s="547" t="str">
        <f t="shared" ref="D66:L66" si="12">IF(D64="","",ROUND(D64/D65,2))</f>
        <v/>
      </c>
      <c r="E66" s="495" t="str">
        <f t="shared" si="12"/>
        <v/>
      </c>
      <c r="F66" s="495" t="str">
        <f t="shared" si="12"/>
        <v/>
      </c>
      <c r="G66" s="495" t="str">
        <f t="shared" si="12"/>
        <v/>
      </c>
      <c r="H66" s="495" t="str">
        <f t="shared" si="12"/>
        <v/>
      </c>
      <c r="I66" s="495" t="str">
        <f t="shared" si="12"/>
        <v/>
      </c>
      <c r="J66" s="495" t="str">
        <f t="shared" si="12"/>
        <v/>
      </c>
      <c r="K66" s="495" t="str">
        <f t="shared" si="12"/>
        <v/>
      </c>
      <c r="L66" s="548" t="str">
        <f t="shared" si="12"/>
        <v/>
      </c>
      <c r="M66" s="93"/>
      <c r="N66" s="93"/>
      <c r="O66" s="484"/>
      <c r="P66" s="484"/>
      <c r="Q66" s="484"/>
    </row>
    <row r="67" spans="1:17" x14ac:dyDescent="0.25">
      <c r="A67" s="58"/>
      <c r="B67" s="59"/>
      <c r="C67" s="523"/>
      <c r="D67" s="545"/>
      <c r="E67" s="498"/>
      <c r="F67" s="498"/>
      <c r="G67" s="498"/>
      <c r="H67" s="498"/>
      <c r="I67" s="498"/>
      <c r="J67" s="498"/>
      <c r="K67" s="498"/>
      <c r="L67" s="499"/>
      <c r="M67" s="93"/>
      <c r="N67" s="93"/>
      <c r="O67" s="484"/>
      <c r="P67" s="484"/>
      <c r="Q67" s="484"/>
    </row>
    <row r="68" spans="1:17" ht="13.8" thickBot="1" x14ac:dyDescent="0.3">
      <c r="A68" s="67"/>
      <c r="B68" s="309" t="s">
        <v>105</v>
      </c>
      <c r="C68" s="508">
        <f>SUM(D68:L68)</f>
        <v>0</v>
      </c>
      <c r="D68" s="544"/>
      <c r="E68" s="506"/>
      <c r="F68" s="506"/>
      <c r="G68" s="506"/>
      <c r="H68" s="506"/>
      <c r="I68" s="506"/>
      <c r="J68" s="506"/>
      <c r="K68" s="506"/>
      <c r="L68" s="507"/>
      <c r="M68" s="93"/>
      <c r="N68" s="93" t="b">
        <f>C68&lt;='Budget Worksheet '!H32</f>
        <v>1</v>
      </c>
      <c r="O68" s="484"/>
      <c r="P68" s="484"/>
      <c r="Q68" s="484"/>
    </row>
    <row r="69" spans="1:17" x14ac:dyDescent="0.25">
      <c r="C69" s="156" t="b">
        <f t="shared" ref="C69:L69" si="13">C43=(C44+C48+C52+C56+C60+C64+C68)</f>
        <v>1</v>
      </c>
      <c r="D69" s="156" t="b">
        <f t="shared" si="13"/>
        <v>1</v>
      </c>
      <c r="E69" s="156" t="b">
        <f t="shared" si="13"/>
        <v>1</v>
      </c>
      <c r="F69" s="156" t="b">
        <f t="shared" si="13"/>
        <v>1</v>
      </c>
      <c r="G69" s="156" t="b">
        <f t="shared" si="13"/>
        <v>1</v>
      </c>
      <c r="H69" s="156" t="b">
        <f t="shared" si="13"/>
        <v>1</v>
      </c>
      <c r="I69" s="156" t="b">
        <f t="shared" si="13"/>
        <v>1</v>
      </c>
      <c r="J69" s="156" t="b">
        <f t="shared" si="13"/>
        <v>1</v>
      </c>
      <c r="K69" s="156" t="b">
        <f t="shared" si="13"/>
        <v>1</v>
      </c>
      <c r="L69" s="156" t="b">
        <f t="shared" si="13"/>
        <v>1</v>
      </c>
    </row>
    <row r="70" spans="1:17" x14ac:dyDescent="0.25">
      <c r="C70" s="290">
        <f t="shared" ref="C70:L70" si="14">C43-(C44+C48+C52+C56+C60+C64+C68)</f>
        <v>0</v>
      </c>
      <c r="D70" s="290">
        <f t="shared" si="14"/>
        <v>0</v>
      </c>
      <c r="E70" s="290">
        <f t="shared" si="14"/>
        <v>0</v>
      </c>
      <c r="F70" s="290">
        <f t="shared" si="14"/>
        <v>0</v>
      </c>
      <c r="G70" s="290">
        <f t="shared" si="14"/>
        <v>0</v>
      </c>
      <c r="H70" s="290">
        <f t="shared" si="14"/>
        <v>0</v>
      </c>
      <c r="I70" s="290">
        <f t="shared" si="14"/>
        <v>0</v>
      </c>
      <c r="J70" s="290">
        <f t="shared" si="14"/>
        <v>0</v>
      </c>
      <c r="K70" s="290">
        <f t="shared" si="14"/>
        <v>0</v>
      </c>
      <c r="L70" s="290">
        <f t="shared" si="14"/>
        <v>0</v>
      </c>
    </row>
    <row r="72" spans="1:17" x14ac:dyDescent="0.25">
      <c r="F72" s="157"/>
    </row>
  </sheetData>
  <sheetProtection password="CD31" sheet="1" objects="1" scenarios="1" selectLockedCells="1"/>
  <mergeCells count="8">
    <mergeCell ref="A1:L1"/>
    <mergeCell ref="A2:L2"/>
    <mergeCell ref="A3:L3"/>
    <mergeCell ref="A4:L4"/>
    <mergeCell ref="O7:Q7"/>
    <mergeCell ref="A5:B7"/>
    <mergeCell ref="D5:L5"/>
    <mergeCell ref="M7:N7"/>
  </mergeCells>
  <phoneticPr fontId="14" type="noConversion"/>
  <printOptions horizontalCentered="1"/>
  <pageMargins left="0.5" right="0.5" top="0.5" bottom="0.5" header="0.25" footer="0.25"/>
  <pageSetup scale="57" orientation="landscape" horizontalDpi="4294967293" r:id="rId1"/>
  <headerFooter alignWithMargins="0">
    <oddFooter>&amp;LBudget Workbook V8&amp;C&amp;F&amp;R3/21/2012</oddFooter>
  </headerFooter>
  <ignoredErrors>
    <ignoredError sqref="B40" unlockedFormula="1"/>
    <ignoredError sqref="C4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5840-3010-4FF6-B86A-8AE705FF6E50}">
  <sheetPr>
    <tabColor rgb="FF00FF00"/>
    <pageSetUpPr fitToPage="1"/>
  </sheetPr>
  <dimension ref="A1:AE38"/>
  <sheetViews>
    <sheetView topLeftCell="A18" zoomScale="70" zoomScaleNormal="70" workbookViewId="0">
      <selection activeCell="J25" sqref="J25"/>
    </sheetView>
  </sheetViews>
  <sheetFormatPr defaultColWidth="9.109375" defaultRowHeight="13.2" x14ac:dyDescent="0.25"/>
  <cols>
    <col min="1" max="3" width="2.6640625" style="199" customWidth="1"/>
    <col min="4" max="5" width="2.6640625" style="200" customWidth="1"/>
    <col min="6" max="6" width="11.6640625" style="200" customWidth="1"/>
    <col min="8" max="8" width="14" customWidth="1"/>
    <col min="9" max="9" width="7.109375" customWidth="1"/>
    <col min="10" max="10" width="11.6640625" customWidth="1"/>
    <col min="11" max="11" width="1.33203125" customWidth="1"/>
    <col min="12" max="12" width="11.6640625" customWidth="1"/>
    <col min="13" max="13" width="1.33203125" customWidth="1"/>
    <col min="14" max="14" width="11.6640625" customWidth="1"/>
    <col min="15" max="15" width="1.33203125" customWidth="1"/>
    <col min="16" max="16" width="11.6640625" customWidth="1"/>
    <col min="17" max="17" width="1.33203125" customWidth="1"/>
    <col min="18" max="18" width="11.6640625" customWidth="1"/>
    <col min="19" max="19" width="1.33203125" customWidth="1"/>
    <col min="20" max="20" width="11.6640625" customWidth="1"/>
    <col min="21" max="21" width="1.44140625" customWidth="1"/>
    <col min="22" max="22" width="11.6640625" customWidth="1"/>
    <col min="23" max="23" width="1.33203125" customWidth="1"/>
    <col min="24" max="24" width="11.6640625" customWidth="1"/>
    <col min="25" max="25" width="1.33203125" customWidth="1"/>
    <col min="26" max="26" width="15" customWidth="1"/>
    <col min="27" max="27" width="1.33203125" customWidth="1"/>
    <col min="28" max="28" width="19" customWidth="1"/>
  </cols>
  <sheetData>
    <row r="1" spans="1:30" s="186" customFormat="1" ht="30" customHeight="1" x14ac:dyDescent="0.4">
      <c r="A1" s="864" t="s">
        <v>207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4"/>
      <c r="U1" s="864"/>
      <c r="V1" s="864"/>
      <c r="W1" s="864"/>
      <c r="X1" s="864"/>
      <c r="Y1" s="864"/>
      <c r="Z1" s="864"/>
      <c r="AA1" s="864"/>
      <c r="AB1" s="864"/>
    </row>
    <row r="2" spans="1:30" s="188" customFormat="1" ht="30" customHeight="1" x14ac:dyDescent="0.3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</row>
    <row r="3" spans="1:30" s="188" customFormat="1" ht="30" customHeight="1" x14ac:dyDescent="0.3">
      <c r="A3" s="843" t="s">
        <v>170</v>
      </c>
      <c r="B3" s="843"/>
      <c r="C3" s="843"/>
      <c r="D3" s="843"/>
      <c r="E3" s="843"/>
      <c r="F3" s="843"/>
      <c r="G3" s="841">
        <f>'Salary Worksheet'!$C$3</f>
        <v>0</v>
      </c>
      <c r="H3" s="841"/>
      <c r="I3" s="841"/>
      <c r="J3" s="841"/>
      <c r="K3" s="841"/>
      <c r="L3" s="841"/>
      <c r="M3" s="841"/>
      <c r="N3" s="841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</row>
    <row r="4" spans="1:30" ht="30" customHeight="1" x14ac:dyDescent="0.3">
      <c r="A4" s="843" t="s">
        <v>171</v>
      </c>
      <c r="B4" s="843"/>
      <c r="C4" s="843"/>
      <c r="D4" s="843"/>
      <c r="E4" s="843"/>
      <c r="F4" s="843"/>
      <c r="G4" s="842" t="s">
        <v>211</v>
      </c>
      <c r="H4" s="842"/>
      <c r="I4" s="842"/>
      <c r="J4" s="842"/>
      <c r="K4" s="842"/>
      <c r="L4" s="842"/>
      <c r="M4" s="842"/>
      <c r="N4" s="842"/>
    </row>
    <row r="5" spans="1:30" ht="30" customHeight="1" x14ac:dyDescent="0.3">
      <c r="A5" s="843" t="s">
        <v>195</v>
      </c>
      <c r="B5" s="843"/>
      <c r="C5" s="843"/>
      <c r="D5" s="843"/>
      <c r="E5" s="843"/>
      <c r="F5" s="843"/>
      <c r="G5" s="842">
        <f>'Salary Worksheet'!$C$5</f>
        <v>0</v>
      </c>
      <c r="H5" s="842"/>
      <c r="I5" s="842"/>
      <c r="J5" s="842"/>
      <c r="K5" s="842"/>
      <c r="L5" s="842"/>
      <c r="M5" s="842"/>
      <c r="N5" s="842"/>
    </row>
    <row r="6" spans="1:30" ht="30" customHeight="1" x14ac:dyDescent="0.3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</row>
    <row r="7" spans="1:30" s="192" customFormat="1" ht="30" customHeight="1" x14ac:dyDescent="0.3">
      <c r="A7" s="190"/>
      <c r="B7" s="191"/>
    </row>
    <row r="8" spans="1:30" s="192" customFormat="1" ht="30" customHeight="1" thickBot="1" x14ac:dyDescent="0.35">
      <c r="A8" s="865" t="s">
        <v>1</v>
      </c>
      <c r="B8" s="865"/>
      <c r="C8" s="865"/>
      <c r="D8" s="865"/>
      <c r="E8" s="865"/>
      <c r="F8" s="865"/>
      <c r="G8" s="865"/>
      <c r="H8" s="865"/>
      <c r="I8" s="189"/>
      <c r="J8" s="7"/>
      <c r="K8" s="7"/>
      <c r="L8" s="7"/>
      <c r="M8" s="7"/>
      <c r="N8" s="7" t="s">
        <v>164</v>
      </c>
      <c r="O8" s="7"/>
      <c r="P8" s="7" t="s">
        <v>158</v>
      </c>
      <c r="Q8" s="7"/>
      <c r="R8" s="7" t="s">
        <v>153</v>
      </c>
      <c r="S8" s="7"/>
      <c r="T8" s="7" t="s">
        <v>172</v>
      </c>
      <c r="U8" s="7"/>
      <c r="V8" s="7" t="s">
        <v>169</v>
      </c>
      <c r="W8" s="7"/>
      <c r="X8" s="7" t="str">
        <f>'Home Delivered'!K6</f>
        <v>Other</v>
      </c>
      <c r="Y8" s="7"/>
      <c r="Z8" s="7" t="s">
        <v>165</v>
      </c>
      <c r="AA8" s="7"/>
      <c r="AB8" s="193"/>
    </row>
    <row r="9" spans="1:30" s="195" customFormat="1" ht="19.5" customHeight="1" x14ac:dyDescent="0.3">
      <c r="A9" s="388"/>
      <c r="B9" s="192"/>
      <c r="C9" s="192"/>
      <c r="D9" s="192"/>
      <c r="E9" s="192"/>
      <c r="F9" s="192"/>
      <c r="G9" s="192"/>
      <c r="H9" s="192"/>
      <c r="I9" s="379"/>
      <c r="J9" s="196" t="s">
        <v>157</v>
      </c>
      <c r="K9" s="7"/>
      <c r="L9" s="196" t="s">
        <v>152</v>
      </c>
      <c r="M9" s="7"/>
      <c r="N9" s="196" t="s">
        <v>152</v>
      </c>
      <c r="O9" s="7"/>
      <c r="P9" s="196" t="s">
        <v>168</v>
      </c>
      <c r="Q9" s="7"/>
      <c r="R9" s="196" t="s">
        <v>160</v>
      </c>
      <c r="S9" s="7"/>
      <c r="T9" s="196" t="s">
        <v>161</v>
      </c>
      <c r="U9" s="7"/>
      <c r="V9" s="196" t="s">
        <v>163</v>
      </c>
      <c r="W9" s="7"/>
      <c r="X9" s="196" t="str">
        <f>'Home Delivered'!K7</f>
        <v>(specify)</v>
      </c>
      <c r="Y9" s="7"/>
      <c r="Z9" s="196" t="s">
        <v>166</v>
      </c>
      <c r="AA9" s="7"/>
      <c r="AB9" s="196" t="s">
        <v>141</v>
      </c>
    </row>
    <row r="10" spans="1:30" ht="30" customHeight="1" x14ac:dyDescent="0.25">
      <c r="A10" s="373"/>
      <c r="B10" s="373" t="s">
        <v>70</v>
      </c>
      <c r="C10" s="373"/>
      <c r="D10" s="879" t="s">
        <v>20</v>
      </c>
      <c r="E10" s="879"/>
      <c r="F10" s="879"/>
      <c r="G10" s="879"/>
      <c r="H10" s="879"/>
      <c r="I10" s="879"/>
      <c r="J10" s="334" t="str">
        <f>'Home Delivered'!D50</f>
        <v/>
      </c>
      <c r="K10" s="330"/>
      <c r="L10" s="334" t="str">
        <f>'Home Delivered'!E50</f>
        <v/>
      </c>
      <c r="M10" s="330"/>
      <c r="N10" s="334" t="str">
        <f>'Home Delivered'!F50</f>
        <v/>
      </c>
      <c r="O10" s="330"/>
      <c r="P10" s="334" t="str">
        <f>'Home Delivered'!G50</f>
        <v/>
      </c>
      <c r="Q10" s="330"/>
      <c r="R10" s="334" t="str">
        <f>'Home Delivered'!H50</f>
        <v/>
      </c>
      <c r="S10" s="330"/>
      <c r="T10" s="328" t="str">
        <f>'Home Delivered'!I50</f>
        <v/>
      </c>
      <c r="U10" s="330"/>
      <c r="V10" s="328" t="str">
        <f>'Home Delivered'!J50</f>
        <v/>
      </c>
      <c r="W10" s="330"/>
      <c r="X10" s="334" t="str">
        <f>'Home Delivered'!K50</f>
        <v/>
      </c>
      <c r="Y10" s="197"/>
      <c r="Z10" s="229"/>
      <c r="AA10" s="197"/>
      <c r="AB10" s="391"/>
    </row>
    <row r="11" spans="1:30" ht="30" customHeight="1" x14ac:dyDescent="0.25">
      <c r="A11" s="373"/>
      <c r="B11" s="373" t="s">
        <v>71</v>
      </c>
      <c r="C11" s="373"/>
      <c r="D11" s="879" t="s">
        <v>137</v>
      </c>
      <c r="E11" s="879"/>
      <c r="F11" s="879"/>
      <c r="G11" s="879"/>
      <c r="H11" s="879"/>
      <c r="I11" s="879"/>
      <c r="J11" s="329" t="str">
        <f>IF('Home Delivered'!D49="","",'Home Delivered'!D49)</f>
        <v/>
      </c>
      <c r="K11" s="394"/>
      <c r="L11" s="329" t="str">
        <f>IF('Home Delivered'!E49="","",'Home Delivered'!E49)</f>
        <v/>
      </c>
      <c r="M11" s="394"/>
      <c r="N11" s="329" t="str">
        <f>IF('Home Delivered'!F49="","",'Home Delivered'!F49)</f>
        <v/>
      </c>
      <c r="O11" s="394"/>
      <c r="P11" s="329" t="str">
        <f>IF('Home Delivered'!G49="","",'Home Delivered'!G49)</f>
        <v/>
      </c>
      <c r="Q11" s="394"/>
      <c r="R11" s="329" t="str">
        <f>IF('Home Delivered'!H49="","",'Home Delivered'!H49)</f>
        <v/>
      </c>
      <c r="S11" s="394"/>
      <c r="T11" s="329" t="str">
        <f>IF('Home Delivered'!I49="","",'Home Delivered'!I49)</f>
        <v/>
      </c>
      <c r="U11" s="394"/>
      <c r="V11" s="329" t="str">
        <f>IF('Home Delivered'!J49="","",'Home Delivered'!J49)</f>
        <v/>
      </c>
      <c r="W11" s="394"/>
      <c r="X11" s="329" t="str">
        <f>IF('Home Delivered'!K49="","",'Home Delivered'!K49)</f>
        <v/>
      </c>
      <c r="Y11" s="2"/>
      <c r="Z11" s="230"/>
      <c r="AA11" s="2"/>
      <c r="AB11" s="335">
        <f>SUM(J11:X11)</f>
        <v>0</v>
      </c>
    </row>
    <row r="12" spans="1:30" ht="30" customHeight="1" thickBot="1" x14ac:dyDescent="0.3">
      <c r="A12" s="373"/>
      <c r="B12" s="373" t="s">
        <v>72</v>
      </c>
      <c r="C12" s="373"/>
      <c r="D12" s="879" t="s">
        <v>138</v>
      </c>
      <c r="E12" s="879"/>
      <c r="F12" s="879"/>
      <c r="G12" s="879"/>
      <c r="H12" s="879"/>
      <c r="I12" s="879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197"/>
      <c r="Z12" s="229"/>
      <c r="AA12" s="197"/>
      <c r="AB12" s="330"/>
    </row>
    <row r="13" spans="1:30" ht="30" customHeight="1" thickBot="1" x14ac:dyDescent="0.35">
      <c r="A13" s="373"/>
      <c r="B13" s="373"/>
      <c r="C13" s="373"/>
      <c r="D13" s="373" t="s">
        <v>139</v>
      </c>
      <c r="E13" s="389"/>
      <c r="F13" s="879" t="s">
        <v>200</v>
      </c>
      <c r="G13" s="879"/>
      <c r="H13" s="879"/>
      <c r="I13" s="879"/>
      <c r="J13" s="331" t="str">
        <f>IF(J10="","",ROUND(J10*J11,0))</f>
        <v/>
      </c>
      <c r="K13" s="336"/>
      <c r="L13" s="331" t="str">
        <f>IF(L10="","",ROUND(L10*L11,0))</f>
        <v/>
      </c>
      <c r="M13" s="336"/>
      <c r="N13" s="331" t="str">
        <f>IF(N10="","",ROUND(N10*N11,0))</f>
        <v/>
      </c>
      <c r="O13" s="336"/>
      <c r="P13" s="331" t="str">
        <f>IF(P10="","",ROUND(P10*P11,0))</f>
        <v/>
      </c>
      <c r="Q13" s="336"/>
      <c r="R13" s="331" t="str">
        <f>IF(R10="","",ROUND(R10*R11,0))</f>
        <v/>
      </c>
      <c r="S13" s="336"/>
      <c r="T13" s="331" t="str">
        <f>IF(T10="","",ROUND(T10*T11,0))</f>
        <v/>
      </c>
      <c r="U13" s="336"/>
      <c r="V13" s="331" t="str">
        <f>IF(V10="","",ROUND(V10*V11,0))</f>
        <v/>
      </c>
      <c r="W13" s="336"/>
      <c r="X13" s="331" t="str">
        <f>IF(X10="","",ROUND(X10*X11,0))</f>
        <v/>
      </c>
      <c r="Y13" s="3"/>
      <c r="Z13" s="231"/>
      <c r="AA13" s="3"/>
      <c r="AB13" s="380">
        <f>SUM(J13:X13)</f>
        <v>0</v>
      </c>
      <c r="AD13" s="3"/>
    </row>
    <row r="14" spans="1:30" ht="30" customHeight="1" x14ac:dyDescent="0.25">
      <c r="A14" s="373"/>
      <c r="B14" s="373"/>
      <c r="C14" s="373"/>
      <c r="D14" s="389"/>
      <c r="E14" s="389"/>
      <c r="F14" s="389"/>
      <c r="G14" s="274"/>
      <c r="H14" s="274"/>
      <c r="I14" s="274"/>
      <c r="AB14" s="157"/>
    </row>
    <row r="15" spans="1:30" ht="30" customHeight="1" x14ac:dyDescent="0.3">
      <c r="A15" s="373"/>
      <c r="B15" s="373"/>
      <c r="C15" s="373"/>
      <c r="D15" s="389"/>
      <c r="E15" s="389"/>
      <c r="F15" s="389"/>
      <c r="G15" s="274"/>
      <c r="H15" s="274"/>
      <c r="I15" s="274"/>
      <c r="J15" s="192"/>
      <c r="K15" s="192"/>
      <c r="L15" s="192"/>
      <c r="M15" s="192"/>
      <c r="N15" s="192"/>
      <c r="O15" s="192"/>
      <c r="R15" s="878"/>
      <c r="S15" s="878"/>
      <c r="T15" s="878"/>
      <c r="U15" s="192"/>
      <c r="V15" s="192"/>
      <c r="W15" s="192"/>
      <c r="X15" s="192"/>
      <c r="Y15" s="192"/>
      <c r="Z15" s="192"/>
      <c r="AA15" s="192"/>
      <c r="AB15" s="201"/>
    </row>
    <row r="16" spans="1:30" s="192" customFormat="1" ht="30" customHeight="1" thickBot="1" x14ac:dyDescent="0.35">
      <c r="A16" s="865" t="s">
        <v>209</v>
      </c>
      <c r="B16" s="865"/>
      <c r="C16" s="865"/>
      <c r="D16" s="865"/>
      <c r="E16" s="865"/>
      <c r="F16" s="865"/>
      <c r="G16" s="865"/>
      <c r="H16" s="865"/>
      <c r="I16" s="189"/>
      <c r="J16" s="7"/>
      <c r="K16" s="7"/>
      <c r="L16" s="7"/>
      <c r="M16" s="7"/>
      <c r="N16" s="7" t="s">
        <v>164</v>
      </c>
      <c r="O16" s="7"/>
      <c r="P16" s="7" t="s">
        <v>158</v>
      </c>
      <c r="Q16" s="7"/>
      <c r="R16" s="7" t="s">
        <v>153</v>
      </c>
      <c r="S16" s="7"/>
      <c r="T16" s="7" t="s">
        <v>172</v>
      </c>
      <c r="U16" s="7"/>
      <c r="V16" s="7" t="s">
        <v>169</v>
      </c>
      <c r="W16" s="7"/>
      <c r="X16" s="7" t="str">
        <f>'Home Delivered'!K6</f>
        <v>Other</v>
      </c>
      <c r="Y16" s="201"/>
      <c r="Z16" s="7" t="s">
        <v>165</v>
      </c>
      <c r="AA16" s="201"/>
      <c r="AB16" s="201"/>
    </row>
    <row r="17" spans="1:31" ht="19.5" customHeight="1" x14ac:dyDescent="0.3">
      <c r="A17" s="388"/>
      <c r="B17" s="390"/>
      <c r="C17" s="390"/>
      <c r="D17" s="390"/>
      <c r="E17" s="390"/>
      <c r="F17" s="390"/>
      <c r="G17" s="390"/>
      <c r="H17" s="390"/>
      <c r="I17" s="379"/>
      <c r="J17" s="196" t="s">
        <v>157</v>
      </c>
      <c r="K17" s="7"/>
      <c r="L17" s="196" t="s">
        <v>152</v>
      </c>
      <c r="M17" s="7"/>
      <c r="N17" s="196" t="s">
        <v>152</v>
      </c>
      <c r="O17" s="7"/>
      <c r="P17" s="196" t="s">
        <v>168</v>
      </c>
      <c r="Q17" s="7"/>
      <c r="R17" s="196" t="s">
        <v>160</v>
      </c>
      <c r="S17" s="7"/>
      <c r="T17" s="196" t="s">
        <v>161</v>
      </c>
      <c r="U17" s="7"/>
      <c r="V17" s="196" t="s">
        <v>163</v>
      </c>
      <c r="W17" s="7"/>
      <c r="X17" s="196" t="str">
        <f>'Home Delivered'!K7</f>
        <v>(specify)</v>
      </c>
      <c r="Y17" s="7"/>
      <c r="Z17" s="196" t="s">
        <v>166</v>
      </c>
      <c r="AA17" s="7"/>
      <c r="AB17" s="196" t="s">
        <v>141</v>
      </c>
    </row>
    <row r="18" spans="1:31" ht="30" customHeight="1" x14ac:dyDescent="0.25">
      <c r="A18" s="373"/>
      <c r="B18" s="377" t="s">
        <v>70</v>
      </c>
      <c r="C18" s="375"/>
      <c r="D18" s="862" t="s">
        <v>20</v>
      </c>
      <c r="E18" s="862"/>
      <c r="F18" s="862"/>
      <c r="G18" s="862"/>
      <c r="H18" s="862"/>
      <c r="I18" s="862"/>
      <c r="J18" s="334" t="str">
        <f>IF(J20="","",(J20+J19))</f>
        <v/>
      </c>
      <c r="K18" s="330"/>
      <c r="L18" s="334" t="str">
        <f>IF(L20="","",(L20+L19))</f>
        <v/>
      </c>
      <c r="M18" s="330"/>
      <c r="N18" s="334" t="str">
        <f>IF(N20="","",(N20+N19))</f>
        <v/>
      </c>
      <c r="O18" s="330"/>
      <c r="P18" s="334" t="str">
        <f>IF(P20="","",(P20+P19))</f>
        <v/>
      </c>
      <c r="Q18" s="330"/>
      <c r="R18" s="334" t="str">
        <f>IF(R20="","",(R20+R19))</f>
        <v/>
      </c>
      <c r="S18" s="330"/>
      <c r="T18" s="334" t="str">
        <f>IF(T20="","",(T20+T19))</f>
        <v/>
      </c>
      <c r="U18" s="330"/>
      <c r="V18" s="334" t="str">
        <f>IF(V20="","",(V20+V19))</f>
        <v/>
      </c>
      <c r="W18" s="330"/>
      <c r="X18" s="334" t="str">
        <f>IF(X20="","",(X20+X19))</f>
        <v/>
      </c>
      <c r="Y18" s="330"/>
      <c r="Z18" s="382"/>
      <c r="AA18" s="197"/>
      <c r="AB18" s="391"/>
    </row>
    <row r="19" spans="1:31" ht="30" customHeight="1" x14ac:dyDescent="0.25">
      <c r="A19" s="373"/>
      <c r="B19" s="377" t="s">
        <v>71</v>
      </c>
      <c r="C19" s="375"/>
      <c r="D19" s="862" t="s">
        <v>37</v>
      </c>
      <c r="E19" s="862"/>
      <c r="F19" s="862"/>
      <c r="G19" s="862"/>
      <c r="H19" s="862"/>
      <c r="I19" s="862"/>
      <c r="J19" s="334" t="str">
        <f>'Home Delivered'!D62</f>
        <v/>
      </c>
      <c r="K19" s="330"/>
      <c r="L19" s="334" t="str">
        <f>'Home Delivered'!E62</f>
        <v/>
      </c>
      <c r="M19" s="330"/>
      <c r="N19" s="334" t="str">
        <f>'Home Delivered'!F62</f>
        <v/>
      </c>
      <c r="O19" s="330"/>
      <c r="P19" s="334" t="str">
        <f>'Home Delivered'!G62</f>
        <v/>
      </c>
      <c r="Q19" s="330"/>
      <c r="R19" s="334" t="str">
        <f>'Home Delivered'!H62</f>
        <v/>
      </c>
      <c r="S19" s="330"/>
      <c r="T19" s="328" t="str">
        <f>'Home Delivered'!I62</f>
        <v/>
      </c>
      <c r="U19" s="330"/>
      <c r="V19" s="328" t="str">
        <f>'Home Delivered'!J62</f>
        <v/>
      </c>
      <c r="W19" s="330"/>
      <c r="X19" s="334" t="str">
        <f>'Home Delivered'!K62</f>
        <v/>
      </c>
      <c r="Y19" s="383"/>
      <c r="Z19" s="384"/>
      <c r="AA19" s="202"/>
      <c r="AB19" s="392"/>
    </row>
    <row r="20" spans="1:31" ht="30" customHeight="1" x14ac:dyDescent="0.25">
      <c r="A20" s="373"/>
      <c r="B20" s="377" t="s">
        <v>72</v>
      </c>
      <c r="C20" s="375"/>
      <c r="D20" s="862" t="s">
        <v>234</v>
      </c>
      <c r="E20" s="862"/>
      <c r="F20" s="862"/>
      <c r="G20" s="862"/>
      <c r="H20" s="862"/>
      <c r="I20" s="862"/>
      <c r="J20" s="334" t="str">
        <f>'Home Delivered'!D46</f>
        <v/>
      </c>
      <c r="K20" s="330"/>
      <c r="L20" s="334" t="str">
        <f>'Home Delivered'!E46</f>
        <v/>
      </c>
      <c r="M20" s="330"/>
      <c r="N20" s="334" t="str">
        <f>'Home Delivered'!F46</f>
        <v/>
      </c>
      <c r="O20" s="330"/>
      <c r="P20" s="334" t="str">
        <f>'Home Delivered'!G46</f>
        <v/>
      </c>
      <c r="Q20" s="330"/>
      <c r="R20" s="334" t="str">
        <f>'Home Delivered'!H46</f>
        <v/>
      </c>
      <c r="S20" s="330"/>
      <c r="T20" s="328" t="str">
        <f>'Home Delivered'!I46</f>
        <v/>
      </c>
      <c r="U20" s="330"/>
      <c r="V20" s="328" t="str">
        <f>'Home Delivered'!J46</f>
        <v/>
      </c>
      <c r="W20" s="330"/>
      <c r="X20" s="334" t="str">
        <f>'Home Delivered'!K46</f>
        <v/>
      </c>
      <c r="Y20" s="383"/>
      <c r="Z20" s="328" t="str">
        <f>'Home Delivered'!L46</f>
        <v/>
      </c>
      <c r="AA20" s="202"/>
      <c r="AB20" s="392"/>
    </row>
    <row r="21" spans="1:31" ht="30" customHeight="1" x14ac:dyDescent="0.25">
      <c r="A21" s="373"/>
      <c r="B21" s="377" t="s">
        <v>142</v>
      </c>
      <c r="C21" s="375"/>
      <c r="D21" s="862" t="s">
        <v>137</v>
      </c>
      <c r="E21" s="862"/>
      <c r="F21" s="862"/>
      <c r="G21" s="862"/>
      <c r="H21" s="862"/>
      <c r="I21" s="862"/>
      <c r="J21" s="335" t="str">
        <f>IF('Home Delivered'!D45=0,"",('Home Delivered'!D45))</f>
        <v/>
      </c>
      <c r="K21" s="157"/>
      <c r="L21" s="335" t="str">
        <f>IF('Home Delivered'!E45="","",('Home Delivered'!E45))</f>
        <v/>
      </c>
      <c r="M21" s="157"/>
      <c r="N21" s="335" t="str">
        <f>IF('Home Delivered'!F45="","",'Home Delivered'!F45)</f>
        <v/>
      </c>
      <c r="O21" s="157"/>
      <c r="P21" s="335" t="str">
        <f>IF('Home Delivered'!G45="","",'Home Delivered'!G45)</f>
        <v/>
      </c>
      <c r="Q21" s="157"/>
      <c r="R21" s="335" t="str">
        <f>IF('Home Delivered'!H45="","",'Home Delivered'!H45)</f>
        <v/>
      </c>
      <c r="S21" s="157"/>
      <c r="T21" s="335" t="str">
        <f>IF('Home Delivered'!I45="","",'Home Delivered'!I45)</f>
        <v/>
      </c>
      <c r="U21" s="157"/>
      <c r="V21" s="335" t="str">
        <f>IF('Home Delivered'!J45="","",'Home Delivered'!J45)</f>
        <v/>
      </c>
      <c r="W21" s="157"/>
      <c r="X21" s="335" t="str">
        <f>IF('Home Delivered'!K45="","",'Home Delivered'!K45)</f>
        <v/>
      </c>
      <c r="Y21" s="157"/>
      <c r="Z21" s="335">
        <f>'Home Delivered'!L45</f>
        <v>0</v>
      </c>
      <c r="AB21" s="335">
        <f>SUM(J21:Y21)</f>
        <v>0</v>
      </c>
      <c r="AC21" s="2"/>
    </row>
    <row r="22" spans="1:31" ht="30" customHeight="1" thickBot="1" x14ac:dyDescent="0.3">
      <c r="A22" s="373"/>
      <c r="B22" s="377" t="s">
        <v>143</v>
      </c>
      <c r="C22" s="375"/>
      <c r="D22" s="862" t="s">
        <v>144</v>
      </c>
      <c r="E22" s="862"/>
      <c r="F22" s="862"/>
      <c r="G22" s="862"/>
      <c r="H22" s="862"/>
      <c r="I22" s="862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B22" s="157"/>
    </row>
    <row r="23" spans="1:31" ht="30" customHeight="1" thickBot="1" x14ac:dyDescent="0.35">
      <c r="A23" s="373"/>
      <c r="B23" s="375"/>
      <c r="C23" s="375"/>
      <c r="D23" s="374" t="s">
        <v>139</v>
      </c>
      <c r="E23" s="374"/>
      <c r="F23" s="862" t="s">
        <v>202</v>
      </c>
      <c r="G23" s="862"/>
      <c r="H23" s="862"/>
      <c r="I23" s="862"/>
      <c r="J23" s="331" t="str">
        <f>IF(J20="","",ROUND(J20*J21,0))</f>
        <v/>
      </c>
      <c r="K23" s="336"/>
      <c r="L23" s="331" t="str">
        <f>IF(L20="","",ROUND(L20*L21,0))</f>
        <v/>
      </c>
      <c r="M23" s="336"/>
      <c r="N23" s="331" t="str">
        <f>IF(N20="","",ROUND(N20*N21,0))</f>
        <v/>
      </c>
      <c r="O23" s="336"/>
      <c r="P23" s="331" t="str">
        <f>IF(P20="","",ROUND(P20*P21,0))</f>
        <v/>
      </c>
      <c r="Q23" s="336"/>
      <c r="R23" s="331" t="str">
        <f>IF(R20="","",ROUND(R20*R21,0))</f>
        <v/>
      </c>
      <c r="S23" s="336"/>
      <c r="T23" s="331" t="str">
        <f>IF(T20="","",ROUND(T20*T21,0))</f>
        <v/>
      </c>
      <c r="U23" s="336"/>
      <c r="V23" s="331" t="str">
        <f>IF(V20="","",ROUND(V20*V21,0))</f>
        <v/>
      </c>
      <c r="W23" s="336"/>
      <c r="X23" s="331" t="str">
        <f>IF(X20="","",ROUND(X20*X21,0))</f>
        <v/>
      </c>
      <c r="Y23" s="336"/>
      <c r="Z23" s="331" t="str">
        <f>IF(Z20="","",ROUND(Z20*Z21,0))</f>
        <v/>
      </c>
      <c r="AA23" s="3"/>
      <c r="AB23" s="380">
        <f>SUM(J23:Z23)</f>
        <v>0</v>
      </c>
    </row>
    <row r="24" spans="1:31" ht="30" customHeight="1" x14ac:dyDescent="0.25">
      <c r="A24" s="373"/>
      <c r="B24" s="375"/>
      <c r="C24" s="375"/>
      <c r="D24" s="374" t="s">
        <v>145</v>
      </c>
      <c r="E24" s="374"/>
      <c r="F24" s="862" t="s">
        <v>146</v>
      </c>
      <c r="G24" s="862"/>
      <c r="H24" s="862"/>
      <c r="I24" s="862"/>
      <c r="J24" s="385"/>
      <c r="K24" s="157"/>
      <c r="L24" s="385"/>
      <c r="M24" s="157"/>
      <c r="N24" s="385"/>
      <c r="O24" s="157"/>
      <c r="P24" s="385"/>
      <c r="Q24" s="157"/>
      <c r="R24" s="385"/>
      <c r="S24" s="157"/>
      <c r="T24" s="385"/>
      <c r="U24" s="157"/>
      <c r="V24" s="385"/>
      <c r="W24" s="157"/>
      <c r="X24" s="385"/>
      <c r="Y24" s="157"/>
      <c r="Z24" s="386"/>
      <c r="AB24" s="331">
        <f>'Home Delivered'!C64</f>
        <v>0</v>
      </c>
    </row>
    <row r="25" spans="1:31" ht="30" customHeight="1" x14ac:dyDescent="0.25">
      <c r="A25" s="373"/>
      <c r="B25" s="375"/>
      <c r="C25" s="375"/>
      <c r="D25" s="374" t="s">
        <v>147</v>
      </c>
      <c r="E25" s="374"/>
      <c r="F25" s="862" t="s">
        <v>203</v>
      </c>
      <c r="G25" s="862"/>
      <c r="H25" s="862"/>
      <c r="I25" s="862"/>
      <c r="J25" s="331" t="str">
        <f>IF(J19="","",(J19*J21))</f>
        <v/>
      </c>
      <c r="K25" s="336"/>
      <c r="L25" s="331" t="str">
        <f>IF(L19="","",(L19*L21))</f>
        <v/>
      </c>
      <c r="M25" s="336"/>
      <c r="N25" s="331" t="str">
        <f>IF(N19="","",(N19*N21))</f>
        <v/>
      </c>
      <c r="O25" s="336"/>
      <c r="P25" s="331" t="str">
        <f>IF(P19="","",(P19*P21))</f>
        <v/>
      </c>
      <c r="Q25" s="336"/>
      <c r="R25" s="331" t="str">
        <f>IF(R19="","",(R19*R21))</f>
        <v/>
      </c>
      <c r="S25" s="336"/>
      <c r="T25" s="331" t="str">
        <f>IF(T19="","",(T19*T21))</f>
        <v/>
      </c>
      <c r="U25" s="336"/>
      <c r="V25" s="331" t="str">
        <f>IF(V19="","",(V19*V21))</f>
        <v/>
      </c>
      <c r="W25" s="336"/>
      <c r="X25" s="331" t="str">
        <f>IF(X19="","",(X19*X21))</f>
        <v/>
      </c>
      <c r="Y25" s="336"/>
      <c r="Z25" s="387"/>
      <c r="AA25" s="3"/>
      <c r="AB25" s="331">
        <f>SUM(J25:X25)</f>
        <v>0</v>
      </c>
    </row>
    <row r="26" spans="1:31" ht="30" customHeight="1" x14ac:dyDescent="0.25">
      <c r="A26" s="373"/>
      <c r="B26" s="375"/>
      <c r="C26" s="375"/>
      <c r="D26" s="374" t="s">
        <v>148</v>
      </c>
      <c r="E26" s="374"/>
      <c r="F26" s="862" t="s">
        <v>149</v>
      </c>
      <c r="G26" s="862"/>
      <c r="H26" s="862"/>
      <c r="I26" s="862"/>
      <c r="J26" s="385"/>
      <c r="K26" s="157"/>
      <c r="L26" s="385"/>
      <c r="M26" s="157"/>
      <c r="N26" s="385"/>
      <c r="O26" s="157"/>
      <c r="P26" s="385"/>
      <c r="Q26" s="157"/>
      <c r="R26" s="385"/>
      <c r="S26" s="157"/>
      <c r="T26" s="385"/>
      <c r="U26" s="157"/>
      <c r="V26" s="385"/>
      <c r="W26" s="157"/>
      <c r="X26" s="385"/>
      <c r="Y26" s="157"/>
      <c r="Z26" s="386"/>
      <c r="AB26" s="331">
        <f>(AB23/0.9)-AB23</f>
        <v>0</v>
      </c>
      <c r="AC26" s="206"/>
      <c r="AD26" s="206"/>
      <c r="AE26" s="207"/>
    </row>
    <row r="27" spans="1:31" ht="30" customHeight="1" x14ac:dyDescent="0.25">
      <c r="A27" s="373"/>
      <c r="B27" s="375"/>
      <c r="C27" s="375"/>
      <c r="D27" s="374"/>
      <c r="E27" s="374"/>
      <c r="F27" s="866" t="s">
        <v>237</v>
      </c>
      <c r="G27" s="866"/>
      <c r="H27" s="866"/>
      <c r="I27" s="866"/>
      <c r="AB27" s="157"/>
      <c r="AC27" s="206"/>
      <c r="AD27" s="206"/>
      <c r="AE27" s="207"/>
    </row>
    <row r="28" spans="1:31" ht="30" customHeight="1" x14ac:dyDescent="0.25">
      <c r="B28" s="204"/>
      <c r="C28" s="204"/>
      <c r="D28" s="205"/>
      <c r="E28" s="205"/>
      <c r="F28" s="205"/>
      <c r="G28" s="137"/>
      <c r="H28" s="137"/>
      <c r="I28" s="137"/>
      <c r="AB28" s="157"/>
    </row>
    <row r="29" spans="1:31" ht="30" customHeight="1" x14ac:dyDescent="0.4">
      <c r="P29" s="863" t="s">
        <v>235</v>
      </c>
      <c r="Q29" s="863"/>
      <c r="R29" s="863"/>
      <c r="S29" s="863"/>
      <c r="T29" s="863"/>
      <c r="U29" s="863"/>
      <c r="V29" s="863"/>
      <c r="W29" s="863"/>
      <c r="X29" s="863"/>
      <c r="Y29" s="863"/>
      <c r="Z29" s="863"/>
      <c r="AB29" s="393">
        <f>AB23+AB13</f>
        <v>0</v>
      </c>
    </row>
    <row r="30" spans="1:31" ht="18" customHeight="1" x14ac:dyDescent="0.25"/>
    <row r="31" spans="1:31" ht="18" customHeight="1" x14ac:dyDescent="0.25"/>
    <row r="32" spans="1:31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</sheetData>
  <sheetProtection password="CD31" sheet="1" objects="1" scenarios="1" selectLockedCells="1"/>
  <mergeCells count="25">
    <mergeCell ref="R15:T15"/>
    <mergeCell ref="A1:AB1"/>
    <mergeCell ref="D10:I10"/>
    <mergeCell ref="D11:I11"/>
    <mergeCell ref="D12:I12"/>
    <mergeCell ref="G3:N3"/>
    <mergeCell ref="A3:F3"/>
    <mergeCell ref="A8:H8"/>
    <mergeCell ref="A4:F4"/>
    <mergeCell ref="A5:F5"/>
    <mergeCell ref="G4:N4"/>
    <mergeCell ref="G5:N5"/>
    <mergeCell ref="F13:I13"/>
    <mergeCell ref="D21:I21"/>
    <mergeCell ref="D20:I20"/>
    <mergeCell ref="D18:I18"/>
    <mergeCell ref="D19:I19"/>
    <mergeCell ref="A16:H16"/>
    <mergeCell ref="P29:Z29"/>
    <mergeCell ref="F26:I26"/>
    <mergeCell ref="F27:I27"/>
    <mergeCell ref="D22:I22"/>
    <mergeCell ref="F23:I23"/>
    <mergeCell ref="F24:I24"/>
    <mergeCell ref="F25:I25"/>
  </mergeCells>
  <phoneticPr fontId="19" type="noConversion"/>
  <printOptions horizontalCentered="1"/>
  <pageMargins left="0.5" right="0.5" top="0.5" bottom="0.5" header="0.25" footer="0.25"/>
  <pageSetup scale="64" orientation="landscape" r:id="rId1"/>
  <headerFooter alignWithMargins="0">
    <oddFooter>&amp;LBudget Workbook V8&amp;C&amp;F&amp;R3/21/2012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166B-E4FF-41F6-B312-9023AF8C2602}">
  <sheetPr>
    <tabColor rgb="FFFF9900"/>
    <pageSetUpPr fitToPage="1"/>
  </sheetPr>
  <dimension ref="A1:G45"/>
  <sheetViews>
    <sheetView zoomScaleNormal="100" workbookViewId="0">
      <selection activeCell="J25" sqref="J25"/>
    </sheetView>
  </sheetViews>
  <sheetFormatPr defaultColWidth="9.109375" defaultRowHeight="13.2" x14ac:dyDescent="0.25"/>
  <cols>
    <col min="1" max="1" width="3.6640625" customWidth="1"/>
    <col min="2" max="2" width="40.6640625" customWidth="1"/>
    <col min="3" max="7" width="12.6640625" customWidth="1"/>
  </cols>
  <sheetData>
    <row r="1" spans="1:7" ht="21" x14ac:dyDescent="0.4">
      <c r="A1" s="804" t="s">
        <v>113</v>
      </c>
      <c r="B1" s="805"/>
      <c r="C1" s="805"/>
      <c r="D1" s="805"/>
      <c r="E1" s="805"/>
      <c r="F1" s="806"/>
      <c r="G1" s="188"/>
    </row>
    <row r="2" spans="1:7" ht="24.75" customHeight="1" x14ac:dyDescent="0.3">
      <c r="A2" s="894">
        <f>'Salary Worksheet'!$C$3</f>
        <v>0</v>
      </c>
      <c r="B2" s="895"/>
      <c r="C2" s="895"/>
      <c r="D2" s="895"/>
      <c r="E2" s="895"/>
      <c r="F2" s="896"/>
      <c r="G2" s="232"/>
    </row>
    <row r="3" spans="1:7" ht="15.6" x14ac:dyDescent="0.25">
      <c r="A3" s="880">
        <f>'Salary Worksheet'!$C$4</f>
        <v>0</v>
      </c>
      <c r="B3" s="881"/>
      <c r="C3" s="881"/>
      <c r="D3" s="881"/>
      <c r="E3" s="881"/>
      <c r="F3" s="882"/>
    </row>
    <row r="4" spans="1:7" ht="27" customHeight="1" thickBot="1" x14ac:dyDescent="0.3">
      <c r="A4" s="883">
        <f>'Salary Worksheet'!$C$5</f>
        <v>0</v>
      </c>
      <c r="B4" s="884"/>
      <c r="C4" s="884"/>
      <c r="D4" s="884"/>
      <c r="E4" s="884"/>
      <c r="F4" s="885"/>
    </row>
    <row r="5" spans="1:7" x14ac:dyDescent="0.25">
      <c r="A5" s="851" t="s">
        <v>45</v>
      </c>
      <c r="B5" s="852"/>
      <c r="C5" s="319" t="s">
        <v>26</v>
      </c>
      <c r="D5" s="888" t="s">
        <v>175</v>
      </c>
      <c r="E5" s="888" t="s">
        <v>176</v>
      </c>
      <c r="F5" s="891" t="s">
        <v>222</v>
      </c>
    </row>
    <row r="6" spans="1:7" x14ac:dyDescent="0.25">
      <c r="A6" s="853"/>
      <c r="B6" s="854"/>
      <c r="C6" s="320" t="s">
        <v>165</v>
      </c>
      <c r="D6" s="889"/>
      <c r="E6" s="889"/>
      <c r="F6" s="892"/>
    </row>
    <row r="7" spans="1:7" x14ac:dyDescent="0.25">
      <c r="A7" s="886"/>
      <c r="B7" s="887"/>
      <c r="C7" s="321" t="s">
        <v>221</v>
      </c>
      <c r="D7" s="890"/>
      <c r="E7" s="890"/>
      <c r="F7" s="893"/>
      <c r="G7" s="596" t="s">
        <v>93</v>
      </c>
    </row>
    <row r="8" spans="1:7" x14ac:dyDescent="0.25">
      <c r="A8" s="20" t="s">
        <v>51</v>
      </c>
      <c r="B8" s="79" t="s">
        <v>80</v>
      </c>
      <c r="C8" s="233">
        <f t="shared" ref="C8:C13" si="0">SUM(D8:E8)</f>
        <v>0</v>
      </c>
      <c r="D8" s="234">
        <f>Congregate!$C$8</f>
        <v>0</v>
      </c>
      <c r="E8" s="145">
        <f>'Home Delivered'!C8</f>
        <v>0</v>
      </c>
      <c r="F8" s="146" t="e">
        <f>'Budget Worksheet '!C10</f>
        <v>#VALUE!</v>
      </c>
      <c r="G8" s="597" t="e">
        <f t="shared" ref="G8:G42" si="1">C8-F8</f>
        <v>#VALUE!</v>
      </c>
    </row>
    <row r="9" spans="1:7" x14ac:dyDescent="0.25">
      <c r="A9" s="23" t="s">
        <v>53</v>
      </c>
      <c r="B9" s="595" t="s">
        <v>52</v>
      </c>
      <c r="C9" s="235">
        <f t="shared" si="0"/>
        <v>0</v>
      </c>
      <c r="D9" s="145">
        <f>Congregate!C9</f>
        <v>0</v>
      </c>
      <c r="E9" s="145">
        <f>'Home Delivered'!C9</f>
        <v>0</v>
      </c>
      <c r="F9" s="146" t="e">
        <f>'Budget Worksheet '!C11</f>
        <v>#VALUE!</v>
      </c>
      <c r="G9" s="598" t="e">
        <f t="shared" si="1"/>
        <v>#VALUE!</v>
      </c>
    </row>
    <row r="10" spans="1:7" x14ac:dyDescent="0.25">
      <c r="A10" s="21" t="s">
        <v>55</v>
      </c>
      <c r="B10" s="79" t="s">
        <v>54</v>
      </c>
      <c r="C10" s="87">
        <f t="shared" si="0"/>
        <v>0</v>
      </c>
      <c r="D10" s="145">
        <f>Congregate!C10</f>
        <v>0</v>
      </c>
      <c r="E10" s="145">
        <f>'Home Delivered'!C10</f>
        <v>0</v>
      </c>
      <c r="F10" s="146">
        <f>'Budget Worksheet '!C12</f>
        <v>0</v>
      </c>
      <c r="G10" s="598">
        <f t="shared" si="1"/>
        <v>0</v>
      </c>
    </row>
    <row r="11" spans="1:7" x14ac:dyDescent="0.25">
      <c r="A11" s="22"/>
      <c r="B11" s="208" t="s">
        <v>99</v>
      </c>
      <c r="C11" s="236">
        <f t="shared" si="0"/>
        <v>0</v>
      </c>
      <c r="D11" s="237">
        <f>Congregate!C11</f>
        <v>0</v>
      </c>
      <c r="E11" s="237">
        <f>'Home Delivered'!C11</f>
        <v>0</v>
      </c>
      <c r="F11" s="238">
        <f>'Budget Worksheet '!C13</f>
        <v>0</v>
      </c>
      <c r="G11" s="598">
        <f t="shared" si="1"/>
        <v>0</v>
      </c>
    </row>
    <row r="12" spans="1:7" x14ac:dyDescent="0.25">
      <c r="A12" s="22"/>
      <c r="B12" s="209" t="s">
        <v>5</v>
      </c>
      <c r="C12" s="239">
        <f t="shared" si="0"/>
        <v>0</v>
      </c>
      <c r="D12" s="240">
        <f>Congregate!C12</f>
        <v>0</v>
      </c>
      <c r="E12" s="240">
        <f>'Home Delivered'!C12</f>
        <v>0</v>
      </c>
      <c r="F12" s="159">
        <f>'Budget Worksheet '!C14</f>
        <v>0</v>
      </c>
      <c r="G12" s="598">
        <f t="shared" si="1"/>
        <v>0</v>
      </c>
    </row>
    <row r="13" spans="1:7" x14ac:dyDescent="0.25">
      <c r="A13" s="23"/>
      <c r="B13" s="89" t="s">
        <v>69</v>
      </c>
      <c r="C13" s="239">
        <f t="shared" si="0"/>
        <v>0</v>
      </c>
      <c r="D13" s="241">
        <f>Congregate!C13</f>
        <v>0</v>
      </c>
      <c r="E13" s="241">
        <f>'Home Delivered'!C13</f>
        <v>0</v>
      </c>
      <c r="F13" s="242">
        <f>'Budget Worksheet '!C15</f>
        <v>0</v>
      </c>
      <c r="G13" s="598">
        <f t="shared" si="1"/>
        <v>0</v>
      </c>
    </row>
    <row r="14" spans="1:7" x14ac:dyDescent="0.25">
      <c r="A14" s="21" t="s">
        <v>57</v>
      </c>
      <c r="B14" s="79" t="s">
        <v>56</v>
      </c>
      <c r="C14" s="87">
        <f t="shared" ref="C14:C42" si="2">SUM(D14:E14)</f>
        <v>0</v>
      </c>
      <c r="D14" s="145">
        <f>Congregate!C14</f>
        <v>0</v>
      </c>
      <c r="E14" s="145">
        <f>'Home Delivered'!C14</f>
        <v>0</v>
      </c>
      <c r="F14" s="146">
        <f>'Budget Worksheet '!C16</f>
        <v>0</v>
      </c>
      <c r="G14" s="598">
        <f t="shared" si="1"/>
        <v>0</v>
      </c>
    </row>
    <row r="15" spans="1:7" x14ac:dyDescent="0.25">
      <c r="A15" s="22"/>
      <c r="B15" s="209" t="str">
        <f>'Budget Worksheet '!B17</f>
        <v>Infrastructure Cost</v>
      </c>
      <c r="C15" s="236">
        <f>SUM(D15:E15)</f>
        <v>0</v>
      </c>
      <c r="D15" s="237">
        <f>Congregate!C15</f>
        <v>0</v>
      </c>
      <c r="E15" s="237">
        <f>'Home Delivered'!C15</f>
        <v>0</v>
      </c>
      <c r="F15" s="238">
        <f>'Budget Worksheet '!C17</f>
        <v>0</v>
      </c>
      <c r="G15" s="598">
        <f t="shared" si="1"/>
        <v>0</v>
      </c>
    </row>
    <row r="16" spans="1:7" x14ac:dyDescent="0.25">
      <c r="A16" s="22"/>
      <c r="B16" s="209">
        <f>'Budget Worksheet '!B18</f>
        <v>0</v>
      </c>
      <c r="C16" s="239">
        <f t="shared" si="2"/>
        <v>0</v>
      </c>
      <c r="D16" s="240">
        <f>Congregate!C16</f>
        <v>0</v>
      </c>
      <c r="E16" s="240">
        <f>'Home Delivered'!C16</f>
        <v>0</v>
      </c>
      <c r="F16" s="243">
        <f>'Budget Worksheet '!C18</f>
        <v>0</v>
      </c>
      <c r="G16" s="598">
        <f t="shared" si="1"/>
        <v>0</v>
      </c>
    </row>
    <row r="17" spans="1:7" x14ac:dyDescent="0.25">
      <c r="A17" s="22"/>
      <c r="B17" s="209">
        <f>'Budget Worksheet '!B19</f>
        <v>0</v>
      </c>
      <c r="C17" s="239">
        <f t="shared" si="2"/>
        <v>0</v>
      </c>
      <c r="D17" s="240">
        <f>Congregate!C17</f>
        <v>0</v>
      </c>
      <c r="E17" s="240">
        <f>'Home Delivered'!C17</f>
        <v>0</v>
      </c>
      <c r="F17" s="243">
        <f>'Budget Worksheet '!C19</f>
        <v>0</v>
      </c>
      <c r="G17" s="598">
        <f t="shared" si="1"/>
        <v>0</v>
      </c>
    </row>
    <row r="18" spans="1:7" x14ac:dyDescent="0.25">
      <c r="A18" s="22"/>
      <c r="B18" s="209">
        <f>'Budget Worksheet '!B20</f>
        <v>0</v>
      </c>
      <c r="C18" s="239">
        <f t="shared" si="2"/>
        <v>0</v>
      </c>
      <c r="D18" s="240">
        <f>Congregate!C18</f>
        <v>0</v>
      </c>
      <c r="E18" s="240">
        <f>'Home Delivered'!C18</f>
        <v>0</v>
      </c>
      <c r="F18" s="243">
        <f>'Budget Worksheet '!C20</f>
        <v>0</v>
      </c>
      <c r="G18" s="598">
        <f t="shared" si="1"/>
        <v>0</v>
      </c>
    </row>
    <row r="19" spans="1:7" x14ac:dyDescent="0.25">
      <c r="A19" s="22"/>
      <c r="B19" s="209">
        <f>'Budget Worksheet '!B21</f>
        <v>0</v>
      </c>
      <c r="C19" s="239">
        <f t="shared" si="2"/>
        <v>0</v>
      </c>
      <c r="D19" s="240">
        <f>Congregate!$C$19</f>
        <v>0</v>
      </c>
      <c r="E19" s="240">
        <f>'Home Delivered'!C19</f>
        <v>0</v>
      </c>
      <c r="F19" s="243">
        <f>'Budget Worksheet '!C21</f>
        <v>0</v>
      </c>
      <c r="G19" s="598">
        <f t="shared" si="1"/>
        <v>0</v>
      </c>
    </row>
    <row r="20" spans="1:7" x14ac:dyDescent="0.25">
      <c r="A20" s="22"/>
      <c r="B20" s="209">
        <f>'Budget Worksheet '!B22</f>
        <v>0</v>
      </c>
      <c r="C20" s="239">
        <f t="shared" si="2"/>
        <v>0</v>
      </c>
      <c r="D20" s="240">
        <f>Congregate!$C$20</f>
        <v>0</v>
      </c>
      <c r="E20" s="240">
        <f>'Home Delivered'!C20</f>
        <v>0</v>
      </c>
      <c r="F20" s="243">
        <f>'Budget Worksheet '!C22</f>
        <v>0</v>
      </c>
      <c r="G20" s="598">
        <f t="shared" si="1"/>
        <v>0</v>
      </c>
    </row>
    <row r="21" spans="1:7" x14ac:dyDescent="0.25">
      <c r="A21" s="22"/>
      <c r="B21" s="90">
        <f>'Budget Worksheet '!B23</f>
        <v>0</v>
      </c>
      <c r="C21" s="239">
        <f t="shared" si="2"/>
        <v>0</v>
      </c>
      <c r="D21" s="240">
        <f>Congregate!$C$21</f>
        <v>0</v>
      </c>
      <c r="E21" s="240">
        <f>'Home Delivered'!C21</f>
        <v>0</v>
      </c>
      <c r="F21" s="243">
        <f>'Budget Worksheet '!C23</f>
        <v>0</v>
      </c>
      <c r="G21" s="598">
        <f t="shared" si="1"/>
        <v>0</v>
      </c>
    </row>
    <row r="22" spans="1:7" x14ac:dyDescent="0.25">
      <c r="A22" s="22"/>
      <c r="B22" s="90">
        <f>'Budget Worksheet '!B24</f>
        <v>0</v>
      </c>
      <c r="C22" s="239">
        <f t="shared" si="2"/>
        <v>0</v>
      </c>
      <c r="D22" s="240">
        <f>Congregate!C22</f>
        <v>0</v>
      </c>
      <c r="E22" s="240">
        <f>'Home Delivered'!C22</f>
        <v>0</v>
      </c>
      <c r="F22" s="243">
        <f>'Budget Worksheet '!C24</f>
        <v>0</v>
      </c>
      <c r="G22" s="598">
        <f t="shared" si="1"/>
        <v>0</v>
      </c>
    </row>
    <row r="23" spans="1:7" x14ac:dyDescent="0.25">
      <c r="A23" s="22"/>
      <c r="B23" s="90">
        <f>'Budget Worksheet '!B25</f>
        <v>0</v>
      </c>
      <c r="C23" s="239">
        <f t="shared" si="2"/>
        <v>0</v>
      </c>
      <c r="D23" s="240">
        <f>Congregate!C23</f>
        <v>0</v>
      </c>
      <c r="E23" s="240">
        <f>'Home Delivered'!C23</f>
        <v>0</v>
      </c>
      <c r="F23" s="243">
        <f>'Budget Worksheet '!C25</f>
        <v>0</v>
      </c>
      <c r="G23" s="598">
        <f t="shared" si="1"/>
        <v>0</v>
      </c>
    </row>
    <row r="24" spans="1:7" x14ac:dyDescent="0.25">
      <c r="A24" s="22"/>
      <c r="B24" s="90">
        <f>'Budget Worksheet '!B26</f>
        <v>0</v>
      </c>
      <c r="C24" s="239">
        <f t="shared" si="2"/>
        <v>0</v>
      </c>
      <c r="D24" s="240">
        <f>Congregate!C24</f>
        <v>0</v>
      </c>
      <c r="E24" s="240">
        <f>'Home Delivered'!C24</f>
        <v>0</v>
      </c>
      <c r="F24" s="243">
        <f>'Budget Worksheet '!C26</f>
        <v>0</v>
      </c>
      <c r="G24" s="598">
        <f t="shared" si="1"/>
        <v>0</v>
      </c>
    </row>
    <row r="25" spans="1:7" x14ac:dyDescent="0.25">
      <c r="A25" s="22"/>
      <c r="B25" s="90">
        <f>'Budget Worksheet '!B27</f>
        <v>0</v>
      </c>
      <c r="C25" s="239">
        <f>SUM(D25:E25)</f>
        <v>0</v>
      </c>
      <c r="D25" s="240">
        <f>Congregate!C25</f>
        <v>0</v>
      </c>
      <c r="E25" s="240">
        <f>'Home Delivered'!C25</f>
        <v>0</v>
      </c>
      <c r="F25" s="243">
        <f>'Budget Worksheet '!C27</f>
        <v>0</v>
      </c>
      <c r="G25" s="598">
        <f t="shared" si="1"/>
        <v>0</v>
      </c>
    </row>
    <row r="26" spans="1:7" x14ac:dyDescent="0.25">
      <c r="A26" s="22"/>
      <c r="B26" s="90">
        <f>'Budget Worksheet '!B28</f>
        <v>0</v>
      </c>
      <c r="C26" s="239">
        <f>SUM(D26:E26)</f>
        <v>0</v>
      </c>
      <c r="D26" s="240">
        <f>Congregate!C26</f>
        <v>0</v>
      </c>
      <c r="E26" s="240">
        <f>'Home Delivered'!C26</f>
        <v>0</v>
      </c>
      <c r="F26" s="243">
        <f>'Budget Worksheet '!C28</f>
        <v>0</v>
      </c>
      <c r="G26" s="598">
        <f>C26-F26</f>
        <v>0</v>
      </c>
    </row>
    <row r="27" spans="1:7" x14ac:dyDescent="0.25">
      <c r="A27" s="22"/>
      <c r="B27" s="90">
        <f>'Budget Worksheet '!B29</f>
        <v>0</v>
      </c>
      <c r="C27" s="239">
        <f t="shared" si="2"/>
        <v>0</v>
      </c>
      <c r="D27" s="244">
        <f>Congregate!C27</f>
        <v>0</v>
      </c>
      <c r="E27" s="244">
        <f>'Home Delivered'!C27</f>
        <v>0</v>
      </c>
      <c r="F27" s="245">
        <f>'Budget Worksheet '!C29</f>
        <v>0</v>
      </c>
      <c r="G27" s="599">
        <f t="shared" si="1"/>
        <v>0</v>
      </c>
    </row>
    <row r="28" spans="1:7" x14ac:dyDescent="0.25">
      <c r="A28" s="21" t="s">
        <v>59</v>
      </c>
      <c r="B28" s="114" t="s">
        <v>58</v>
      </c>
      <c r="C28" s="87">
        <f t="shared" si="2"/>
        <v>0</v>
      </c>
      <c r="D28" s="145">
        <f>Congregate!C28</f>
        <v>0</v>
      </c>
      <c r="E28" s="145">
        <f>'Home Delivered'!C28</f>
        <v>0</v>
      </c>
      <c r="F28" s="146">
        <f>'Budget Worksheet '!C30</f>
        <v>0</v>
      </c>
      <c r="G28" s="598">
        <f t="shared" si="1"/>
        <v>0</v>
      </c>
    </row>
    <row r="29" spans="1:7" x14ac:dyDescent="0.25">
      <c r="A29" s="22"/>
      <c r="B29" s="214" t="s">
        <v>12</v>
      </c>
      <c r="C29" s="236">
        <f t="shared" si="2"/>
        <v>0</v>
      </c>
      <c r="D29" s="237">
        <f>Congregate!C29</f>
        <v>0</v>
      </c>
      <c r="E29" s="237">
        <f>'Home Delivered'!C29</f>
        <v>0</v>
      </c>
      <c r="F29" s="238" t="e">
        <f>'Budget Worksheet '!#REF!</f>
        <v>#REF!</v>
      </c>
      <c r="G29" s="598" t="e">
        <f t="shared" si="1"/>
        <v>#REF!</v>
      </c>
    </row>
    <row r="30" spans="1:7" x14ac:dyDescent="0.25">
      <c r="A30" s="22"/>
      <c r="B30" s="215" t="s">
        <v>14</v>
      </c>
      <c r="C30" s="239">
        <f t="shared" si="2"/>
        <v>0</v>
      </c>
      <c r="D30" s="240">
        <f>Congregate!C30</f>
        <v>0</v>
      </c>
      <c r="E30" s="240">
        <f>'Home Delivered'!C30</f>
        <v>0</v>
      </c>
      <c r="F30" s="243" t="e">
        <f>'Budget Worksheet '!#REF!</f>
        <v>#REF!</v>
      </c>
      <c r="G30" s="598" t="e">
        <f t="shared" si="1"/>
        <v>#REF!</v>
      </c>
    </row>
    <row r="31" spans="1:7" x14ac:dyDescent="0.25">
      <c r="A31" s="22"/>
      <c r="B31" s="215" t="s">
        <v>15</v>
      </c>
      <c r="C31" s="239">
        <f t="shared" si="2"/>
        <v>0</v>
      </c>
      <c r="D31" s="240">
        <f>Congregate!C31</f>
        <v>0</v>
      </c>
      <c r="E31" s="240">
        <f>'Home Delivered'!C31</f>
        <v>0</v>
      </c>
      <c r="F31" s="243" t="e">
        <f>'Budget Worksheet '!#REF!</f>
        <v>#REF!</v>
      </c>
      <c r="G31" s="598" t="e">
        <f t="shared" si="1"/>
        <v>#REF!</v>
      </c>
    </row>
    <row r="32" spans="1:7" x14ac:dyDescent="0.25">
      <c r="A32" s="22"/>
      <c r="B32" s="215" t="s">
        <v>13</v>
      </c>
      <c r="C32" s="239">
        <f t="shared" si="2"/>
        <v>0</v>
      </c>
      <c r="D32" s="240">
        <f>Congregate!C32</f>
        <v>0</v>
      </c>
      <c r="E32" s="240">
        <f>'Home Delivered'!C32</f>
        <v>0</v>
      </c>
      <c r="F32" s="243" t="e">
        <f>'Budget Worksheet '!#REF!</f>
        <v>#REF!</v>
      </c>
      <c r="G32" s="598" t="e">
        <f t="shared" si="1"/>
        <v>#REF!</v>
      </c>
    </row>
    <row r="33" spans="1:7" x14ac:dyDescent="0.25">
      <c r="A33" s="22"/>
      <c r="B33" s="215" t="s">
        <v>16</v>
      </c>
      <c r="C33" s="239">
        <f t="shared" si="2"/>
        <v>0</v>
      </c>
      <c r="D33" s="240">
        <f>Congregate!C33</f>
        <v>0</v>
      </c>
      <c r="E33" s="240">
        <f>'Home Delivered'!C33</f>
        <v>0</v>
      </c>
      <c r="F33" s="243" t="e">
        <f>'Budget Worksheet '!#REF!</f>
        <v>#REF!</v>
      </c>
      <c r="G33" s="598" t="e">
        <f t="shared" si="1"/>
        <v>#REF!</v>
      </c>
    </row>
    <row r="34" spans="1:7" x14ac:dyDescent="0.25">
      <c r="A34" s="22"/>
      <c r="B34" s="215" t="s">
        <v>17</v>
      </c>
      <c r="C34" s="239">
        <f t="shared" si="2"/>
        <v>0</v>
      </c>
      <c r="D34" s="240">
        <f>Congregate!C34</f>
        <v>0</v>
      </c>
      <c r="E34" s="240">
        <f>'Home Delivered'!C34</f>
        <v>0</v>
      </c>
      <c r="F34" s="243" t="e">
        <f>'Budget Worksheet '!#REF!</f>
        <v>#REF!</v>
      </c>
      <c r="G34" s="598" t="e">
        <f t="shared" si="1"/>
        <v>#REF!</v>
      </c>
    </row>
    <row r="35" spans="1:7" x14ac:dyDescent="0.25">
      <c r="A35" s="22"/>
      <c r="B35" s="215" t="s">
        <v>18</v>
      </c>
      <c r="C35" s="239">
        <f t="shared" si="2"/>
        <v>0</v>
      </c>
      <c r="D35" s="240">
        <f>Congregate!C35</f>
        <v>0</v>
      </c>
      <c r="E35" s="240">
        <f>'Home Delivered'!C35</f>
        <v>0</v>
      </c>
      <c r="F35" s="243" t="e">
        <f>'Budget Worksheet '!#REF!</f>
        <v>#REF!</v>
      </c>
      <c r="G35" s="598" t="e">
        <f t="shared" si="1"/>
        <v>#REF!</v>
      </c>
    </row>
    <row r="36" spans="1:7" x14ac:dyDescent="0.25">
      <c r="A36" s="22"/>
      <c r="B36" s="215" t="s">
        <v>19</v>
      </c>
      <c r="C36" s="239">
        <f t="shared" si="2"/>
        <v>0</v>
      </c>
      <c r="D36" s="240">
        <f>Congregate!C36</f>
        <v>0</v>
      </c>
      <c r="E36" s="240">
        <f>'Home Delivered'!C36</f>
        <v>0</v>
      </c>
      <c r="F36" s="243" t="e">
        <f>'Budget Worksheet '!#REF!</f>
        <v>#REF!</v>
      </c>
      <c r="G36" s="598" t="e">
        <f t="shared" si="1"/>
        <v>#REF!</v>
      </c>
    </row>
    <row r="37" spans="1:7" x14ac:dyDescent="0.25">
      <c r="A37" s="22"/>
      <c r="B37" s="90" t="e">
        <f>'Budget Worksheet '!#REF!</f>
        <v>#REF!</v>
      </c>
      <c r="C37" s="239">
        <f t="shared" si="2"/>
        <v>0</v>
      </c>
      <c r="D37" s="240">
        <f>Congregate!C37</f>
        <v>0</v>
      </c>
      <c r="E37" s="240">
        <f>'Home Delivered'!C37</f>
        <v>0</v>
      </c>
      <c r="F37" s="243" t="e">
        <f>'Budget Worksheet '!#REF!</f>
        <v>#REF!</v>
      </c>
      <c r="G37" s="598" t="e">
        <f t="shared" si="1"/>
        <v>#REF!</v>
      </c>
    </row>
    <row r="38" spans="1:7" x14ac:dyDescent="0.25">
      <c r="A38" s="23"/>
      <c r="B38" s="91" t="e">
        <f>'Budget Worksheet '!#REF!</f>
        <v>#REF!</v>
      </c>
      <c r="C38" s="239">
        <f t="shared" si="2"/>
        <v>0</v>
      </c>
      <c r="D38" s="244">
        <f>Congregate!C38</f>
        <v>0</v>
      </c>
      <c r="E38" s="244">
        <f>'Home Delivered'!C38</f>
        <v>0</v>
      </c>
      <c r="F38" s="245" t="e">
        <f>'Budget Worksheet '!#REF!</f>
        <v>#REF!</v>
      </c>
      <c r="G38" s="598" t="e">
        <f t="shared" si="1"/>
        <v>#REF!</v>
      </c>
    </row>
    <row r="39" spans="1:7" x14ac:dyDescent="0.25">
      <c r="A39" s="20" t="s">
        <v>61</v>
      </c>
      <c r="B39" s="114" t="s">
        <v>60</v>
      </c>
      <c r="C39" s="88">
        <f t="shared" si="2"/>
        <v>0</v>
      </c>
      <c r="D39" s="145">
        <f>Congregate!C39</f>
        <v>0</v>
      </c>
      <c r="E39" s="145">
        <f>'Home Delivered'!C39</f>
        <v>0</v>
      </c>
      <c r="F39" s="146" t="e">
        <f>'Budget Worksheet '!#REF!</f>
        <v>#REF!</v>
      </c>
      <c r="G39" s="598" t="e">
        <f t="shared" si="1"/>
        <v>#REF!</v>
      </c>
    </row>
    <row r="40" spans="1:7" x14ac:dyDescent="0.25">
      <c r="A40" s="24"/>
      <c r="B40" s="92" t="e">
        <f>'Budget Worksheet '!#REF!</f>
        <v>#REF!</v>
      </c>
      <c r="C40" s="246">
        <f t="shared" si="2"/>
        <v>0</v>
      </c>
      <c r="D40" s="237">
        <f>Congregate!C40</f>
        <v>0</v>
      </c>
      <c r="E40" s="237">
        <f>'Home Delivered'!C40</f>
        <v>0</v>
      </c>
      <c r="F40" s="238" t="e">
        <f>'Budget Worksheet '!#REF!</f>
        <v>#REF!</v>
      </c>
      <c r="G40" s="598" t="e">
        <f t="shared" si="1"/>
        <v>#REF!</v>
      </c>
    </row>
    <row r="41" spans="1:7" x14ac:dyDescent="0.25">
      <c r="A41" s="81"/>
      <c r="B41" s="91" t="e">
        <f>'Budget Worksheet '!#REF!</f>
        <v>#REF!</v>
      </c>
      <c r="C41" s="247">
        <f t="shared" si="2"/>
        <v>0</v>
      </c>
      <c r="D41" s="244">
        <f>Congregate!C41</f>
        <v>0</v>
      </c>
      <c r="E41" s="244">
        <f>'Home Delivered'!C41</f>
        <v>0</v>
      </c>
      <c r="F41" s="245" t="e">
        <f>'Budget Worksheet '!#REF!</f>
        <v>#REF!</v>
      </c>
      <c r="G41" s="598" t="e">
        <f t="shared" si="1"/>
        <v>#REF!</v>
      </c>
    </row>
    <row r="42" spans="1:7" x14ac:dyDescent="0.25">
      <c r="A42" s="20" t="s">
        <v>63</v>
      </c>
      <c r="B42" s="114" t="s">
        <v>174</v>
      </c>
      <c r="C42" s="87">
        <f t="shared" si="2"/>
        <v>0</v>
      </c>
      <c r="D42" s="145">
        <f>Congregate!C42</f>
        <v>0</v>
      </c>
      <c r="E42" s="145">
        <f>'Home Delivered'!C42</f>
        <v>0</v>
      </c>
      <c r="F42" s="146" t="e">
        <f>'Budget Worksheet '!C31</f>
        <v>#VALUE!</v>
      </c>
      <c r="G42" s="598" t="e">
        <f t="shared" si="1"/>
        <v>#VALUE!</v>
      </c>
    </row>
    <row r="43" spans="1:7" x14ac:dyDescent="0.25">
      <c r="A43" s="21" t="s">
        <v>65</v>
      </c>
      <c r="B43" s="114" t="s">
        <v>64</v>
      </c>
      <c r="C43" s="87">
        <f>SUM(C8+C9+C10+C14+C28+C39+C42)</f>
        <v>0</v>
      </c>
      <c r="D43" s="145">
        <f>Congregate!C43</f>
        <v>0</v>
      </c>
      <c r="E43" s="145">
        <f>'Home Delivered'!C43</f>
        <v>0</v>
      </c>
      <c r="F43" s="146" t="e">
        <f>'Budget Worksheet '!C32</f>
        <v>#VALUE!</v>
      </c>
      <c r="G43" s="598" t="e">
        <f>C43-F43</f>
        <v>#VALUE!</v>
      </c>
    </row>
    <row r="44" spans="1:7" ht="13.8" thickBot="1" x14ac:dyDescent="0.3">
      <c r="A44" s="82" t="s">
        <v>86</v>
      </c>
      <c r="B44" s="248" t="s">
        <v>115</v>
      </c>
      <c r="C44" s="120">
        <f>SUM(D44:E44)</f>
        <v>0</v>
      </c>
      <c r="D44" s="249">
        <f>Congregate!C43-Congregate!C68</f>
        <v>0</v>
      </c>
      <c r="E44" s="249">
        <f>'Home Delivered'!C43-'Home Delivered'!C68</f>
        <v>0</v>
      </c>
      <c r="F44" s="147" t="e">
        <f>'Budget Worksheet '!C33</f>
        <v>#VALUE!</v>
      </c>
      <c r="G44" s="600" t="e">
        <f>C44-F44</f>
        <v>#VALUE!</v>
      </c>
    </row>
    <row r="45" spans="1:7" x14ac:dyDescent="0.25">
      <c r="G45" s="3"/>
    </row>
  </sheetData>
  <sheetProtection password="CD31" sheet="1" objects="1" scenarios="1" selectLockedCells="1"/>
  <mergeCells count="8">
    <mergeCell ref="A3:F3"/>
    <mergeCell ref="A4:F4"/>
    <mergeCell ref="A1:F1"/>
    <mergeCell ref="A5:B7"/>
    <mergeCell ref="D5:D7"/>
    <mergeCell ref="E5:E7"/>
    <mergeCell ref="F5:F7"/>
    <mergeCell ref="A2:F2"/>
  </mergeCells>
  <phoneticPr fontId="14" type="noConversion"/>
  <printOptions horizontalCentered="1"/>
  <pageMargins left="0.5" right="0.5" top="0.5" bottom="0.5" header="0.25" footer="0.25"/>
  <pageSetup scale="92" orientation="landscape" horizontalDpi="4294967293" r:id="rId1"/>
  <headerFooter alignWithMargins="0">
    <oddFooter>&amp;LBudget Workbook V8&amp;C&amp;F&amp;R3/21/2012</oddFooter>
  </headerFooter>
  <ignoredErrors>
    <ignoredError sqref="C43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7DAB-3BB1-4C73-B248-D613FE5DFD94}">
  <sheetPr>
    <tabColor rgb="FFFF9900"/>
    <pageSetUpPr fitToPage="1"/>
  </sheetPr>
  <dimension ref="A2:G27"/>
  <sheetViews>
    <sheetView showGridLines="0" zoomScaleNormal="100" workbookViewId="0">
      <selection sqref="A1:F27"/>
    </sheetView>
  </sheetViews>
  <sheetFormatPr defaultColWidth="14.33203125" defaultRowHeight="13.2" x14ac:dyDescent="0.25"/>
  <cols>
    <col min="1" max="1" width="27" customWidth="1"/>
    <col min="2" max="2" width="11.33203125" customWidth="1"/>
    <col min="3" max="3" width="26.44140625" style="157" customWidth="1"/>
    <col min="4" max="7" width="14.33203125" style="157" customWidth="1"/>
  </cols>
  <sheetData>
    <row r="2" spans="1:7" ht="24.75" customHeight="1" x14ac:dyDescent="0.25">
      <c r="A2" s="897" t="s">
        <v>181</v>
      </c>
      <c r="B2" s="898"/>
      <c r="C2" s="898"/>
      <c r="D2" s="898"/>
      <c r="E2" s="898"/>
      <c r="F2" s="899"/>
    </row>
    <row r="4" spans="1:7" x14ac:dyDescent="0.25">
      <c r="A4" s="250"/>
      <c r="B4" s="250"/>
      <c r="C4" s="251" t="s">
        <v>4</v>
      </c>
      <c r="D4" s="267"/>
      <c r="E4" s="252" t="s">
        <v>191</v>
      </c>
      <c r="F4" s="253"/>
    </row>
    <row r="5" spans="1:7" x14ac:dyDescent="0.25">
      <c r="A5" s="254"/>
      <c r="B5" s="254"/>
      <c r="C5" s="255" t="s">
        <v>179</v>
      </c>
      <c r="D5" s="268"/>
      <c r="E5" s="156"/>
      <c r="F5" s="256"/>
    </row>
    <row r="6" spans="1:7" s="260" customFormat="1" x14ac:dyDescent="0.25">
      <c r="A6" s="257" t="s">
        <v>177</v>
      </c>
      <c r="B6" s="257"/>
      <c r="C6" s="258" t="s">
        <v>173</v>
      </c>
      <c r="D6" s="269" t="s">
        <v>192</v>
      </c>
      <c r="E6" s="292"/>
      <c r="F6" s="289" t="s">
        <v>194</v>
      </c>
      <c r="G6" s="259"/>
    </row>
    <row r="7" spans="1:7" x14ac:dyDescent="0.25">
      <c r="A7" s="261" t="s">
        <v>28</v>
      </c>
      <c r="B7" s="261"/>
      <c r="C7" s="262">
        <f>'HD  Contract Budget'!AB11</f>
        <v>0</v>
      </c>
      <c r="D7" s="262">
        <f>'Final Budget'!E18</f>
        <v>0</v>
      </c>
      <c r="E7" s="263" t="b">
        <f>C7=D7</f>
        <v>1</v>
      </c>
      <c r="F7" s="262">
        <f>C7-D7</f>
        <v>0</v>
      </c>
    </row>
    <row r="8" spans="1:7" x14ac:dyDescent="0.25">
      <c r="A8" s="264" t="s">
        <v>140</v>
      </c>
      <c r="B8" s="264"/>
      <c r="C8" s="266">
        <f>'HD  Contract Budget'!AB13</f>
        <v>0</v>
      </c>
      <c r="D8" s="266">
        <f>'Budget Worksheet '!E32</f>
        <v>0</v>
      </c>
      <c r="E8" s="265" t="b">
        <f>C8=D8</f>
        <v>1</v>
      </c>
      <c r="F8" s="266">
        <f>C8-D8</f>
        <v>0</v>
      </c>
    </row>
    <row r="11" spans="1:7" x14ac:dyDescent="0.25">
      <c r="A11" s="250"/>
      <c r="B11" s="250"/>
      <c r="C11" s="251" t="s">
        <v>4</v>
      </c>
      <c r="D11" s="267"/>
      <c r="E11" s="252" t="s">
        <v>191</v>
      </c>
      <c r="F11" s="253"/>
    </row>
    <row r="12" spans="1:7" x14ac:dyDescent="0.25">
      <c r="A12" s="254"/>
      <c r="B12" s="254"/>
      <c r="C12" s="255" t="s">
        <v>180</v>
      </c>
      <c r="D12" s="268"/>
      <c r="E12" s="156"/>
      <c r="F12" s="256"/>
    </row>
    <row r="13" spans="1:7" s="260" customFormat="1" x14ac:dyDescent="0.25">
      <c r="A13" s="257" t="s">
        <v>213</v>
      </c>
      <c r="B13" s="257"/>
      <c r="C13" s="258" t="s">
        <v>173</v>
      </c>
      <c r="D13" s="269" t="s">
        <v>192</v>
      </c>
      <c r="E13" s="292"/>
      <c r="F13" s="289" t="s">
        <v>194</v>
      </c>
      <c r="G13" s="259"/>
    </row>
    <row r="14" spans="1:7" x14ac:dyDescent="0.25">
      <c r="A14" s="261" t="s">
        <v>28</v>
      </c>
      <c r="B14" s="261" t="s">
        <v>193</v>
      </c>
      <c r="C14" s="262">
        <f>'HD  Contract Budget'!AB21</f>
        <v>0</v>
      </c>
      <c r="D14" s="262"/>
      <c r="E14" s="263"/>
      <c r="F14" s="262"/>
    </row>
    <row r="15" spans="1:7" x14ac:dyDescent="0.25">
      <c r="A15" s="270"/>
      <c r="B15" s="270" t="s">
        <v>167</v>
      </c>
      <c r="C15" s="298">
        <f>'Congregate Contract Budget'!X13</f>
        <v>0</v>
      </c>
      <c r="D15" s="298"/>
      <c r="E15" s="299"/>
      <c r="F15" s="298"/>
    </row>
    <row r="16" spans="1:7" x14ac:dyDescent="0.25">
      <c r="A16" s="264"/>
      <c r="B16" s="264" t="s">
        <v>4</v>
      </c>
      <c r="C16" s="297">
        <f>C14+C15</f>
        <v>0</v>
      </c>
      <c r="D16" s="297">
        <f>'Final Budget'!D18</f>
        <v>0</v>
      </c>
      <c r="E16" s="265" t="b">
        <f>C16=D16</f>
        <v>1</v>
      </c>
      <c r="F16" s="297">
        <f>C16-D16</f>
        <v>0</v>
      </c>
    </row>
    <row r="17" spans="1:7" x14ac:dyDescent="0.25">
      <c r="A17" s="293" t="s">
        <v>140</v>
      </c>
      <c r="B17" s="293" t="s">
        <v>193</v>
      </c>
      <c r="C17" s="296">
        <f>'HD  Contract Budget'!AB23</f>
        <v>0</v>
      </c>
      <c r="D17" s="296"/>
      <c r="E17" s="295"/>
      <c r="F17" s="296"/>
      <c r="G17" s="330"/>
    </row>
    <row r="18" spans="1:7" x14ac:dyDescent="0.25">
      <c r="A18" s="270"/>
      <c r="B18" s="270" t="s">
        <v>167</v>
      </c>
      <c r="C18" s="273">
        <f>+'Congregate Contract Budget'!X15</f>
        <v>0</v>
      </c>
      <c r="D18" s="273"/>
      <c r="E18" s="272"/>
      <c r="F18" s="273"/>
    </row>
    <row r="19" spans="1:7" x14ac:dyDescent="0.25">
      <c r="A19" s="264"/>
      <c r="B19" s="264" t="s">
        <v>4</v>
      </c>
      <c r="C19" s="266">
        <f>C17+C18</f>
        <v>0</v>
      </c>
      <c r="D19" s="266" t="e">
        <f>'Budget Worksheet '!D32</f>
        <v>#VALUE!</v>
      </c>
      <c r="E19" s="265" t="e">
        <f>C19=D19</f>
        <v>#VALUE!</v>
      </c>
      <c r="F19" s="266" t="e">
        <f>C19-D19</f>
        <v>#VALUE!</v>
      </c>
      <c r="G19" s="302"/>
    </row>
    <row r="20" spans="1:7" x14ac:dyDescent="0.25">
      <c r="A20" s="293" t="s">
        <v>27</v>
      </c>
      <c r="B20" s="293" t="s">
        <v>193</v>
      </c>
      <c r="C20" s="296">
        <f>'HD  Contract Budget'!AB25</f>
        <v>0</v>
      </c>
      <c r="D20" s="294"/>
      <c r="E20" s="295"/>
      <c r="F20" s="296"/>
    </row>
    <row r="21" spans="1:7" x14ac:dyDescent="0.25">
      <c r="A21" s="270"/>
      <c r="B21" s="270" t="s">
        <v>167</v>
      </c>
      <c r="C21" s="273">
        <f>'Congregate Contract Budget'!X17</f>
        <v>0</v>
      </c>
      <c r="D21" s="271"/>
      <c r="E21" s="272"/>
      <c r="F21" s="273"/>
    </row>
    <row r="22" spans="1:7" x14ac:dyDescent="0.25">
      <c r="A22" s="264"/>
      <c r="B22" s="264" t="s">
        <v>4</v>
      </c>
      <c r="C22" s="266">
        <f>C20+C21</f>
        <v>0</v>
      </c>
      <c r="D22" s="266">
        <f>'Budget Worksheet '!I32</f>
        <v>0</v>
      </c>
      <c r="E22" s="265" t="b">
        <f>C22=D22</f>
        <v>1</v>
      </c>
      <c r="F22" s="266">
        <f>C22-D22</f>
        <v>0</v>
      </c>
    </row>
    <row r="23" spans="1:7" x14ac:dyDescent="0.25">
      <c r="A23" s="261" t="s">
        <v>178</v>
      </c>
      <c r="B23" s="261" t="s">
        <v>193</v>
      </c>
      <c r="C23" s="301">
        <f>'HD  Contract Budget'!AB26</f>
        <v>0</v>
      </c>
      <c r="D23" s="300"/>
      <c r="E23" s="263"/>
      <c r="F23" s="301"/>
    </row>
    <row r="24" spans="1:7" x14ac:dyDescent="0.25">
      <c r="A24" s="270"/>
      <c r="B24" s="270" t="s">
        <v>167</v>
      </c>
      <c r="C24" s="273">
        <f>'Congregate Contract Budget'!X18</f>
        <v>0</v>
      </c>
      <c r="D24" s="271"/>
      <c r="E24" s="272"/>
      <c r="F24" s="273"/>
    </row>
    <row r="25" spans="1:7" x14ac:dyDescent="0.25">
      <c r="A25" s="264"/>
      <c r="B25" s="264" t="s">
        <v>4</v>
      </c>
      <c r="C25" s="266">
        <f>C23+C24</f>
        <v>0</v>
      </c>
      <c r="D25" s="266">
        <f>'Budget Worksheet '!H35</f>
        <v>0</v>
      </c>
      <c r="E25" s="265" t="b">
        <f>C25=D25</f>
        <v>1</v>
      </c>
      <c r="F25" s="266">
        <f>C25-D25</f>
        <v>0</v>
      </c>
    </row>
    <row r="26" spans="1:7" x14ac:dyDescent="0.25">
      <c r="A26" s="193"/>
      <c r="B26" s="193"/>
    </row>
    <row r="27" spans="1:7" x14ac:dyDescent="0.25">
      <c r="A27" s="900" t="s">
        <v>223</v>
      </c>
      <c r="B27" s="901"/>
      <c r="C27" s="431">
        <f>C19+C8</f>
        <v>0</v>
      </c>
      <c r="D27" s="431" t="e">
        <f>'Budget Worksheet '!D32+'Budget Worksheet '!E32</f>
        <v>#VALUE!</v>
      </c>
      <c r="E27" s="432" t="e">
        <f>C27=D27</f>
        <v>#VALUE!</v>
      </c>
      <c r="F27" s="431" t="e">
        <f>C27-D27</f>
        <v>#VALUE!</v>
      </c>
    </row>
  </sheetData>
  <sheetProtection password="CD31" sheet="1" objects="1" scenarios="1" selectLockedCells="1"/>
  <mergeCells count="2">
    <mergeCell ref="A2:F2"/>
    <mergeCell ref="A27:B27"/>
  </mergeCells>
  <pageMargins left="0.7" right="0.7" top="0.75" bottom="0.75" header="0.3" footer="0.3"/>
  <pageSetup orientation="landscape" r:id="rId1"/>
  <headerFooter>
    <oddFooter>&amp;L&amp;F&amp;R3/25/09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5C37-3265-469F-8826-E1133ABEB7AB}">
  <sheetPr>
    <pageSetUpPr fitToPage="1"/>
  </sheetPr>
  <dimension ref="A1:Q19"/>
  <sheetViews>
    <sheetView zoomScale="90" zoomScaleNormal="90" workbookViewId="0">
      <pane ySplit="9" topLeftCell="A10" activePane="bottomLeft" state="frozen"/>
      <selection activeCell="H7" sqref="H7:H9"/>
      <selection pane="bottomLeft" activeCell="H7" sqref="H7:H9"/>
    </sheetView>
  </sheetViews>
  <sheetFormatPr defaultColWidth="9.109375" defaultRowHeight="13.2" x14ac:dyDescent="0.25"/>
  <cols>
    <col min="1" max="1" width="23.109375" style="207" customWidth="1"/>
    <col min="2" max="2" width="22.33203125" style="207" bestFit="1" customWidth="1"/>
    <col min="3" max="4" width="11" style="207" customWidth="1"/>
    <col min="5" max="5" width="14.109375" style="207" customWidth="1"/>
    <col min="6" max="6" width="13.44140625" style="207" customWidth="1"/>
    <col min="7" max="18" width="14.6640625" style="207" customWidth="1"/>
    <col min="19" max="16384" width="9.109375" style="207"/>
  </cols>
  <sheetData>
    <row r="1" spans="1:17" ht="23.25" customHeight="1" x14ac:dyDescent="0.4">
      <c r="A1" s="675"/>
      <c r="B1" s="676"/>
      <c r="C1" s="676"/>
      <c r="D1" s="676"/>
      <c r="E1" s="676" t="s">
        <v>110</v>
      </c>
      <c r="F1" s="676"/>
      <c r="G1" s="676"/>
      <c r="H1" s="676"/>
      <c r="I1" s="676"/>
      <c r="J1" s="676"/>
      <c r="K1" s="676"/>
      <c r="L1" s="676"/>
      <c r="M1" s="676"/>
      <c r="N1" s="691"/>
      <c r="O1" s="692"/>
      <c r="P1" s="692"/>
      <c r="Q1" s="693"/>
    </row>
    <row r="2" spans="1:17" ht="11.25" customHeight="1" x14ac:dyDescent="0.4">
      <c r="A2" s="434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694"/>
      <c r="O2" s="695"/>
      <c r="P2" s="695"/>
      <c r="Q2" s="696"/>
    </row>
    <row r="3" spans="1:17" ht="21" customHeight="1" x14ac:dyDescent="0.4">
      <c r="A3" s="701" t="s">
        <v>188</v>
      </c>
      <c r="B3" s="690"/>
      <c r="C3" s="683"/>
      <c r="D3" s="683"/>
      <c r="E3" s="683"/>
      <c r="F3" s="683"/>
      <c r="G3" s="683"/>
      <c r="H3" s="683"/>
      <c r="I3" s="404"/>
      <c r="J3" s="404"/>
      <c r="K3" s="404"/>
      <c r="L3" s="404"/>
      <c r="M3" s="690"/>
      <c r="N3" s="694"/>
      <c r="O3" s="695"/>
      <c r="P3" s="695"/>
      <c r="Q3" s="696"/>
    </row>
    <row r="4" spans="1:17" ht="20.25" customHeight="1" x14ac:dyDescent="0.4">
      <c r="A4" s="701" t="s">
        <v>190</v>
      </c>
      <c r="B4" s="690"/>
      <c r="C4" s="683"/>
      <c r="D4" s="683"/>
      <c r="E4" s="683"/>
      <c r="F4" s="683"/>
      <c r="G4" s="683"/>
      <c r="H4" s="683"/>
      <c r="I4" s="435"/>
      <c r="J4" s="435"/>
      <c r="K4" s="435"/>
      <c r="L4" s="405"/>
      <c r="M4" s="405"/>
      <c r="N4" s="694"/>
      <c r="O4" s="695"/>
      <c r="P4" s="695"/>
      <c r="Q4" s="696"/>
    </row>
    <row r="5" spans="1:17" ht="20.25" customHeight="1" x14ac:dyDescent="0.4">
      <c r="A5" s="701" t="s">
        <v>189</v>
      </c>
      <c r="B5" s="690"/>
      <c r="C5" s="683"/>
      <c r="D5" s="683"/>
      <c r="E5" s="683"/>
      <c r="F5" s="683"/>
      <c r="G5" s="683"/>
      <c r="H5" s="683"/>
      <c r="I5" s="405"/>
      <c r="J5" s="405"/>
      <c r="K5" s="405"/>
      <c r="L5" s="405"/>
      <c r="M5" s="405"/>
      <c r="N5" s="694"/>
      <c r="O5" s="695"/>
      <c r="P5" s="695"/>
      <c r="Q5" s="696"/>
    </row>
    <row r="6" spans="1:17" ht="12" customHeight="1" thickBot="1" x14ac:dyDescent="0.45">
      <c r="A6" s="434"/>
      <c r="B6" s="435"/>
      <c r="C6" s="435"/>
      <c r="D6" s="435"/>
      <c r="E6" s="435"/>
      <c r="F6" s="435"/>
      <c r="G6" s="435"/>
      <c r="H6" s="435"/>
      <c r="I6" s="436"/>
      <c r="J6" s="436"/>
      <c r="K6" s="436"/>
      <c r="L6" s="436"/>
      <c r="M6" s="436"/>
      <c r="N6" s="697"/>
      <c r="O6" s="698"/>
      <c r="P6" s="698"/>
      <c r="Q6" s="699"/>
    </row>
    <row r="7" spans="1:17" ht="12.75" customHeight="1" x14ac:dyDescent="0.25">
      <c r="A7" s="437"/>
      <c r="B7" s="438"/>
      <c r="C7" s="438"/>
      <c r="D7" s="438"/>
      <c r="E7" s="438"/>
      <c r="F7" s="438"/>
      <c r="G7" s="439" t="s">
        <v>39</v>
      </c>
      <c r="H7" s="439" t="s">
        <v>39</v>
      </c>
      <c r="I7" s="439" t="s">
        <v>39</v>
      </c>
      <c r="J7" s="439" t="s">
        <v>39</v>
      </c>
      <c r="K7" s="439" t="s">
        <v>39</v>
      </c>
      <c r="L7" s="440" t="s">
        <v>39</v>
      </c>
      <c r="M7" s="441" t="s">
        <v>4</v>
      </c>
      <c r="N7" s="671" t="s">
        <v>93</v>
      </c>
      <c r="O7" s="700"/>
      <c r="P7" s="700"/>
      <c r="Q7" s="700"/>
    </row>
    <row r="8" spans="1:17" ht="12.75" customHeight="1" x14ac:dyDescent="0.25">
      <c r="A8" s="332" t="s">
        <v>32</v>
      </c>
      <c r="B8" s="442" t="s">
        <v>33</v>
      </c>
      <c r="C8" s="442" t="s">
        <v>82</v>
      </c>
      <c r="D8" s="442" t="s">
        <v>88</v>
      </c>
      <c r="E8" s="442" t="s">
        <v>84</v>
      </c>
      <c r="F8" s="442" t="s">
        <v>23</v>
      </c>
      <c r="G8" s="443" t="s">
        <v>42</v>
      </c>
      <c r="H8" s="443" t="s">
        <v>1</v>
      </c>
      <c r="I8" s="443" t="s">
        <v>44</v>
      </c>
      <c r="J8" s="443" t="s">
        <v>43</v>
      </c>
      <c r="K8" s="443" t="s">
        <v>34</v>
      </c>
      <c r="L8" s="444" t="s">
        <v>40</v>
      </c>
      <c r="M8" s="445" t="s">
        <v>85</v>
      </c>
      <c r="N8" s="671"/>
      <c r="O8" s="700"/>
      <c r="P8" s="700"/>
      <c r="Q8" s="700"/>
    </row>
    <row r="9" spans="1:17" ht="13.8" x14ac:dyDescent="0.25">
      <c r="A9" s="333"/>
      <c r="B9" s="446"/>
      <c r="C9" s="446" t="s">
        <v>83</v>
      </c>
      <c r="D9" s="446" t="s">
        <v>83</v>
      </c>
      <c r="E9" s="446" t="s">
        <v>0</v>
      </c>
      <c r="F9" s="446" t="s">
        <v>24</v>
      </c>
      <c r="G9" s="447" t="s">
        <v>38</v>
      </c>
      <c r="H9" s="447" t="s">
        <v>38</v>
      </c>
      <c r="I9" s="447" t="s">
        <v>38</v>
      </c>
      <c r="J9" s="447" t="s">
        <v>38</v>
      </c>
      <c r="K9" s="447" t="s">
        <v>35</v>
      </c>
      <c r="L9" s="448" t="s">
        <v>41</v>
      </c>
      <c r="M9" s="449" t="s">
        <v>0</v>
      </c>
      <c r="N9" s="671"/>
      <c r="O9" s="450"/>
      <c r="P9" s="700" t="s">
        <v>114</v>
      </c>
      <c r="Q9" s="450"/>
    </row>
    <row r="10" spans="1:17" ht="18" customHeight="1" x14ac:dyDescent="0.25">
      <c r="A10" s="635"/>
      <c r="B10" s="635"/>
      <c r="C10" s="636"/>
      <c r="D10" s="636"/>
      <c r="E10" s="637"/>
      <c r="F10" s="638" t="str">
        <f>IF(D10="","",C10/D10)</f>
        <v/>
      </c>
      <c r="G10" s="639" t="e">
        <f>E10*F10</f>
        <v>#VALUE!</v>
      </c>
      <c r="H10" s="640"/>
      <c r="I10" s="637"/>
      <c r="J10" s="641"/>
      <c r="K10" s="642"/>
      <c r="L10" s="643"/>
      <c r="M10" s="633" t="e">
        <f>SUM(G10:L10)</f>
        <v>#VALUE!</v>
      </c>
      <c r="N10" s="451" t="str">
        <f>IF(F10="","",M10-ROUND(E10*F10,0))</f>
        <v/>
      </c>
      <c r="O10" s="602"/>
      <c r="P10" s="603"/>
      <c r="Q10" s="604"/>
    </row>
    <row r="11" spans="1:17" ht="18" customHeight="1" x14ac:dyDescent="0.25">
      <c r="A11" s="635"/>
      <c r="B11" s="635"/>
      <c r="C11" s="636"/>
      <c r="D11" s="636"/>
      <c r="E11" s="637"/>
      <c r="F11" s="638" t="str">
        <f t="shared" ref="F11:F17" si="0">IF(D11="","",C11/D11)</f>
        <v/>
      </c>
      <c r="G11" s="639" t="e">
        <f>E11*F11</f>
        <v>#VALUE!</v>
      </c>
      <c r="H11" s="640"/>
      <c r="I11" s="637"/>
      <c r="J11" s="644"/>
      <c r="K11" s="641"/>
      <c r="L11" s="643"/>
      <c r="M11" s="633" t="e">
        <f t="shared" ref="M11:M16" si="1">SUM(G11:L11)</f>
        <v>#VALUE!</v>
      </c>
      <c r="N11" s="451" t="str">
        <f t="shared" ref="N11:N17" si="2">IF(F11="","",M11-ROUND(E11*F11,0))</f>
        <v/>
      </c>
      <c r="O11" s="602"/>
      <c r="P11" s="604"/>
      <c r="Q11" s="604"/>
    </row>
    <row r="12" spans="1:17" ht="18" customHeight="1" x14ac:dyDescent="0.25">
      <c r="A12" s="635"/>
      <c r="B12" s="635"/>
      <c r="C12" s="636"/>
      <c r="D12" s="636"/>
      <c r="E12" s="637"/>
      <c r="F12" s="645" t="str">
        <f t="shared" si="0"/>
        <v/>
      </c>
      <c r="G12" s="639" t="e">
        <f>E12*F12+0.56</f>
        <v>#VALUE!</v>
      </c>
      <c r="H12" s="640"/>
      <c r="I12" s="637"/>
      <c r="J12" s="641"/>
      <c r="K12" s="641"/>
      <c r="L12" s="643"/>
      <c r="M12" s="633" t="e">
        <f t="shared" si="1"/>
        <v>#VALUE!</v>
      </c>
      <c r="N12" s="451" t="str">
        <f t="shared" si="2"/>
        <v/>
      </c>
      <c r="O12" s="602"/>
      <c r="P12" s="604"/>
      <c r="Q12" s="604"/>
    </row>
    <row r="13" spans="1:17" ht="18" customHeight="1" x14ac:dyDescent="0.25">
      <c r="A13" s="635"/>
      <c r="B13" s="635"/>
      <c r="C13" s="636"/>
      <c r="D13" s="635"/>
      <c r="E13" s="637"/>
      <c r="F13" s="638"/>
      <c r="G13" s="639"/>
      <c r="H13" s="640"/>
      <c r="I13" s="637"/>
      <c r="J13" s="641"/>
      <c r="K13" s="641"/>
      <c r="L13" s="643"/>
      <c r="M13" s="633">
        <f t="shared" si="1"/>
        <v>0</v>
      </c>
      <c r="N13" s="451" t="str">
        <f t="shared" si="2"/>
        <v/>
      </c>
      <c r="O13" s="602"/>
      <c r="P13" s="604"/>
      <c r="Q13" s="604"/>
    </row>
    <row r="14" spans="1:17" ht="18" customHeight="1" x14ac:dyDescent="0.25">
      <c r="A14" s="635"/>
      <c r="B14" s="635"/>
      <c r="C14" s="636"/>
      <c r="D14" s="646"/>
      <c r="E14" s="643"/>
      <c r="F14" s="638" t="str">
        <f t="shared" si="0"/>
        <v/>
      </c>
      <c r="G14" s="643"/>
      <c r="H14" s="644"/>
      <c r="I14" s="642"/>
      <c r="J14" s="641"/>
      <c r="K14" s="642"/>
      <c r="L14" s="643"/>
      <c r="M14" s="633">
        <f t="shared" si="1"/>
        <v>0</v>
      </c>
      <c r="N14" s="451" t="str">
        <f t="shared" si="2"/>
        <v/>
      </c>
      <c r="O14" s="604"/>
      <c r="P14" s="604"/>
      <c r="Q14" s="604"/>
    </row>
    <row r="15" spans="1:17" ht="18" customHeight="1" x14ac:dyDescent="0.25">
      <c r="A15" s="635"/>
      <c r="B15" s="635"/>
      <c r="C15" s="636"/>
      <c r="D15" s="646"/>
      <c r="E15" s="643"/>
      <c r="F15" s="638" t="str">
        <f t="shared" si="0"/>
        <v/>
      </c>
      <c r="G15" s="643"/>
      <c r="H15" s="644"/>
      <c r="I15" s="642"/>
      <c r="J15" s="641"/>
      <c r="K15" s="642"/>
      <c r="L15" s="643"/>
      <c r="M15" s="633">
        <f t="shared" si="1"/>
        <v>0</v>
      </c>
      <c r="N15" s="451" t="str">
        <f t="shared" si="2"/>
        <v/>
      </c>
      <c r="O15" s="604"/>
      <c r="P15" s="604"/>
      <c r="Q15" s="604"/>
    </row>
    <row r="16" spans="1:17" ht="18" customHeight="1" x14ac:dyDescent="0.25">
      <c r="A16" s="635"/>
      <c r="B16" s="635"/>
      <c r="C16" s="636"/>
      <c r="D16" s="646"/>
      <c r="E16" s="643"/>
      <c r="F16" s="638" t="str">
        <f t="shared" si="0"/>
        <v/>
      </c>
      <c r="G16" s="643"/>
      <c r="H16" s="644"/>
      <c r="I16" s="642"/>
      <c r="J16" s="641"/>
      <c r="K16" s="642"/>
      <c r="L16" s="643"/>
      <c r="M16" s="633">
        <f t="shared" si="1"/>
        <v>0</v>
      </c>
      <c r="N16" s="451" t="str">
        <f t="shared" si="2"/>
        <v/>
      </c>
      <c r="O16" s="604"/>
      <c r="P16" s="604"/>
      <c r="Q16" s="604"/>
    </row>
    <row r="17" spans="1:17" ht="18" customHeight="1" thickBot="1" x14ac:dyDescent="0.3">
      <c r="A17" s="635"/>
      <c r="B17" s="635"/>
      <c r="C17" s="636"/>
      <c r="D17" s="646"/>
      <c r="E17" s="643"/>
      <c r="F17" s="638" t="str">
        <f t="shared" si="0"/>
        <v/>
      </c>
      <c r="G17" s="643"/>
      <c r="H17" s="644"/>
      <c r="I17" s="642"/>
      <c r="J17" s="641"/>
      <c r="K17" s="642"/>
      <c r="L17" s="643"/>
      <c r="M17" s="647">
        <f>SUM(G17:L17)</f>
        <v>0</v>
      </c>
      <c r="N17" s="451" t="str">
        <f t="shared" si="2"/>
        <v/>
      </c>
      <c r="O17" s="604"/>
      <c r="P17" s="604"/>
      <c r="Q17" s="604"/>
    </row>
    <row r="18" spans="1:17" ht="18" customHeight="1" thickBot="1" x14ac:dyDescent="0.3">
      <c r="A18" s="452" t="s">
        <v>3</v>
      </c>
      <c r="B18" s="453"/>
      <c r="C18" s="601" t="str">
        <f>IF(SUM(C10:C17)=0,"",SUM(C10:C17))</f>
        <v/>
      </c>
      <c r="D18" s="601" t="str">
        <f>IF(SUM(D10:D17)=0,"",SUM(D10:D17))</f>
        <v/>
      </c>
      <c r="E18" s="605" t="str">
        <f>IF(SUM(E10:E17)=0,"",SUM(E10:E17))</f>
        <v/>
      </c>
      <c r="F18" s="634" t="str">
        <f>IF(D18="","",C18/D18)</f>
        <v/>
      </c>
      <c r="G18" s="630" t="e">
        <f t="shared" ref="G18:L18" si="3">SUM(G10:G17)</f>
        <v>#VALUE!</v>
      </c>
      <c r="H18" s="456">
        <f t="shared" si="3"/>
        <v>0</v>
      </c>
      <c r="I18" s="456">
        <f t="shared" si="3"/>
        <v>0</v>
      </c>
      <c r="J18" s="455">
        <f t="shared" si="3"/>
        <v>0</v>
      </c>
      <c r="K18" s="455">
        <f t="shared" si="3"/>
        <v>0</v>
      </c>
      <c r="L18" s="457">
        <f t="shared" si="3"/>
        <v>0</v>
      </c>
      <c r="M18" s="458" t="e">
        <f>SUM(G18:L18)</f>
        <v>#VALUE!</v>
      </c>
      <c r="N18" s="451"/>
      <c r="O18" s="604"/>
      <c r="P18" s="604"/>
      <c r="Q18" s="604"/>
    </row>
    <row r="19" spans="1:17" ht="18" customHeight="1" thickBot="1" x14ac:dyDescent="0.3">
      <c r="A19" s="452" t="s">
        <v>73</v>
      </c>
      <c r="B19" s="453"/>
      <c r="C19" s="453"/>
      <c r="D19" s="453"/>
      <c r="E19" s="454"/>
      <c r="F19" s="429">
        <v>0.42920000000000003</v>
      </c>
      <c r="G19" s="456" t="e">
        <f>G18*F19</f>
        <v>#VALUE!</v>
      </c>
      <c r="H19" s="456">
        <f>H18*F19</f>
        <v>0</v>
      </c>
      <c r="I19" s="456">
        <f>I18*F19</f>
        <v>0</v>
      </c>
      <c r="J19" s="455">
        <f>J18*F19</f>
        <v>0</v>
      </c>
      <c r="K19" s="455">
        <f>K18*F19</f>
        <v>0</v>
      </c>
      <c r="L19" s="457">
        <f>L18*F19</f>
        <v>0</v>
      </c>
      <c r="M19" s="459" t="e">
        <f>SUM(G19:L19)</f>
        <v>#VALUE!</v>
      </c>
      <c r="N19" s="451"/>
      <c r="O19" s="604"/>
      <c r="P19" s="604"/>
      <c r="Q19" s="604"/>
    </row>
  </sheetData>
  <sheetProtection selectLockedCells="1"/>
  <phoneticPr fontId="0" type="noConversion"/>
  <printOptions horizontalCentered="1"/>
  <pageMargins left="0.5" right="0.5" top="0.5" bottom="0.5" header="0.25" footer="0.25"/>
  <pageSetup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1E2B-8394-4DA3-9485-02FB7DF23F4A}">
  <dimension ref="A1:L60"/>
  <sheetViews>
    <sheetView topLeftCell="A38" zoomScaleNormal="100" workbookViewId="0">
      <selection activeCell="H7" sqref="H7:H9"/>
    </sheetView>
  </sheetViews>
  <sheetFormatPr defaultColWidth="9.109375" defaultRowHeight="13.2" x14ac:dyDescent="0.25"/>
  <cols>
    <col min="1" max="1" width="4.6640625" customWidth="1"/>
    <col min="2" max="2" width="14" customWidth="1"/>
    <col min="3" max="5" width="8.6640625" customWidth="1"/>
    <col min="6" max="6" width="11" customWidth="1"/>
    <col min="7" max="7" width="8.6640625" customWidth="1"/>
    <col min="8" max="8" width="12.6640625" customWidth="1"/>
    <col min="9" max="9" width="12" customWidth="1"/>
    <col min="10" max="10" width="14.33203125" customWidth="1"/>
    <col min="11" max="11" width="12" customWidth="1"/>
    <col min="12" max="12" width="4.44140625" customWidth="1"/>
  </cols>
  <sheetData>
    <row r="1" spans="1:12" ht="21" x14ac:dyDescent="0.4">
      <c r="A1" s="684"/>
      <c r="B1" s="685"/>
      <c r="C1" s="685"/>
      <c r="D1" s="689" t="s">
        <v>109</v>
      </c>
      <c r="E1" s="685"/>
      <c r="F1" s="685"/>
      <c r="G1" s="685"/>
      <c r="H1" s="685"/>
      <c r="I1" s="685"/>
      <c r="J1" s="685"/>
      <c r="K1" s="685"/>
      <c r="L1" s="686"/>
    </row>
    <row r="2" spans="1:12" ht="8.25" customHeight="1" x14ac:dyDescent="0.25">
      <c r="A2" s="317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401"/>
    </row>
    <row r="3" spans="1:12" ht="15.6" x14ac:dyDescent="0.3">
      <c r="A3" s="687"/>
      <c r="B3" s="62"/>
      <c r="C3" s="62"/>
      <c r="D3" s="62"/>
      <c r="E3" s="62">
        <f>'Salary Worksheet'!$C$3</f>
        <v>0</v>
      </c>
      <c r="F3" s="62"/>
      <c r="G3" s="62"/>
      <c r="H3" s="62"/>
      <c r="I3" s="62"/>
      <c r="J3" s="62"/>
      <c r="K3" s="62"/>
      <c r="L3" s="688"/>
    </row>
    <row r="4" spans="1:12" ht="15.6" x14ac:dyDescent="0.3">
      <c r="A4" s="687"/>
      <c r="B4" s="62"/>
      <c r="C4" s="62"/>
      <c r="D4" s="62"/>
      <c r="E4" s="62">
        <f>'Salary Worksheet'!$C$4</f>
        <v>0</v>
      </c>
      <c r="F4" s="62"/>
      <c r="G4" s="62"/>
      <c r="H4" s="62"/>
      <c r="I4" s="62"/>
      <c r="J4" s="62"/>
      <c r="K4" s="62"/>
      <c r="L4" s="688"/>
    </row>
    <row r="5" spans="1:12" ht="15.6" x14ac:dyDescent="0.3">
      <c r="A5" s="687"/>
      <c r="B5" s="62"/>
      <c r="C5" s="62"/>
      <c r="D5" s="62"/>
      <c r="E5" s="62">
        <f>'Salary Worksheet'!$C$5</f>
        <v>0</v>
      </c>
      <c r="F5" s="62"/>
      <c r="G5" s="62"/>
      <c r="H5" s="62"/>
      <c r="I5" s="62"/>
      <c r="J5" s="62"/>
      <c r="K5" s="62"/>
      <c r="L5" s="688"/>
    </row>
    <row r="6" spans="1:12" ht="20.25" customHeight="1" thickBot="1" x14ac:dyDescent="0.3">
      <c r="A6" s="702" t="s">
        <v>197</v>
      </c>
      <c r="B6" s="703"/>
      <c r="C6" s="703"/>
      <c r="D6" s="703"/>
      <c r="E6" s="703"/>
      <c r="F6" s="703"/>
      <c r="G6" s="703"/>
      <c r="H6" s="703"/>
      <c r="I6" s="703"/>
      <c r="J6" s="703"/>
      <c r="K6" s="703"/>
      <c r="L6" s="704"/>
    </row>
    <row r="7" spans="1:12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72"/>
    </row>
    <row r="8" spans="1:12" ht="15.6" x14ac:dyDescent="0.3">
      <c r="A8" s="126" t="s">
        <v>134</v>
      </c>
      <c r="B8" s="130" t="s">
        <v>80</v>
      </c>
      <c r="C8" s="130"/>
      <c r="D8" s="59"/>
      <c r="E8" s="59"/>
      <c r="F8" s="59"/>
      <c r="G8" s="705" t="s">
        <v>129</v>
      </c>
      <c r="H8" s="705"/>
      <c r="I8" s="705"/>
      <c r="J8" s="706" t="e">
        <f>'Salary Worksheet'!G18</f>
        <v>#VALUE!</v>
      </c>
      <c r="K8" s="706"/>
      <c r="L8" s="72"/>
    </row>
    <row r="9" spans="1:12" ht="15.6" x14ac:dyDescent="0.3">
      <c r="A9" s="126"/>
      <c r="B9" s="124"/>
      <c r="C9" s="124"/>
      <c r="D9" s="59"/>
      <c r="E9" s="59"/>
      <c r="F9" s="59"/>
      <c r="G9" s="123"/>
      <c r="H9" s="123"/>
      <c r="I9" s="123"/>
      <c r="J9" s="127"/>
      <c r="K9" s="127"/>
      <c r="L9" s="72"/>
    </row>
    <row r="10" spans="1:12" ht="13.8" thickBot="1" x14ac:dyDescent="0.3">
      <c r="A10" s="58"/>
      <c r="B10" s="796" t="s">
        <v>184</v>
      </c>
      <c r="C10" s="796"/>
      <c r="D10" s="796"/>
      <c r="E10" s="796"/>
      <c r="F10" s="796"/>
      <c r="G10" s="796"/>
      <c r="H10" s="796"/>
      <c r="I10" s="796"/>
      <c r="J10" s="796"/>
      <c r="K10" s="796"/>
      <c r="L10" s="72"/>
    </row>
    <row r="11" spans="1:12" ht="238.5" customHeight="1" thickBot="1" x14ac:dyDescent="0.3">
      <c r="A11" s="58"/>
      <c r="B11" s="797"/>
      <c r="C11" s="798"/>
      <c r="D11" s="798"/>
      <c r="E11" s="798"/>
      <c r="F11" s="798"/>
      <c r="G11" s="798"/>
      <c r="H11" s="798"/>
      <c r="I11" s="798"/>
      <c r="J11" s="798"/>
      <c r="K11" s="799"/>
      <c r="L11" s="72"/>
    </row>
    <row r="12" spans="1:12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2"/>
    </row>
    <row r="13" spans="1:12" ht="15.6" x14ac:dyDescent="0.3">
      <c r="A13" s="126" t="s">
        <v>135</v>
      </c>
      <c r="B13" s="130" t="s">
        <v>52</v>
      </c>
      <c r="C13" s="130"/>
      <c r="D13" s="130"/>
      <c r="E13" s="59"/>
      <c r="F13" s="59"/>
      <c r="G13" s="131" t="s">
        <v>129</v>
      </c>
      <c r="H13" s="131"/>
      <c r="I13" s="131"/>
      <c r="J13" s="706" t="e">
        <f>'Salary Worksheet'!G19</f>
        <v>#VALUE!</v>
      </c>
      <c r="K13" s="706"/>
      <c r="L13" s="72"/>
    </row>
    <row r="14" spans="1:12" ht="15.6" x14ac:dyDescent="0.3">
      <c r="A14" s="126"/>
      <c r="B14" s="130"/>
      <c r="C14" s="130"/>
      <c r="D14" s="130"/>
      <c r="E14" s="59"/>
      <c r="F14" s="59"/>
      <c r="G14" s="131" t="s">
        <v>130</v>
      </c>
      <c r="H14" s="131"/>
      <c r="I14" s="131"/>
      <c r="J14" s="707"/>
      <c r="K14" s="707"/>
      <c r="L14" s="72"/>
    </row>
    <row r="15" spans="1:12" ht="15.6" x14ac:dyDescent="0.3">
      <c r="A15" s="126"/>
      <c r="B15" s="130"/>
      <c r="C15" s="130"/>
      <c r="D15" s="130"/>
      <c r="E15" s="59"/>
      <c r="F15" s="59"/>
      <c r="G15" s="131"/>
      <c r="H15" s="131"/>
      <c r="I15" s="131"/>
      <c r="J15" s="725"/>
      <c r="K15" s="725"/>
      <c r="L15" s="72"/>
    </row>
    <row r="16" spans="1:12" x14ac:dyDescent="0.25">
      <c r="A16" s="58"/>
      <c r="B16" s="723" t="s">
        <v>263</v>
      </c>
      <c r="C16" s="724"/>
      <c r="D16" s="724"/>
      <c r="E16" s="724"/>
      <c r="F16" s="724"/>
      <c r="G16" s="724"/>
      <c r="H16" s="724"/>
      <c r="I16" s="724"/>
      <c r="J16" s="724"/>
      <c r="K16" s="724"/>
      <c r="L16" s="72"/>
    </row>
    <row r="17" spans="1:12" ht="13.8" thickBot="1" x14ac:dyDescent="0.3">
      <c r="A17" s="58"/>
      <c r="B17" s="722" t="s">
        <v>264</v>
      </c>
      <c r="C17" s="722"/>
      <c r="D17" s="722"/>
      <c r="E17" s="722"/>
      <c r="F17" s="722"/>
      <c r="G17" s="722"/>
      <c r="H17" s="722"/>
      <c r="I17" s="722"/>
      <c r="J17" s="722"/>
      <c r="K17" s="722"/>
      <c r="L17" s="72"/>
    </row>
    <row r="18" spans="1:12" ht="232.5" customHeight="1" thickBot="1" x14ac:dyDescent="0.3">
      <c r="A18" s="58"/>
      <c r="B18" s="762"/>
      <c r="C18" s="763"/>
      <c r="D18" s="763"/>
      <c r="E18" s="763"/>
      <c r="F18" s="763"/>
      <c r="G18" s="763"/>
      <c r="H18" s="763"/>
      <c r="I18" s="763"/>
      <c r="J18" s="763"/>
      <c r="K18" s="764"/>
      <c r="L18" s="72"/>
    </row>
    <row r="19" spans="1:12" ht="26.25" customHeight="1" thickBot="1" x14ac:dyDescent="0.3">
      <c r="A19" s="67"/>
      <c r="B19" s="101"/>
      <c r="C19" s="101"/>
      <c r="D19" s="101"/>
      <c r="E19" s="101"/>
      <c r="F19" s="101"/>
      <c r="G19" s="101"/>
      <c r="H19" s="101"/>
      <c r="I19" s="101"/>
      <c r="J19" s="726"/>
      <c r="K19" s="726"/>
      <c r="L19" s="102"/>
    </row>
    <row r="20" spans="1:12" x14ac:dyDescent="0.25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100"/>
    </row>
    <row r="21" spans="1:12" ht="15.6" x14ac:dyDescent="0.3">
      <c r="A21" s="126" t="s">
        <v>136</v>
      </c>
      <c r="B21" s="124" t="s">
        <v>74</v>
      </c>
      <c r="C21" s="124"/>
      <c r="D21" s="132"/>
      <c r="E21" s="59"/>
      <c r="F21" s="59"/>
      <c r="G21" s="705" t="s">
        <v>129</v>
      </c>
      <c r="H21" s="705"/>
      <c r="I21" s="705"/>
      <c r="J21" s="706">
        <f>'Budget Worksheet '!D12+'Budget Worksheet '!E12+'Budget Worksheet '!F12+'Budget Worksheet '!G12</f>
        <v>0</v>
      </c>
      <c r="K21" s="706"/>
      <c r="L21" s="72"/>
    </row>
    <row r="22" spans="1:12" ht="11.25" customHeight="1" x14ac:dyDescent="0.3">
      <c r="A22" s="126"/>
      <c r="B22" s="124"/>
      <c r="C22" s="124"/>
      <c r="D22" s="132"/>
      <c r="E22" s="59"/>
      <c r="F22" s="59"/>
      <c r="G22" s="123"/>
      <c r="H22" s="123"/>
      <c r="I22" s="123"/>
      <c r="J22" s="127"/>
      <c r="K22" s="127"/>
      <c r="L22" s="72"/>
    </row>
    <row r="23" spans="1:12" ht="11.25" customHeight="1" x14ac:dyDescent="0.3">
      <c r="A23" s="126"/>
      <c r="B23" s="727" t="s">
        <v>182</v>
      </c>
      <c r="C23" s="727"/>
      <c r="D23" s="727"/>
      <c r="E23" s="727"/>
      <c r="F23" s="727"/>
      <c r="G23" s="727"/>
      <c r="H23" s="727"/>
      <c r="I23" s="727"/>
      <c r="J23" s="727"/>
      <c r="K23" s="727"/>
      <c r="L23" s="72"/>
    </row>
    <row r="24" spans="1:12" ht="11.25" customHeight="1" x14ac:dyDescent="0.3">
      <c r="A24" s="126"/>
      <c r="B24" s="225" t="s">
        <v>183</v>
      </c>
      <c r="C24" s="59"/>
      <c r="D24" s="59"/>
      <c r="E24" s="59"/>
      <c r="F24" s="59"/>
      <c r="G24" s="59"/>
      <c r="H24" s="59"/>
      <c r="I24" s="59"/>
      <c r="J24" s="141"/>
      <c r="K24" s="141"/>
      <c r="L24" s="72"/>
    </row>
    <row r="25" spans="1:12" ht="11.25" customHeight="1" x14ac:dyDescent="0.3">
      <c r="A25" s="126"/>
      <c r="B25" s="124"/>
      <c r="C25" s="124"/>
      <c r="D25" s="132"/>
      <c r="E25" s="59"/>
      <c r="F25" s="59"/>
      <c r="G25" s="123"/>
      <c r="H25" s="123"/>
      <c r="I25" s="123"/>
      <c r="J25" s="127"/>
      <c r="K25" s="127"/>
      <c r="L25" s="72"/>
    </row>
    <row r="26" spans="1:12" ht="15.6" x14ac:dyDescent="0.3">
      <c r="A26" s="58"/>
      <c r="B26" s="398" t="s">
        <v>123</v>
      </c>
      <c r="C26" s="59"/>
      <c r="D26" s="224"/>
      <c r="E26" s="59"/>
      <c r="F26" s="59"/>
      <c r="G26" s="224"/>
      <c r="H26" s="224"/>
      <c r="I26" s="224"/>
      <c r="J26" s="224"/>
      <c r="K26" s="224"/>
      <c r="L26" s="72"/>
    </row>
    <row r="27" spans="1:12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72"/>
    </row>
    <row r="28" spans="1:12" x14ac:dyDescent="0.25">
      <c r="A28" s="58"/>
      <c r="B28" s="133" t="s">
        <v>121</v>
      </c>
      <c r="C28" s="128"/>
      <c r="D28" s="133" t="s">
        <v>122</v>
      </c>
      <c r="E28" s="129">
        <v>0.5</v>
      </c>
      <c r="F28" s="705"/>
      <c r="G28" s="397" t="s">
        <v>120</v>
      </c>
      <c r="H28" s="708">
        <f>C28*E28</f>
        <v>0</v>
      </c>
      <c r="I28" s="708"/>
      <c r="J28" s="59"/>
      <c r="K28" s="224"/>
      <c r="L28" s="72"/>
    </row>
    <row r="29" spans="1:12" x14ac:dyDescent="0.25">
      <c r="A29" s="317"/>
      <c r="B29" s="396"/>
      <c r="C29" s="399"/>
      <c r="D29" s="396"/>
      <c r="E29" s="400"/>
      <c r="F29" s="397"/>
      <c r="G29" s="123"/>
      <c r="H29" s="395"/>
      <c r="I29" s="395"/>
      <c r="J29" s="59"/>
      <c r="K29" s="224"/>
      <c r="L29" s="72"/>
    </row>
    <row r="30" spans="1:12" ht="12.75" customHeight="1" thickBot="1" x14ac:dyDescent="0.3">
      <c r="A30" s="58"/>
      <c r="B30" s="59"/>
      <c r="C30" s="59"/>
      <c r="D30" s="59"/>
      <c r="E30" s="59"/>
      <c r="F30" s="59"/>
      <c r="G30" s="705" t="s">
        <v>129</v>
      </c>
      <c r="H30" s="705"/>
      <c r="I30" s="705"/>
      <c r="J30" s="706">
        <f>H28</f>
        <v>0</v>
      </c>
      <c r="K30" s="706"/>
      <c r="L30" s="72"/>
    </row>
    <row r="31" spans="1:12" ht="100.5" customHeight="1" thickBot="1" x14ac:dyDescent="0.3">
      <c r="A31" s="58"/>
      <c r="B31" s="762"/>
      <c r="C31" s="763"/>
      <c r="D31" s="763"/>
      <c r="E31" s="763"/>
      <c r="F31" s="763"/>
      <c r="G31" s="763"/>
      <c r="H31" s="763"/>
      <c r="I31" s="763"/>
      <c r="J31" s="763"/>
      <c r="K31" s="764"/>
      <c r="L31" s="72"/>
    </row>
    <row r="32" spans="1:12" x14ac:dyDescent="0.25">
      <c r="A32" s="58"/>
      <c r="B32" s="728" t="s">
        <v>124</v>
      </c>
      <c r="C32" s="728"/>
      <c r="D32" s="728"/>
      <c r="E32" s="728"/>
      <c r="F32" s="728"/>
      <c r="G32" s="728"/>
      <c r="H32" s="59"/>
      <c r="I32" s="59"/>
      <c r="J32" s="59"/>
      <c r="K32" s="59"/>
      <c r="L32" s="72"/>
    </row>
    <row r="33" spans="1:12" x14ac:dyDescent="0.2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72"/>
    </row>
    <row r="34" spans="1:12" ht="15" customHeight="1" thickBot="1" x14ac:dyDescent="0.35">
      <c r="A34" s="58"/>
      <c r="B34" s="398" t="s">
        <v>5</v>
      </c>
      <c r="C34" s="59"/>
      <c r="D34" s="224"/>
      <c r="E34" s="59"/>
      <c r="F34" s="59"/>
      <c r="G34" s="705" t="s">
        <v>129</v>
      </c>
      <c r="H34" s="705"/>
      <c r="I34" s="705"/>
      <c r="J34" s="709">
        <v>500</v>
      </c>
      <c r="K34" s="709"/>
      <c r="L34" s="72"/>
    </row>
    <row r="35" spans="1:12" ht="100.5" customHeight="1" thickBot="1" x14ac:dyDescent="0.3">
      <c r="A35" s="58"/>
      <c r="B35" s="672"/>
      <c r="C35" s="673"/>
      <c r="D35" s="673"/>
      <c r="E35" s="673"/>
      <c r="F35" s="673"/>
      <c r="G35" s="673"/>
      <c r="H35" s="673"/>
      <c r="I35" s="673"/>
      <c r="J35" s="673"/>
      <c r="K35" s="674"/>
      <c r="L35" s="72"/>
    </row>
    <row r="36" spans="1:12" ht="15.75" customHeight="1" thickBot="1" x14ac:dyDescent="0.35">
      <c r="A36" s="58"/>
      <c r="B36" s="398"/>
      <c r="C36" s="59"/>
      <c r="D36" s="59"/>
      <c r="E36" s="59"/>
      <c r="F36" s="59"/>
      <c r="G36" s="705" t="s">
        <v>129</v>
      </c>
      <c r="H36" s="705"/>
      <c r="I36" s="705"/>
      <c r="J36" s="706"/>
      <c r="K36" s="706"/>
      <c r="L36" s="72"/>
    </row>
    <row r="37" spans="1:12" ht="100.5" customHeight="1" thickBot="1" x14ac:dyDescent="0.3">
      <c r="A37" s="58"/>
      <c r="B37" s="672"/>
      <c r="C37" s="673"/>
      <c r="D37" s="673"/>
      <c r="E37" s="673"/>
      <c r="F37" s="673"/>
      <c r="G37" s="673"/>
      <c r="H37" s="673"/>
      <c r="I37" s="673"/>
      <c r="J37" s="673"/>
      <c r="K37" s="674"/>
      <c r="L37" s="72"/>
    </row>
    <row r="38" spans="1:12" x14ac:dyDescent="0.25">
      <c r="A38" s="58"/>
      <c r="B38" s="728"/>
      <c r="C38" s="728"/>
      <c r="D38" s="728"/>
      <c r="E38" s="728"/>
      <c r="F38" s="728"/>
      <c r="G38" s="728"/>
      <c r="H38" s="59"/>
      <c r="I38" s="59"/>
      <c r="J38" s="99"/>
      <c r="K38" s="99"/>
      <c r="L38" s="72"/>
    </row>
    <row r="39" spans="1:12" ht="29.25" customHeight="1" thickBot="1" x14ac:dyDescent="0.3">
      <c r="A39" s="67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2"/>
    </row>
    <row r="40" spans="1:12" x14ac:dyDescent="0.25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100"/>
    </row>
    <row r="41" spans="1:12" ht="15.6" x14ac:dyDescent="0.25">
      <c r="A41" s="134" t="s">
        <v>125</v>
      </c>
      <c r="B41" s="130" t="s">
        <v>251</v>
      </c>
      <c r="C41" s="130"/>
      <c r="D41" s="59"/>
      <c r="E41" s="59"/>
      <c r="F41" s="59"/>
      <c r="G41" s="705" t="s">
        <v>129</v>
      </c>
      <c r="H41" s="705"/>
      <c r="I41" s="705"/>
      <c r="J41" s="706">
        <f>'Budget Worksheet '!D16+'Budget Worksheet '!E16+'Budget Worksheet '!F16+'Budget Worksheet '!G16</f>
        <v>0</v>
      </c>
      <c r="K41" s="706"/>
      <c r="L41" s="72"/>
    </row>
    <row r="42" spans="1:12" ht="11.25" customHeight="1" x14ac:dyDescent="0.25">
      <c r="A42" s="134"/>
      <c r="B42" s="124"/>
      <c r="C42" s="124"/>
      <c r="D42" s="59"/>
      <c r="E42" s="59"/>
      <c r="F42" s="59"/>
      <c r="G42" s="123"/>
      <c r="H42" s="123"/>
      <c r="I42" s="123"/>
      <c r="J42" s="127"/>
      <c r="K42" s="127"/>
      <c r="L42" s="72"/>
    </row>
    <row r="43" spans="1:12" ht="11.25" customHeight="1" x14ac:dyDescent="0.25">
      <c r="A43" s="58"/>
      <c r="B43" s="727" t="s">
        <v>182</v>
      </c>
      <c r="C43" s="727"/>
      <c r="D43" s="727"/>
      <c r="E43" s="727"/>
      <c r="F43" s="727"/>
      <c r="G43" s="727"/>
      <c r="H43" s="727"/>
      <c r="I43" s="727"/>
      <c r="J43" s="727"/>
      <c r="K43" s="727"/>
      <c r="L43" s="72"/>
    </row>
    <row r="44" spans="1:12" ht="11.25" customHeight="1" x14ac:dyDescent="0.25">
      <c r="A44" s="58"/>
      <c r="B44" s="225" t="s">
        <v>183</v>
      </c>
      <c r="C44" s="59"/>
      <c r="D44" s="59"/>
      <c r="E44" s="59"/>
      <c r="F44" s="59"/>
      <c r="G44" s="59"/>
      <c r="H44" s="59"/>
      <c r="I44" s="59"/>
      <c r="J44" s="141"/>
      <c r="K44" s="141"/>
      <c r="L44" s="72"/>
    </row>
    <row r="45" spans="1:12" ht="9.75" customHeight="1" x14ac:dyDescent="0.25">
      <c r="A45" s="134"/>
      <c r="B45" s="124"/>
      <c r="C45" s="124"/>
      <c r="D45" s="59"/>
      <c r="E45" s="59"/>
      <c r="F45" s="59"/>
      <c r="G45" s="123"/>
      <c r="H45" s="123"/>
      <c r="I45" s="123"/>
      <c r="J45" s="127"/>
      <c r="K45" s="127"/>
      <c r="L45" s="72"/>
    </row>
    <row r="46" spans="1:12" ht="15.75" customHeight="1" thickBot="1" x14ac:dyDescent="0.35">
      <c r="A46" s="58"/>
      <c r="B46" s="398" t="s">
        <v>126</v>
      </c>
      <c r="C46" s="59"/>
      <c r="D46" s="59"/>
      <c r="E46" s="59"/>
      <c r="F46" s="59"/>
      <c r="G46" s="59"/>
      <c r="H46" s="59"/>
      <c r="I46" s="59"/>
      <c r="J46" s="59"/>
      <c r="K46" s="59"/>
      <c r="L46" s="72"/>
    </row>
    <row r="47" spans="1:12" s="137" customFormat="1" ht="25.5" customHeight="1" thickBot="1" x14ac:dyDescent="0.3">
      <c r="A47" s="135"/>
      <c r="B47" s="732" t="s">
        <v>128</v>
      </c>
      <c r="C47" s="733"/>
      <c r="D47" s="733"/>
      <c r="E47" s="734"/>
      <c r="F47" s="731" t="s">
        <v>127</v>
      </c>
      <c r="G47" s="731"/>
      <c r="H47" s="729" t="s">
        <v>131</v>
      </c>
      <c r="I47" s="730"/>
      <c r="J47" s="710" t="s">
        <v>4</v>
      </c>
      <c r="K47" s="711"/>
      <c r="L47" s="136"/>
    </row>
    <row r="48" spans="1:12" ht="30" customHeight="1" x14ac:dyDescent="0.25">
      <c r="A48" s="58"/>
      <c r="B48" s="737"/>
      <c r="C48" s="738"/>
      <c r="D48" s="738"/>
      <c r="E48" s="739"/>
      <c r="F48" s="746"/>
      <c r="G48" s="747"/>
      <c r="H48" s="752"/>
      <c r="I48" s="753"/>
      <c r="J48" s="712">
        <f>F48*H48</f>
        <v>0</v>
      </c>
      <c r="K48" s="713"/>
      <c r="L48" s="72"/>
    </row>
    <row r="49" spans="1:12" ht="30" customHeight="1" x14ac:dyDescent="0.25">
      <c r="A49" s="58"/>
      <c r="B49" s="740"/>
      <c r="C49" s="741"/>
      <c r="D49" s="741"/>
      <c r="E49" s="742"/>
      <c r="F49" s="748"/>
      <c r="G49" s="749"/>
      <c r="H49" s="735"/>
      <c r="I49" s="754"/>
      <c r="J49" s="712">
        <f>F49*H49</f>
        <v>0</v>
      </c>
      <c r="K49" s="713"/>
      <c r="L49" s="72"/>
    </row>
    <row r="50" spans="1:12" ht="30" customHeight="1" x14ac:dyDescent="0.25">
      <c r="A50" s="58"/>
      <c r="B50" s="740"/>
      <c r="C50" s="741"/>
      <c r="D50" s="741"/>
      <c r="E50" s="742"/>
      <c r="F50" s="748"/>
      <c r="G50" s="749"/>
      <c r="H50" s="735"/>
      <c r="I50" s="754"/>
      <c r="J50" s="712">
        <f>F50*H50</f>
        <v>0</v>
      </c>
      <c r="K50" s="713"/>
      <c r="L50" s="72"/>
    </row>
    <row r="51" spans="1:12" ht="30" customHeight="1" thickBot="1" x14ac:dyDescent="0.3">
      <c r="A51" s="58"/>
      <c r="B51" s="743"/>
      <c r="C51" s="744"/>
      <c r="D51" s="744"/>
      <c r="E51" s="745"/>
      <c r="F51" s="750"/>
      <c r="G51" s="751"/>
      <c r="H51" s="736"/>
      <c r="I51" s="755"/>
      <c r="J51" s="714">
        <f>F51*H51</f>
        <v>0</v>
      </c>
      <c r="K51" s="715"/>
      <c r="L51" s="72"/>
    </row>
    <row r="52" spans="1:12" ht="16.5" customHeight="1" thickBot="1" x14ac:dyDescent="0.3">
      <c r="A52" s="58"/>
      <c r="B52" s="794"/>
      <c r="C52" s="794"/>
      <c r="D52" s="794"/>
      <c r="E52" s="794"/>
      <c r="F52" s="795"/>
      <c r="G52" s="795"/>
      <c r="H52" s="759" t="s">
        <v>242</v>
      </c>
      <c r="I52" s="759"/>
      <c r="J52" s="716">
        <f>J49+J48+J50</f>
        <v>0</v>
      </c>
      <c r="K52" s="717"/>
      <c r="L52" s="72"/>
    </row>
    <row r="53" spans="1:12" ht="16.5" customHeight="1" thickBot="1" x14ac:dyDescent="0.3">
      <c r="A53" s="58"/>
      <c r="B53" s="142"/>
      <c r="C53" s="142"/>
      <c r="D53" s="142"/>
      <c r="E53" s="142"/>
      <c r="F53" s="143"/>
      <c r="G53" s="143"/>
      <c r="H53" s="760" t="s">
        <v>241</v>
      </c>
      <c r="I53" s="761"/>
      <c r="J53" s="718">
        <f>'Other Program Cost Calculation'!D19</f>
        <v>0</v>
      </c>
      <c r="K53" s="713"/>
      <c r="L53" s="72"/>
    </row>
    <row r="54" spans="1:12" ht="16.5" customHeight="1" thickBot="1" x14ac:dyDescent="0.3">
      <c r="A54" s="58"/>
      <c r="B54" s="142"/>
      <c r="C54" s="142"/>
      <c r="D54" s="142"/>
      <c r="E54" s="142"/>
      <c r="F54" s="143"/>
      <c r="G54" s="143"/>
      <c r="H54" s="760" t="s">
        <v>243</v>
      </c>
      <c r="I54" s="761"/>
      <c r="J54" s="718">
        <f>'Other Program Cost Calculation'!C19</f>
        <v>0</v>
      </c>
      <c r="K54" s="713"/>
      <c r="L54" s="72"/>
    </row>
    <row r="55" spans="1:12" ht="16.5" customHeight="1" thickBot="1" x14ac:dyDescent="0.3">
      <c r="A55" s="58"/>
      <c r="B55" s="142"/>
      <c r="C55" s="142"/>
      <c r="D55" s="142"/>
      <c r="E55" s="142"/>
      <c r="F55" s="143"/>
      <c r="G55" s="143"/>
      <c r="H55" s="760" t="s">
        <v>250</v>
      </c>
      <c r="I55" s="761"/>
      <c r="J55" s="719" t="e">
        <f>J54/(F48+F49+F50)</f>
        <v>#DIV/0!</v>
      </c>
      <c r="K55" s="713"/>
      <c r="L55" s="72"/>
    </row>
    <row r="56" spans="1:12" ht="16.5" customHeight="1" thickBot="1" x14ac:dyDescent="0.3">
      <c r="A56" s="58"/>
      <c r="B56" s="758" t="s">
        <v>240</v>
      </c>
      <c r="C56" s="758"/>
      <c r="D56" s="758"/>
      <c r="E56" s="758"/>
      <c r="F56" s="756"/>
      <c r="G56" s="757"/>
      <c r="H56" s="759" t="s">
        <v>244</v>
      </c>
      <c r="I56" s="759"/>
      <c r="J56" s="720" t="e">
        <f>J54/F56</f>
        <v>#DIV/0!</v>
      </c>
      <c r="K56" s="721"/>
      <c r="L56" s="72"/>
    </row>
    <row r="57" spans="1:12" ht="12" customHeight="1" x14ac:dyDescent="0.25">
      <c r="A57" s="58"/>
      <c r="B57" s="142"/>
      <c r="C57" s="142"/>
      <c r="D57" s="142"/>
      <c r="E57" s="142"/>
      <c r="F57" s="143"/>
      <c r="G57" s="143"/>
      <c r="H57" s="144"/>
      <c r="I57" s="144"/>
      <c r="J57" s="226"/>
      <c r="K57" s="226"/>
      <c r="L57" s="72"/>
    </row>
    <row r="58" spans="1:12" ht="16.2" thickBot="1" x14ac:dyDescent="0.3">
      <c r="A58" s="58"/>
      <c r="B58" s="124" t="s">
        <v>252</v>
      </c>
      <c r="C58" s="138"/>
      <c r="D58" s="139"/>
      <c r="E58" s="59"/>
      <c r="F58" s="59"/>
      <c r="G58" s="705" t="s">
        <v>129</v>
      </c>
      <c r="H58" s="705"/>
      <c r="I58" s="705"/>
      <c r="J58" s="706">
        <f>J54</f>
        <v>0</v>
      </c>
      <c r="K58" s="706"/>
      <c r="L58" s="72"/>
    </row>
    <row r="59" spans="1:12" ht="72" customHeight="1" thickBot="1" x14ac:dyDescent="0.3">
      <c r="A59" s="140"/>
      <c r="B59" s="765"/>
      <c r="C59" s="766"/>
      <c r="D59" s="766"/>
      <c r="E59" s="766"/>
      <c r="F59" s="766"/>
      <c r="G59" s="766"/>
      <c r="H59" s="766"/>
      <c r="I59" s="766"/>
      <c r="J59" s="766"/>
      <c r="K59" s="767"/>
      <c r="L59" s="140"/>
    </row>
    <row r="60" spans="1:12" x14ac:dyDescent="0.25">
      <c r="A60" s="5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72"/>
    </row>
  </sheetData>
  <sheetProtection selectLockedCells="1"/>
  <mergeCells count="4">
    <mergeCell ref="B52:E52"/>
    <mergeCell ref="F52:G52"/>
    <mergeCell ref="B10:K10"/>
    <mergeCell ref="B11:K11"/>
  </mergeCells>
  <phoneticPr fontId="19" type="noConversion"/>
  <printOptions horizontalCentered="1"/>
  <pageMargins left="0.5" right="0.5" top="0.5" bottom="0.5" header="0.25" footer="0.25"/>
  <pageSetup scale="75" fitToHeight="9" orientation="portrait" r:id="rId1"/>
  <headerFooter alignWithMargins="0"/>
  <rowBreaks count="2" manualBreakCount="2">
    <brk id="19" max="11" man="1"/>
    <brk id="3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03C2-7C6C-47E3-901E-F85903EB3E20}">
  <dimension ref="A2:I28"/>
  <sheetViews>
    <sheetView zoomScaleNormal="100" workbookViewId="0">
      <selection activeCell="H7" sqref="H7:H9"/>
    </sheetView>
  </sheetViews>
  <sheetFormatPr defaultColWidth="8.77734375" defaultRowHeight="13.2" x14ac:dyDescent="0.25"/>
  <cols>
    <col min="1" max="1" width="16.109375" bestFit="1" customWidth="1"/>
    <col min="2" max="2" width="30.77734375" customWidth="1"/>
    <col min="3" max="3" width="11" customWidth="1"/>
    <col min="4" max="4" width="12.77734375" style="157" bestFit="1" customWidth="1"/>
  </cols>
  <sheetData>
    <row r="2" spans="1:9" x14ac:dyDescent="0.25">
      <c r="A2" s="801"/>
      <c r="B2" s="802"/>
      <c r="C2" s="802"/>
      <c r="D2" s="803"/>
    </row>
    <row r="3" spans="1:9" ht="32.25" customHeight="1" x14ac:dyDescent="0.25">
      <c r="A3" s="800" t="s">
        <v>258</v>
      </c>
      <c r="B3" s="800"/>
      <c r="C3" s="800"/>
      <c r="D3" s="649"/>
    </row>
    <row r="4" spans="1:9" ht="23.25" customHeight="1" x14ac:dyDescent="0.25">
      <c r="A4" s="648"/>
      <c r="B4" s="648"/>
      <c r="C4" s="649" t="s">
        <v>246</v>
      </c>
      <c r="D4" s="649" t="s">
        <v>261</v>
      </c>
    </row>
    <row r="5" spans="1:9" ht="23.25" customHeight="1" x14ac:dyDescent="0.25">
      <c r="A5" s="650" t="s">
        <v>126</v>
      </c>
      <c r="B5" s="648"/>
      <c r="C5" s="651">
        <v>0</v>
      </c>
      <c r="D5" s="652">
        <v>0</v>
      </c>
    </row>
    <row r="6" spans="1:9" ht="13.5" customHeight="1" x14ac:dyDescent="0.25">
      <c r="A6" s="650" t="s">
        <v>67</v>
      </c>
      <c r="B6" s="648"/>
      <c r="C6" s="651">
        <v>0</v>
      </c>
      <c r="D6" s="652">
        <v>0</v>
      </c>
    </row>
    <row r="7" spans="1:9" x14ac:dyDescent="0.25">
      <c r="A7" s="650" t="s">
        <v>66</v>
      </c>
      <c r="B7" s="648"/>
      <c r="C7" s="651">
        <v>0</v>
      </c>
      <c r="D7" s="652">
        <v>0</v>
      </c>
    </row>
    <row r="8" spans="1:9" ht="15" customHeight="1" x14ac:dyDescent="0.25">
      <c r="A8" s="650" t="s">
        <v>247</v>
      </c>
      <c r="B8" s="648"/>
      <c r="C8" s="651">
        <v>0</v>
      </c>
      <c r="D8" s="652">
        <v>0</v>
      </c>
    </row>
    <row r="9" spans="1:9" ht="15" customHeight="1" x14ac:dyDescent="0.25">
      <c r="A9" s="650" t="s">
        <v>81</v>
      </c>
      <c r="B9" s="648"/>
      <c r="C9" s="651">
        <v>0</v>
      </c>
      <c r="D9" s="652">
        <v>0</v>
      </c>
      <c r="I9" t="s">
        <v>260</v>
      </c>
    </row>
    <row r="10" spans="1:9" ht="27.75" customHeight="1" x14ac:dyDescent="0.25">
      <c r="A10" s="650" t="s">
        <v>8</v>
      </c>
      <c r="B10" s="648"/>
      <c r="C10" s="651">
        <v>0</v>
      </c>
      <c r="D10" s="652">
        <v>0</v>
      </c>
    </row>
    <row r="11" spans="1:9" x14ac:dyDescent="0.25">
      <c r="A11" s="650" t="s">
        <v>9</v>
      </c>
      <c r="B11" s="648"/>
      <c r="C11" s="651">
        <v>0</v>
      </c>
      <c r="D11" s="652">
        <v>0</v>
      </c>
    </row>
    <row r="12" spans="1:9" x14ac:dyDescent="0.25">
      <c r="A12" s="650" t="s">
        <v>10</v>
      </c>
      <c r="B12" s="648"/>
      <c r="C12" s="651">
        <v>0</v>
      </c>
      <c r="D12" s="652">
        <v>0</v>
      </c>
    </row>
    <row r="13" spans="1:9" ht="15" customHeight="1" x14ac:dyDescent="0.25">
      <c r="A13" s="769" t="s">
        <v>132</v>
      </c>
      <c r="B13" s="648"/>
      <c r="C13" s="651">
        <v>0</v>
      </c>
      <c r="D13" s="652">
        <v>0</v>
      </c>
    </row>
    <row r="14" spans="1:9" x14ac:dyDescent="0.25">
      <c r="A14" s="650" t="s">
        <v>253</v>
      </c>
      <c r="B14" s="648"/>
      <c r="C14" s="651">
        <v>0</v>
      </c>
      <c r="D14" s="652">
        <v>0</v>
      </c>
    </row>
    <row r="15" spans="1:9" ht="15.75" customHeight="1" x14ac:dyDescent="0.25">
      <c r="A15" s="650" t="s">
        <v>12</v>
      </c>
      <c r="B15" s="648"/>
      <c r="C15" s="651">
        <v>0</v>
      </c>
      <c r="D15" s="652">
        <v>0</v>
      </c>
    </row>
    <row r="16" spans="1:9" ht="15.75" customHeight="1" x14ac:dyDescent="0.25">
      <c r="A16" s="650" t="s">
        <v>13</v>
      </c>
      <c r="B16" s="648"/>
      <c r="C16" s="651">
        <v>0</v>
      </c>
      <c r="D16" s="652">
        <v>0</v>
      </c>
    </row>
    <row r="17" spans="1:4" ht="15.75" customHeight="1" x14ac:dyDescent="0.25">
      <c r="A17" s="650" t="s">
        <v>16</v>
      </c>
      <c r="B17" s="648"/>
      <c r="C17" s="651">
        <v>0</v>
      </c>
      <c r="D17" s="652">
        <v>0</v>
      </c>
    </row>
    <row r="18" spans="1:4" x14ac:dyDescent="0.25">
      <c r="A18" s="648"/>
      <c r="B18" s="648"/>
      <c r="C18" s="648"/>
      <c r="D18" s="653"/>
    </row>
    <row r="19" spans="1:4" x14ac:dyDescent="0.25">
      <c r="A19" s="654"/>
      <c r="B19" s="669" t="s">
        <v>4</v>
      </c>
      <c r="C19" s="655">
        <f>SUM(C5:C17)</f>
        <v>0</v>
      </c>
      <c r="D19" s="660">
        <f>SUM(D5:D17)</f>
        <v>0</v>
      </c>
    </row>
    <row r="20" spans="1:4" x14ac:dyDescent="0.25">
      <c r="A20" s="648"/>
      <c r="B20" s="648"/>
      <c r="C20" s="648"/>
      <c r="D20" s="653"/>
    </row>
    <row r="21" spans="1:4" x14ac:dyDescent="0.25">
      <c r="A21" s="648"/>
      <c r="B21" s="648"/>
      <c r="C21" s="650" t="s">
        <v>248</v>
      </c>
      <c r="D21" s="664" t="s">
        <v>249</v>
      </c>
    </row>
    <row r="22" spans="1:4" x14ac:dyDescent="0.25">
      <c r="A22" s="648"/>
      <c r="B22" s="650"/>
      <c r="C22" s="656">
        <v>0</v>
      </c>
      <c r="D22" s="666">
        <f>C19</f>
        <v>0</v>
      </c>
    </row>
    <row r="23" spans="1:4" x14ac:dyDescent="0.25">
      <c r="A23" s="648"/>
      <c r="B23" s="650"/>
      <c r="C23" s="648">
        <v>0</v>
      </c>
      <c r="D23" s="666">
        <f>C19</f>
        <v>0</v>
      </c>
    </row>
    <row r="24" spans="1:4" x14ac:dyDescent="0.25">
      <c r="A24" s="648"/>
      <c r="B24" s="650"/>
      <c r="C24" s="648">
        <v>0</v>
      </c>
      <c r="D24" s="666">
        <f>C19</f>
        <v>0</v>
      </c>
    </row>
    <row r="25" spans="1:4" x14ac:dyDescent="0.25">
      <c r="A25" s="667"/>
      <c r="B25" s="667"/>
      <c r="C25" s="667"/>
      <c r="D25" s="668"/>
    </row>
    <row r="26" spans="1:4" ht="15.6" x14ac:dyDescent="0.3">
      <c r="A26" s="657"/>
      <c r="B26" s="661" t="s">
        <v>259</v>
      </c>
      <c r="C26" s="658">
        <f>SUM(C22:C24)</f>
        <v>0</v>
      </c>
      <c r="D26" s="665">
        <f>D23</f>
        <v>0</v>
      </c>
    </row>
    <row r="27" spans="1:4" x14ac:dyDescent="0.25">
      <c r="A27" s="648"/>
      <c r="B27" s="662" t="s">
        <v>254</v>
      </c>
      <c r="C27" s="659" t="e">
        <f>C19/C26</f>
        <v>#DIV/0!</v>
      </c>
      <c r="D27" s="653"/>
    </row>
    <row r="28" spans="1:4" ht="15.6" x14ac:dyDescent="0.3">
      <c r="A28" s="648"/>
      <c r="B28" s="670" t="s">
        <v>255</v>
      </c>
      <c r="C28" s="663" t="e">
        <f>C19/C26</f>
        <v>#DIV/0!</v>
      </c>
      <c r="D28" s="653"/>
    </row>
  </sheetData>
  <mergeCells count="2">
    <mergeCell ref="A3:C3"/>
    <mergeCell ref="A2:D2"/>
  </mergeCells>
  <printOptions horizontalCentered="1"/>
  <pageMargins left="0.7" right="0.7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30D58-A7CD-4589-A182-2247BEFBD681}">
  <sheetPr>
    <pageSetUpPr fitToPage="1"/>
  </sheetPr>
  <dimension ref="A1:P32"/>
  <sheetViews>
    <sheetView topLeftCell="A2" zoomScale="75" zoomScaleNormal="75" workbookViewId="0">
      <selection activeCell="L53" sqref="L53"/>
    </sheetView>
  </sheetViews>
  <sheetFormatPr defaultColWidth="8.77734375" defaultRowHeight="13.2" x14ac:dyDescent="0.25"/>
  <cols>
    <col min="1" max="1" width="4.6640625" customWidth="1"/>
    <col min="2" max="2" width="56.44140625" customWidth="1"/>
    <col min="3" max="3" width="16" customWidth="1"/>
    <col min="4" max="7" width="13.6640625" customWidth="1"/>
    <col min="8" max="8" width="15.44140625" customWidth="1"/>
    <col min="9" max="9" width="12.33203125" customWidth="1"/>
    <col min="10" max="10" width="11.44140625" bestFit="1" customWidth="1"/>
    <col min="11" max="11" width="13.6640625" customWidth="1"/>
    <col min="12" max="12" width="9.6640625" bestFit="1" customWidth="1"/>
  </cols>
  <sheetData>
    <row r="1" spans="1:16" ht="13.8" hidden="1" thickBot="1" x14ac:dyDescent="0.3">
      <c r="C1" s="2"/>
      <c r="D1" s="104"/>
      <c r="E1" s="105"/>
      <c r="F1" s="8"/>
      <c r="G1" s="8"/>
      <c r="H1" s="8"/>
      <c r="I1" s="8"/>
      <c r="J1" s="8"/>
      <c r="K1" s="8"/>
      <c r="L1" s="2"/>
      <c r="M1" s="2"/>
      <c r="N1" s="2"/>
      <c r="O1" s="2"/>
      <c r="P1" s="2"/>
    </row>
    <row r="2" spans="1:16" ht="24.75" customHeight="1" x14ac:dyDescent="0.4">
      <c r="A2" s="804" t="s">
        <v>89</v>
      </c>
      <c r="B2" s="805"/>
      <c r="C2" s="805"/>
      <c r="D2" s="805"/>
      <c r="E2" s="805"/>
      <c r="F2" s="805"/>
      <c r="G2" s="806"/>
      <c r="H2" s="8"/>
      <c r="I2" s="1"/>
      <c r="J2" s="1"/>
      <c r="K2" s="1"/>
      <c r="L2" s="2"/>
      <c r="M2" s="2"/>
      <c r="N2" s="2"/>
      <c r="O2" s="2"/>
      <c r="P2" s="2"/>
    </row>
    <row r="3" spans="1:16" x14ac:dyDescent="0.25">
      <c r="A3" s="58"/>
      <c r="B3" s="59"/>
      <c r="C3" s="59"/>
      <c r="D3" s="18"/>
      <c r="E3" s="60"/>
      <c r="F3" s="18"/>
      <c r="G3" s="61"/>
      <c r="H3" s="8"/>
      <c r="I3" s="1"/>
      <c r="J3" s="1"/>
      <c r="K3" s="1"/>
      <c r="L3" s="2"/>
      <c r="M3" s="2"/>
      <c r="N3" s="2"/>
      <c r="O3" s="2"/>
      <c r="P3" s="2"/>
    </row>
    <row r="4" spans="1:16" ht="18" customHeight="1" x14ac:dyDescent="0.3">
      <c r="A4" s="811">
        <f>'Salary Worksheet'!$C$3</f>
        <v>0</v>
      </c>
      <c r="B4" s="812"/>
      <c r="C4" s="402"/>
      <c r="D4" s="403"/>
      <c r="E4" s="60"/>
      <c r="F4" s="18"/>
      <c r="G4" s="61"/>
      <c r="H4" s="8"/>
      <c r="I4" s="1"/>
      <c r="J4" s="1"/>
      <c r="K4" s="1"/>
      <c r="L4" s="2"/>
      <c r="M4" s="2"/>
      <c r="N4" s="2"/>
      <c r="O4" s="2"/>
      <c r="P4" s="2"/>
    </row>
    <row r="5" spans="1:16" ht="18" customHeight="1" x14ac:dyDescent="0.3">
      <c r="A5" s="814">
        <f>'Salary Worksheet'!$C$4</f>
        <v>0</v>
      </c>
      <c r="B5" s="815"/>
      <c r="C5" s="404"/>
      <c r="D5" s="404"/>
      <c r="E5" s="60"/>
      <c r="F5" s="18"/>
      <c r="G5" s="61"/>
      <c r="H5" s="8"/>
      <c r="I5" s="1"/>
      <c r="J5" s="1"/>
      <c r="K5" s="1"/>
      <c r="L5" s="2"/>
      <c r="M5" s="2"/>
      <c r="N5" s="2"/>
      <c r="O5" s="2"/>
      <c r="P5" s="2"/>
    </row>
    <row r="6" spans="1:16" ht="17.25" customHeight="1" x14ac:dyDescent="0.3">
      <c r="A6" s="813">
        <f>'Salary Worksheet'!C5</f>
        <v>0</v>
      </c>
      <c r="B6" s="812"/>
      <c r="C6" s="62"/>
      <c r="D6" s="224"/>
      <c r="E6" s="224"/>
      <c r="F6" s="224"/>
      <c r="G6" s="401"/>
      <c r="H6" s="8"/>
      <c r="I6" s="1"/>
      <c r="J6" s="1"/>
      <c r="K6" s="1"/>
      <c r="L6" s="2"/>
      <c r="M6" s="2"/>
      <c r="N6" s="2"/>
      <c r="O6" s="2"/>
      <c r="P6" s="2"/>
    </row>
    <row r="7" spans="1:16" ht="13.8" thickBot="1" x14ac:dyDescent="0.3">
      <c r="A7" s="58"/>
      <c r="B7" s="59"/>
      <c r="C7" s="11"/>
      <c r="D7" s="18"/>
      <c r="E7" s="60"/>
      <c r="F7" s="18"/>
      <c r="G7" s="61"/>
      <c r="H7" s="8"/>
      <c r="I7" s="1"/>
      <c r="J7" s="1"/>
      <c r="K7" s="1"/>
      <c r="L7" s="2"/>
      <c r="M7" s="2"/>
      <c r="N7" s="2"/>
      <c r="O7" s="2"/>
      <c r="P7" s="2"/>
    </row>
    <row r="8" spans="1:16" ht="15.6" x14ac:dyDescent="0.3">
      <c r="A8" s="807" t="s">
        <v>46</v>
      </c>
      <c r="B8" s="808"/>
      <c r="C8" s="27"/>
      <c r="D8" s="18"/>
      <c r="E8" s="60"/>
      <c r="F8" s="18"/>
      <c r="G8" s="61"/>
      <c r="H8" s="8"/>
      <c r="I8" s="7"/>
      <c r="J8" s="8"/>
      <c r="K8" s="8"/>
      <c r="L8" s="2"/>
      <c r="M8" s="2"/>
      <c r="N8" s="2"/>
      <c r="O8" s="2"/>
      <c r="P8" s="2"/>
    </row>
    <row r="9" spans="1:16" ht="15" customHeight="1" x14ac:dyDescent="0.3">
      <c r="A9" s="809"/>
      <c r="B9" s="810"/>
      <c r="C9" s="28" t="s">
        <v>36</v>
      </c>
      <c r="D9" s="63"/>
      <c r="E9" s="63"/>
      <c r="F9" s="63"/>
      <c r="G9" s="64"/>
      <c r="H9" s="7"/>
      <c r="I9" s="7"/>
      <c r="J9" s="9"/>
      <c r="K9" s="7"/>
      <c r="L9" s="2"/>
      <c r="M9" s="2"/>
      <c r="N9" s="2"/>
      <c r="O9" s="2"/>
      <c r="P9" s="2"/>
    </row>
    <row r="10" spans="1:16" ht="17.25" customHeight="1" x14ac:dyDescent="0.3">
      <c r="A10" s="29" t="s">
        <v>51</v>
      </c>
      <c r="B10" s="13" t="s">
        <v>80</v>
      </c>
      <c r="C10" s="14" t="e">
        <f>'Salary Worksheet'!M18</f>
        <v>#VALUE!</v>
      </c>
      <c r="D10" s="26"/>
      <c r="E10" s="43"/>
      <c r="F10" s="26"/>
      <c r="G10" s="65"/>
      <c r="H10" s="73"/>
      <c r="I10" s="6"/>
      <c r="J10" s="1"/>
      <c r="K10" s="1"/>
      <c r="L10" s="2"/>
      <c r="M10" s="2"/>
      <c r="N10" s="2"/>
      <c r="O10" s="2"/>
      <c r="P10" s="2"/>
    </row>
    <row r="11" spans="1:16" ht="17.25" customHeight="1" x14ac:dyDescent="0.3">
      <c r="A11" s="30" t="s">
        <v>53</v>
      </c>
      <c r="B11" s="15" t="s">
        <v>52</v>
      </c>
      <c r="C11" s="14" t="e">
        <f>'Salary Worksheet'!$M$19</f>
        <v>#VALUE!</v>
      </c>
      <c r="D11" s="26"/>
      <c r="E11" s="43"/>
      <c r="F11" s="26"/>
      <c r="G11" s="65"/>
      <c r="H11" s="73"/>
      <c r="I11" s="6"/>
      <c r="J11" s="1"/>
      <c r="K11" s="1"/>
      <c r="L11" s="2"/>
      <c r="M11" s="2"/>
      <c r="N11" s="2"/>
      <c r="O11" s="2"/>
      <c r="P11" s="2"/>
    </row>
    <row r="12" spans="1:16" ht="17.25" customHeight="1" x14ac:dyDescent="0.3">
      <c r="A12" s="30" t="s">
        <v>55</v>
      </c>
      <c r="B12" s="15" t="s">
        <v>215</v>
      </c>
      <c r="C12" s="14">
        <f>'Budget Worksheet '!C12</f>
        <v>0</v>
      </c>
      <c r="D12" s="26"/>
      <c r="E12" s="43"/>
      <c r="F12" s="26"/>
      <c r="G12" s="65"/>
      <c r="H12" s="73"/>
      <c r="I12" s="6"/>
      <c r="J12" s="1"/>
      <c r="K12" s="1"/>
      <c r="L12" s="2"/>
      <c r="M12" s="2"/>
      <c r="N12" s="2"/>
      <c r="O12" s="2"/>
      <c r="P12" s="2"/>
    </row>
    <row r="13" spans="1:16" ht="17.25" customHeight="1" x14ac:dyDescent="0.3">
      <c r="A13" s="30" t="s">
        <v>57</v>
      </c>
      <c r="B13" s="16" t="s">
        <v>245</v>
      </c>
      <c r="C13" s="14">
        <f>'Budget Worksheet '!C16</f>
        <v>0</v>
      </c>
      <c r="D13" s="26"/>
      <c r="E13" s="43"/>
      <c r="F13" s="26"/>
      <c r="G13" s="65"/>
      <c r="H13" s="73"/>
      <c r="I13" s="6"/>
      <c r="J13" s="1"/>
      <c r="K13" s="1"/>
      <c r="L13" s="2"/>
      <c r="M13" s="2"/>
      <c r="N13" s="2"/>
      <c r="O13" s="2"/>
      <c r="P13" s="2"/>
    </row>
    <row r="14" spans="1:16" ht="17.25" customHeight="1" thickBot="1" x14ac:dyDescent="0.3">
      <c r="A14" s="631" t="s">
        <v>256</v>
      </c>
      <c r="B14" s="109" t="s">
        <v>218</v>
      </c>
      <c r="C14" s="110" t="e">
        <f>SUM(C10:C13)</f>
        <v>#VALUE!</v>
      </c>
      <c r="D14" s="26"/>
      <c r="E14" s="43"/>
      <c r="F14" s="26"/>
      <c r="G14" s="65"/>
      <c r="H14" s="185"/>
      <c r="I14" s="6"/>
      <c r="J14" s="1"/>
      <c r="K14" s="1"/>
      <c r="L14" s="2"/>
      <c r="M14" s="2"/>
      <c r="N14" s="2"/>
      <c r="O14" s="2"/>
      <c r="P14" s="2"/>
    </row>
    <row r="15" spans="1:16" ht="17.25" customHeight="1" thickBot="1" x14ac:dyDescent="0.3">
      <c r="A15" s="304"/>
      <c r="B15" s="108"/>
      <c r="C15" s="19"/>
      <c r="D15" s="26"/>
      <c r="E15" s="43"/>
      <c r="F15" s="26"/>
      <c r="G15" s="65"/>
      <c r="H15" s="73"/>
      <c r="I15" s="6"/>
      <c r="J15" s="1"/>
      <c r="K15" s="1"/>
      <c r="L15" s="2"/>
      <c r="M15" s="2"/>
      <c r="N15" s="2"/>
      <c r="O15" s="2"/>
      <c r="P15" s="2"/>
    </row>
    <row r="16" spans="1:16" ht="17.25" customHeight="1" x14ac:dyDescent="0.3">
      <c r="A16" s="632" t="s">
        <v>257</v>
      </c>
      <c r="B16" s="406" t="s">
        <v>216</v>
      </c>
      <c r="C16" s="107" t="e">
        <f>ROUND('Budget Worksheet '!$C$33,0)</f>
        <v>#VALUE!</v>
      </c>
      <c r="D16" s="59"/>
      <c r="E16" s="59"/>
      <c r="F16" s="59"/>
      <c r="G16" s="72"/>
      <c r="H16" s="74"/>
      <c r="I16" s="4"/>
      <c r="J16" s="1"/>
      <c r="K16" s="1"/>
      <c r="L16" s="2"/>
      <c r="M16" s="2"/>
      <c r="N16" s="2"/>
      <c r="O16" s="2"/>
      <c r="P16" s="2"/>
    </row>
    <row r="17" spans="1:16" ht="17.25" customHeight="1" x14ac:dyDescent="0.3">
      <c r="A17" s="30"/>
      <c r="B17" s="17"/>
      <c r="C17" s="14"/>
      <c r="D17" s="227" t="s">
        <v>42</v>
      </c>
      <c r="E17" s="57" t="s">
        <v>1</v>
      </c>
      <c r="F17" s="57" t="s">
        <v>2</v>
      </c>
      <c r="G17" s="66" t="s">
        <v>22</v>
      </c>
      <c r="H17" s="74"/>
      <c r="I17" s="4"/>
      <c r="J17" s="1"/>
      <c r="K17" s="1"/>
      <c r="L17" s="2"/>
      <c r="M17" s="2"/>
      <c r="N17" s="2"/>
      <c r="O17" s="2"/>
      <c r="P17" s="2"/>
    </row>
    <row r="18" spans="1:16" ht="17.25" customHeight="1" x14ac:dyDescent="0.25">
      <c r="A18" s="31"/>
      <c r="B18" s="17" t="s">
        <v>28</v>
      </c>
      <c r="C18" s="97">
        <f>SUM(D18:G18)</f>
        <v>0</v>
      </c>
      <c r="D18" s="312">
        <v>0</v>
      </c>
      <c r="E18" s="313">
        <v>0</v>
      </c>
      <c r="F18" s="314">
        <v>0</v>
      </c>
      <c r="G18" s="315">
        <v>0</v>
      </c>
      <c r="H18" s="113"/>
      <c r="I18" s="6"/>
      <c r="J18" s="1"/>
      <c r="K18" s="1"/>
      <c r="L18" s="2"/>
      <c r="M18" s="2"/>
      <c r="N18" s="2"/>
      <c r="O18" s="2"/>
      <c r="P18" s="2"/>
    </row>
    <row r="19" spans="1:16" ht="17.25" customHeight="1" x14ac:dyDescent="0.25">
      <c r="A19" s="162"/>
      <c r="B19" s="163" t="s">
        <v>20</v>
      </c>
      <c r="C19" s="324"/>
      <c r="D19" s="310">
        <f>IF(D18=0,0,ROUND(('Budget Worksheet '!D32+'Budget Worksheet '!I32)/'Final Budget'!D18,2))</f>
        <v>0</v>
      </c>
      <c r="E19" s="311">
        <f>IF(E18=0,0,ROUND('Budget Worksheet '!E32/'Final Budget'!E18,2))</f>
        <v>0</v>
      </c>
      <c r="F19" s="326">
        <f>IF(F18=0,0,ROUND('Budget Worksheet '!F32/F18,2))</f>
        <v>0</v>
      </c>
      <c r="G19" s="327">
        <f>IF(G18=0,0,ROUND('Budget Worksheet '!G32/G18,2))</f>
        <v>0</v>
      </c>
      <c r="H19" s="73"/>
      <c r="I19" s="6"/>
      <c r="J19" s="1"/>
      <c r="K19" s="1"/>
      <c r="L19" s="2"/>
      <c r="M19" s="2"/>
      <c r="N19" s="2"/>
      <c r="O19" s="2"/>
      <c r="P19" s="2"/>
    </row>
    <row r="20" spans="1:16" ht="17.25" customHeight="1" x14ac:dyDescent="0.3">
      <c r="A20" s="164"/>
      <c r="B20" s="165" t="s">
        <v>29</v>
      </c>
      <c r="C20" s="166">
        <f>ROUND('Budget Worksheet '!I32,0)</f>
        <v>0</v>
      </c>
      <c r="D20" s="167"/>
      <c r="E20" s="168"/>
      <c r="F20" s="167"/>
      <c r="G20" s="169"/>
      <c r="H20" s="73"/>
      <c r="I20" s="6"/>
      <c r="J20" s="1"/>
      <c r="K20" s="1"/>
      <c r="L20" s="2"/>
      <c r="M20" s="2"/>
      <c r="N20" s="2"/>
      <c r="O20" s="2"/>
      <c r="P20" s="2"/>
    </row>
    <row r="21" spans="1:16" ht="17.25" customHeight="1" x14ac:dyDescent="0.25">
      <c r="A21" s="164"/>
      <c r="B21" s="170" t="s">
        <v>37</v>
      </c>
      <c r="C21" s="171">
        <f>IF(C20=0,0,(ROUND(C20/D18,2)))</f>
        <v>0</v>
      </c>
      <c r="D21" s="167"/>
      <c r="E21" s="168"/>
      <c r="F21" s="167"/>
      <c r="G21" s="169"/>
      <c r="H21" s="73"/>
      <c r="I21" s="6"/>
      <c r="J21" s="1"/>
      <c r="K21" s="1"/>
      <c r="L21" s="2"/>
      <c r="M21" s="2"/>
      <c r="N21" s="2"/>
      <c r="O21" s="2"/>
      <c r="P21" s="2"/>
    </row>
    <row r="22" spans="1:16" ht="17.25" customHeight="1" x14ac:dyDescent="0.25">
      <c r="A22" s="164"/>
      <c r="B22" s="170" t="s">
        <v>31</v>
      </c>
      <c r="C22" s="166">
        <f>ROUND('Budget Worksheet '!$J$32,0)</f>
        <v>0</v>
      </c>
      <c r="D22" s="172"/>
      <c r="E22" s="168"/>
      <c r="F22" s="167"/>
      <c r="G22" s="169"/>
      <c r="H22" s="73"/>
      <c r="I22" s="6"/>
      <c r="J22" s="1"/>
      <c r="K22" s="1"/>
      <c r="L22" s="2"/>
      <c r="M22" s="2"/>
      <c r="N22" s="2"/>
      <c r="O22" s="2"/>
      <c r="P22" s="2"/>
    </row>
    <row r="23" spans="1:16" ht="17.25" customHeight="1" x14ac:dyDescent="0.25">
      <c r="A23" s="164"/>
      <c r="B23" s="170" t="s">
        <v>30</v>
      </c>
      <c r="C23" s="166" t="e">
        <f>(C16)-(C20+C22)</f>
        <v>#VALUE!</v>
      </c>
      <c r="D23" s="173"/>
      <c r="E23" s="161"/>
      <c r="F23" s="161"/>
      <c r="G23" s="174"/>
      <c r="H23" s="74"/>
      <c r="I23" s="4"/>
      <c r="J23" s="1"/>
      <c r="K23" s="1"/>
      <c r="L23" s="2"/>
      <c r="M23" s="2"/>
      <c r="N23" s="2"/>
      <c r="O23" s="2"/>
      <c r="P23" s="2"/>
    </row>
    <row r="24" spans="1:16" ht="17.25" customHeight="1" x14ac:dyDescent="0.25">
      <c r="A24" s="175"/>
      <c r="B24" s="176" t="s">
        <v>94</v>
      </c>
      <c r="C24" s="177" t="e">
        <f>C20+C22+C23</f>
        <v>#VALUE!</v>
      </c>
      <c r="D24" s="178"/>
      <c r="E24" s="224"/>
      <c r="F24" s="179"/>
      <c r="G24" s="180"/>
      <c r="H24" s="74"/>
      <c r="I24" s="4"/>
      <c r="J24" s="1"/>
      <c r="K24" s="1"/>
      <c r="L24" s="2"/>
      <c r="M24" s="2"/>
      <c r="N24" s="2"/>
      <c r="O24" s="2"/>
      <c r="P24" s="2"/>
    </row>
    <row r="25" spans="1:16" ht="17.25" customHeight="1" x14ac:dyDescent="0.25">
      <c r="A25" s="175"/>
      <c r="B25" s="176"/>
      <c r="C25" s="177"/>
      <c r="D25" s="228" t="s">
        <v>42</v>
      </c>
      <c r="E25" s="178"/>
      <c r="F25" s="179"/>
      <c r="G25" s="180"/>
      <c r="H25" s="74"/>
      <c r="I25" s="4"/>
      <c r="J25" s="1"/>
      <c r="K25" s="1"/>
      <c r="L25" s="2"/>
      <c r="M25" s="2"/>
      <c r="N25" s="2"/>
      <c r="O25" s="2"/>
      <c r="P25" s="2"/>
    </row>
    <row r="26" spans="1:16" ht="17.25" customHeight="1" thickBot="1" x14ac:dyDescent="0.35">
      <c r="A26" s="181"/>
      <c r="B26" s="182" t="s">
        <v>21</v>
      </c>
      <c r="C26" s="325"/>
      <c r="D26" s="316">
        <f>IF(D18=0,0,(ROUND('Budget Worksheet '!D32/D18,2)))</f>
        <v>0</v>
      </c>
      <c r="E26" s="183"/>
      <c r="F26" s="172"/>
      <c r="G26" s="184"/>
      <c r="H26" s="73"/>
      <c r="I26" s="6"/>
      <c r="J26" s="1"/>
      <c r="K26" s="1"/>
      <c r="L26" s="2"/>
      <c r="M26" s="2"/>
      <c r="N26" s="2"/>
      <c r="O26" s="2"/>
      <c r="P26" s="2"/>
    </row>
    <row r="27" spans="1:16" x14ac:dyDescent="0.25">
      <c r="A27" s="58"/>
      <c r="B27" s="25"/>
      <c r="C27" s="32"/>
      <c r="D27" s="26"/>
      <c r="E27" s="43"/>
      <c r="F27" s="26"/>
      <c r="G27" s="65"/>
      <c r="H27" s="73"/>
      <c r="I27" s="6"/>
      <c r="J27" s="1"/>
      <c r="K27" s="1"/>
      <c r="L27" s="2"/>
      <c r="M27" s="2"/>
      <c r="N27" s="2"/>
      <c r="O27" s="2"/>
      <c r="P27" s="2"/>
    </row>
    <row r="28" spans="1:16" x14ac:dyDescent="0.25">
      <c r="A28" s="58"/>
      <c r="B28" s="25"/>
      <c r="C28" s="32"/>
      <c r="D28" s="26"/>
      <c r="E28" s="43"/>
      <c r="F28" s="26"/>
      <c r="G28" s="65"/>
      <c r="H28" s="73"/>
      <c r="I28" s="6"/>
      <c r="J28" s="1"/>
      <c r="K28" s="1"/>
      <c r="L28" s="2"/>
      <c r="M28" s="2"/>
      <c r="N28" s="2"/>
      <c r="O28" s="2"/>
      <c r="P28" s="2"/>
    </row>
    <row r="29" spans="1:16" x14ac:dyDescent="0.25">
      <c r="A29" s="58"/>
      <c r="B29" s="25"/>
      <c r="C29" s="32"/>
      <c r="D29" s="26"/>
      <c r="E29" s="43"/>
      <c r="F29" s="26"/>
      <c r="G29" s="65"/>
      <c r="H29" s="73"/>
      <c r="I29" s="6"/>
      <c r="J29" s="1"/>
      <c r="K29" s="1"/>
      <c r="L29" s="2"/>
      <c r="M29" s="2"/>
      <c r="N29" s="2"/>
      <c r="O29" s="2"/>
      <c r="P29" s="2"/>
    </row>
    <row r="30" spans="1:16" x14ac:dyDescent="0.25">
      <c r="A30" s="58"/>
      <c r="B30" s="26" t="s">
        <v>185</v>
      </c>
      <c r="C30" s="32"/>
      <c r="D30" s="26"/>
      <c r="E30" s="43"/>
      <c r="F30" s="26"/>
      <c r="G30" s="65"/>
      <c r="H30" s="73"/>
      <c r="I30" s="6"/>
      <c r="J30" s="1"/>
      <c r="K30" s="1"/>
      <c r="L30" s="2"/>
      <c r="M30" s="2"/>
      <c r="N30" s="2"/>
      <c r="O30" s="2"/>
      <c r="P30" s="2"/>
    </row>
    <row r="31" spans="1:16" ht="13.8" thickBot="1" x14ac:dyDescent="0.3">
      <c r="A31" s="67"/>
      <c r="B31" s="68" t="s">
        <v>186</v>
      </c>
      <c r="C31" s="69"/>
      <c r="D31" s="68"/>
      <c r="E31" s="70"/>
      <c r="F31" s="68"/>
      <c r="G31" s="71"/>
      <c r="H31" s="73"/>
      <c r="I31" s="6"/>
      <c r="J31" s="1"/>
      <c r="K31" s="1"/>
      <c r="L31" s="2"/>
      <c r="M31" s="2"/>
      <c r="N31" s="2"/>
      <c r="O31" s="2"/>
      <c r="P31" s="2"/>
    </row>
    <row r="32" spans="1:16" x14ac:dyDescent="0.25">
      <c r="C32" s="3"/>
      <c r="D32" s="4"/>
      <c r="E32" s="5"/>
      <c r="F32" s="6"/>
      <c r="G32" s="10"/>
      <c r="H32" s="6"/>
      <c r="I32" s="6"/>
      <c r="J32" s="1"/>
      <c r="K32" s="1"/>
      <c r="L32" s="2"/>
      <c r="M32" s="2"/>
      <c r="N32" s="2"/>
      <c r="O32" s="2"/>
      <c r="P32" s="2"/>
    </row>
  </sheetData>
  <sheetProtection selectLockedCells="1"/>
  <mergeCells count="5">
    <mergeCell ref="A2:G2"/>
    <mergeCell ref="A8:B9"/>
    <mergeCell ref="A4:B4"/>
    <mergeCell ref="A6:B6"/>
    <mergeCell ref="A5:B5"/>
  </mergeCells>
  <phoneticPr fontId="0" type="noConversion"/>
  <printOptions horizontalCentered="1"/>
  <pageMargins left="0.5" right="0.5" top="0.5" bottom="0.5" header="0.25" footer="0.25"/>
  <pageSetup scale="7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4691-024B-4F8E-B0FE-80CB89157FFC}">
  <sheetPr>
    <pageSetUpPr fitToPage="1"/>
  </sheetPr>
  <dimension ref="A1:F35"/>
  <sheetViews>
    <sheetView topLeftCell="A10" zoomScaleNormal="100" workbookViewId="0">
      <selection activeCell="H35" sqref="H35"/>
    </sheetView>
  </sheetViews>
  <sheetFormatPr defaultColWidth="9.109375" defaultRowHeight="15" x14ac:dyDescent="0.25"/>
  <cols>
    <col min="1" max="1" width="7.109375" customWidth="1"/>
    <col min="2" max="2" width="40.33203125" style="274" customWidth="1"/>
    <col min="3" max="3" width="24.33203125" style="274" customWidth="1"/>
    <col min="4" max="4" width="17.44140625" style="274" customWidth="1"/>
    <col min="5" max="5" width="16" style="274" customWidth="1"/>
    <col min="6" max="6" width="16.44140625" style="274" customWidth="1"/>
  </cols>
  <sheetData>
    <row r="1" spans="1:6" ht="21" x14ac:dyDescent="0.4">
      <c r="A1" s="804" t="s">
        <v>108</v>
      </c>
      <c r="B1" s="805"/>
      <c r="C1" s="805"/>
      <c r="D1" s="805"/>
      <c r="E1" s="805"/>
      <c r="F1" s="806"/>
    </row>
    <row r="2" spans="1:6" ht="17.399999999999999" x14ac:dyDescent="0.3">
      <c r="A2" s="825"/>
      <c r="B2" s="826"/>
      <c r="C2" s="826"/>
      <c r="D2" s="826"/>
      <c r="E2" s="826"/>
      <c r="F2" s="827"/>
    </row>
    <row r="3" spans="1:6" ht="17.399999999999999" x14ac:dyDescent="0.25">
      <c r="A3" s="816">
        <f>'Salary Worksheet'!C3</f>
        <v>0</v>
      </c>
      <c r="B3" s="817"/>
      <c r="C3" s="817"/>
      <c r="D3" s="817"/>
      <c r="E3" s="817"/>
      <c r="F3" s="818"/>
    </row>
    <row r="4" spans="1:6" ht="19.95" customHeight="1" x14ac:dyDescent="0.3">
      <c r="A4" s="831">
        <f>'Salary Worksheet'!$C$4</f>
        <v>0</v>
      </c>
      <c r="B4" s="832"/>
      <c r="C4" s="832"/>
      <c r="D4" s="832"/>
      <c r="E4" s="832"/>
      <c r="F4" s="833"/>
    </row>
    <row r="5" spans="1:6" ht="19.95" customHeight="1" x14ac:dyDescent="0.25">
      <c r="A5" s="816">
        <f>'Salary Worksheet'!C5</f>
        <v>0</v>
      </c>
      <c r="B5" s="817"/>
      <c r="C5" s="817"/>
      <c r="D5" s="817"/>
      <c r="E5" s="817"/>
      <c r="F5" s="818"/>
    </row>
    <row r="6" spans="1:6" ht="19.95" customHeight="1" thickBot="1" x14ac:dyDescent="0.3">
      <c r="A6" s="58"/>
      <c r="B6" s="275"/>
      <c r="C6" s="275"/>
      <c r="D6" s="119"/>
      <c r="E6" s="275"/>
      <c r="F6" s="276"/>
    </row>
    <row r="7" spans="1:6" ht="19.95" customHeight="1" x14ac:dyDescent="0.3">
      <c r="A7" s="277" t="s">
        <v>70</v>
      </c>
      <c r="B7" s="427" t="s">
        <v>217</v>
      </c>
      <c r="C7" s="51"/>
      <c r="D7" s="574" t="s">
        <v>97</v>
      </c>
      <c r="E7" s="574" t="s">
        <v>98</v>
      </c>
      <c r="F7" s="575"/>
    </row>
    <row r="8" spans="1:6" ht="19.95" customHeight="1" thickBot="1" x14ac:dyDescent="0.35">
      <c r="A8" s="278"/>
      <c r="B8" s="407" t="s">
        <v>48</v>
      </c>
      <c r="C8" s="279"/>
      <c r="D8" s="576" t="s">
        <v>85</v>
      </c>
      <c r="E8" s="577" t="s">
        <v>85</v>
      </c>
      <c r="F8" s="578" t="s">
        <v>47</v>
      </c>
    </row>
    <row r="9" spans="1:6" ht="19.95" customHeight="1" x14ac:dyDescent="0.3">
      <c r="A9" s="588" t="s">
        <v>225</v>
      </c>
      <c r="B9" s="280" t="s">
        <v>0</v>
      </c>
      <c r="C9" s="281"/>
      <c r="D9" s="53">
        <v>0</v>
      </c>
      <c r="E9" s="342">
        <v>0</v>
      </c>
      <c r="F9" s="344" t="str">
        <f t="shared" ref="F9:F16" si="0">IF(D9=0,"",(E9/D9)-1)</f>
        <v/>
      </c>
    </row>
    <row r="10" spans="1:6" ht="19.95" customHeight="1" x14ac:dyDescent="0.3">
      <c r="A10" s="589" t="s">
        <v>226</v>
      </c>
      <c r="B10" s="282" t="s">
        <v>73</v>
      </c>
      <c r="C10" s="283"/>
      <c r="D10" s="54">
        <v>0</v>
      </c>
      <c r="E10" s="343">
        <v>0</v>
      </c>
      <c r="F10" s="345" t="str">
        <f t="shared" si="0"/>
        <v/>
      </c>
    </row>
    <row r="11" spans="1:6" ht="19.95" customHeight="1" x14ac:dyDescent="0.3">
      <c r="A11" s="589" t="s">
        <v>227</v>
      </c>
      <c r="B11" s="282" t="s">
        <v>74</v>
      </c>
      <c r="C11" s="283"/>
      <c r="D11" s="54">
        <v>0</v>
      </c>
      <c r="E11" s="343">
        <v>0</v>
      </c>
      <c r="F11" s="345" t="str">
        <f t="shared" si="0"/>
        <v/>
      </c>
    </row>
    <row r="12" spans="1:6" ht="19.95" customHeight="1" x14ac:dyDescent="0.3">
      <c r="A12" s="589" t="s">
        <v>228</v>
      </c>
      <c r="B12" s="282" t="s">
        <v>6</v>
      </c>
      <c r="C12" s="283"/>
      <c r="D12" s="54">
        <v>0</v>
      </c>
      <c r="E12" s="343">
        <v>0</v>
      </c>
      <c r="F12" s="345" t="str">
        <f t="shared" si="0"/>
        <v/>
      </c>
    </row>
    <row r="13" spans="1:6" ht="19.95" customHeight="1" x14ac:dyDescent="0.3">
      <c r="A13" s="589" t="s">
        <v>229</v>
      </c>
      <c r="B13" s="282" t="s">
        <v>11</v>
      </c>
      <c r="C13" s="283"/>
      <c r="D13" s="54">
        <v>0</v>
      </c>
      <c r="E13" s="343">
        <v>0</v>
      </c>
      <c r="F13" s="345" t="str">
        <f t="shared" si="0"/>
        <v/>
      </c>
    </row>
    <row r="14" spans="1:6" ht="19.95" customHeight="1" x14ac:dyDescent="0.3">
      <c r="A14" s="589" t="s">
        <v>230</v>
      </c>
      <c r="B14" s="282" t="s">
        <v>214</v>
      </c>
      <c r="C14" s="283"/>
      <c r="D14" s="54">
        <v>0</v>
      </c>
      <c r="E14" s="343">
        <v>0</v>
      </c>
      <c r="F14" s="345" t="str">
        <f t="shared" si="0"/>
        <v/>
      </c>
    </row>
    <row r="15" spans="1:6" ht="19.95" customHeight="1" x14ac:dyDescent="0.3">
      <c r="A15" s="590" t="s">
        <v>231</v>
      </c>
      <c r="B15" s="554" t="s">
        <v>245</v>
      </c>
      <c r="C15" s="555"/>
      <c r="D15" s="55">
        <v>0</v>
      </c>
      <c r="E15" s="349">
        <v>0</v>
      </c>
      <c r="F15" s="345" t="str">
        <f>IF(D15=0,"",(E15/D15)-1)</f>
        <v/>
      </c>
    </row>
    <row r="16" spans="1:6" ht="19.95" customHeight="1" x14ac:dyDescent="0.3">
      <c r="A16" s="819" t="s">
        <v>220</v>
      </c>
      <c r="B16" s="820"/>
      <c r="C16" s="821"/>
      <c r="D16" s="582">
        <f>SUM(D9:D15)</f>
        <v>0</v>
      </c>
      <c r="E16" s="573" t="e">
        <f>'Budget Worksheet '!$C$33</f>
        <v>#VALUE!</v>
      </c>
      <c r="F16" s="583" t="str">
        <f t="shared" si="0"/>
        <v/>
      </c>
    </row>
    <row r="17" spans="1:6" ht="19.95" customHeight="1" x14ac:dyDescent="0.3">
      <c r="A17" s="585"/>
      <c r="B17" s="125"/>
      <c r="C17" s="125"/>
      <c r="D17" s="587"/>
      <c r="E17" s="587"/>
      <c r="F17" s="586"/>
    </row>
    <row r="18" spans="1:6" ht="3" customHeight="1" thickBot="1" x14ac:dyDescent="0.35">
      <c r="A18" s="565"/>
      <c r="B18" s="566"/>
      <c r="C18" s="566"/>
      <c r="D18" s="591"/>
      <c r="E18" s="592"/>
      <c r="F18" s="567"/>
    </row>
    <row r="19" spans="1:6" ht="19.95" customHeight="1" x14ac:dyDescent="0.25">
      <c r="A19" s="408" t="s">
        <v>71</v>
      </c>
      <c r="B19" s="409" t="s">
        <v>79</v>
      </c>
      <c r="C19" s="410"/>
      <c r="D19" s="593"/>
      <c r="E19" s="594"/>
      <c r="F19" s="284"/>
    </row>
    <row r="20" spans="1:6" ht="19.95" customHeight="1" x14ac:dyDescent="0.25">
      <c r="A20" s="411"/>
      <c r="B20" s="425" t="s">
        <v>75</v>
      </c>
      <c r="C20" s="412"/>
      <c r="D20" s="86"/>
      <c r="E20" s="86"/>
      <c r="F20" s="285"/>
    </row>
    <row r="21" spans="1:6" ht="19.95" customHeight="1" x14ac:dyDescent="0.25">
      <c r="A21" s="413"/>
      <c r="B21" s="414" t="s">
        <v>92</v>
      </c>
      <c r="C21" s="415"/>
      <c r="D21" s="52">
        <v>0</v>
      </c>
      <c r="E21" s="346" t="e">
        <f>'Final Budget'!$C$23</f>
        <v>#VALUE!</v>
      </c>
      <c r="F21" s="347" t="str">
        <f>IF(D21=0,"",(E21/D21)-1)</f>
        <v/>
      </c>
    </row>
    <row r="22" spans="1:6" ht="19.95" customHeight="1" x14ac:dyDescent="0.25">
      <c r="A22" s="416"/>
      <c r="B22" s="426" t="s">
        <v>76</v>
      </c>
      <c r="C22" s="412"/>
      <c r="D22" s="75"/>
      <c r="E22" s="75"/>
      <c r="F22" s="285"/>
    </row>
    <row r="23" spans="1:6" ht="19.95" customHeight="1" x14ac:dyDescent="0.25">
      <c r="A23" s="417"/>
      <c r="B23" s="418" t="s">
        <v>96</v>
      </c>
      <c r="C23" s="419"/>
      <c r="D23" s="56">
        <v>0</v>
      </c>
      <c r="E23" s="348">
        <f>'Final Budget'!$C$22</f>
        <v>0</v>
      </c>
      <c r="F23" s="350" t="str">
        <f>IF(D23=0,"",(E23/D23)-1)</f>
        <v/>
      </c>
    </row>
    <row r="24" spans="1:6" ht="19.95" customHeight="1" x14ac:dyDescent="0.25">
      <c r="A24" s="420"/>
      <c r="B24" s="421" t="s">
        <v>91</v>
      </c>
      <c r="C24" s="422"/>
      <c r="D24" s="55">
        <v>0</v>
      </c>
      <c r="E24" s="349">
        <f>'Budget Worksheet '!I32</f>
        <v>0</v>
      </c>
      <c r="F24" s="351" t="str">
        <f>IF(D24=0,"",(E24/D24)-1)</f>
        <v/>
      </c>
    </row>
    <row r="25" spans="1:6" ht="19.95" customHeight="1" x14ac:dyDescent="0.25">
      <c r="A25" s="416"/>
      <c r="B25" s="426" t="s">
        <v>77</v>
      </c>
      <c r="C25" s="572"/>
      <c r="D25" s="582">
        <f>D21+D23+D24</f>
        <v>0</v>
      </c>
      <c r="E25" s="573" t="e">
        <f>SUM(E21+E23+E24)</f>
        <v>#VALUE!</v>
      </c>
      <c r="F25" s="583" t="str">
        <f>IF(D25=0,"",(E25/D25)-1)</f>
        <v/>
      </c>
    </row>
    <row r="26" spans="1:6" ht="19.95" customHeight="1" thickBot="1" x14ac:dyDescent="0.3">
      <c r="A26" s="579"/>
      <c r="B26" s="580"/>
      <c r="C26" s="307"/>
      <c r="D26" s="584"/>
      <c r="E26" s="584"/>
      <c r="F26" s="581"/>
    </row>
    <row r="27" spans="1:6" ht="3" customHeight="1" thickBot="1" x14ac:dyDescent="0.3">
      <c r="A27" s="568"/>
      <c r="B27" s="569"/>
      <c r="C27" s="569"/>
      <c r="D27" s="570"/>
      <c r="E27" s="570"/>
      <c r="F27" s="571"/>
    </row>
    <row r="28" spans="1:6" ht="19.95" customHeight="1" x14ac:dyDescent="0.25">
      <c r="A28" s="561" t="s">
        <v>72</v>
      </c>
      <c r="B28" s="562" t="s">
        <v>78</v>
      </c>
      <c r="C28" s="415"/>
      <c r="D28" s="563"/>
      <c r="E28" s="564">
        <f>'Final Budget'!C18</f>
        <v>0</v>
      </c>
      <c r="F28" s="352" t="str">
        <f t="shared" ref="F28:F33" si="1">IF(D28=0,"",(E28/D28)-1)</f>
        <v/>
      </c>
    </row>
    <row r="29" spans="1:6" ht="19.95" customHeight="1" x14ac:dyDescent="0.25">
      <c r="A29" s="556"/>
      <c r="B29" s="557" t="s">
        <v>116</v>
      </c>
      <c r="C29" s="558"/>
      <c r="D29" s="559"/>
      <c r="E29" s="560">
        <f>'Final Budget'!E19</f>
        <v>0</v>
      </c>
      <c r="F29" s="340" t="str">
        <f t="shared" si="1"/>
        <v/>
      </c>
    </row>
    <row r="30" spans="1:6" ht="19.95" customHeight="1" x14ac:dyDescent="0.25">
      <c r="A30" s="305"/>
      <c r="B30" s="423" t="s">
        <v>117</v>
      </c>
      <c r="C30" s="286"/>
      <c r="D30" s="121"/>
      <c r="E30" s="287">
        <f>'Final Budget'!F19</f>
        <v>0</v>
      </c>
      <c r="F30" s="340" t="str">
        <f t="shared" si="1"/>
        <v/>
      </c>
    </row>
    <row r="31" spans="1:6" ht="19.95" customHeight="1" x14ac:dyDescent="0.25">
      <c r="A31" s="305"/>
      <c r="B31" s="423" t="s">
        <v>118</v>
      </c>
      <c r="C31" s="286"/>
      <c r="D31" s="121"/>
      <c r="E31" s="287">
        <f>'Final Budget'!G19</f>
        <v>0</v>
      </c>
      <c r="F31" s="340" t="str">
        <f t="shared" si="1"/>
        <v/>
      </c>
    </row>
    <row r="32" spans="1:6" ht="19.95" customHeight="1" x14ac:dyDescent="0.25">
      <c r="A32" s="305"/>
      <c r="B32" s="423" t="s">
        <v>119</v>
      </c>
      <c r="C32" s="286"/>
      <c r="D32" s="121"/>
      <c r="E32" s="287">
        <f>'Final Budget'!D19</f>
        <v>0</v>
      </c>
      <c r="F32" s="340" t="str">
        <f t="shared" si="1"/>
        <v/>
      </c>
    </row>
    <row r="33" spans="1:6" ht="19.95" customHeight="1" thickBot="1" x14ac:dyDescent="0.3">
      <c r="A33" s="306"/>
      <c r="B33" s="424" t="s">
        <v>187</v>
      </c>
      <c r="C33" s="307"/>
      <c r="D33" s="122"/>
      <c r="E33" s="288">
        <f>'Final Budget'!D26</f>
        <v>0</v>
      </c>
      <c r="F33" s="341" t="str">
        <f t="shared" si="1"/>
        <v/>
      </c>
    </row>
    <row r="34" spans="1:6" ht="13.2" x14ac:dyDescent="0.25">
      <c r="A34" s="828" t="s">
        <v>49</v>
      </c>
      <c r="B34" s="829"/>
      <c r="C34" s="829"/>
      <c r="D34" s="829"/>
      <c r="E34" s="829"/>
      <c r="F34" s="830"/>
    </row>
    <row r="35" spans="1:6" ht="13.8" thickBot="1" x14ac:dyDescent="0.3">
      <c r="A35" s="822" t="s">
        <v>50</v>
      </c>
      <c r="B35" s="823"/>
      <c r="C35" s="823"/>
      <c r="D35" s="823"/>
      <c r="E35" s="823"/>
      <c r="F35" s="824"/>
    </row>
  </sheetData>
  <sheetProtection selectLockedCells="1"/>
  <mergeCells count="8">
    <mergeCell ref="A5:F5"/>
    <mergeCell ref="A16:C16"/>
    <mergeCell ref="A35:F35"/>
    <mergeCell ref="A1:F1"/>
    <mergeCell ref="A2:F2"/>
    <mergeCell ref="A34:F34"/>
    <mergeCell ref="A3:F3"/>
    <mergeCell ref="A4:F4"/>
  </mergeCells>
  <phoneticPr fontId="0" type="noConversion"/>
  <printOptions horizontalCentered="1"/>
  <pageMargins left="0.5" right="0.5" top="0.5" bottom="0.5" header="0.25" footer="0.25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47EC-37D3-4D92-AD2A-B9E8853085E4}">
  <sheetPr>
    <pageSetUpPr fitToPage="1"/>
  </sheetPr>
  <dimension ref="A1:AC44"/>
  <sheetViews>
    <sheetView topLeftCell="A4" zoomScaleNormal="100" workbookViewId="0">
      <selection activeCell="E25" sqref="E25:J25"/>
    </sheetView>
  </sheetViews>
  <sheetFormatPr defaultColWidth="9.109375" defaultRowHeight="13.2" x14ac:dyDescent="0.25"/>
  <cols>
    <col min="1" max="4" width="2.6640625" style="199" customWidth="1"/>
    <col min="5" max="6" width="2.6640625" style="200" customWidth="1"/>
    <col min="7" max="7" width="9.109375" style="200"/>
    <col min="9" max="9" width="18.44140625" customWidth="1"/>
    <col min="10" max="10" width="19.77734375" customWidth="1"/>
    <col min="11" max="11" width="24.44140625" style="157" customWidth="1"/>
    <col min="12" max="12" width="1.33203125" customWidth="1"/>
    <col min="13" max="13" width="10.6640625" customWidth="1"/>
    <col min="14" max="14" width="1.33203125" customWidth="1"/>
    <col min="15" max="15" width="10.6640625" customWidth="1"/>
    <col min="16" max="16" width="1.33203125" customWidth="1"/>
    <col min="17" max="17" width="10.6640625" customWidth="1"/>
    <col min="18" max="18" width="1.33203125" customWidth="1"/>
    <col min="19" max="19" width="10.6640625" customWidth="1"/>
    <col min="20" max="20" width="1.33203125" customWidth="1"/>
    <col min="21" max="21" width="10.6640625" customWidth="1"/>
    <col min="22" max="22" width="1.44140625" customWidth="1"/>
    <col min="23" max="23" width="10.6640625" customWidth="1"/>
    <col min="24" max="24" width="1.33203125" customWidth="1"/>
    <col min="25" max="25" width="10.6640625" customWidth="1"/>
    <col min="26" max="26" width="1.33203125" customWidth="1"/>
    <col min="27" max="27" width="15" customWidth="1"/>
    <col min="28" max="28" width="1.33203125" customWidth="1"/>
    <col min="29" max="29" width="16.109375" customWidth="1"/>
  </cols>
  <sheetData>
    <row r="1" spans="1:29" s="186" customFormat="1" ht="30" customHeight="1" x14ac:dyDescent="0.4">
      <c r="A1" s="839" t="s">
        <v>207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372"/>
      <c r="M1" s="372"/>
      <c r="N1" s="372"/>
      <c r="O1" s="372"/>
    </row>
    <row r="2" spans="1:29" s="188" customFormat="1" ht="19.05" customHeight="1" x14ac:dyDescent="0.3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29" s="188" customFormat="1" ht="19.05" customHeight="1" x14ac:dyDescent="0.3">
      <c r="A3" s="843" t="s">
        <v>170</v>
      </c>
      <c r="B3" s="843"/>
      <c r="C3" s="843"/>
      <c r="D3" s="843"/>
      <c r="E3" s="843"/>
      <c r="F3" s="843"/>
      <c r="G3" s="843"/>
      <c r="H3" s="841">
        <f>'Salary Worksheet'!$C$3</f>
        <v>0</v>
      </c>
      <c r="I3" s="841"/>
      <c r="J3" s="841"/>
      <c r="K3" s="841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</row>
    <row r="4" spans="1:29" ht="19.05" customHeight="1" x14ac:dyDescent="0.3">
      <c r="A4" s="843" t="s">
        <v>171</v>
      </c>
      <c r="B4" s="843"/>
      <c r="C4" s="843"/>
      <c r="D4" s="843"/>
      <c r="E4" s="843"/>
      <c r="F4" s="843"/>
      <c r="G4" s="843"/>
      <c r="H4" s="842">
        <f>'Salary Worksheet'!$C$4</f>
        <v>0</v>
      </c>
      <c r="I4" s="842"/>
      <c r="J4" s="842"/>
      <c r="K4" s="842"/>
      <c r="L4" s="188"/>
      <c r="M4" s="188"/>
      <c r="N4" s="188"/>
      <c r="O4" s="188"/>
    </row>
    <row r="5" spans="1:29" ht="19.05" customHeight="1" x14ac:dyDescent="0.3">
      <c r="A5" s="843" t="s">
        <v>195</v>
      </c>
      <c r="B5" s="843"/>
      <c r="C5" s="843"/>
      <c r="D5" s="843"/>
      <c r="E5" s="843"/>
      <c r="F5" s="843"/>
      <c r="G5" s="843"/>
      <c r="H5" s="842">
        <f>'Salary Worksheet'!$C$5</f>
        <v>0</v>
      </c>
      <c r="I5" s="842"/>
      <c r="J5" s="842"/>
      <c r="K5" s="842"/>
      <c r="L5" s="188"/>
      <c r="M5" s="188"/>
      <c r="N5" s="188"/>
      <c r="O5" s="188"/>
    </row>
    <row r="6" spans="1:29" ht="19.05" customHeight="1" x14ac:dyDescent="0.3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</row>
    <row r="7" spans="1:29" s="192" customFormat="1" ht="19.05" customHeight="1" x14ac:dyDescent="0.3">
      <c r="A7" s="190"/>
      <c r="B7" s="191"/>
      <c r="C7" s="191"/>
      <c r="K7" s="201"/>
    </row>
    <row r="8" spans="1:29" s="192" customFormat="1" ht="19.05" customHeight="1" thickBot="1" x14ac:dyDescent="0.35">
      <c r="A8" s="368" t="s">
        <v>198</v>
      </c>
      <c r="B8" s="368"/>
      <c r="C8" s="368"/>
      <c r="D8" s="368"/>
      <c r="E8" s="368"/>
      <c r="F8" s="368"/>
      <c r="G8" s="368"/>
      <c r="H8" s="368"/>
      <c r="I8" s="368"/>
      <c r="J8" s="318"/>
      <c r="K8" s="187"/>
      <c r="L8" s="7"/>
      <c r="M8" s="7"/>
      <c r="N8" s="193"/>
    </row>
    <row r="9" spans="1:29" ht="19.05" customHeight="1" x14ac:dyDescent="0.3">
      <c r="A9" s="353"/>
      <c r="B9" s="353"/>
      <c r="C9" s="353" t="s">
        <v>70</v>
      </c>
      <c r="D9" s="353"/>
      <c r="E9" s="837" t="s">
        <v>20</v>
      </c>
      <c r="F9" s="837"/>
      <c r="G9" s="837"/>
      <c r="H9" s="837"/>
      <c r="I9" s="837"/>
      <c r="J9" s="837"/>
      <c r="K9" s="355">
        <f>'Final Budget'!$F$19</f>
        <v>0</v>
      </c>
      <c r="L9" s="197"/>
      <c r="M9" s="197"/>
    </row>
    <row r="10" spans="1:29" ht="19.05" customHeight="1" x14ac:dyDescent="0.3">
      <c r="A10" s="353"/>
      <c r="B10" s="353"/>
      <c r="C10" s="353" t="s">
        <v>71</v>
      </c>
      <c r="D10" s="353"/>
      <c r="E10" s="837" t="s">
        <v>137</v>
      </c>
      <c r="F10" s="837"/>
      <c r="G10" s="837"/>
      <c r="H10" s="837"/>
      <c r="I10" s="837"/>
      <c r="J10" s="837"/>
      <c r="K10" s="356">
        <f>'Final Budget'!$F$18</f>
        <v>0</v>
      </c>
      <c r="L10" s="2"/>
      <c r="M10" s="2"/>
    </row>
    <row r="11" spans="1:29" ht="19.05" customHeight="1" x14ac:dyDescent="0.3">
      <c r="A11" s="353"/>
      <c r="B11" s="353"/>
      <c r="C11" s="353" t="s">
        <v>72</v>
      </c>
      <c r="D11" s="353"/>
      <c r="E11" s="837" t="s">
        <v>138</v>
      </c>
      <c r="F11" s="837"/>
      <c r="G11" s="837"/>
      <c r="H11" s="837"/>
      <c r="I11" s="837"/>
      <c r="J11" s="837"/>
      <c r="K11" s="357"/>
      <c r="L11" s="197"/>
      <c r="M11" s="197"/>
    </row>
    <row r="12" spans="1:29" ht="19.05" customHeight="1" x14ac:dyDescent="0.3">
      <c r="A12" s="353"/>
      <c r="B12" s="353"/>
      <c r="C12" s="353"/>
      <c r="D12" s="353"/>
      <c r="E12" s="353" t="s">
        <v>139</v>
      </c>
      <c r="F12" s="354"/>
      <c r="G12" s="837" t="s">
        <v>200</v>
      </c>
      <c r="H12" s="837"/>
      <c r="I12" s="837"/>
      <c r="J12" s="837"/>
      <c r="K12" s="370">
        <f>ROUNDUP(K9*K10,0)</f>
        <v>0</v>
      </c>
      <c r="L12" s="3"/>
      <c r="M12" s="3"/>
      <c r="O12" s="3"/>
    </row>
    <row r="13" spans="1:29" ht="19.05" customHeight="1" x14ac:dyDescent="0.3">
      <c r="A13" s="353"/>
      <c r="B13" s="353"/>
      <c r="C13" s="353"/>
      <c r="D13" s="353"/>
      <c r="E13" s="354"/>
      <c r="F13" s="354"/>
      <c r="G13" s="838"/>
      <c r="H13" s="838"/>
      <c r="I13" s="838"/>
      <c r="J13" s="838"/>
      <c r="K13" s="358"/>
    </row>
    <row r="14" spans="1:29" ht="19.05" customHeight="1" x14ac:dyDescent="0.3">
      <c r="A14" s="353"/>
      <c r="B14" s="353"/>
      <c r="C14" s="353"/>
      <c r="D14" s="353"/>
      <c r="E14" s="354"/>
      <c r="F14" s="354"/>
      <c r="G14" s="354"/>
      <c r="H14" s="359"/>
      <c r="I14" s="359"/>
      <c r="J14" s="359"/>
      <c r="K14" s="358"/>
    </row>
    <row r="15" spans="1:29" ht="19.05" customHeight="1" thickBot="1" x14ac:dyDescent="0.35">
      <c r="A15" s="836" t="s">
        <v>1</v>
      </c>
      <c r="B15" s="836"/>
      <c r="C15" s="836"/>
      <c r="D15" s="836"/>
      <c r="E15" s="836"/>
      <c r="F15" s="836"/>
      <c r="G15" s="836"/>
      <c r="H15" s="836"/>
      <c r="I15" s="836"/>
      <c r="J15" s="318"/>
      <c r="K15" s="187"/>
      <c r="L15" s="192"/>
      <c r="M15" s="192"/>
    </row>
    <row r="16" spans="1:29" s="192" customFormat="1" ht="19.05" customHeight="1" x14ac:dyDescent="0.3">
      <c r="A16" s="353"/>
      <c r="B16" s="353"/>
      <c r="C16" s="353" t="s">
        <v>70</v>
      </c>
      <c r="D16" s="353"/>
      <c r="E16" s="837" t="s">
        <v>20</v>
      </c>
      <c r="F16" s="837"/>
      <c r="G16" s="837"/>
      <c r="H16" s="837"/>
      <c r="I16" s="837"/>
      <c r="J16" s="837"/>
      <c r="K16" s="355">
        <f>'Final Budget'!$E$19</f>
        <v>0</v>
      </c>
      <c r="L16" s="7"/>
      <c r="M16" s="201"/>
    </row>
    <row r="17" spans="1:16" ht="19.05" customHeight="1" x14ac:dyDescent="0.3">
      <c r="A17" s="353"/>
      <c r="B17" s="353"/>
      <c r="C17" s="353" t="s">
        <v>71</v>
      </c>
      <c r="D17" s="353"/>
      <c r="E17" s="837" t="s">
        <v>137</v>
      </c>
      <c r="F17" s="837"/>
      <c r="G17" s="837"/>
      <c r="H17" s="837"/>
      <c r="I17" s="837"/>
      <c r="J17" s="837"/>
      <c r="K17" s="356">
        <f>'Final Budget'!$E$18</f>
        <v>0</v>
      </c>
      <c r="L17" s="7"/>
      <c r="M17" s="7"/>
    </row>
    <row r="18" spans="1:16" ht="19.05" customHeight="1" x14ac:dyDescent="0.3">
      <c r="A18" s="353"/>
      <c r="B18" s="353"/>
      <c r="C18" s="353" t="s">
        <v>72</v>
      </c>
      <c r="D18" s="353"/>
      <c r="E18" s="837" t="s">
        <v>138</v>
      </c>
      <c r="F18" s="837"/>
      <c r="G18" s="837"/>
      <c r="H18" s="837"/>
      <c r="I18" s="837"/>
      <c r="J18" s="837"/>
      <c r="K18" s="357"/>
      <c r="L18" s="197"/>
      <c r="M18" s="197"/>
    </row>
    <row r="19" spans="1:16" ht="19.05" customHeight="1" x14ac:dyDescent="0.3">
      <c r="A19" s="353"/>
      <c r="B19" s="353"/>
      <c r="C19" s="353"/>
      <c r="D19" s="353"/>
      <c r="E19" s="353" t="s">
        <v>139</v>
      </c>
      <c r="F19" s="354"/>
      <c r="G19" s="837" t="s">
        <v>200</v>
      </c>
      <c r="H19" s="837"/>
      <c r="I19" s="837"/>
      <c r="J19" s="837"/>
      <c r="K19" s="370">
        <f>ROUNDUP(K16*K17,0)</f>
        <v>0</v>
      </c>
      <c r="L19" s="197"/>
      <c r="M19" s="202"/>
    </row>
    <row r="20" spans="1:16" ht="19.05" customHeight="1" x14ac:dyDescent="0.3">
      <c r="A20" s="353"/>
      <c r="B20" s="353"/>
      <c r="C20" s="353"/>
      <c r="D20" s="353"/>
      <c r="E20" s="354"/>
      <c r="F20" s="354"/>
      <c r="G20" s="838"/>
      <c r="H20" s="838"/>
      <c r="I20" s="838"/>
      <c r="J20" s="838"/>
      <c r="K20" s="358"/>
      <c r="L20" s="197"/>
      <c r="M20" s="202"/>
    </row>
    <row r="21" spans="1:16" ht="19.05" customHeight="1" x14ac:dyDescent="0.3">
      <c r="A21" s="353"/>
      <c r="B21" s="353"/>
      <c r="C21" s="353"/>
      <c r="D21" s="353"/>
      <c r="E21" s="354"/>
      <c r="F21" s="354"/>
      <c r="G21" s="354"/>
      <c r="H21" s="359"/>
      <c r="I21" s="359"/>
      <c r="J21" s="359"/>
      <c r="K21" s="187"/>
      <c r="L21" s="197"/>
      <c r="M21" s="197"/>
    </row>
    <row r="22" spans="1:16" ht="19.05" customHeight="1" thickBot="1" x14ac:dyDescent="0.35">
      <c r="A22" s="836" t="s">
        <v>199</v>
      </c>
      <c r="B22" s="836"/>
      <c r="C22" s="836"/>
      <c r="D22" s="836"/>
      <c r="E22" s="836"/>
      <c r="F22" s="836"/>
      <c r="G22" s="836"/>
      <c r="H22" s="836"/>
      <c r="I22" s="836"/>
      <c r="J22" s="318"/>
      <c r="K22" s="187"/>
    </row>
    <row r="23" spans="1:16" ht="19.05" customHeight="1" x14ac:dyDescent="0.3">
      <c r="A23" s="353"/>
      <c r="B23" s="353"/>
      <c r="C23" s="353" t="s">
        <v>70</v>
      </c>
      <c r="D23" s="353"/>
      <c r="E23" s="837" t="s">
        <v>20</v>
      </c>
      <c r="F23" s="837"/>
      <c r="G23" s="837"/>
      <c r="H23" s="837"/>
      <c r="I23" s="837"/>
      <c r="J23" s="837"/>
      <c r="K23" s="355">
        <f>'Final Budget'!$G$19</f>
        <v>0</v>
      </c>
    </row>
    <row r="24" spans="1:16" ht="19.05" customHeight="1" x14ac:dyDescent="0.3">
      <c r="A24" s="353"/>
      <c r="B24" s="353"/>
      <c r="C24" s="353" t="s">
        <v>71</v>
      </c>
      <c r="D24" s="353"/>
      <c r="E24" s="837" t="s">
        <v>137</v>
      </c>
      <c r="F24" s="837"/>
      <c r="G24" s="837"/>
      <c r="H24" s="837"/>
      <c r="I24" s="837"/>
      <c r="J24" s="837"/>
      <c r="K24" s="356">
        <f>'Final Budget'!$G$18</f>
        <v>0</v>
      </c>
      <c r="L24" s="3"/>
      <c r="M24" s="3"/>
    </row>
    <row r="25" spans="1:16" ht="19.05" customHeight="1" x14ac:dyDescent="0.3">
      <c r="A25" s="353"/>
      <c r="B25" s="353"/>
      <c r="C25" s="353" t="s">
        <v>72</v>
      </c>
      <c r="D25" s="353"/>
      <c r="E25" s="837" t="s">
        <v>138</v>
      </c>
      <c r="F25" s="837"/>
      <c r="G25" s="837"/>
      <c r="H25" s="837"/>
      <c r="I25" s="837"/>
      <c r="J25" s="837"/>
      <c r="K25" s="357"/>
    </row>
    <row r="26" spans="1:16" ht="19.05" customHeight="1" x14ac:dyDescent="0.3">
      <c r="A26" s="353"/>
      <c r="B26" s="353"/>
      <c r="C26" s="353"/>
      <c r="D26" s="353"/>
      <c r="E26" s="353" t="s">
        <v>139</v>
      </c>
      <c r="F26" s="354"/>
      <c r="G26" s="837" t="s">
        <v>200</v>
      </c>
      <c r="H26" s="837"/>
      <c r="I26" s="837"/>
      <c r="J26" s="837"/>
      <c r="K26" s="370">
        <f>ROUNDUP(K23*K24,0)</f>
        <v>0</v>
      </c>
    </row>
    <row r="27" spans="1:16" ht="19.05" customHeight="1" x14ac:dyDescent="0.3">
      <c r="A27" s="353"/>
      <c r="B27" s="353"/>
      <c r="C27" s="353"/>
      <c r="D27" s="353"/>
      <c r="E27" s="353"/>
      <c r="F27" s="354"/>
      <c r="G27" s="354"/>
      <c r="H27" s="354"/>
      <c r="I27" s="354"/>
      <c r="J27" s="354"/>
      <c r="K27" s="369"/>
    </row>
    <row r="28" spans="1:16" ht="19.05" customHeight="1" x14ac:dyDescent="0.3">
      <c r="A28" s="353"/>
      <c r="B28" s="353"/>
      <c r="C28" s="353"/>
      <c r="D28" s="353"/>
      <c r="E28" s="354"/>
      <c r="F28" s="354"/>
      <c r="G28" s="838"/>
      <c r="H28" s="838"/>
      <c r="I28" s="838"/>
      <c r="J28" s="838"/>
      <c r="K28" s="358"/>
      <c r="L28" s="3"/>
      <c r="M28" s="3"/>
    </row>
    <row r="29" spans="1:16" ht="19.05" customHeight="1" thickBot="1" x14ac:dyDescent="0.35">
      <c r="A29" s="836" t="s">
        <v>201</v>
      </c>
      <c r="B29" s="836"/>
      <c r="C29" s="836"/>
      <c r="D29" s="836"/>
      <c r="E29" s="836"/>
      <c r="F29" s="836"/>
      <c r="G29" s="836"/>
      <c r="H29" s="836"/>
      <c r="I29" s="836"/>
      <c r="J29" s="188"/>
      <c r="K29" s="187"/>
    </row>
    <row r="30" spans="1:16" ht="19.05" customHeight="1" x14ac:dyDescent="0.3">
      <c r="A30" s="353"/>
      <c r="B30" s="353"/>
      <c r="C30" s="360" t="s">
        <v>70</v>
      </c>
      <c r="D30" s="361"/>
      <c r="E30" s="834" t="s">
        <v>20</v>
      </c>
      <c r="F30" s="834"/>
      <c r="G30" s="834"/>
      <c r="H30" s="834"/>
      <c r="I30" s="834"/>
      <c r="J30" s="834"/>
      <c r="K30" s="355">
        <f>'Final Budget'!$D$19</f>
        <v>0</v>
      </c>
      <c r="O30" s="206"/>
      <c r="P30" s="207"/>
    </row>
    <row r="31" spans="1:16" ht="19.05" customHeight="1" x14ac:dyDescent="0.3">
      <c r="A31" s="353"/>
      <c r="B31" s="353"/>
      <c r="C31" s="360" t="s">
        <v>71</v>
      </c>
      <c r="D31" s="361"/>
      <c r="E31" s="834" t="s">
        <v>37</v>
      </c>
      <c r="F31" s="834"/>
      <c r="G31" s="834"/>
      <c r="H31" s="834"/>
      <c r="I31" s="834"/>
      <c r="J31" s="834"/>
      <c r="K31" s="362">
        <f>'Final Budget'!$C$21</f>
        <v>0</v>
      </c>
    </row>
    <row r="32" spans="1:16" ht="19.05" customHeight="1" x14ac:dyDescent="0.3">
      <c r="A32" s="353"/>
      <c r="B32" s="353"/>
      <c r="C32" s="360" t="s">
        <v>72</v>
      </c>
      <c r="D32" s="361"/>
      <c r="E32" s="834" t="s">
        <v>232</v>
      </c>
      <c r="F32" s="834"/>
      <c r="G32" s="834"/>
      <c r="H32" s="834"/>
      <c r="I32" s="834"/>
      <c r="J32" s="834"/>
      <c r="K32" s="362">
        <f>'Final Budget'!$D$26</f>
        <v>0</v>
      </c>
    </row>
    <row r="33" spans="1:13" ht="19.05" customHeight="1" x14ac:dyDescent="0.3">
      <c r="A33" s="353"/>
      <c r="B33" s="353"/>
      <c r="C33" s="360" t="s">
        <v>142</v>
      </c>
      <c r="D33" s="361"/>
      <c r="E33" s="834" t="s">
        <v>137</v>
      </c>
      <c r="F33" s="834"/>
      <c r="G33" s="834"/>
      <c r="H33" s="834"/>
      <c r="I33" s="834"/>
      <c r="J33" s="834"/>
      <c r="K33" s="363">
        <f>'Final Budget'!$D$18</f>
        <v>0</v>
      </c>
    </row>
    <row r="34" spans="1:13" ht="19.05" customHeight="1" x14ac:dyDescent="0.3">
      <c r="A34" s="353"/>
      <c r="B34" s="353"/>
      <c r="C34" s="360" t="s">
        <v>143</v>
      </c>
      <c r="D34" s="361"/>
      <c r="E34" s="834" t="s">
        <v>144</v>
      </c>
      <c r="F34" s="834"/>
      <c r="G34" s="834"/>
      <c r="H34" s="834"/>
      <c r="I34" s="834"/>
      <c r="J34" s="834"/>
      <c r="K34" s="358"/>
    </row>
    <row r="35" spans="1:13" ht="19.05" customHeight="1" x14ac:dyDescent="0.3">
      <c r="A35" s="353"/>
      <c r="B35" s="353"/>
      <c r="C35" s="361"/>
      <c r="D35" s="361"/>
      <c r="E35" s="364" t="s">
        <v>139</v>
      </c>
      <c r="F35" s="364"/>
      <c r="G35" s="834" t="s">
        <v>202</v>
      </c>
      <c r="H35" s="834"/>
      <c r="I35" s="834"/>
      <c r="J35" s="834"/>
      <c r="K35" s="370">
        <f>ROUNDUP(K32*K33,0)</f>
        <v>0</v>
      </c>
    </row>
    <row r="36" spans="1:13" ht="19.05" customHeight="1" x14ac:dyDescent="0.3">
      <c r="A36" s="353"/>
      <c r="B36" s="353"/>
      <c r="C36" s="361"/>
      <c r="D36" s="361"/>
      <c r="E36" s="364" t="s">
        <v>145</v>
      </c>
      <c r="F36" s="364"/>
      <c r="G36" s="834" t="s">
        <v>203</v>
      </c>
      <c r="H36" s="834"/>
      <c r="I36" s="834"/>
      <c r="J36" s="834"/>
      <c r="K36" s="365">
        <f>ROUNDUP(K31*K33,0)</f>
        <v>0</v>
      </c>
    </row>
    <row r="37" spans="1:13" ht="19.05" customHeight="1" x14ac:dyDescent="0.3">
      <c r="A37" s="353"/>
      <c r="B37" s="353"/>
      <c r="C37" s="361"/>
      <c r="D37" s="361"/>
      <c r="E37" s="364" t="s">
        <v>147</v>
      </c>
      <c r="F37" s="364"/>
      <c r="G37" s="834" t="s">
        <v>204</v>
      </c>
      <c r="H37" s="834"/>
      <c r="I37" s="834"/>
      <c r="J37" s="834"/>
      <c r="K37" s="366">
        <f>(K35/0.9)-K35</f>
        <v>0</v>
      </c>
    </row>
    <row r="38" spans="1:13" ht="19.05" customHeight="1" x14ac:dyDescent="0.3">
      <c r="A38" s="353"/>
      <c r="B38" s="353"/>
      <c r="C38" s="361"/>
      <c r="D38" s="361"/>
      <c r="E38" s="364"/>
      <c r="F38" s="364"/>
      <c r="G38" s="835" t="s">
        <v>205</v>
      </c>
      <c r="H38" s="835"/>
      <c r="I38" s="835"/>
      <c r="J38" s="835"/>
      <c r="K38" s="358"/>
    </row>
    <row r="39" spans="1:13" ht="19.05" customHeight="1" x14ac:dyDescent="0.3">
      <c r="A39" s="353"/>
      <c r="B39" s="353"/>
      <c r="C39" s="361"/>
      <c r="D39" s="361"/>
      <c r="E39" s="364"/>
      <c r="F39" s="364"/>
      <c r="G39" s="367"/>
      <c r="H39" s="367"/>
      <c r="I39" s="367"/>
      <c r="J39" s="367"/>
      <c r="K39" s="358"/>
    </row>
    <row r="40" spans="1:13" ht="19.05" customHeight="1" x14ac:dyDescent="0.3">
      <c r="A40" s="353"/>
      <c r="B40" s="353"/>
      <c r="C40" s="361"/>
      <c r="D40" s="361"/>
      <c r="E40" s="364"/>
      <c r="F40" s="364"/>
      <c r="G40" s="364"/>
      <c r="H40" s="360"/>
      <c r="I40" s="360"/>
      <c r="J40" s="360"/>
      <c r="K40" s="358"/>
    </row>
    <row r="41" spans="1:13" ht="30" customHeight="1" x14ac:dyDescent="0.4">
      <c r="A41" s="840" t="s">
        <v>206</v>
      </c>
      <c r="B41" s="840"/>
      <c r="C41" s="840"/>
      <c r="D41" s="840"/>
      <c r="E41" s="840"/>
      <c r="F41" s="840"/>
      <c r="G41" s="840"/>
      <c r="H41" s="840"/>
      <c r="I41" s="840"/>
      <c r="J41" s="840"/>
      <c r="K41" s="371">
        <f>K12+K19+K26+K35</f>
        <v>0</v>
      </c>
      <c r="M41" s="3"/>
    </row>
    <row r="42" spans="1:13" ht="19.05" customHeight="1" x14ac:dyDescent="0.25"/>
    <row r="43" spans="1:13" ht="18.75" customHeight="1" x14ac:dyDescent="0.25"/>
    <row r="44" spans="1:13" ht="18.75" customHeight="1" x14ac:dyDescent="0.25"/>
  </sheetData>
  <sheetProtection password="CC3D" sheet="1" objects="1" scenarios="1" selectLockedCells="1"/>
  <mergeCells count="35">
    <mergeCell ref="A1:K1"/>
    <mergeCell ref="A29:I29"/>
    <mergeCell ref="A41:J41"/>
    <mergeCell ref="H3:K3"/>
    <mergeCell ref="H4:K4"/>
    <mergeCell ref="H5:K5"/>
    <mergeCell ref="E9:J9"/>
    <mergeCell ref="E10:J10"/>
    <mergeCell ref="E11:J11"/>
    <mergeCell ref="E25:J25"/>
    <mergeCell ref="A3:G3"/>
    <mergeCell ref="A4:G4"/>
    <mergeCell ref="A5:G5"/>
    <mergeCell ref="E30:J30"/>
    <mergeCell ref="G19:J19"/>
    <mergeCell ref="G20:J20"/>
    <mergeCell ref="A22:I22"/>
    <mergeCell ref="E23:J23"/>
    <mergeCell ref="E24:J24"/>
    <mergeCell ref="G28:J28"/>
    <mergeCell ref="G12:J12"/>
    <mergeCell ref="G13:J13"/>
    <mergeCell ref="G26:J26"/>
    <mergeCell ref="A15:I15"/>
    <mergeCell ref="E16:J16"/>
    <mergeCell ref="E17:J17"/>
    <mergeCell ref="E18:J18"/>
    <mergeCell ref="G36:J36"/>
    <mergeCell ref="G37:J37"/>
    <mergeCell ref="G38:J38"/>
    <mergeCell ref="E31:J31"/>
    <mergeCell ref="E32:J32"/>
    <mergeCell ref="E33:J33"/>
    <mergeCell ref="E34:J34"/>
    <mergeCell ref="G35:J35"/>
  </mergeCells>
  <printOptions horizontalCentered="1"/>
  <pageMargins left="0.5" right="0.5" top="0.5" bottom="0.5" header="0.25" footer="0.25"/>
  <pageSetup scale="68" orientation="landscape" r:id="rId1"/>
  <headerFooter alignWithMargins="0">
    <oddFooter>&amp;LBudget Workbook V8&amp;C&amp;F&amp;R3/21/2012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DAFA3-443B-44E1-8DCD-29B981333E1E}">
  <sheetPr>
    <tabColor rgb="FF00FF00"/>
    <pageSetUpPr fitToPage="1"/>
  </sheetPr>
  <dimension ref="A1:O71"/>
  <sheetViews>
    <sheetView zoomScale="90" zoomScaleNormal="90" workbookViewId="0">
      <pane ySplit="7" topLeftCell="A8" activePane="bottomLeft" state="frozen"/>
      <selection activeCell="J25" sqref="J25"/>
      <selection pane="bottomLeft" activeCell="G32" sqref="G32"/>
    </sheetView>
  </sheetViews>
  <sheetFormatPr defaultColWidth="8.77734375" defaultRowHeight="13.2" x14ac:dyDescent="0.25"/>
  <cols>
    <col min="1" max="1" width="3.6640625" customWidth="1"/>
    <col min="2" max="2" width="27.6640625" customWidth="1"/>
    <col min="3" max="3" width="11.109375" bestFit="1" customWidth="1"/>
    <col min="4" max="10" width="13.6640625" customWidth="1"/>
    <col min="11" max="11" width="2.6640625" customWidth="1"/>
    <col min="12" max="15" width="15.6640625" customWidth="1"/>
  </cols>
  <sheetData>
    <row r="1" spans="1:15" ht="18.75" customHeight="1" x14ac:dyDescent="0.4">
      <c r="A1" s="804" t="s">
        <v>111</v>
      </c>
      <c r="B1" s="805"/>
      <c r="C1" s="805"/>
      <c r="D1" s="805"/>
      <c r="E1" s="805"/>
      <c r="F1" s="805"/>
      <c r="G1" s="805"/>
      <c r="H1" s="805"/>
      <c r="I1" s="805"/>
      <c r="J1" s="806"/>
    </row>
    <row r="2" spans="1:15" ht="27.75" customHeight="1" x14ac:dyDescent="0.3">
      <c r="A2" s="844">
        <f>'Salary Worksheet'!$C$3</f>
        <v>0</v>
      </c>
      <c r="B2" s="845"/>
      <c r="C2" s="845"/>
      <c r="D2" s="845"/>
      <c r="E2" s="845"/>
      <c r="F2" s="845"/>
      <c r="G2" s="845"/>
      <c r="H2" s="845"/>
      <c r="I2" s="845"/>
      <c r="J2" s="846"/>
    </row>
    <row r="3" spans="1:15" ht="15.75" customHeight="1" x14ac:dyDescent="0.25">
      <c r="A3" s="816">
        <f>'Salary Worksheet'!$C$4</f>
        <v>0</v>
      </c>
      <c r="B3" s="817"/>
      <c r="C3" s="817"/>
      <c r="D3" s="817"/>
      <c r="E3" s="817"/>
      <c r="F3" s="817"/>
      <c r="G3" s="817"/>
      <c r="H3" s="817"/>
      <c r="I3" s="817"/>
      <c r="J3" s="818"/>
    </row>
    <row r="4" spans="1:15" ht="26.25" customHeight="1" thickBot="1" x14ac:dyDescent="0.3">
      <c r="A4" s="847">
        <f>'Salary Worksheet'!$C$5</f>
        <v>0</v>
      </c>
      <c r="B4" s="848"/>
      <c r="C4" s="848"/>
      <c r="D4" s="848"/>
      <c r="E4" s="848"/>
      <c r="F4" s="848"/>
      <c r="G4" s="848"/>
      <c r="H4" s="848"/>
      <c r="I4" s="848"/>
      <c r="J4" s="849"/>
    </row>
    <row r="5" spans="1:15" x14ac:dyDescent="0.25">
      <c r="A5" s="851" t="s">
        <v>45</v>
      </c>
      <c r="B5" s="852"/>
      <c r="C5" s="433"/>
      <c r="D5" s="857" t="s">
        <v>106</v>
      </c>
      <c r="E5" s="858"/>
      <c r="F5" s="858"/>
      <c r="G5" s="858"/>
      <c r="H5" s="858"/>
      <c r="I5" s="858"/>
      <c r="J5" s="859"/>
    </row>
    <row r="6" spans="1:15" x14ac:dyDescent="0.25">
      <c r="A6" s="853"/>
      <c r="B6" s="854"/>
      <c r="C6" s="84" t="s">
        <v>26</v>
      </c>
      <c r="D6" s="524"/>
      <c r="E6" s="525"/>
      <c r="F6" s="525"/>
      <c r="G6" s="525" t="s">
        <v>153</v>
      </c>
      <c r="H6" s="525" t="s">
        <v>155</v>
      </c>
      <c r="I6" s="526" t="s">
        <v>133</v>
      </c>
      <c r="J6" s="527" t="s">
        <v>165</v>
      </c>
    </row>
    <row r="7" spans="1:15" ht="13.8" x14ac:dyDescent="0.25">
      <c r="A7" s="855"/>
      <c r="B7" s="856"/>
      <c r="C7" s="85"/>
      <c r="D7" s="528" t="s">
        <v>150</v>
      </c>
      <c r="E7" s="446" t="s">
        <v>151</v>
      </c>
      <c r="F7" s="446" t="s">
        <v>152</v>
      </c>
      <c r="G7" s="446" t="s">
        <v>154</v>
      </c>
      <c r="H7" s="446" t="s">
        <v>154</v>
      </c>
      <c r="I7" s="529" t="s">
        <v>224</v>
      </c>
      <c r="J7" s="530" t="s">
        <v>166</v>
      </c>
      <c r="K7" s="860" t="s">
        <v>93</v>
      </c>
      <c r="L7" s="861"/>
      <c r="M7" s="850" t="s">
        <v>114</v>
      </c>
      <c r="N7" s="850"/>
      <c r="O7" s="850"/>
    </row>
    <row r="8" spans="1:15" x14ac:dyDescent="0.25">
      <c r="A8" s="20" t="s">
        <v>51</v>
      </c>
      <c r="B8" s="79" t="s">
        <v>80</v>
      </c>
      <c r="C8" s="514">
        <f>SUM(D8:J8)</f>
        <v>0</v>
      </c>
      <c r="D8" s="509"/>
      <c r="E8" s="77"/>
      <c r="F8" s="76"/>
      <c r="G8" s="76"/>
      <c r="H8" s="76"/>
      <c r="I8" s="76"/>
      <c r="J8" s="35"/>
      <c r="K8" s="94"/>
      <c r="L8" s="93" t="e">
        <f>C8&lt;='Budget Worksheet '!C10</f>
        <v>#VALUE!</v>
      </c>
      <c r="M8" s="484"/>
      <c r="N8" s="484"/>
      <c r="O8" s="484"/>
    </row>
    <row r="9" spans="1:15" x14ac:dyDescent="0.25">
      <c r="A9" s="21" t="s">
        <v>53</v>
      </c>
      <c r="B9" s="79" t="s">
        <v>52</v>
      </c>
      <c r="C9" s="515">
        <f>SUM(D9:J9)</f>
        <v>0</v>
      </c>
      <c r="D9" s="510"/>
      <c r="E9" s="80"/>
      <c r="F9" s="80"/>
      <c r="G9" s="80"/>
      <c r="H9" s="80"/>
      <c r="I9" s="80"/>
      <c r="J9" s="35"/>
      <c r="K9" s="93"/>
      <c r="L9" s="93" t="e">
        <f>C9&lt;='Budget Worksheet '!C11</f>
        <v>#VALUE!</v>
      </c>
      <c r="M9" s="484"/>
      <c r="N9" s="484"/>
      <c r="O9" s="484"/>
    </row>
    <row r="10" spans="1:15" x14ac:dyDescent="0.25">
      <c r="A10" s="21" t="s">
        <v>55</v>
      </c>
      <c r="B10" s="79" t="s">
        <v>54</v>
      </c>
      <c r="C10" s="516">
        <f>SUM(C11:C13)</f>
        <v>0</v>
      </c>
      <c r="D10" s="12">
        <f>SUM(D11:D13)</f>
        <v>0</v>
      </c>
      <c r="E10" s="47">
        <f t="shared" ref="E10:J10" si="0">SUM(E11:E13)</f>
        <v>0</v>
      </c>
      <c r="F10" s="47">
        <f t="shared" si="0"/>
        <v>0</v>
      </c>
      <c r="G10" s="47">
        <f t="shared" si="0"/>
        <v>0</v>
      </c>
      <c r="H10" s="47">
        <f t="shared" si="0"/>
        <v>0</v>
      </c>
      <c r="I10" s="47">
        <f t="shared" si="0"/>
        <v>0</v>
      </c>
      <c r="J10" s="50">
        <f t="shared" si="0"/>
        <v>0</v>
      </c>
      <c r="K10" s="153"/>
      <c r="L10" s="93" t="b">
        <f>C10&lt;='Budget Worksheet '!C12</f>
        <v>1</v>
      </c>
      <c r="M10" s="484"/>
      <c r="N10" s="484"/>
      <c r="O10" s="484"/>
    </row>
    <row r="11" spans="1:15" x14ac:dyDescent="0.25">
      <c r="A11" s="22"/>
      <c r="B11" s="219" t="s">
        <v>99</v>
      </c>
      <c r="C11" s="517">
        <f>SUM(D11:J11)</f>
        <v>0</v>
      </c>
      <c r="D11" s="511"/>
      <c r="E11" s="45"/>
      <c r="F11" s="33"/>
      <c r="G11" s="44"/>
      <c r="H11" s="44"/>
      <c r="I11" s="44"/>
      <c r="J11" s="46"/>
      <c r="K11" s="153"/>
      <c r="L11" s="93"/>
      <c r="M11" s="484"/>
      <c r="N11" s="484"/>
      <c r="O11" s="484"/>
    </row>
    <row r="12" spans="1:15" x14ac:dyDescent="0.25">
      <c r="A12" s="22"/>
      <c r="B12" s="211" t="s">
        <v>5</v>
      </c>
      <c r="C12" s="517">
        <f>SUM(D12:J12)</f>
        <v>0</v>
      </c>
      <c r="D12" s="512"/>
      <c r="E12" s="36"/>
      <c r="F12" s="33"/>
      <c r="G12" s="33"/>
      <c r="H12" s="33"/>
      <c r="I12" s="33"/>
      <c r="J12" s="39"/>
      <c r="K12" s="153"/>
      <c r="L12" s="93"/>
      <c r="M12" s="484"/>
      <c r="N12" s="484"/>
      <c r="O12" s="484"/>
    </row>
    <row r="13" spans="1:15" x14ac:dyDescent="0.25">
      <c r="A13" s="23"/>
      <c r="B13" s="210" t="str">
        <f>'Budget Worksheet '!$B$15</f>
        <v>Other (specify)</v>
      </c>
      <c r="C13" s="517">
        <f>SUM(D13:J13)</f>
        <v>0</v>
      </c>
      <c r="D13" s="513"/>
      <c r="E13" s="38"/>
      <c r="F13" s="37"/>
      <c r="G13" s="37"/>
      <c r="H13" s="37"/>
      <c r="I13" s="37"/>
      <c r="J13" s="40"/>
      <c r="K13" s="153"/>
      <c r="L13" s="93"/>
      <c r="M13" s="484"/>
      <c r="N13" s="484"/>
      <c r="O13" s="484"/>
    </row>
    <row r="14" spans="1:15" x14ac:dyDescent="0.25">
      <c r="A14" s="21" t="s">
        <v>57</v>
      </c>
      <c r="B14" s="220" t="s">
        <v>56</v>
      </c>
      <c r="C14" s="516">
        <f t="shared" ref="C14:J14" si="1">SUM(C15:C27)</f>
        <v>0</v>
      </c>
      <c r="D14" s="12">
        <f t="shared" si="1"/>
        <v>0</v>
      </c>
      <c r="E14" s="12">
        <f t="shared" si="1"/>
        <v>0</v>
      </c>
      <c r="F14" s="12">
        <f t="shared" si="1"/>
        <v>0</v>
      </c>
      <c r="G14" s="12">
        <f t="shared" si="1"/>
        <v>0</v>
      </c>
      <c r="H14" s="12">
        <f t="shared" si="1"/>
        <v>0</v>
      </c>
      <c r="I14" s="12">
        <f t="shared" si="1"/>
        <v>0</v>
      </c>
      <c r="J14" s="303">
        <f t="shared" si="1"/>
        <v>0</v>
      </c>
      <c r="K14" s="153"/>
      <c r="L14" s="94" t="b">
        <f>C14&lt;='Budget Worksheet '!C16</f>
        <v>1</v>
      </c>
      <c r="M14" s="484"/>
      <c r="N14" s="484"/>
      <c r="O14" s="484"/>
    </row>
    <row r="15" spans="1:15" x14ac:dyDescent="0.25">
      <c r="A15" s="22"/>
      <c r="B15" s="211" t="s">
        <v>68</v>
      </c>
      <c r="C15" s="517">
        <f t="shared" ref="C15:C27" si="2">SUM(D15:J15)</f>
        <v>0</v>
      </c>
      <c r="D15" s="511"/>
      <c r="E15" s="45"/>
      <c r="F15" s="44"/>
      <c r="G15" s="44"/>
      <c r="H15" s="44"/>
      <c r="I15" s="44"/>
      <c r="J15" s="46"/>
      <c r="K15" s="153"/>
      <c r="L15" s="93"/>
      <c r="M15" s="484"/>
      <c r="N15" s="484"/>
      <c r="O15" s="484"/>
    </row>
    <row r="16" spans="1:15" x14ac:dyDescent="0.25">
      <c r="A16" s="22"/>
      <c r="B16" s="211" t="s">
        <v>67</v>
      </c>
      <c r="C16" s="517">
        <f t="shared" si="2"/>
        <v>0</v>
      </c>
      <c r="D16" s="512"/>
      <c r="E16" s="36"/>
      <c r="F16" s="33"/>
      <c r="G16" s="33"/>
      <c r="H16" s="33"/>
      <c r="I16" s="33"/>
      <c r="J16" s="39"/>
      <c r="K16" s="153"/>
      <c r="L16" s="93"/>
      <c r="M16" s="484"/>
      <c r="N16" s="484"/>
      <c r="O16" s="484"/>
    </row>
    <row r="17" spans="1:15" x14ac:dyDescent="0.25">
      <c r="A17" s="22"/>
      <c r="B17" s="211" t="s">
        <v>66</v>
      </c>
      <c r="C17" s="517">
        <f t="shared" si="2"/>
        <v>0</v>
      </c>
      <c r="D17" s="512"/>
      <c r="E17" s="36"/>
      <c r="F17" s="33"/>
      <c r="G17" s="33"/>
      <c r="H17" s="33"/>
      <c r="I17" s="33"/>
      <c r="J17" s="39"/>
      <c r="K17" s="153"/>
      <c r="L17" s="93"/>
      <c r="M17" s="484"/>
      <c r="N17" s="484"/>
      <c r="O17" s="484"/>
    </row>
    <row r="18" spans="1:15" x14ac:dyDescent="0.25">
      <c r="A18" s="22"/>
      <c r="B18" s="211" t="s">
        <v>7</v>
      </c>
      <c r="C18" s="517">
        <f t="shared" si="2"/>
        <v>0</v>
      </c>
      <c r="D18" s="512"/>
      <c r="E18" s="36"/>
      <c r="F18" s="33"/>
      <c r="G18" s="33"/>
      <c r="H18" s="33"/>
      <c r="I18" s="33"/>
      <c r="J18" s="39"/>
      <c r="K18" s="153"/>
      <c r="L18" s="93"/>
      <c r="M18" s="484"/>
      <c r="N18" s="484"/>
      <c r="O18" s="484"/>
    </row>
    <row r="19" spans="1:15" x14ac:dyDescent="0.25">
      <c r="A19" s="22"/>
      <c r="B19" s="211" t="s">
        <v>81</v>
      </c>
      <c r="C19" s="517">
        <f t="shared" si="2"/>
        <v>0</v>
      </c>
      <c r="D19" s="512"/>
      <c r="E19" s="36"/>
      <c r="F19" s="33"/>
      <c r="G19" s="33"/>
      <c r="H19" s="33"/>
      <c r="I19" s="33"/>
      <c r="J19" s="39"/>
      <c r="K19" s="153"/>
      <c r="L19" s="93"/>
      <c r="M19" s="484"/>
      <c r="N19" s="484"/>
      <c r="O19" s="484"/>
    </row>
    <row r="20" spans="1:15" x14ac:dyDescent="0.25">
      <c r="A20" s="22"/>
      <c r="B20" s="211" t="s">
        <v>8</v>
      </c>
      <c r="C20" s="517">
        <f t="shared" si="2"/>
        <v>0</v>
      </c>
      <c r="D20" s="512"/>
      <c r="E20" s="36"/>
      <c r="F20" s="33"/>
      <c r="G20" s="33"/>
      <c r="H20" s="33"/>
      <c r="I20" s="33"/>
      <c r="J20" s="39"/>
      <c r="K20" s="153"/>
      <c r="L20" s="93"/>
      <c r="M20" s="484"/>
      <c r="N20" s="484"/>
      <c r="O20" s="484"/>
    </row>
    <row r="21" spans="1:15" x14ac:dyDescent="0.25">
      <c r="A21" s="22"/>
      <c r="B21" s="212" t="s">
        <v>9</v>
      </c>
      <c r="C21" s="517">
        <f t="shared" si="2"/>
        <v>0</v>
      </c>
      <c r="D21" s="512"/>
      <c r="E21" s="36"/>
      <c r="F21" s="33"/>
      <c r="G21" s="33"/>
      <c r="H21" s="33"/>
      <c r="I21" s="33"/>
      <c r="J21" s="39"/>
      <c r="K21" s="153"/>
      <c r="L21" s="93"/>
      <c r="M21" s="484"/>
      <c r="N21" s="484"/>
      <c r="O21" s="484"/>
    </row>
    <row r="22" spans="1:15" x14ac:dyDescent="0.25">
      <c r="A22" s="22"/>
      <c r="B22" s="212" t="s">
        <v>10</v>
      </c>
      <c r="C22" s="517">
        <f t="shared" si="2"/>
        <v>0</v>
      </c>
      <c r="D22" s="512"/>
      <c r="E22" s="36"/>
      <c r="F22" s="33"/>
      <c r="G22" s="33"/>
      <c r="H22" s="33"/>
      <c r="I22" s="33"/>
      <c r="J22" s="39"/>
      <c r="K22" s="153"/>
      <c r="L22" s="93"/>
      <c r="M22" s="484"/>
      <c r="N22" s="484"/>
      <c r="O22" s="484"/>
    </row>
    <row r="23" spans="1:15" x14ac:dyDescent="0.25">
      <c r="A23" s="22"/>
      <c r="B23" s="212" t="s">
        <v>132</v>
      </c>
      <c r="C23" s="517">
        <f t="shared" si="2"/>
        <v>0</v>
      </c>
      <c r="D23" s="512"/>
      <c r="E23" s="36"/>
      <c r="F23" s="33"/>
      <c r="G23" s="33"/>
      <c r="H23" s="33"/>
      <c r="I23" s="33"/>
      <c r="J23" s="39"/>
      <c r="K23" s="153"/>
      <c r="L23" s="93"/>
      <c r="M23" s="484"/>
      <c r="N23" s="484"/>
      <c r="O23" s="484"/>
    </row>
    <row r="24" spans="1:15" x14ac:dyDescent="0.25">
      <c r="A24" s="22"/>
      <c r="B24" s="212">
        <f>'Budget Worksheet '!B26</f>
        <v>0</v>
      </c>
      <c r="C24" s="517">
        <f t="shared" si="2"/>
        <v>0</v>
      </c>
      <c r="D24" s="512"/>
      <c r="E24" s="36"/>
      <c r="F24" s="33"/>
      <c r="G24" s="33"/>
      <c r="H24" s="33"/>
      <c r="I24" s="33"/>
      <c r="J24" s="39"/>
      <c r="K24" s="153"/>
      <c r="L24" s="93"/>
      <c r="M24" s="484"/>
      <c r="N24" s="484"/>
      <c r="O24" s="484"/>
    </row>
    <row r="25" spans="1:15" x14ac:dyDescent="0.25">
      <c r="A25" s="22"/>
      <c r="B25" s="212">
        <f>'Budget Worksheet '!B27</f>
        <v>0</v>
      </c>
      <c r="C25" s="517">
        <f>SUM(D25:J25)</f>
        <v>0</v>
      </c>
      <c r="D25" s="512"/>
      <c r="E25" s="36"/>
      <c r="F25" s="33"/>
      <c r="G25" s="33"/>
      <c r="H25" s="33"/>
      <c r="I25" s="33"/>
      <c r="J25" s="39"/>
      <c r="K25" s="153"/>
      <c r="L25" s="93"/>
      <c r="M25" s="484"/>
      <c r="N25" s="484"/>
      <c r="O25" s="484"/>
    </row>
    <row r="26" spans="1:15" x14ac:dyDescent="0.25">
      <c r="A26" s="22"/>
      <c r="B26" s="212">
        <f>'Budget Worksheet '!B28</f>
        <v>0</v>
      </c>
      <c r="C26" s="517">
        <f t="shared" si="2"/>
        <v>0</v>
      </c>
      <c r="D26" s="512"/>
      <c r="E26" s="36"/>
      <c r="F26" s="33"/>
      <c r="G26" s="33"/>
      <c r="H26" s="33"/>
      <c r="I26" s="33"/>
      <c r="J26" s="39"/>
      <c r="K26" s="153"/>
      <c r="L26" s="93"/>
      <c r="M26" s="484"/>
      <c r="N26" s="484"/>
      <c r="O26" s="484"/>
    </row>
    <row r="27" spans="1:15" x14ac:dyDescent="0.25">
      <c r="A27" s="23"/>
      <c r="B27" s="213">
        <f>'Budget Worksheet '!B29</f>
        <v>0</v>
      </c>
      <c r="C27" s="517">
        <f t="shared" si="2"/>
        <v>0</v>
      </c>
      <c r="D27" s="513"/>
      <c r="E27" s="38"/>
      <c r="F27" s="37"/>
      <c r="G27" s="37"/>
      <c r="H27" s="37"/>
      <c r="I27" s="37"/>
      <c r="J27" s="40"/>
      <c r="K27" s="153"/>
      <c r="L27" s="93"/>
      <c r="M27" s="484"/>
      <c r="N27" s="484"/>
      <c r="O27" s="484"/>
    </row>
    <row r="28" spans="1:15" x14ac:dyDescent="0.25">
      <c r="A28" s="21" t="s">
        <v>59</v>
      </c>
      <c r="B28" s="221" t="s">
        <v>58</v>
      </c>
      <c r="C28" s="516">
        <f t="shared" ref="C28:J28" si="3">SUM(C29:C38)</f>
        <v>0</v>
      </c>
      <c r="D28" s="12">
        <f t="shared" si="3"/>
        <v>0</v>
      </c>
      <c r="E28" s="12">
        <f t="shared" si="3"/>
        <v>0</v>
      </c>
      <c r="F28" s="12">
        <f t="shared" si="3"/>
        <v>0</v>
      </c>
      <c r="G28" s="12">
        <f t="shared" si="3"/>
        <v>0</v>
      </c>
      <c r="H28" s="12">
        <f t="shared" si="3"/>
        <v>0</v>
      </c>
      <c r="I28" s="12">
        <f t="shared" si="3"/>
        <v>0</v>
      </c>
      <c r="J28" s="146">
        <f t="shared" si="3"/>
        <v>0</v>
      </c>
      <c r="K28" s="153"/>
      <c r="L28" s="95" t="b">
        <f>C7&lt;='Budget Worksheet '!C30</f>
        <v>1</v>
      </c>
      <c r="M28" s="484"/>
      <c r="N28" s="484"/>
      <c r="O28" s="484"/>
    </row>
    <row r="29" spans="1:15" x14ac:dyDescent="0.25">
      <c r="A29" s="22"/>
      <c r="B29" s="222" t="s">
        <v>12</v>
      </c>
      <c r="C29" s="517">
        <f t="shared" ref="C29:C38" si="4">SUM(D29:J29)</f>
        <v>0</v>
      </c>
      <c r="D29" s="48"/>
      <c r="E29" s="48"/>
      <c r="F29" s="48"/>
      <c r="G29" s="48"/>
      <c r="H29" s="48"/>
      <c r="I29" s="48"/>
      <c r="J29" s="46"/>
      <c r="K29" s="153"/>
      <c r="L29" s="93"/>
      <c r="M29" s="484"/>
      <c r="N29" s="484"/>
      <c r="O29" s="484"/>
    </row>
    <row r="30" spans="1:15" x14ac:dyDescent="0.25">
      <c r="A30" s="22"/>
      <c r="B30" s="216" t="s">
        <v>14</v>
      </c>
      <c r="C30" s="517">
        <f t="shared" si="4"/>
        <v>0</v>
      </c>
      <c r="D30" s="42"/>
      <c r="E30" s="42"/>
      <c r="F30" s="42"/>
      <c r="G30" s="42"/>
      <c r="H30" s="42"/>
      <c r="I30" s="42"/>
      <c r="J30" s="39"/>
      <c r="K30" s="153"/>
      <c r="L30" s="93"/>
      <c r="M30" s="484"/>
      <c r="N30" s="484"/>
      <c r="O30" s="484"/>
    </row>
    <row r="31" spans="1:15" x14ac:dyDescent="0.25">
      <c r="A31" s="22"/>
      <c r="B31" s="216" t="s">
        <v>15</v>
      </c>
      <c r="C31" s="517">
        <f t="shared" si="4"/>
        <v>0</v>
      </c>
      <c r="D31" s="42"/>
      <c r="E31" s="42"/>
      <c r="F31" s="42"/>
      <c r="G31" s="42"/>
      <c r="H31" s="42"/>
      <c r="I31" s="42"/>
      <c r="J31" s="39"/>
      <c r="K31" s="153"/>
      <c r="L31" s="93"/>
      <c r="M31" s="484"/>
      <c r="N31" s="484"/>
      <c r="O31" s="484"/>
    </row>
    <row r="32" spans="1:15" x14ac:dyDescent="0.25">
      <c r="A32" s="22"/>
      <c r="B32" s="216" t="s">
        <v>13</v>
      </c>
      <c r="C32" s="517">
        <f t="shared" si="4"/>
        <v>0</v>
      </c>
      <c r="D32" s="42"/>
      <c r="E32" s="42"/>
      <c r="F32" s="42"/>
      <c r="G32" s="42"/>
      <c r="H32" s="42"/>
      <c r="I32" s="42"/>
      <c r="J32" s="39"/>
      <c r="K32" s="153"/>
      <c r="L32" s="93"/>
      <c r="M32" s="484"/>
      <c r="N32" s="484"/>
      <c r="O32" s="484"/>
    </row>
    <row r="33" spans="1:15" x14ac:dyDescent="0.25">
      <c r="A33" s="22"/>
      <c r="B33" s="216" t="s">
        <v>16</v>
      </c>
      <c r="C33" s="517">
        <f t="shared" si="4"/>
        <v>0</v>
      </c>
      <c r="D33" s="42"/>
      <c r="E33" s="42"/>
      <c r="F33" s="42"/>
      <c r="G33" s="42"/>
      <c r="H33" s="42"/>
      <c r="I33" s="42"/>
      <c r="J33" s="39"/>
      <c r="K33" s="153"/>
      <c r="L33" s="93"/>
      <c r="M33" s="484"/>
      <c r="N33" s="484"/>
      <c r="O33" s="484"/>
    </row>
    <row r="34" spans="1:15" x14ac:dyDescent="0.25">
      <c r="A34" s="22"/>
      <c r="B34" s="216" t="s">
        <v>17</v>
      </c>
      <c r="C34" s="517">
        <f t="shared" si="4"/>
        <v>0</v>
      </c>
      <c r="D34" s="42"/>
      <c r="E34" s="42"/>
      <c r="F34" s="42"/>
      <c r="G34" s="42"/>
      <c r="H34" s="42"/>
      <c r="I34" s="42"/>
      <c r="J34" s="106"/>
      <c r="K34" s="153"/>
      <c r="L34" s="155"/>
      <c r="M34" s="484"/>
      <c r="N34" s="484"/>
      <c r="O34" s="484"/>
    </row>
    <row r="35" spans="1:15" x14ac:dyDescent="0.25">
      <c r="A35" s="22"/>
      <c r="B35" s="216" t="s">
        <v>18</v>
      </c>
      <c r="C35" s="517">
        <f t="shared" si="4"/>
        <v>0</v>
      </c>
      <c r="D35" s="42"/>
      <c r="E35" s="42"/>
      <c r="F35" s="42"/>
      <c r="G35" s="42"/>
      <c r="H35" s="42"/>
      <c r="I35" s="42"/>
      <c r="J35" s="106"/>
      <c r="K35" s="153"/>
      <c r="L35" s="93"/>
      <c r="M35" s="484"/>
      <c r="N35" s="484"/>
      <c r="O35" s="484"/>
    </row>
    <row r="36" spans="1:15" x14ac:dyDescent="0.25">
      <c r="A36" s="22"/>
      <c r="B36" s="216" t="s">
        <v>196</v>
      </c>
      <c r="C36" s="517">
        <f t="shared" si="4"/>
        <v>0</v>
      </c>
      <c r="D36" s="42"/>
      <c r="E36" s="42"/>
      <c r="F36" s="42"/>
      <c r="G36" s="42"/>
      <c r="H36" s="42"/>
      <c r="I36" s="42"/>
      <c r="J36" s="39"/>
      <c r="K36" s="153"/>
      <c r="L36" s="93"/>
      <c r="M36" s="484"/>
      <c r="N36" s="484"/>
      <c r="O36" s="484"/>
    </row>
    <row r="37" spans="1:15" x14ac:dyDescent="0.25">
      <c r="A37" s="22"/>
      <c r="B37" s="212" t="e">
        <f>'Budget Worksheet '!#REF!</f>
        <v>#REF!</v>
      </c>
      <c r="C37" s="517">
        <f t="shared" si="4"/>
        <v>0</v>
      </c>
      <c r="D37" s="42"/>
      <c r="E37" s="308"/>
      <c r="F37" s="42"/>
      <c r="G37" s="42"/>
      <c r="H37" s="42"/>
      <c r="I37" s="308"/>
      <c r="J37" s="39"/>
      <c r="K37" s="153"/>
      <c r="L37" s="93"/>
      <c r="M37" s="484"/>
      <c r="N37" s="484"/>
      <c r="O37" s="484"/>
    </row>
    <row r="38" spans="1:15" x14ac:dyDescent="0.25">
      <c r="A38" s="23"/>
      <c r="B38" s="213" t="e">
        <f>'Budget Worksheet '!#REF!</f>
        <v>#REF!</v>
      </c>
      <c r="C38" s="517">
        <f t="shared" si="4"/>
        <v>0</v>
      </c>
      <c r="D38" s="42"/>
      <c r="E38" s="42"/>
      <c r="F38" s="42"/>
      <c r="G38" s="42"/>
      <c r="H38" s="42"/>
      <c r="I38" s="42"/>
      <c r="J38" s="40"/>
      <c r="K38" s="153"/>
      <c r="L38" s="93"/>
      <c r="M38" s="484"/>
      <c r="N38" s="484"/>
      <c r="O38" s="484"/>
    </row>
    <row r="39" spans="1:15" ht="26.4" x14ac:dyDescent="0.25">
      <c r="A39" s="20" t="s">
        <v>61</v>
      </c>
      <c r="B39" s="221" t="s">
        <v>60</v>
      </c>
      <c r="C39" s="518">
        <f>C40+C41</f>
        <v>0</v>
      </c>
      <c r="D39" s="49">
        <f>D40+D41</f>
        <v>0</v>
      </c>
      <c r="E39" s="49">
        <f t="shared" ref="E39:J39" si="5">E40+E41</f>
        <v>0</v>
      </c>
      <c r="F39" s="49">
        <f t="shared" si="5"/>
        <v>0</v>
      </c>
      <c r="G39" s="49">
        <f t="shared" si="5"/>
        <v>0</v>
      </c>
      <c r="H39" s="49">
        <f t="shared" si="5"/>
        <v>0</v>
      </c>
      <c r="I39" s="49">
        <f t="shared" si="5"/>
        <v>0</v>
      </c>
      <c r="J39" s="160">
        <f t="shared" si="5"/>
        <v>0</v>
      </c>
      <c r="K39" s="153"/>
      <c r="L39" s="96" t="e">
        <f>C39&lt;='Budget Worksheet '!#REF!</f>
        <v>#REF!</v>
      </c>
      <c r="M39" s="484"/>
      <c r="N39" s="484"/>
      <c r="O39" s="484"/>
    </row>
    <row r="40" spans="1:15" x14ac:dyDescent="0.25">
      <c r="A40" s="24"/>
      <c r="B40" s="217" t="e">
        <f>'Budget Worksheet '!#REF!</f>
        <v>#REF!</v>
      </c>
      <c r="C40" s="519">
        <f>SUM(D40:J40)</f>
        <v>0</v>
      </c>
      <c r="D40" s="511"/>
      <c r="E40" s="45"/>
      <c r="F40" s="44"/>
      <c r="G40" s="44"/>
      <c r="H40" s="44"/>
      <c r="I40" s="44"/>
      <c r="J40" s="46"/>
      <c r="K40" s="153"/>
      <c r="L40" s="93"/>
      <c r="M40" s="484"/>
      <c r="N40" s="484"/>
      <c r="O40" s="484"/>
    </row>
    <row r="41" spans="1:15" x14ac:dyDescent="0.25">
      <c r="A41" s="81"/>
      <c r="B41" s="213" t="e">
        <f>'Budget Worksheet '!#REF!</f>
        <v>#REF!</v>
      </c>
      <c r="C41" s="519">
        <f>SUM(D41:J41)</f>
        <v>0</v>
      </c>
      <c r="D41" s="513"/>
      <c r="E41" s="38"/>
      <c r="F41" s="37"/>
      <c r="G41" s="37"/>
      <c r="H41" s="37"/>
      <c r="I41" s="37"/>
      <c r="J41" s="40"/>
      <c r="K41" s="153"/>
      <c r="L41" s="93"/>
      <c r="M41" s="484"/>
      <c r="N41" s="484"/>
      <c r="O41" s="484"/>
    </row>
    <row r="42" spans="1:15" ht="26.4" x14ac:dyDescent="0.25">
      <c r="A42" s="20" t="s">
        <v>63</v>
      </c>
      <c r="B42" s="221" t="s">
        <v>62</v>
      </c>
      <c r="C42" s="516">
        <f>SUM(D42:J42)</f>
        <v>0</v>
      </c>
      <c r="D42" s="510"/>
      <c r="E42" s="291"/>
      <c r="F42" s="80"/>
      <c r="G42" s="80"/>
      <c r="H42" s="80"/>
      <c r="I42" s="80"/>
      <c r="J42" s="35"/>
      <c r="K42" s="153"/>
      <c r="L42" s="93" t="e">
        <f>C42&lt;='Budget Worksheet '!C31</f>
        <v>#VALUE!</v>
      </c>
      <c r="M42" s="484"/>
      <c r="N42" s="484"/>
      <c r="O42" s="484"/>
    </row>
    <row r="43" spans="1:15" ht="13.8" thickBot="1" x14ac:dyDescent="0.3">
      <c r="A43" s="82" t="s">
        <v>65</v>
      </c>
      <c r="B43" s="223" t="s">
        <v>64</v>
      </c>
      <c r="C43" s="152">
        <f>C42+C39+C28+C14+C10+C9+C8</f>
        <v>0</v>
      </c>
      <c r="D43" s="508">
        <f t="shared" ref="D43:J43" si="6">D42+D39+D28+D14+D10+D9+D8</f>
        <v>0</v>
      </c>
      <c r="E43" s="83">
        <f>E42+E39+E28+E14+E10+E9+E8</f>
        <v>0</v>
      </c>
      <c r="F43" s="83">
        <f t="shared" si="6"/>
        <v>0</v>
      </c>
      <c r="G43" s="83">
        <f t="shared" si="6"/>
        <v>0</v>
      </c>
      <c r="H43" s="83">
        <f t="shared" si="6"/>
        <v>0</v>
      </c>
      <c r="I43" s="83">
        <f t="shared" si="6"/>
        <v>0</v>
      </c>
      <c r="J43" s="154">
        <f t="shared" si="6"/>
        <v>0</v>
      </c>
      <c r="K43" s="153"/>
      <c r="L43" s="94" t="e">
        <f>C43&lt;='Budget Worksheet '!C32</f>
        <v>#VALUE!</v>
      </c>
      <c r="M43" s="484"/>
      <c r="N43" s="484"/>
      <c r="O43" s="484"/>
    </row>
    <row r="44" spans="1:15" ht="23.25" customHeight="1" x14ac:dyDescent="0.25">
      <c r="A44" s="58"/>
      <c r="B44" s="131" t="s">
        <v>100</v>
      </c>
      <c r="C44" s="520">
        <f>SUM(D44:J44)</f>
        <v>0</v>
      </c>
      <c r="D44" s="487"/>
      <c r="E44" s="488"/>
      <c r="F44" s="488"/>
      <c r="G44" s="488"/>
      <c r="H44" s="488"/>
      <c r="I44" s="488"/>
      <c r="J44" s="489"/>
      <c r="K44" s="94"/>
      <c r="L44" s="93" t="e">
        <f>C44&lt;='Budget Worksheet '!D32</f>
        <v>#VALUE!</v>
      </c>
      <c r="M44" s="484"/>
      <c r="N44" s="484"/>
      <c r="O44" s="484"/>
    </row>
    <row r="45" spans="1:15" x14ac:dyDescent="0.25">
      <c r="A45" s="58"/>
      <c r="B45" s="59" t="s">
        <v>101</v>
      </c>
      <c r="C45" s="521">
        <f>SUM(D45:I45)</f>
        <v>0</v>
      </c>
      <c r="D45" s="490"/>
      <c r="E45" s="491"/>
      <c r="F45" s="491"/>
      <c r="G45" s="491"/>
      <c r="H45" s="491"/>
      <c r="I45" s="491"/>
      <c r="J45" s="492"/>
      <c r="K45" s="93"/>
      <c r="L45" s="93"/>
      <c r="M45" s="484"/>
      <c r="N45" s="484"/>
      <c r="O45" s="484"/>
    </row>
    <row r="46" spans="1:15" x14ac:dyDescent="0.25">
      <c r="A46" s="485"/>
      <c r="B46" s="486" t="s">
        <v>102</v>
      </c>
      <c r="C46" s="522"/>
      <c r="D46" s="493" t="str">
        <f>IF(D44="","",ROUND(D44/D45,2))</f>
        <v/>
      </c>
      <c r="E46" s="494" t="str">
        <f t="shared" ref="E46:J46" si="7">IF(E44="","",ROUND(E44/E45,2))</f>
        <v/>
      </c>
      <c r="F46" s="495" t="str">
        <f t="shared" si="7"/>
        <v/>
      </c>
      <c r="G46" s="494" t="str">
        <f t="shared" si="7"/>
        <v/>
      </c>
      <c r="H46" s="494" t="str">
        <f t="shared" si="7"/>
        <v/>
      </c>
      <c r="I46" s="494" t="str">
        <f t="shared" si="7"/>
        <v/>
      </c>
      <c r="J46" s="496" t="str">
        <f t="shared" si="7"/>
        <v/>
      </c>
      <c r="K46" s="93"/>
      <c r="L46" s="93"/>
      <c r="M46" s="484"/>
      <c r="N46" s="484"/>
      <c r="O46" s="484"/>
    </row>
    <row r="47" spans="1:15" x14ac:dyDescent="0.25">
      <c r="A47" s="58"/>
      <c r="B47" s="59"/>
      <c r="C47" s="523"/>
      <c r="D47" s="497"/>
      <c r="E47" s="498"/>
      <c r="F47" s="498"/>
      <c r="G47" s="498"/>
      <c r="H47" s="498"/>
      <c r="I47" s="498"/>
      <c r="J47" s="499"/>
      <c r="K47" s="93"/>
      <c r="L47" s="93"/>
      <c r="M47" s="484"/>
      <c r="N47" s="484"/>
      <c r="O47" s="484"/>
    </row>
    <row r="48" spans="1:15" x14ac:dyDescent="0.25">
      <c r="A48" s="58"/>
      <c r="B48" s="131" t="s">
        <v>1</v>
      </c>
      <c r="C48" s="520">
        <f>SUM(D48:J48)</f>
        <v>0</v>
      </c>
      <c r="D48" s="500"/>
      <c r="E48" s="501"/>
      <c r="F48" s="501"/>
      <c r="G48" s="501"/>
      <c r="H48" s="501"/>
      <c r="I48" s="501"/>
      <c r="J48" s="502"/>
      <c r="K48" s="93"/>
      <c r="L48" s="93" t="b">
        <f>C48&lt;='Budget Worksheet '!E32</f>
        <v>1</v>
      </c>
      <c r="M48" s="484"/>
      <c r="N48" s="484"/>
      <c r="O48" s="484"/>
    </row>
    <row r="49" spans="1:15" x14ac:dyDescent="0.25">
      <c r="A49" s="58"/>
      <c r="B49" s="59" t="s">
        <v>101</v>
      </c>
      <c r="C49" s="521">
        <f>SUM(D49:J49)</f>
        <v>0</v>
      </c>
      <c r="D49" s="490"/>
      <c r="E49" s="491"/>
      <c r="F49" s="491"/>
      <c r="G49" s="491"/>
      <c r="H49" s="491"/>
      <c r="I49" s="491"/>
      <c r="J49" s="492"/>
      <c r="K49" s="93"/>
      <c r="L49" s="93"/>
      <c r="M49" s="484"/>
      <c r="N49" s="484"/>
      <c r="O49" s="484"/>
    </row>
    <row r="50" spans="1:15" x14ac:dyDescent="0.25">
      <c r="A50" s="485"/>
      <c r="B50" s="486" t="s">
        <v>102</v>
      </c>
      <c r="C50" s="522"/>
      <c r="D50" s="493" t="str">
        <f>IF(D48="","",ROUND(D48/D49,2))</f>
        <v/>
      </c>
      <c r="E50" s="494" t="str">
        <f t="shared" ref="E50:J50" si="8">IF(E48="","",ROUND(E48/E49,2))</f>
        <v/>
      </c>
      <c r="F50" s="494" t="str">
        <f t="shared" si="8"/>
        <v/>
      </c>
      <c r="G50" s="494" t="str">
        <f t="shared" si="8"/>
        <v/>
      </c>
      <c r="H50" s="494" t="str">
        <f t="shared" si="8"/>
        <v/>
      </c>
      <c r="I50" s="494" t="str">
        <f t="shared" si="8"/>
        <v/>
      </c>
      <c r="J50" s="496" t="str">
        <f t="shared" si="8"/>
        <v/>
      </c>
      <c r="K50" s="93"/>
      <c r="L50" s="93"/>
      <c r="M50" s="484"/>
      <c r="N50" s="484"/>
      <c r="O50" s="484"/>
    </row>
    <row r="51" spans="1:15" x14ac:dyDescent="0.25">
      <c r="A51" s="58"/>
      <c r="B51" s="59"/>
      <c r="C51" s="523"/>
      <c r="D51" s="497"/>
      <c r="E51" s="498"/>
      <c r="F51" s="498"/>
      <c r="G51" s="498"/>
      <c r="H51" s="498"/>
      <c r="I51" s="498"/>
      <c r="J51" s="499"/>
      <c r="K51" s="93"/>
      <c r="L51" s="93"/>
      <c r="M51" s="484"/>
      <c r="N51" s="484"/>
      <c r="O51" s="484"/>
    </row>
    <row r="52" spans="1:15" x14ac:dyDescent="0.25">
      <c r="A52" s="58"/>
      <c r="B52" s="131" t="s">
        <v>2</v>
      </c>
      <c r="C52" s="520">
        <f>SUM(D52:J52)</f>
        <v>0</v>
      </c>
      <c r="D52" s="500"/>
      <c r="E52" s="501"/>
      <c r="F52" s="501"/>
      <c r="G52" s="501"/>
      <c r="H52" s="501"/>
      <c r="I52" s="501"/>
      <c r="J52" s="502"/>
      <c r="K52" s="93"/>
      <c r="L52" s="93" t="b">
        <f>C52&lt;='Budget Worksheet '!$F$32</f>
        <v>1</v>
      </c>
      <c r="M52" s="484"/>
      <c r="N52" s="484"/>
      <c r="O52" s="484"/>
    </row>
    <row r="53" spans="1:15" x14ac:dyDescent="0.25">
      <c r="A53" s="58"/>
      <c r="B53" s="59" t="s">
        <v>101</v>
      </c>
      <c r="C53" s="521">
        <f>SUM(D53:I53)</f>
        <v>0</v>
      </c>
      <c r="D53" s="490"/>
      <c r="E53" s="491"/>
      <c r="F53" s="491"/>
      <c r="G53" s="491"/>
      <c r="H53" s="491"/>
      <c r="I53" s="491"/>
      <c r="J53" s="492"/>
      <c r="K53" s="93"/>
      <c r="L53" s="93"/>
      <c r="M53" s="484"/>
      <c r="N53" s="484"/>
      <c r="O53" s="484"/>
    </row>
    <row r="54" spans="1:15" x14ac:dyDescent="0.25">
      <c r="A54" s="485"/>
      <c r="B54" s="486" t="s">
        <v>102</v>
      </c>
      <c r="C54" s="522"/>
      <c r="D54" s="493" t="str">
        <f>IF(D52="","",ROUND(D52/D53,2))</f>
        <v/>
      </c>
      <c r="E54" s="494" t="str">
        <f t="shared" ref="E54:J54" si="9">IF(E52="","",ROUND(E52/E53,2))</f>
        <v/>
      </c>
      <c r="F54" s="494" t="str">
        <f t="shared" si="9"/>
        <v/>
      </c>
      <c r="G54" s="494" t="str">
        <f t="shared" si="9"/>
        <v/>
      </c>
      <c r="H54" s="494" t="str">
        <f t="shared" si="9"/>
        <v/>
      </c>
      <c r="I54" s="494" t="str">
        <f t="shared" si="9"/>
        <v/>
      </c>
      <c r="J54" s="496" t="str">
        <f t="shared" si="9"/>
        <v/>
      </c>
      <c r="K54" s="93"/>
      <c r="L54" s="93"/>
      <c r="M54" s="484"/>
      <c r="N54" s="484"/>
      <c r="O54" s="484"/>
    </row>
    <row r="55" spans="1:15" x14ac:dyDescent="0.25">
      <c r="A55" s="58"/>
      <c r="B55" s="59"/>
      <c r="C55" s="523"/>
      <c r="D55" s="497"/>
      <c r="E55" s="498"/>
      <c r="F55" s="498"/>
      <c r="G55" s="498"/>
      <c r="H55" s="498"/>
      <c r="I55" s="498"/>
      <c r="J55" s="499"/>
      <c r="K55" s="93"/>
      <c r="L55" s="93"/>
      <c r="M55" s="484"/>
      <c r="N55" s="484"/>
      <c r="O55" s="484"/>
    </row>
    <row r="56" spans="1:15" x14ac:dyDescent="0.25">
      <c r="A56" s="58"/>
      <c r="B56" s="131" t="s">
        <v>22</v>
      </c>
      <c r="C56" s="520">
        <f>SUM(D56:J56)</f>
        <v>0</v>
      </c>
      <c r="D56" s="500"/>
      <c r="E56" s="501"/>
      <c r="F56" s="501"/>
      <c r="G56" s="501"/>
      <c r="H56" s="501"/>
      <c r="I56" s="501"/>
      <c r="J56" s="502"/>
      <c r="K56" s="93"/>
      <c r="L56" s="93" t="b">
        <f>C56&lt;='Budget Worksheet '!G32</f>
        <v>1</v>
      </c>
      <c r="M56" s="484"/>
      <c r="N56" s="484"/>
      <c r="O56" s="484"/>
    </row>
    <row r="57" spans="1:15" x14ac:dyDescent="0.25">
      <c r="A57" s="58"/>
      <c r="B57" s="59" t="s">
        <v>101</v>
      </c>
      <c r="C57" s="521">
        <f>SUM(D57:I57)</f>
        <v>0</v>
      </c>
      <c r="D57" s="490"/>
      <c r="E57" s="491"/>
      <c r="F57" s="491"/>
      <c r="G57" s="491"/>
      <c r="H57" s="491"/>
      <c r="I57" s="491"/>
      <c r="J57" s="492"/>
      <c r="K57" s="93"/>
      <c r="L57" s="93"/>
      <c r="M57" s="484"/>
      <c r="N57" s="484"/>
      <c r="O57" s="484"/>
    </row>
    <row r="58" spans="1:15" x14ac:dyDescent="0.25">
      <c r="A58" s="485"/>
      <c r="B58" s="486" t="s">
        <v>102</v>
      </c>
      <c r="C58" s="522"/>
      <c r="D58" s="493" t="str">
        <f>IF(D56="","",ROUND(D56/D57,2))</f>
        <v/>
      </c>
      <c r="E58" s="494" t="str">
        <f t="shared" ref="E58:J58" si="10">IF(E56="","",ROUND(E56/E57,2))</f>
        <v/>
      </c>
      <c r="F58" s="494" t="str">
        <f t="shared" si="10"/>
        <v/>
      </c>
      <c r="G58" s="494" t="str">
        <f t="shared" si="10"/>
        <v/>
      </c>
      <c r="H58" s="494" t="str">
        <f t="shared" si="10"/>
        <v/>
      </c>
      <c r="I58" s="494" t="str">
        <f t="shared" si="10"/>
        <v/>
      </c>
      <c r="J58" s="496" t="str">
        <f t="shared" si="10"/>
        <v/>
      </c>
      <c r="K58" s="93"/>
      <c r="L58" s="93"/>
      <c r="M58" s="484"/>
      <c r="N58" s="484"/>
      <c r="O58" s="484"/>
    </row>
    <row r="59" spans="1:15" x14ac:dyDescent="0.25">
      <c r="A59" s="58"/>
      <c r="B59" s="59"/>
      <c r="C59" s="523"/>
      <c r="D59" s="497"/>
      <c r="E59" s="498"/>
      <c r="F59" s="498"/>
      <c r="G59" s="498"/>
      <c r="H59" s="498"/>
      <c r="I59" s="498"/>
      <c r="J59" s="499"/>
      <c r="K59" s="93"/>
      <c r="L59" s="93"/>
      <c r="M59" s="484"/>
      <c r="N59" s="484"/>
      <c r="O59" s="484"/>
    </row>
    <row r="60" spans="1:15" x14ac:dyDescent="0.25">
      <c r="A60" s="58"/>
      <c r="B60" s="131" t="s">
        <v>27</v>
      </c>
      <c r="C60" s="520">
        <f>SUM(D60:J60)</f>
        <v>0</v>
      </c>
      <c r="D60" s="500"/>
      <c r="E60" s="501"/>
      <c r="F60" s="501"/>
      <c r="G60" s="501"/>
      <c r="H60" s="501"/>
      <c r="I60" s="501"/>
      <c r="J60" s="502"/>
      <c r="K60" s="94"/>
      <c r="L60" s="93" t="b">
        <f>C60&lt;='Budget Worksheet '!I32</f>
        <v>1</v>
      </c>
      <c r="M60" s="484"/>
      <c r="N60" s="484"/>
      <c r="O60" s="484"/>
    </row>
    <row r="61" spans="1:15" x14ac:dyDescent="0.25">
      <c r="A61" s="58"/>
      <c r="B61" s="59" t="s">
        <v>101</v>
      </c>
      <c r="C61" s="521">
        <f>SUM(D61:I61)</f>
        <v>0</v>
      </c>
      <c r="D61" s="490"/>
      <c r="E61" s="491"/>
      <c r="F61" s="491"/>
      <c r="G61" s="491"/>
      <c r="H61" s="491"/>
      <c r="I61" s="491"/>
      <c r="J61" s="492"/>
      <c r="K61" s="93"/>
      <c r="L61" s="93"/>
      <c r="M61" s="484"/>
      <c r="N61" s="484"/>
      <c r="O61" s="484"/>
    </row>
    <row r="62" spans="1:15" x14ac:dyDescent="0.25">
      <c r="A62" s="485"/>
      <c r="B62" s="486" t="s">
        <v>103</v>
      </c>
      <c r="C62" s="522"/>
      <c r="D62" s="493" t="str">
        <f>IF(D60="","",ROUND(D60/D61,2))</f>
        <v/>
      </c>
      <c r="E62" s="494" t="str">
        <f t="shared" ref="E62:J62" si="11">IF(E60="","",ROUND(E60/E61,2))</f>
        <v/>
      </c>
      <c r="F62" s="494" t="str">
        <f t="shared" si="11"/>
        <v/>
      </c>
      <c r="G62" s="494" t="str">
        <f t="shared" si="11"/>
        <v/>
      </c>
      <c r="H62" s="494" t="str">
        <f t="shared" si="11"/>
        <v/>
      </c>
      <c r="I62" s="494" t="str">
        <f t="shared" si="11"/>
        <v/>
      </c>
      <c r="J62" s="496" t="str">
        <f t="shared" si="11"/>
        <v/>
      </c>
      <c r="K62" s="93"/>
      <c r="L62" s="93"/>
      <c r="M62" s="484"/>
      <c r="N62" s="484"/>
      <c r="O62" s="484"/>
    </row>
    <row r="63" spans="1:15" x14ac:dyDescent="0.25">
      <c r="A63" s="58"/>
      <c r="B63" s="59"/>
      <c r="C63" s="523"/>
      <c r="D63" s="497"/>
      <c r="E63" s="498"/>
      <c r="F63" s="498"/>
      <c r="G63" s="498"/>
      <c r="H63" s="498"/>
      <c r="I63" s="498"/>
      <c r="J63" s="499"/>
      <c r="K63" s="93"/>
      <c r="L63" s="93"/>
      <c r="M63" s="484"/>
      <c r="N63" s="484"/>
      <c r="O63" s="484"/>
    </row>
    <row r="64" spans="1:15" x14ac:dyDescent="0.25">
      <c r="A64" s="58"/>
      <c r="B64" s="131" t="s">
        <v>104</v>
      </c>
      <c r="C64" s="520">
        <f>SUM(D64:J64)</f>
        <v>0</v>
      </c>
      <c r="D64" s="500"/>
      <c r="E64" s="501"/>
      <c r="F64" s="501"/>
      <c r="G64" s="501"/>
      <c r="H64" s="501"/>
      <c r="I64" s="501"/>
      <c r="J64" s="502"/>
      <c r="K64" s="93"/>
      <c r="L64" s="93" t="b">
        <f>C64&lt;='Budget Worksheet '!J32</f>
        <v>1</v>
      </c>
      <c r="M64" s="484"/>
      <c r="N64" s="484"/>
      <c r="O64" s="484"/>
    </row>
    <row r="65" spans="1:15" x14ac:dyDescent="0.25">
      <c r="A65" s="58"/>
      <c r="B65" s="59" t="s">
        <v>101</v>
      </c>
      <c r="C65" s="521">
        <f>SUM(D65:I65)</f>
        <v>0</v>
      </c>
      <c r="D65" s="503"/>
      <c r="E65" s="504"/>
      <c r="F65" s="504"/>
      <c r="G65" s="491"/>
      <c r="H65" s="491"/>
      <c r="I65" s="491"/>
      <c r="J65" s="492"/>
      <c r="K65" s="93"/>
      <c r="L65" s="93"/>
      <c r="M65" s="484"/>
      <c r="N65" s="484"/>
      <c r="O65" s="484"/>
    </row>
    <row r="66" spans="1:15" x14ac:dyDescent="0.25">
      <c r="A66" s="485"/>
      <c r="B66" s="486" t="s">
        <v>103</v>
      </c>
      <c r="C66" s="522"/>
      <c r="D66" s="493" t="str">
        <f>IF(D64="","",ROUND(D64/D65,2))</f>
        <v/>
      </c>
      <c r="E66" s="494" t="str">
        <f t="shared" ref="E66:J66" si="12">IF(E64="","",ROUND(E64/E65,2))</f>
        <v/>
      </c>
      <c r="F66" s="494" t="str">
        <f t="shared" si="12"/>
        <v/>
      </c>
      <c r="G66" s="494" t="str">
        <f t="shared" si="12"/>
        <v/>
      </c>
      <c r="H66" s="494" t="str">
        <f t="shared" si="12"/>
        <v/>
      </c>
      <c r="I66" s="494" t="str">
        <f t="shared" si="12"/>
        <v/>
      </c>
      <c r="J66" s="496" t="str">
        <f t="shared" si="12"/>
        <v/>
      </c>
      <c r="K66" s="94"/>
      <c r="L66" s="93"/>
      <c r="M66" s="484"/>
      <c r="N66" s="484"/>
      <c r="O66" s="484"/>
    </row>
    <row r="67" spans="1:15" x14ac:dyDescent="0.25">
      <c r="A67" s="58"/>
      <c r="B67" s="59"/>
      <c r="C67" s="523"/>
      <c r="D67" s="497"/>
      <c r="E67" s="498"/>
      <c r="F67" s="498"/>
      <c r="G67" s="498"/>
      <c r="H67" s="498"/>
      <c r="I67" s="498"/>
      <c r="J67" s="499"/>
      <c r="K67" s="93"/>
      <c r="L67" s="93"/>
      <c r="M67" s="484"/>
      <c r="N67" s="484"/>
      <c r="O67" s="484"/>
    </row>
    <row r="68" spans="1:15" ht="13.8" thickBot="1" x14ac:dyDescent="0.3">
      <c r="A68" s="67"/>
      <c r="B68" s="309" t="s">
        <v>105</v>
      </c>
      <c r="C68" s="508">
        <f>SUM(D68:J68)</f>
        <v>0</v>
      </c>
      <c r="D68" s="505"/>
      <c r="E68" s="506"/>
      <c r="F68" s="506"/>
      <c r="G68" s="506"/>
      <c r="H68" s="506"/>
      <c r="I68" s="506"/>
      <c r="J68" s="507"/>
      <c r="K68" s="158"/>
      <c r="L68" s="158" t="b">
        <f>C68&lt;='Budget Worksheet '!H32</f>
        <v>1</v>
      </c>
      <c r="M68" s="484"/>
      <c r="N68" s="484"/>
      <c r="O68" s="484"/>
    </row>
    <row r="69" spans="1:15" hidden="1" x14ac:dyDescent="0.25">
      <c r="B69" s="193"/>
      <c r="C69" s="549">
        <f>C44+C48+C52+C56+C60+C64+C68</f>
        <v>0</v>
      </c>
      <c r="D69" s="549">
        <f t="shared" ref="D69:J69" si="13">D44+D48+D52+D56+D60+D64+D68</f>
        <v>0</v>
      </c>
      <c r="E69" s="549">
        <f t="shared" si="13"/>
        <v>0</v>
      </c>
      <c r="F69" s="549">
        <f t="shared" si="13"/>
        <v>0</v>
      </c>
      <c r="G69" s="549">
        <f t="shared" si="13"/>
        <v>0</v>
      </c>
      <c r="H69" s="549">
        <f t="shared" si="13"/>
        <v>0</v>
      </c>
      <c r="I69" s="549">
        <f t="shared" si="13"/>
        <v>0</v>
      </c>
      <c r="J69" s="549">
        <f t="shared" si="13"/>
        <v>0</v>
      </c>
    </row>
    <row r="70" spans="1:15" x14ac:dyDescent="0.25">
      <c r="C70" s="156" t="b">
        <f t="shared" ref="C70:J70" si="14">C43=(C44+C48+C52+C56+C60+C64+C68)</f>
        <v>1</v>
      </c>
      <c r="D70" s="156" t="b">
        <f t="shared" si="14"/>
        <v>1</v>
      </c>
      <c r="E70" s="156" t="b">
        <f t="shared" si="14"/>
        <v>1</v>
      </c>
      <c r="F70" s="156" t="b">
        <f t="shared" si="14"/>
        <v>1</v>
      </c>
      <c r="G70" s="156" t="b">
        <f t="shared" si="14"/>
        <v>1</v>
      </c>
      <c r="H70" s="156" t="b">
        <f t="shared" si="14"/>
        <v>1</v>
      </c>
      <c r="I70" s="156" t="b">
        <f t="shared" si="14"/>
        <v>1</v>
      </c>
      <c r="J70" s="156" t="b">
        <f t="shared" si="14"/>
        <v>1</v>
      </c>
      <c r="L70" s="336"/>
    </row>
    <row r="71" spans="1:15" x14ac:dyDescent="0.25">
      <c r="C71" s="290">
        <f>C43-C69</f>
        <v>0</v>
      </c>
      <c r="D71" s="290">
        <f t="shared" ref="D71:J71" si="15">D43-D69</f>
        <v>0</v>
      </c>
      <c r="E71" s="290">
        <f t="shared" si="15"/>
        <v>0</v>
      </c>
      <c r="F71" s="290">
        <f t="shared" si="15"/>
        <v>0</v>
      </c>
      <c r="G71" s="290">
        <f t="shared" si="15"/>
        <v>0</v>
      </c>
      <c r="H71" s="290">
        <f t="shared" si="15"/>
        <v>0</v>
      </c>
      <c r="I71" s="290">
        <f t="shared" si="15"/>
        <v>0</v>
      </c>
      <c r="J71" s="290">
        <f t="shared" si="15"/>
        <v>0</v>
      </c>
    </row>
  </sheetData>
  <sheetProtection password="CD31" sheet="1" objects="1" scenarios="1" selectLockedCells="1"/>
  <mergeCells count="8">
    <mergeCell ref="A1:J1"/>
    <mergeCell ref="A2:J2"/>
    <mergeCell ref="A3:J3"/>
    <mergeCell ref="A4:J4"/>
    <mergeCell ref="M7:O7"/>
    <mergeCell ref="A5:B7"/>
    <mergeCell ref="D5:J5"/>
    <mergeCell ref="K7:L7"/>
  </mergeCells>
  <phoneticPr fontId="14" type="noConversion"/>
  <printOptions horizontalCentered="1"/>
  <pageMargins left="0.5" right="0.5" top="0.5" bottom="0.5" header="0.25" footer="0.25"/>
  <pageSetup scale="58" orientation="landscape" horizontalDpi="4294967293" r:id="rId1"/>
  <headerFooter alignWithMargins="0">
    <oddFooter>&amp;LBudget Workbook V8&amp;C&amp;F&amp;R3/21/2012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DFDC-7082-4702-B89E-C2BB71F43E4E}">
  <sheetPr>
    <tabColor rgb="FF00FF00"/>
    <pageSetUpPr fitToPage="1"/>
  </sheetPr>
  <dimension ref="A1:Z32"/>
  <sheetViews>
    <sheetView topLeftCell="A12" zoomScale="80" zoomScaleNormal="80" workbookViewId="0">
      <selection activeCell="J25" sqref="J25"/>
    </sheetView>
  </sheetViews>
  <sheetFormatPr defaultColWidth="9.109375" defaultRowHeight="13.2" x14ac:dyDescent="0.25"/>
  <cols>
    <col min="1" max="3" width="2.6640625" style="199" customWidth="1"/>
    <col min="4" max="5" width="2.6640625" style="200" customWidth="1"/>
    <col min="6" max="6" width="13" style="200" customWidth="1"/>
    <col min="7" max="7" width="6.44140625" customWidth="1"/>
    <col min="8" max="8" width="13" customWidth="1"/>
    <col min="9" max="9" width="12.44140625" customWidth="1"/>
    <col min="10" max="10" width="11.6640625" customWidth="1"/>
    <col min="11" max="11" width="1.33203125" customWidth="1"/>
    <col min="12" max="12" width="11.6640625" customWidth="1"/>
    <col min="13" max="13" width="1.33203125" customWidth="1"/>
    <col min="14" max="14" width="11.6640625" customWidth="1"/>
    <col min="15" max="15" width="1.33203125" customWidth="1"/>
    <col min="16" max="16" width="11.6640625" customWidth="1"/>
    <col min="17" max="17" width="1.33203125" customWidth="1"/>
    <col min="18" max="18" width="11.6640625" customWidth="1"/>
    <col min="19" max="19" width="1.33203125" customWidth="1"/>
    <col min="20" max="20" width="11.6640625" customWidth="1"/>
    <col min="21" max="21" width="1.33203125" customWidth="1"/>
    <col min="22" max="22" width="11.6640625" customWidth="1"/>
    <col min="23" max="23" width="1.33203125" customWidth="1"/>
    <col min="24" max="24" width="19.6640625" customWidth="1"/>
  </cols>
  <sheetData>
    <row r="1" spans="1:26" s="186" customFormat="1" ht="30" customHeight="1" x14ac:dyDescent="0.4">
      <c r="A1" s="864" t="s">
        <v>207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4"/>
      <c r="U1" s="864"/>
      <c r="V1" s="864"/>
      <c r="W1" s="864"/>
      <c r="X1" s="864"/>
    </row>
    <row r="2" spans="1:26" s="188" customFormat="1" ht="30" customHeight="1" x14ac:dyDescent="0.3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6" s="188" customFormat="1" ht="30" customHeight="1" x14ac:dyDescent="0.3">
      <c r="A3" s="843" t="s">
        <v>170</v>
      </c>
      <c r="B3" s="843"/>
      <c r="C3" s="843"/>
      <c r="D3" s="843"/>
      <c r="E3" s="843"/>
      <c r="F3" s="843"/>
      <c r="G3" s="841">
        <f>'Salary Worksheet'!$C$3</f>
        <v>0</v>
      </c>
      <c r="H3" s="841"/>
      <c r="I3" s="841"/>
      <c r="J3" s="841"/>
      <c r="K3" s="841"/>
      <c r="L3" s="841"/>
      <c r="M3" s="841"/>
      <c r="N3" s="841"/>
      <c r="O3" s="187"/>
      <c r="P3" s="187"/>
      <c r="Q3" s="187"/>
      <c r="R3" s="187"/>
      <c r="S3" s="187"/>
      <c r="T3" s="187"/>
      <c r="U3" s="187"/>
      <c r="V3" s="187"/>
      <c r="W3" s="187"/>
      <c r="X3" s="187"/>
    </row>
    <row r="4" spans="1:26" ht="30" customHeight="1" x14ac:dyDescent="0.3">
      <c r="A4" s="843" t="s">
        <v>171</v>
      </c>
      <c r="B4" s="843"/>
      <c r="C4" s="843"/>
      <c r="D4" s="843"/>
      <c r="E4" s="843"/>
      <c r="F4" s="843"/>
      <c r="G4" s="842" t="s">
        <v>208</v>
      </c>
      <c r="H4" s="842"/>
      <c r="I4" s="842"/>
      <c r="J4" s="842"/>
      <c r="K4" s="842"/>
      <c r="L4" s="842"/>
      <c r="M4" s="842"/>
      <c r="N4" s="842"/>
    </row>
    <row r="5" spans="1:26" ht="30" customHeight="1" x14ac:dyDescent="0.3">
      <c r="A5" s="843" t="s">
        <v>195</v>
      </c>
      <c r="B5" s="843"/>
      <c r="C5" s="843"/>
      <c r="D5" s="843"/>
      <c r="E5" s="843"/>
      <c r="F5" s="843"/>
      <c r="G5" s="842">
        <f>'Salary Worksheet'!$C$5</f>
        <v>0</v>
      </c>
      <c r="H5" s="842"/>
      <c r="I5" s="842"/>
      <c r="J5" s="842"/>
      <c r="K5" s="842"/>
      <c r="L5" s="842"/>
      <c r="M5" s="842"/>
      <c r="N5" s="842"/>
    </row>
    <row r="6" spans="1:26" ht="30" customHeight="1" x14ac:dyDescent="0.3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</row>
    <row r="7" spans="1:26" ht="30" customHeight="1" x14ac:dyDescent="0.3"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</row>
    <row r="8" spans="1:26" s="192" customFormat="1" ht="30" customHeight="1" thickBot="1" x14ac:dyDescent="0.35">
      <c r="A8" s="865" t="s">
        <v>209</v>
      </c>
      <c r="B8" s="865"/>
      <c r="C8" s="865"/>
      <c r="D8" s="865"/>
      <c r="E8" s="865"/>
      <c r="F8" s="865"/>
      <c r="G8" s="865"/>
      <c r="H8" s="865"/>
      <c r="I8" s="189"/>
      <c r="J8" s="7"/>
      <c r="K8" s="7"/>
      <c r="L8" s="7"/>
      <c r="M8" s="7"/>
      <c r="N8" s="7"/>
      <c r="O8" s="7"/>
      <c r="P8" s="7" t="s">
        <v>153</v>
      </c>
      <c r="Q8" s="7"/>
      <c r="R8" s="7" t="s">
        <v>172</v>
      </c>
      <c r="S8" s="7"/>
      <c r="T8" s="7" t="str">
        <f>Congregate!I6</f>
        <v>Other</v>
      </c>
      <c r="U8" s="201"/>
      <c r="V8" s="7" t="s">
        <v>165</v>
      </c>
      <c r="W8" s="201"/>
    </row>
    <row r="9" spans="1:26" ht="17.25" customHeight="1" x14ac:dyDescent="0.3">
      <c r="A9" s="194"/>
      <c r="B9" s="192"/>
      <c r="C9" s="192"/>
      <c r="D9" s="192"/>
      <c r="E9" s="192"/>
      <c r="F9" s="192"/>
      <c r="G9" s="192"/>
      <c r="H9" s="192"/>
      <c r="I9" s="195"/>
      <c r="J9" s="196" t="s">
        <v>150</v>
      </c>
      <c r="K9" s="7"/>
      <c r="L9" s="196" t="s">
        <v>151</v>
      </c>
      <c r="M9" s="7"/>
      <c r="N9" s="196" t="s">
        <v>152</v>
      </c>
      <c r="O9" s="7"/>
      <c r="P9" s="196" t="s">
        <v>160</v>
      </c>
      <c r="Q9" s="7"/>
      <c r="R9" s="196" t="s">
        <v>160</v>
      </c>
      <c r="S9" s="7"/>
      <c r="T9" s="196" t="str">
        <f>Congregate!I7</f>
        <v>(Specify)</v>
      </c>
      <c r="U9" s="7"/>
      <c r="V9" s="196" t="s">
        <v>166</v>
      </c>
      <c r="W9" s="7"/>
      <c r="X9" s="196" t="s">
        <v>141</v>
      </c>
    </row>
    <row r="10" spans="1:26" ht="30" customHeight="1" x14ac:dyDescent="0.25">
      <c r="A10" s="373"/>
      <c r="B10" s="374" t="s">
        <v>70</v>
      </c>
      <c r="C10" s="375"/>
      <c r="D10" s="862" t="s">
        <v>20</v>
      </c>
      <c r="E10" s="862"/>
      <c r="F10" s="862"/>
      <c r="G10" s="862"/>
      <c r="H10" s="862"/>
      <c r="I10" s="862"/>
      <c r="J10" s="334" t="str">
        <f>IF(J12="","",(J12+J11))</f>
        <v/>
      </c>
      <c r="K10" s="330"/>
      <c r="L10" s="334" t="str">
        <f>IF(L12="","",(L12+L11))</f>
        <v/>
      </c>
      <c r="M10" s="330"/>
      <c r="N10" s="334" t="str">
        <f>IF(N12="","",(N12+N11))</f>
        <v/>
      </c>
      <c r="O10" s="330"/>
      <c r="P10" s="334" t="str">
        <f>IF(P12="","",(P12+P11))</f>
        <v/>
      </c>
      <c r="Q10" s="330"/>
      <c r="R10" s="334" t="str">
        <f>IF(R12="","",(R12+R11))</f>
        <v/>
      </c>
      <c r="S10" s="330"/>
      <c r="T10" s="334" t="str">
        <f>IF(T12="","",(T12+T11))</f>
        <v/>
      </c>
      <c r="U10" s="330"/>
      <c r="V10" s="382"/>
      <c r="W10" s="197"/>
      <c r="X10" s="198"/>
    </row>
    <row r="11" spans="1:26" ht="30" customHeight="1" x14ac:dyDescent="0.25">
      <c r="A11" s="373"/>
      <c r="B11" s="374" t="s">
        <v>71</v>
      </c>
      <c r="C11" s="375"/>
      <c r="D11" s="862" t="s">
        <v>37</v>
      </c>
      <c r="E11" s="862"/>
      <c r="F11" s="862"/>
      <c r="G11" s="862"/>
      <c r="H11" s="862"/>
      <c r="I11" s="862"/>
      <c r="J11" s="334" t="str">
        <f>Congregate!D62</f>
        <v/>
      </c>
      <c r="K11" s="330"/>
      <c r="L11" s="334" t="str">
        <f>Congregate!E62</f>
        <v/>
      </c>
      <c r="M11" s="330"/>
      <c r="N11" s="334" t="str">
        <f>Congregate!F62</f>
        <v/>
      </c>
      <c r="O11" s="330"/>
      <c r="P11" s="334" t="str">
        <f>Congregate!G62</f>
        <v/>
      </c>
      <c r="Q11" s="330"/>
      <c r="R11" s="334" t="str">
        <f>Congregate!H62</f>
        <v/>
      </c>
      <c r="S11" s="330"/>
      <c r="T11" s="334" t="str">
        <f>Congregate!I62</f>
        <v/>
      </c>
      <c r="U11" s="383"/>
      <c r="V11" s="384"/>
      <c r="W11" s="202"/>
      <c r="X11" s="203"/>
    </row>
    <row r="12" spans="1:26" ht="30" customHeight="1" x14ac:dyDescent="0.25">
      <c r="A12" s="373"/>
      <c r="B12" s="374" t="s">
        <v>72</v>
      </c>
      <c r="C12" s="375"/>
      <c r="D12" s="862" t="s">
        <v>233</v>
      </c>
      <c r="E12" s="862"/>
      <c r="F12" s="862"/>
      <c r="G12" s="862"/>
      <c r="H12" s="862"/>
      <c r="I12" s="862"/>
      <c r="J12" s="334" t="str">
        <f>Congregate!D46</f>
        <v/>
      </c>
      <c r="K12" s="330"/>
      <c r="L12" s="334" t="str">
        <f>Congregate!E46</f>
        <v/>
      </c>
      <c r="M12" s="330"/>
      <c r="N12" s="334" t="str">
        <f>Congregate!F46</f>
        <v/>
      </c>
      <c r="O12" s="330"/>
      <c r="P12" s="334" t="str">
        <f>Congregate!G46</f>
        <v/>
      </c>
      <c r="Q12" s="330"/>
      <c r="R12" s="334" t="str">
        <f>Congregate!H46</f>
        <v/>
      </c>
      <c r="S12" s="330"/>
      <c r="T12" s="334" t="str">
        <f>Congregate!I46</f>
        <v/>
      </c>
      <c r="U12" s="383"/>
      <c r="V12" s="328" t="str">
        <f>Congregate!J46</f>
        <v/>
      </c>
      <c r="W12" s="202"/>
      <c r="X12" s="203"/>
    </row>
    <row r="13" spans="1:26" ht="30" customHeight="1" x14ac:dyDescent="0.25">
      <c r="A13" s="373"/>
      <c r="B13" s="374" t="s">
        <v>142</v>
      </c>
      <c r="C13" s="375"/>
      <c r="D13" s="862" t="s">
        <v>137</v>
      </c>
      <c r="E13" s="862"/>
      <c r="F13" s="862"/>
      <c r="G13" s="862"/>
      <c r="H13" s="862"/>
      <c r="I13" s="862"/>
      <c r="J13" s="335" t="str">
        <f>IF(Congregate!D45="","",Congregate!D45)</f>
        <v/>
      </c>
      <c r="K13" s="157"/>
      <c r="L13" s="335" t="str">
        <f>IF(Congregate!E45="","",Congregate!E45)</f>
        <v/>
      </c>
      <c r="M13" s="157"/>
      <c r="N13" s="335" t="str">
        <f>IF(Congregate!F45="","",Congregate!F45)</f>
        <v/>
      </c>
      <c r="O13" s="157"/>
      <c r="P13" s="335" t="str">
        <f>IF(Congregate!G45="","",Congregate!G45)</f>
        <v/>
      </c>
      <c r="Q13" s="157"/>
      <c r="R13" s="335" t="str">
        <f>IF(Congregate!H45="","",Congregate!H45)</f>
        <v/>
      </c>
      <c r="S13" s="157"/>
      <c r="T13" s="335" t="str">
        <f>IF(Congregate!I45="","",Congregate!I45)</f>
        <v/>
      </c>
      <c r="U13" s="157"/>
      <c r="V13" s="335">
        <f>Congregate!J45</f>
        <v>0</v>
      </c>
      <c r="X13" s="378">
        <f>SUM(J13:T13)</f>
        <v>0</v>
      </c>
      <c r="Y13" s="2"/>
    </row>
    <row r="14" spans="1:26" ht="30" customHeight="1" thickBot="1" x14ac:dyDescent="0.3">
      <c r="A14" s="373"/>
      <c r="B14" s="374" t="s">
        <v>143</v>
      </c>
      <c r="C14" s="375"/>
      <c r="D14" s="862" t="s">
        <v>144</v>
      </c>
      <c r="E14" s="862"/>
      <c r="F14" s="862"/>
      <c r="G14" s="862"/>
      <c r="H14" s="862"/>
      <c r="I14" s="862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X14" s="379"/>
    </row>
    <row r="15" spans="1:26" ht="30" customHeight="1" thickBot="1" x14ac:dyDescent="0.35">
      <c r="A15" s="373"/>
      <c r="B15" s="375"/>
      <c r="C15" s="374" t="s">
        <v>139</v>
      </c>
      <c r="D15"/>
      <c r="E15" s="862" t="s">
        <v>202</v>
      </c>
      <c r="F15" s="862"/>
      <c r="G15" s="862"/>
      <c r="H15" s="862"/>
      <c r="I15" s="862"/>
      <c r="J15" s="331" t="str">
        <f>IF(J12="","",ROUNDUP(J12*J13,0))</f>
        <v/>
      </c>
      <c r="K15" s="336"/>
      <c r="L15" s="331" t="str">
        <f>IF(L12="","",ROUNDUP(L12*L13,0))</f>
        <v/>
      </c>
      <c r="M15" s="336"/>
      <c r="N15" s="331" t="str">
        <f>IF(N12="","",ROUNDUP(N12*N13,0))</f>
        <v/>
      </c>
      <c r="O15" s="336"/>
      <c r="P15" s="331" t="str">
        <f>IF(P12="","",ROUNDUP(P12*P13,0))</f>
        <v/>
      </c>
      <c r="Q15" s="336"/>
      <c r="R15" s="331" t="str">
        <f>IF(R12="","",ROUNDUP(R12*R13,0))</f>
        <v/>
      </c>
      <c r="S15" s="336"/>
      <c r="T15" s="331" t="str">
        <f>IF(T12="","",ROUNDUP(T12*T13,0))</f>
        <v/>
      </c>
      <c r="U15" s="336"/>
      <c r="V15" s="331" t="str">
        <f>IF(V12="","",ROUNDUP(V12*V13,0))</f>
        <v/>
      </c>
      <c r="W15" s="3"/>
      <c r="X15" s="380">
        <f>SUM(J15:V15)</f>
        <v>0</v>
      </c>
      <c r="Z15" s="3"/>
    </row>
    <row r="16" spans="1:26" ht="30" customHeight="1" x14ac:dyDescent="0.25">
      <c r="A16" s="373"/>
      <c r="B16" s="375"/>
      <c r="C16" s="374" t="s">
        <v>145</v>
      </c>
      <c r="D16"/>
      <c r="E16" s="862" t="s">
        <v>146</v>
      </c>
      <c r="F16" s="862"/>
      <c r="G16" s="862"/>
      <c r="H16" s="862"/>
      <c r="I16" s="862"/>
      <c r="J16" s="385"/>
      <c r="K16" s="157"/>
      <c r="L16" s="385"/>
      <c r="M16" s="157"/>
      <c r="N16" s="385"/>
      <c r="O16" s="157"/>
      <c r="P16" s="385"/>
      <c r="Q16" s="157"/>
      <c r="R16" s="385"/>
      <c r="S16" s="157"/>
      <c r="T16" s="385"/>
      <c r="U16" s="157"/>
      <c r="V16" s="386"/>
      <c r="X16" s="381">
        <f>Congregate!C64</f>
        <v>0</v>
      </c>
    </row>
    <row r="17" spans="1:26" ht="30" customHeight="1" x14ac:dyDescent="0.25">
      <c r="A17" s="373"/>
      <c r="B17" s="375"/>
      <c r="C17" s="374" t="s">
        <v>147</v>
      </c>
      <c r="D17"/>
      <c r="E17" s="862" t="s">
        <v>203</v>
      </c>
      <c r="F17" s="862"/>
      <c r="G17" s="862"/>
      <c r="H17" s="862"/>
      <c r="I17" s="862"/>
      <c r="J17" s="331" t="str">
        <f>IF(J11="","",(J11*J13))</f>
        <v/>
      </c>
      <c r="K17" s="336"/>
      <c r="L17" s="331" t="str">
        <f>IF(L11="","",(L11*L13))</f>
        <v/>
      </c>
      <c r="M17" s="336"/>
      <c r="N17" s="331" t="str">
        <f>IF(N11="","",(N11*N13))</f>
        <v/>
      </c>
      <c r="O17" s="336"/>
      <c r="P17" s="331" t="str">
        <f>IF(P11="","",(P11*P13))</f>
        <v/>
      </c>
      <c r="Q17" s="336"/>
      <c r="R17" s="331" t="str">
        <f>IF(R11="","",(R11*R13))</f>
        <v/>
      </c>
      <c r="S17" s="336"/>
      <c r="T17" s="331" t="str">
        <f>IF(T11="","",(T11*T13))</f>
        <v/>
      </c>
      <c r="U17" s="336"/>
      <c r="V17" s="387"/>
      <c r="W17" s="3"/>
      <c r="X17" s="381">
        <f>SUM(J17:T17)</f>
        <v>0</v>
      </c>
    </row>
    <row r="18" spans="1:26" ht="30" customHeight="1" x14ac:dyDescent="0.25">
      <c r="A18" s="373"/>
      <c r="B18" s="375"/>
      <c r="C18" s="374" t="s">
        <v>148</v>
      </c>
      <c r="D18"/>
      <c r="E18" s="862" t="s">
        <v>149</v>
      </c>
      <c r="F18" s="862"/>
      <c r="G18" s="862"/>
      <c r="H18" s="862"/>
      <c r="I18" s="862"/>
      <c r="J18" s="385"/>
      <c r="K18" s="157"/>
      <c r="L18" s="385"/>
      <c r="M18" s="157"/>
      <c r="N18" s="385"/>
      <c r="O18" s="157"/>
      <c r="P18" s="385"/>
      <c r="Q18" s="157"/>
      <c r="R18" s="385"/>
      <c r="S18" s="157"/>
      <c r="T18" s="385"/>
      <c r="U18" s="157"/>
      <c r="V18" s="386"/>
      <c r="X18" s="381">
        <f>(X15/0.9)-X15</f>
        <v>0</v>
      </c>
      <c r="Y18" s="3"/>
      <c r="Z18" s="207"/>
    </row>
    <row r="19" spans="1:26" ht="30" customHeight="1" x14ac:dyDescent="0.25">
      <c r="A19" s="373"/>
      <c r="B19" s="375"/>
      <c r="C19" s="375"/>
      <c r="D19" s="374"/>
      <c r="E19" s="374"/>
      <c r="F19" s="866" t="s">
        <v>210</v>
      </c>
      <c r="G19" s="866"/>
      <c r="H19" s="866"/>
      <c r="I19" s="866"/>
      <c r="Y19" s="206"/>
      <c r="Z19" s="206"/>
    </row>
    <row r="20" spans="1:26" ht="30" customHeight="1" x14ac:dyDescent="0.25">
      <c r="A20" s="373"/>
      <c r="B20" s="375"/>
      <c r="C20" s="375"/>
      <c r="D20" s="374"/>
      <c r="E20" s="374"/>
      <c r="F20" s="376"/>
      <c r="G20" s="376"/>
      <c r="H20" s="376"/>
      <c r="I20" s="376"/>
      <c r="Y20" s="206"/>
      <c r="Z20" s="206"/>
    </row>
    <row r="21" spans="1:26" ht="30" customHeight="1" x14ac:dyDescent="0.4">
      <c r="A21" s="373"/>
      <c r="B21" s="375"/>
      <c r="C21" s="375"/>
      <c r="D21" s="374"/>
      <c r="E21" s="374"/>
      <c r="F21" s="376"/>
      <c r="G21" s="376"/>
      <c r="H21" s="376"/>
      <c r="I21" s="376"/>
      <c r="N21" s="863" t="s">
        <v>236</v>
      </c>
      <c r="O21" s="863"/>
      <c r="P21" s="863"/>
      <c r="Q21" s="863"/>
      <c r="R21" s="863"/>
      <c r="S21" s="863"/>
      <c r="T21" s="863"/>
      <c r="U21" s="863"/>
      <c r="V21" s="863"/>
      <c r="X21" s="393">
        <f>X15</f>
        <v>0</v>
      </c>
      <c r="Y21" s="206"/>
      <c r="Z21" s="206"/>
    </row>
    <row r="22" spans="1:26" ht="30" customHeight="1" x14ac:dyDescent="0.25">
      <c r="B22" s="204"/>
      <c r="C22" s="204"/>
      <c r="D22" s="205"/>
      <c r="E22" s="205"/>
      <c r="F22" s="205"/>
      <c r="G22" s="137"/>
      <c r="H22" s="137"/>
      <c r="I22" s="137"/>
    </row>
    <row r="23" spans="1:26" ht="18" customHeight="1" x14ac:dyDescent="0.25"/>
    <row r="24" spans="1:26" ht="18" customHeight="1" x14ac:dyDescent="0.25"/>
    <row r="25" spans="1:26" ht="18" customHeight="1" x14ac:dyDescent="0.25"/>
    <row r="26" spans="1:26" ht="18" customHeight="1" x14ac:dyDescent="0.25"/>
    <row r="27" spans="1:26" ht="18" customHeight="1" x14ac:dyDescent="0.25"/>
    <row r="28" spans="1:26" ht="18" customHeight="1" x14ac:dyDescent="0.25"/>
    <row r="29" spans="1:26" ht="18" customHeight="1" x14ac:dyDescent="0.25"/>
    <row r="30" spans="1:26" ht="18" customHeight="1" x14ac:dyDescent="0.25"/>
    <row r="31" spans="1:26" ht="18" customHeight="1" x14ac:dyDescent="0.25"/>
    <row r="32" spans="1:26" ht="18" customHeight="1" x14ac:dyDescent="0.25"/>
  </sheetData>
  <sheetProtection password="CD31" sheet="1" objects="1" scenarios="1" selectLockedCells="1"/>
  <mergeCells count="19">
    <mergeCell ref="N21:V21"/>
    <mergeCell ref="A1:X1"/>
    <mergeCell ref="G3:N3"/>
    <mergeCell ref="D14:I14"/>
    <mergeCell ref="D13:I13"/>
    <mergeCell ref="D10:I10"/>
    <mergeCell ref="D11:I11"/>
    <mergeCell ref="D12:I12"/>
    <mergeCell ref="A3:F3"/>
    <mergeCell ref="A8:H8"/>
    <mergeCell ref="E18:I18"/>
    <mergeCell ref="F19:I19"/>
    <mergeCell ref="A4:F4"/>
    <mergeCell ref="A5:F5"/>
    <mergeCell ref="G4:N4"/>
    <mergeCell ref="E15:I15"/>
    <mergeCell ref="E16:I16"/>
    <mergeCell ref="E17:I17"/>
    <mergeCell ref="G5:N5"/>
  </mergeCells>
  <phoneticPr fontId="19" type="noConversion"/>
  <printOptions horizontalCentered="1"/>
  <pageMargins left="0.5" right="0.5" top="0.5" bottom="0.5" header="0.25" footer="0.25"/>
  <pageSetup scale="77" orientation="landscape" r:id="rId1"/>
  <headerFooter alignWithMargins="0">
    <oddFooter>&amp;LBudget Workbook V8&amp;C&amp;F&amp;R3/21/2012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Budget Worksheet </vt:lpstr>
      <vt:lpstr>Salary Worksheet</vt:lpstr>
      <vt:lpstr>Budget Worksheet Supplement</vt:lpstr>
      <vt:lpstr>Other Program Cost Calculation</vt:lpstr>
      <vt:lpstr>Final Budget</vt:lpstr>
      <vt:lpstr>Comparison Worksheet</vt:lpstr>
      <vt:lpstr>Unit Cost Contract Budget</vt:lpstr>
      <vt:lpstr>Congregate</vt:lpstr>
      <vt:lpstr>Congregate Contract Budget</vt:lpstr>
      <vt:lpstr>Home Delivered</vt:lpstr>
      <vt:lpstr>HD  Contract Budget</vt:lpstr>
      <vt:lpstr>Validation</vt:lpstr>
      <vt:lpstr>Nutrition Budget Validation</vt:lpstr>
      <vt:lpstr>'Budget Worksheet '!Print_Area</vt:lpstr>
      <vt:lpstr>'Budget Worksheet Supplement'!Print_Area</vt:lpstr>
      <vt:lpstr>'Comparison Worksheet'!Print_Area</vt:lpstr>
      <vt:lpstr>Congregate!Print_Area</vt:lpstr>
      <vt:lpstr>'Congregate Contract Budget'!Print_Area</vt:lpstr>
      <vt:lpstr>'Final Budget'!Print_Area</vt:lpstr>
      <vt:lpstr>'HD  Contract Budget'!Print_Area</vt:lpstr>
      <vt:lpstr>'Home Delivered'!Print_Area</vt:lpstr>
      <vt:lpstr>'Nutrition Budget Validation'!Print_Area</vt:lpstr>
      <vt:lpstr>'Other Program Cost Calculation'!Print_Area</vt:lpstr>
      <vt:lpstr>'Salary Worksheet'!Print_Area</vt:lpstr>
      <vt:lpstr>'Unit Cost Contract Budget'!Print_Area</vt:lpstr>
      <vt:lpstr>Validation!Print_Area</vt:lpstr>
      <vt:lpstr>'Budget Worksheet Supplement'!Print_Titles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jwhaley</dc:creator>
  <cp:lastModifiedBy>Strickland, Courtney (OMB)</cp:lastModifiedBy>
  <cp:lastPrinted>2020-08-12T17:46:26Z</cp:lastPrinted>
  <dcterms:created xsi:type="dcterms:W3CDTF">2007-08-10T17:30:44Z</dcterms:created>
  <dcterms:modified xsi:type="dcterms:W3CDTF">2026-02-23T19:47:39Z</dcterms:modified>
</cp:coreProperties>
</file>