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false"/>
  <bookViews>
    <workbookView activeTab="0" autoFilterDateGrouping="true" firstSheet="0" minimized="false" showHorizontalScroll="true" showSheetTabs="true" showVerticalScroll="true" tabRatio="600" visibility="visible"/>
  </bookViews>
  <sheets>
    <sheet name="Instructions" sheetId="1" r:id="rId4"/>
    <sheet name="Summary" sheetId="2" r:id="rId5"/>
    <sheet name="1" sheetId="3" r:id="rId6"/>
    <sheet name="2" sheetId="4" r:id="rId7"/>
    <sheet name="Response Options (hidden)" sheetId="5" state="veryHidden" r:id="rId8"/>
  </sheets>
  <definedNames>
    <definedName name="responseValidationRulesGroup0">'Response Options (hidden)'!$A$1:$C$3</definedName>
    <definedName name="responseOption0">'Response Options (hidden)'!$A$1:$A$2</definedName>
    <definedName name="responseValidationRulesGroup1">'Response Options (hidden)'!$D$1:$F$4</definedName>
    <definedName name="responseOption1">'Response Options (hidden)'!$D$1:$D$3</definedName>
  </definedNames>
  <calcPr calcId="999999" calcMode="auto" calcCompleted="0" fullCalcOnLoad="1" forceFullCalc="1"/>
</workbook>
</file>

<file path=xl/sharedStrings.xml><?xml version="1.0" encoding="utf-8"?>
<sst xmlns="http://schemas.openxmlformats.org/spreadsheetml/2006/main" uniqueCount="60">
  <si>
    <t>2ec4a1c53b9994c9bbaf5b886ca397fdfac99930b9d6def3ae924d8790e14b39ebac3b042319ceae2917b13267bb1f6aaf933c5ea3c7569834df7495542958aeN1/FrGdSJvdWDOdTZHmV4Wn3Gr3OqxdVLyKk01G9hDbu/XfAkfOJyhi5mOtMQGZt</t>
  </si>
  <si>
    <t>25763A Questionnaire (Q-03MW)</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</si>
  <si>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</si>
  <si>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Euna Procurement.
- If you have any questions regarding the content of this file, please contact the appropriate purchaser.
- If you have any technical problems, please contact Euna Procurement at Support@GoBonfire.com.</t>
  </si>
  <si>
    <t>Total</t>
  </si>
  <si>
    <t>Summary</t>
  </si>
  <si>
    <t>Question Set</t>
  </si>
  <si>
    <t>Questions</t>
  </si>
  <si>
    <t>Hide Me</t>
  </si>
  <si>
    <t>% Complete</t>
  </si>
  <si>
    <t>Progress</t>
  </si>
  <si>
    <t>Error?</t>
  </si>
  <si>
    <t>Question Set 1: General Questions</t>
  </si>
  <si>
    <t>#</t>
  </si>
  <si>
    <t>Question</t>
  </si>
  <si>
    <t>Response</t>
  </si>
  <si>
    <t>Comment</t>
  </si>
  <si>
    <t>Status</t>
  </si>
  <si>
    <t>-</t>
  </si>
  <si>
    <t>1.0.1</t>
  </si>
  <si>
    <t xml:space="preserve">
CRP Affiliation - Confirm that CRPs are not required to pay membership dues in order to be assigned a subcontract under a set aside contract held by the CNA.
</t>
  </si>
  <si>
    <t>1.0.2</t>
  </si>
  <si>
    <t xml:space="preserve">
CRP Programs - As a CNA are there any fee based services you provide to CRPs? If so, provide details on the service provided and the rate associated with the service. For each, identify if they are Mandatory or Optional to CRPs. (If YES, Identify programs)
</t>
  </si>
  <si>
    <t>1.0.3</t>
  </si>
  <si>
    <t xml:space="preserve">
Set Aside Distribution - Based on the current Set Aside contracts, what percentage would be Direct-filled and what percentage would be filled through a CRP?
</t>
  </si>
  <si>
    <t>1.0.4</t>
  </si>
  <si>
    <t xml:space="preserve">
Set Aside Distribution - Based on the current Set Aside contracts, are you able to cover all? If no, which ones are you not able to cover, direct or through a CRP?
</t>
  </si>
  <si>
    <t>1.0.5</t>
  </si>
  <si>
    <t xml:space="preserve">
Set Aside Distribution - When evaluating a Set Aside, does the contract require a minimum dollar value? If so, what is that value?
</t>
  </si>
  <si>
    <t>Response Type</t>
  </si>
  <si>
    <t>1.1.1</t>
  </si>
  <si>
    <t xml:space="preserve">
Janitorial Services
</t>
  </si>
  <si>
    <t>1.1.2</t>
  </si>
  <si>
    <t xml:space="preserve">
Remanufactured Toner Cartridges
</t>
  </si>
  <si>
    <t>1.1.3</t>
  </si>
  <si>
    <t xml:space="preserve">
Document and Mail Prep
</t>
  </si>
  <si>
    <t>1.1.4</t>
  </si>
  <si>
    <t xml:space="preserve">
Temporary Employment Services
</t>
  </si>
  <si>
    <t>Question Set 2: Temporary Employment Questions</t>
  </si>
  <si>
    <t>2.0.1</t>
  </si>
  <si>
    <t xml:space="preserve">
Define your weekly payroll timing.
</t>
  </si>
  <si>
    <t>2.0.2</t>
  </si>
  <si>
    <t xml:space="preserve">
Time Sheet Submission Deadline (Use of State standard timesheet required)
</t>
  </si>
  <si>
    <t>2.0.3</t>
  </si>
  <si>
    <t xml:space="preserve">
Submission method (fax or email)
Identify method and provide fax # or email address"
</t>
  </si>
  <si>
    <t>2.0.4</t>
  </si>
  <si>
    <t xml:space="preserve">
Invoicing Frequency
</t>
  </si>
  <si>
    <t>2.0.5</t>
  </si>
  <si>
    <t xml:space="preserve">
BACKGROUND CHECK (Identify the estimated turnaround time for completion; background check must be completed prior to employee beginning in a position):
</t>
  </si>
  <si>
    <t>2.0.6</t>
  </si>
  <si>
    <t xml:space="preserve">
ONLINE REQUESTS (If you have an online request option. Job titles through online request must match those covered under this contract. Online capabilities does not include timesheet submission for regular temps):
</t>
  </si>
  <si>
    <t>2.0.7</t>
  </si>
  <si>
    <t xml:space="preserve">
SEPARATION FEE (Less than 90 days) Per Section 12 of Appendix B Statement of Work
</t>
  </si>
  <si>
    <t>Yes</t>
  </si>
  <si>
    <t>No</t>
  </si>
  <si>
    <t>Yes, No</t>
  </si>
  <si>
    <t>Direct Provider</t>
  </si>
  <si>
    <t>CRP</t>
  </si>
  <si>
    <t>N/A</t>
  </si>
  <si>
    <t>Direct Provider, CRP, N/A</t>
  </si>
</sst>
</file>

<file path=xl/styles.xml><?xml version="1.0" encoding="utf-8"?>
<styleSheet xmlns="http://schemas.openxmlformats.org/spreadsheetml/2006/main" xml:space="preserve">
  <numFmts count="4">
    <numFmt numFmtId="164" formatCode="0\ &quot;Questions&quot;"/>
    <numFmt numFmtId="165" formatCode="0\ &quot;pts&quot;"/>
    <numFmt numFmtId="166" formatCode="0.00%\ &quot;Complete&quot;"/>
    <numFmt numFmtId="167" formatCode="&quot;The comment must be left blank for this response&quot;"/>
  </numFmts>
  <fonts count="5">
    <font>
      <b val="0"/>
      <i val="0"/>
      <strike val="0"/>
      <u val="none"/>
      <sz val="12"/>
      <color rgb="FF000000"/>
      <name val="Arial"/>
    </font>
    <font>
      <b val="1"/>
      <i val="0"/>
      <strike val="0"/>
      <u val="none"/>
      <sz val="22"/>
      <color rgb="40404040"/>
      <name val="Arial"/>
    </font>
    <font>
      <b val="1"/>
      <i val="0"/>
      <strike val="0"/>
      <u val="none"/>
      <sz val="12"/>
      <color rgb="FFFFFFFF"/>
      <name val="Arial"/>
    </font>
    <font>
      <b val="1"/>
      <i val="0"/>
      <strike val="0"/>
      <u val="none"/>
      <sz val="14"/>
      <color rgb="FFFFFFFF"/>
      <name val="Arial"/>
    </font>
    <font>
      <b val="0"/>
      <i val="0"/>
      <strike val="0"/>
      <u val="none"/>
      <sz val="12"/>
      <color rgb="FFFFFFFF"/>
      <name val="Arial"/>
    </font>
  </fonts>
  <fills count="7">
    <fill>
      <patternFill patternType="none"/>
    </fill>
    <fill>
      <patternFill patternType="gray125"/>
    </fill>
    <fill>
      <patternFill patternType="solid">
        <fgColor rgb="FFFFFFFF"/>
        <bgColor rgb="FF000000"/>
      </patternFill>
    </fill>
    <fill>
      <patternFill patternType="solid">
        <fgColor rgb="f2f2f2f2"/>
        <bgColor rgb="FF000000"/>
      </patternFill>
    </fill>
    <fill>
      <patternFill patternType="solid">
        <fgColor rgb="ff5fadcf"/>
        <bgColor rgb="FF000000"/>
      </patternFill>
    </fill>
    <fill>
      <patternFill patternType="solid">
        <fgColor rgb="ff548ba1"/>
        <bgColor rgb="FF000000"/>
      </patternFill>
    </fill>
    <fill>
      <patternFill patternType="solid">
        <fgColor rgb="7f7f7f7f"/>
        <bgColor rgb="FF000000"/>
      </patternFill>
    </fill>
  </fills>
  <borders count="25">
    <border>
      <left/>
      <right/>
      <top/>
      <bottom/>
      <diagonal/>
    </border>
    <border>
      <left style="thin">
        <color rgb="bfbfbfbf"/>
      </left>
      <right style="dotted">
        <color rgb="bfbfbfbf"/>
      </right>
      <top style="thin">
        <color rgb="bfbfbfbf"/>
      </top>
      <bottom style="thin">
        <color rgb="bfbfbfbf"/>
      </bottom>
      <diagonal/>
    </border>
    <border>
      <left style="dotted">
        <color rgb="bfbfbfbf"/>
      </left>
      <right style="dotted">
        <color rgb="bfbfbfbf"/>
      </right>
      <top style="thin">
        <color rgb="bfbfbfbf"/>
      </top>
      <bottom style="thin">
        <color rgb="bfbfbfbf"/>
      </bottom>
      <diagonal/>
    </border>
    <border>
      <left style="dotted">
        <color rgb="bfbfbfbf"/>
      </left>
      <right style="thin">
        <color rgb="bfbfbfbf"/>
      </right>
      <top style="thin">
        <color rgb="bfbfbfbf"/>
      </top>
      <bottom style="thin">
        <color rgb="bfbfbfbf"/>
      </bottom>
      <diagonal/>
    </border>
    <border>
      <left/>
      <right style="dotted">
        <color rgb="bfbfbfbf"/>
      </right>
      <top/>
      <bottom/>
      <diagonal/>
    </border>
    <border>
      <left style="dotted">
        <color rgb="bfbfbfbf"/>
      </left>
      <right style="dotted">
        <color rgb="bfbfbfbf"/>
      </right>
      <top/>
      <bottom/>
      <diagonal/>
    </border>
    <border>
      <left style="dotted">
        <color rgb="bfbfbfbf"/>
      </left>
      <right/>
      <top/>
      <bottom/>
      <diagonal/>
    </border>
    <border>
      <left/>
      <right/>
      <top style="medium">
        <color rgb="bfbfbfbf"/>
      </top>
      <bottom/>
      <diagonal/>
    </border>
    <border>
      <left style="dotted">
        <color rgb="bfbfbfbf"/>
      </left>
      <right/>
      <top style="thin">
        <color rgb="bfbfbfbf"/>
      </top>
      <bottom/>
      <diagonal/>
    </border>
    <border>
      <left style="dotted">
        <color rgb="bfbfbfbf"/>
      </left>
      <right/>
      <top/>
      <bottom/>
      <diagonal/>
    </border>
    <border>
      <left style="dotted">
        <color rgb="bfbfbfbf"/>
      </left>
      <right/>
      <top/>
      <bottom style="thin">
        <color rgb="bfbfbfbf"/>
      </bottom>
      <diagonal/>
    </border>
    <border>
      <left/>
      <right/>
      <top style="thin">
        <color rgb="bfbfbfbf"/>
      </top>
      <bottom/>
      <diagonal/>
    </border>
    <border>
      <left/>
      <right/>
      <top/>
      <bottom style="thin">
        <color rgb="bfbfbfbf"/>
      </bottom>
      <diagonal/>
    </border>
    <border>
      <left/>
      <right style="dotted">
        <color rgb="bfbfbfbf"/>
      </right>
      <top style="thin">
        <color rgb="bfbfbfbf"/>
      </top>
      <bottom/>
      <diagonal/>
    </border>
    <border>
      <left/>
      <right style="dotted">
        <color rgb="bfbfbfbf"/>
      </right>
      <top/>
      <bottom/>
      <diagonal/>
    </border>
    <border>
      <left/>
      <right style="dotted">
        <color rgb="bfbfbfbf"/>
      </right>
      <top/>
      <bottom style="thin">
        <color rgb="bfbfbfbf"/>
      </bottom>
      <diagonal/>
    </border>
    <border>
      <left style="thin">
        <color rgb="bfbfbfbf"/>
      </left>
      <right/>
      <top style="thin">
        <color rgb="bfbfbfbf"/>
      </top>
      <bottom style="thin">
        <color rgb="bfbfbfbf"/>
      </bottom>
      <diagonal/>
    </border>
    <border>
      <left/>
      <right/>
      <top style="thin">
        <color rgb="bfbfbfbf"/>
      </top>
      <bottom style="thin">
        <color rgb="bfbfbfbf"/>
      </bottom>
      <diagonal/>
    </border>
    <border>
      <left/>
      <right style="thin">
        <color rgb="bfbfbfbf"/>
      </right>
      <top style="thin">
        <color rgb="bfbfbfbf"/>
      </top>
      <bottom style="thin">
        <color rgb="bfbfbfbf"/>
      </bottom>
      <diagonal/>
    </border>
    <border>
      <left style="thin">
        <color rgb="bfbfbfbf"/>
      </left>
      <right style="dotted">
        <color rgb="bfbfbfbf"/>
      </right>
      <top style="medium">
        <color rgb="bfbfbfbf"/>
      </top>
      <bottom style="thin">
        <color rgb="bfbfbfbf"/>
      </bottom>
      <diagonal/>
    </border>
    <border>
      <left style="dotted">
        <color rgb="bfbfbfbf"/>
      </left>
      <right style="dotted">
        <color rgb="bfbfbfbf"/>
      </right>
      <top style="medium">
        <color rgb="bfbfbfbf"/>
      </top>
      <bottom style="thin">
        <color rgb="bfbfbfbf"/>
      </bottom>
      <diagonal/>
    </border>
    <border>
      <left style="dotted">
        <color rgb="bfbfbfbf"/>
      </left>
      <right/>
      <top style="medium">
        <color rgb="bfbfbfbf"/>
      </top>
      <bottom/>
      <diagonal/>
    </border>
    <border>
      <left/>
      <right/>
      <top style="medium">
        <color rgb="bfbfbfbf"/>
      </top>
      <bottom/>
      <diagonal/>
    </border>
    <border>
      <left/>
      <right style="dotted">
        <color rgb="bfbfbfbf"/>
      </right>
      <top style="medium">
        <color rgb="bfbfbfbf"/>
      </top>
      <bottom/>
      <diagonal/>
    </border>
    <border>
      <left style="dotted">
        <color rgb="bfbfbfbf"/>
      </left>
      <right style="thin">
        <color rgb="bfbfbfbf"/>
      </right>
      <top style="medium">
        <color rgb="bfbfbfbf"/>
      </top>
      <bottom style="thin">
        <color rgb="bfbfbfbf"/>
      </bottom>
      <diagonal/>
    </border>
  </borders>
  <cellStyleXfs count="1">
    <xf numFmtId="0" fontId="0" fillId="0" borderId="0"/>
  </cellStyleXfs>
  <cellXfs count="52">
    <xf xfId="0" fontId="0" numFmtId="0" fillId="2" borderId="0" applyFont="0" applyNumberFormat="0" applyFill="0" applyBorder="0" applyAlignment="0" applyProtection="true">
      <protection locked="false"/>
    </xf>
    <xf xfId="0" fontId="0" numFmtId="0" fillId="2" borderId="0" applyFont="0" applyNumberFormat="0" applyFill="0" applyBorder="0" applyAlignment="0"/>
    <xf xfId="0" fontId="1" numFmtId="0" fillId="2" borderId="0" applyFont="1" applyNumberFormat="0" applyFill="0" applyBorder="0" applyAlignment="1">
      <alignment horizontal="left" vertical="center" textRotation="0" wrapText="true" shrinkToFit="false"/>
    </xf>
    <xf xfId="0" fontId="1" numFmtId="0" fillId="2" borderId="0" applyFont="1" applyNumberFormat="0" applyFill="0" applyBorder="0" applyAlignment="1">
      <alignment horizontal="left" vertical="center" textRotation="0" wrapText="false" shrinkToFit="false"/>
    </xf>
    <xf xfId="0" fontId="0" numFmtId="0" fillId="3" borderId="0" applyFont="0" applyNumberFormat="0" applyFill="1" applyBorder="0" applyAlignment="1">
      <alignment vertical="center" textRotation="0" wrapText="true" shrinkToFit="false"/>
    </xf>
    <xf xfId="0" fontId="0" numFmtId="0" fillId="3" borderId="1" applyFont="0" applyNumberFormat="0" applyFill="1" applyBorder="1" applyAlignment="1">
      <alignment horizontal="center" vertical="center" textRotation="0" wrapText="false" shrinkToFit="false"/>
    </xf>
    <xf xfId="0" fontId="0" numFmtId="0" fillId="3" borderId="2" applyFont="0" applyNumberFormat="0" applyFill="1" applyBorder="1" applyAlignment="1">
      <alignment horizontal="center" vertical="center" textRotation="0" wrapText="false" shrinkToFit="false"/>
    </xf>
    <xf xfId="0" fontId="0" numFmtId="0" fillId="3" borderId="3" applyFont="0" applyNumberFormat="0" applyFill="1" applyBorder="1" applyAlignment="1">
      <alignment horizontal="center" vertical="center" textRotation="0" wrapText="false" shrinkToFit="false"/>
    </xf>
    <xf xfId="0" fontId="2" numFmtId="0" fillId="4" borderId="0" applyFont="1" applyNumberFormat="0" applyFill="1" applyBorder="0" applyAlignment="1">
      <alignment horizontal="center" vertical="center" textRotation="0" wrapText="true" shrinkToFit="false"/>
    </xf>
    <xf xfId="0" fontId="2" numFmtId="0" fillId="5" borderId="0" applyFont="1" applyNumberFormat="0" applyFill="1" applyBorder="0" applyAlignment="1">
      <alignment horizontal="center" vertical="center" textRotation="0" wrapText="true" shrinkToFit="false"/>
    </xf>
    <xf xfId="0" fontId="0" numFmtId="49" fillId="3" borderId="2" applyFont="0" applyNumberFormat="1" applyFill="1" applyBorder="1" applyAlignment="1" applyProtection="true">
      <alignment horizontal="center" vertical="center" textRotation="0" wrapText="true" shrinkToFit="false"/>
      <protection locked="false"/>
    </xf>
    <xf xfId="0" fontId="0" numFmtId="49" fillId="3" borderId="3" applyFont="0" applyNumberFormat="1" applyFill="1" applyBorder="1" applyAlignment="1" applyProtection="true">
      <alignment horizontal="left" vertical="center" textRotation="0" wrapText="true" shrinkToFit="false" indent="1"/>
      <protection locked="false"/>
    </xf>
    <xf xfId="0" fontId="3" numFmtId="0" fillId="6" borderId="4" applyFont="1" applyNumberFormat="0" applyFill="1" applyBorder="1" applyAlignment="1" applyProtection="true">
      <alignment horizontal="left" vertical="center" textRotation="0" wrapText="false" shrinkToFit="false" indent="1"/>
      <protection locked="false"/>
    </xf>
    <xf xfId="0" fontId="3" numFmtId="0" fillId="6" borderId="5" applyFont="1" applyNumberFormat="0" applyFill="1" applyBorder="1" applyAlignment="1">
      <alignment horizontal="left" vertical="center" textRotation="0" wrapText="true" shrinkToFit="false" indent="1"/>
    </xf>
    <xf xfId="0" fontId="3" numFmtId="0" fillId="6" borderId="4" applyFont="1" applyNumberFormat="0" applyFill="1" applyBorder="1" applyAlignment="1">
      <alignment horizontal="left" vertical="center" textRotation="0" wrapText="true" shrinkToFit="false" indent="1"/>
    </xf>
    <xf xfId="0" fontId="3" numFmtId="0" fillId="6" borderId="6" applyFont="1" applyNumberFormat="0" applyFill="1" applyBorder="1" applyAlignment="1">
      <alignment horizontal="left" vertical="center" textRotation="0" wrapText="true" shrinkToFit="false" indent="1"/>
    </xf>
    <xf xfId="0" fontId="3" numFmtId="0" fillId="6" borderId="6" applyFont="1" applyNumberFormat="0" applyFill="1" applyBorder="1" applyAlignment="1" applyProtection="true">
      <alignment horizontal="left" vertical="center" textRotation="0" wrapText="true" shrinkToFit="false" indent="1"/>
      <protection locked="false"/>
    </xf>
    <xf xfId="0" fontId="3" numFmtId="164" fillId="4" borderId="7" applyFont="1" applyNumberFormat="1" applyFill="1" applyBorder="1" applyAlignment="1">
      <alignment horizontal="center" vertical="center" textRotation="0" wrapText="false" shrinkToFit="false"/>
    </xf>
    <xf xfId="0" fontId="3" numFmtId="0" fillId="4" borderId="7" applyFont="1" applyNumberFormat="0" applyFill="1" applyBorder="1" applyAlignment="1">
      <alignment horizontal="center" vertical="center" textRotation="0" wrapText="false" shrinkToFit="false"/>
    </xf>
    <xf xfId="0" fontId="3" numFmtId="165" fillId="4" borderId="7" applyFont="1" applyNumberFormat="1" applyFill="1" applyBorder="1" applyAlignment="1">
      <alignment horizontal="center" vertical="center" textRotation="0" wrapText="false" shrinkToFit="false"/>
    </xf>
    <xf xfId="0" fontId="3" numFmtId="166" fillId="4" borderId="7" applyFont="1" applyNumberFormat="1" applyFill="1" applyBorder="1" applyAlignment="1">
      <alignment horizontal="center" vertical="center" textRotation="0" wrapText="false" shrinkToFit="false"/>
    </xf>
    <xf xfId="0" fontId="0" numFmtId="0" fillId="3" borderId="2" applyFont="0" applyNumberFormat="0" applyFill="1" applyBorder="1" applyAlignment="1">
      <alignment horizontal="left" vertical="center" textRotation="0" wrapText="true" shrinkToFit="false" indent="1"/>
    </xf>
    <xf xfId="0" fontId="0" numFmtId="167" fillId="2" borderId="0" applyFont="0" applyNumberFormat="1" applyFill="0" applyBorder="0" applyAlignment="1">
      <alignment vertical="center" textRotation="0" wrapText="true" shrinkToFit="true" indent="1"/>
    </xf>
    <xf xfId="0" fontId="4" numFmtId="0" fillId="3" borderId="8" applyFont="1" applyNumberFormat="0" applyFill="1" applyBorder="1" applyAlignment="1">
      <alignment horizontal="center" vertical="center" textRotation="0" wrapText="false" shrinkToFit="false"/>
    </xf>
    <xf xfId="0" fontId="4" numFmtId="0" fillId="3" borderId="9" applyFont="1" applyNumberFormat="0" applyFill="1" applyBorder="1" applyAlignment="1">
      <alignment horizontal="center" vertical="center" textRotation="0" wrapText="false" shrinkToFit="false"/>
    </xf>
    <xf xfId="0" fontId="4" numFmtId="0" fillId="3" borderId="10" applyFont="1" applyNumberFormat="0" applyFill="1" applyBorder="1" applyAlignment="1">
      <alignment horizontal="center" vertical="center" textRotation="0" wrapText="false" shrinkToFit="false"/>
    </xf>
    <xf xfId="0" fontId="4" numFmtId="0" fillId="3" borderId="11" applyFont="1" applyNumberFormat="0" applyFill="1" applyBorder="1" applyAlignment="1">
      <alignment horizontal="center" vertical="center" textRotation="0" wrapText="false" shrinkToFit="false"/>
    </xf>
    <xf xfId="0" fontId="4" numFmtId="0" fillId="3" borderId="12" applyFont="1" applyNumberFormat="0" applyFill="1" applyBorder="1" applyAlignment="1">
      <alignment horizontal="center" vertical="center" textRotation="0" wrapText="false" shrinkToFit="false"/>
    </xf>
    <xf xfId="0" fontId="4" numFmtId="0" fillId="3" borderId="13" applyFont="1" applyNumberFormat="0" applyFill="1" applyBorder="1" applyAlignment="1">
      <alignment horizontal="center" vertical="center" textRotation="0" wrapText="false" shrinkToFit="false"/>
    </xf>
    <xf xfId="0" fontId="4" numFmtId="0" fillId="3" borderId="14" applyFont="1" applyNumberFormat="0" applyFill="1" applyBorder="1" applyAlignment="1">
      <alignment horizontal="center" vertical="center" textRotation="0" wrapText="false" shrinkToFit="false"/>
    </xf>
    <xf xfId="0" fontId="4" numFmtId="0" fillId="3" borderId="15" applyFont="1" applyNumberFormat="0" applyFill="1" applyBorder="1" applyAlignment="1">
      <alignment horizontal="center" vertical="center" textRotation="0" wrapText="false" shrinkToFit="false"/>
    </xf>
    <xf xfId="0" fontId="4" numFmtId="0" fillId="3" borderId="16" applyFont="1" applyNumberFormat="0" applyFill="1" applyBorder="1" applyAlignment="1">
      <alignment horizontal="center" vertical="center" textRotation="0" wrapText="false" shrinkToFit="false"/>
    </xf>
    <xf xfId="0" fontId="4" numFmtId="0" fillId="3" borderId="17" applyFont="1" applyNumberFormat="0" applyFill="1" applyBorder="1" applyAlignment="1">
      <alignment horizontal="center" vertical="center" textRotation="0" wrapText="false" shrinkToFit="false"/>
    </xf>
    <xf xfId="0" fontId="4" numFmtId="0" fillId="3" borderId="18" applyFont="1" applyNumberFormat="0" applyFill="1" applyBorder="1" applyAlignment="1">
      <alignment horizontal="center" vertical="center" textRotation="0" wrapText="false" shrinkToFit="false"/>
    </xf>
    <xf xfId="0" fontId="0" numFmtId="49" fillId="2" borderId="0" applyFont="0" applyNumberFormat="1" applyFill="0" applyBorder="0" applyAlignment="0"/>
    <xf xfId="0" fontId="3" numFmtId="0" fillId="4" borderId="19" applyFont="1" applyNumberFormat="0" applyFill="1" applyBorder="1" applyAlignment="1">
      <alignment horizontal="center" vertical="center" textRotation="0" wrapText="false" shrinkToFit="false"/>
    </xf>
    <xf xfId="0" fontId="3" numFmtId="0" fillId="4" borderId="1" applyFont="1" applyNumberFormat="0" applyFill="1" applyBorder="1" applyAlignment="1">
      <alignment horizontal="center" vertical="center" textRotation="0" wrapText="false" shrinkToFit="false"/>
    </xf>
    <xf xfId="0" fontId="3" numFmtId="0" fillId="4" borderId="20" applyFont="1" applyNumberFormat="0" applyFill="1" applyBorder="1" applyAlignment="1">
      <alignment horizontal="center" vertical="center" textRotation="0" wrapText="false" shrinkToFit="false"/>
    </xf>
    <xf xfId="0" fontId="3" numFmtId="0" fillId="4" borderId="21" applyFont="1" applyNumberFormat="0" applyFill="1" applyBorder="1" applyAlignment="1">
      <alignment horizontal="center" vertical="center" textRotation="0" wrapText="false" shrinkToFit="false"/>
    </xf>
    <xf xfId="0" fontId="3" numFmtId="0" fillId="4" borderId="22" applyFont="1" applyNumberFormat="0" applyFill="1" applyBorder="1" applyAlignment="1">
      <alignment horizontal="center" vertical="center" textRotation="0" wrapText="false" shrinkToFit="false"/>
    </xf>
    <xf xfId="0" fontId="3" numFmtId="0" fillId="4" borderId="23" applyFont="1" applyNumberFormat="0" applyFill="1" applyBorder="1" applyAlignment="1">
      <alignment horizontal="center" vertical="center" textRotation="0" wrapText="false" shrinkToFit="false"/>
    </xf>
    <xf xfId="0" fontId="3" numFmtId="0" fillId="4" borderId="2" applyFont="1" applyNumberFormat="0" applyFill="1" applyBorder="1" applyAlignment="1">
      <alignment horizontal="center" vertical="center" textRotation="0" wrapText="false" shrinkToFit="false"/>
    </xf>
    <xf xfId="0" fontId="3" numFmtId="0" fillId="4" borderId="9" applyFont="1" applyNumberFormat="0" applyFill="1" applyBorder="1" applyAlignment="1">
      <alignment horizontal="center" vertical="center" textRotation="0" wrapText="false" shrinkToFit="false"/>
    </xf>
    <xf xfId="0" fontId="3" numFmtId="0" fillId="4" borderId="16" applyFont="1" applyNumberFormat="0" applyFill="1" applyBorder="1" applyAlignment="1">
      <alignment horizontal="center" vertical="center" textRotation="0" wrapText="false" shrinkToFit="false"/>
    </xf>
    <xf xfId="0" fontId="3" numFmtId="0" fillId="4" borderId="17" applyFont="1" applyNumberFormat="0" applyFill="1" applyBorder="1" applyAlignment="1">
      <alignment horizontal="center" vertical="center" textRotation="0" wrapText="false" shrinkToFit="false"/>
    </xf>
    <xf xfId="0" fontId="3" numFmtId="0" fillId="4" borderId="18" applyFont="1" applyNumberFormat="0" applyFill="1" applyBorder="1" applyAlignment="1">
      <alignment horizontal="center" vertical="center" textRotation="0" wrapText="false" shrinkToFit="false"/>
    </xf>
    <xf xfId="0" fontId="3" numFmtId="0" fillId="4" borderId="14" applyFont="1" applyNumberFormat="0" applyFill="1" applyBorder="1" applyAlignment="1">
      <alignment horizontal="center" vertical="center" textRotation="0" wrapText="false" shrinkToFit="false"/>
    </xf>
    <xf xfId="0" fontId="3" numFmtId="0" fillId="4" borderId="10" applyFont="1" applyNumberFormat="0" applyFill="1" applyBorder="1" applyAlignment="1">
      <alignment horizontal="center" vertical="center" textRotation="0" wrapText="false" shrinkToFit="false"/>
    </xf>
    <xf xfId="0" fontId="3" numFmtId="0" fillId="4" borderId="12" applyFont="1" applyNumberFormat="0" applyFill="1" applyBorder="1" applyAlignment="1">
      <alignment horizontal="center" vertical="center" textRotation="0" wrapText="false" shrinkToFit="false"/>
    </xf>
    <xf xfId="0" fontId="3" numFmtId="0" fillId="4" borderId="15" applyFont="1" applyNumberFormat="0" applyFill="1" applyBorder="1" applyAlignment="1">
      <alignment horizontal="center" vertical="center" textRotation="0" wrapText="false" shrinkToFit="false"/>
    </xf>
    <xf xfId="0" fontId="3" numFmtId="0" fillId="4" borderId="24" applyFont="1" applyNumberFormat="0" applyFill="1" applyBorder="1" applyAlignment="1">
      <alignment horizontal="center" vertical="center" textRotation="0" wrapText="false" shrinkToFit="false"/>
    </xf>
    <xf xfId="0" fontId="3" numFmtId="0" fillId="4" borderId="3" applyFont="1" applyNumberFormat="0" applyFill="1" applyBorder="1" applyAlignment="1">
      <alignment horizontal="center" vertical="center" textRotation="0" wrapText="false" shrinkToFit="false"/>
    </xf>
  </cellXfs>
  <cellStyles count="1">
    <cellStyle name="Normal" xfId="0" builtinId="0"/>
  </cellStyles>
  <dxfs count="18">
    <dxf>
      <font>
        <b val="1"/>
        <color rgb="ffc5efce"/>
      </font>
      <fill>
        <patternFill patternType="solid">
          <fgColor rgb="ffc5efce"/>
          <bgColor rgb="ffc5efce"/>
        </patternFill>
      </fill>
      <border/>
    </dxf>
    <dxf>
      <font>
        <color rgb="FFFFFFFF"/>
      </font>
      <fill>
        <patternFill patternType="solid">
          <fgColor rgb="FFFFFFFF"/>
          <bgColor rgb="FFFFFFFF"/>
        </patternFill>
      </fill>
      <border/>
    </dxf>
    <dxf>
      <font>
        <b val="1"/>
        <color rgb="ffc5efce"/>
      </font>
      <fill>
        <patternFill patternType="solid">
          <fgColor rgb="ffc5efce"/>
          <bgColor rgb="ffc5efce"/>
        </patternFill>
      </fill>
      <border/>
    </dxf>
    <dxf>
      <font>
        <color rgb="FFFFFFFF"/>
      </font>
      <fill>
        <patternFill patternType="solid">
          <fgColor rgb="FFFFFFFF"/>
          <bgColor rgb="FFFFFFFF"/>
        </patternFill>
      </fill>
      <border/>
    </dxf>
    <dxf>
      <font>
        <b val="1"/>
        <color rgb="ffc5efce"/>
      </font>
      <fill>
        <patternFill patternType="solid">
          <fgColor rgb="ffc5efce"/>
          <bgColor rgb="ffc5efce"/>
        </patternFill>
      </fill>
      <border/>
    </dxf>
    <dxf>
      <font>
        <color rgb="FFFFFFFF"/>
      </font>
      <fill>
        <patternFill patternType="solid">
          <fgColor rgb="FFFFFFFF"/>
          <bgColor rgb="FFFFFFFF"/>
        </patternFill>
      </fill>
      <border/>
    </dxf>
    <dxf>
      <numFmt numFmtId="164" formatCode="0.00%"/>
      <border/>
    </dxf>
    <dxf>
      <font>
        <b val="1"/>
        <color rgb="FF006100"/>
      </font>
      <fill>
        <patternFill patternType="solid">
          <fgColor rgb="ffc5efce"/>
          <bgColor rgb="ffc5ef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sz val="14"/>
        <color rgb="FFFFFFFF"/>
      </font>
      <fill>
        <patternFill patternType="solid">
          <fgColor rgb="FFFFFFFF"/>
          <bgColor rgb="FFFFFFFF"/>
        </patternFill>
      </fill>
      <border/>
    </dxf>
    <dxf>
      <fill>
        <patternFill patternType="solid">
          <fgColor rgb="FFFFFFFF"/>
          <bgColor rgb="FFFFFFFF"/>
        </patternFill>
      </fill>
      <border/>
    </dxf>
    <dxf>
      <font>
        <b val="1"/>
        <sz val="14"/>
        <color rgb="FFFFFFFF"/>
      </font>
      <fill>
        <patternFill patternType="solid">
          <fgColor rgb="FFFFFFFF"/>
          <bgColor rgb="FFFFFFFF"/>
        </patternFill>
      </fill>
      <border/>
    </dxf>
    <dxf>
      <font>
        <b val="1"/>
        <color rgb="FF006100"/>
      </font>
      <fill>
        <patternFill patternType="solid">
          <fgColor rgb="ffc5efce"/>
          <bgColor rgb="ffc5efce"/>
        </patternFill>
      </fill>
      <border/>
    </dxf>
    <dxf>
      <font>
        <b val="0"/>
        <color rgb="ff404040"/>
      </font>
      <fill>
        <patternFill patternType="solid">
          <fgColor rgb="ffc5efce"/>
          <bgColor rgb="ffc5efce"/>
        </patternFill>
      </fill>
      <alignment horizontal="left" vertical="center"/>
      <border/>
    </dxf>
    <dxf>
      <font>
        <color rgb="ffc5efce"/>
      </font>
      <fill>
        <patternFill patternType="solid">
          <fgColor rgb="ffc5efce"/>
          <bgColor rgb="ffc5efce"/>
        </patternFill>
      </fill>
      <border/>
    </dxf>
    <dxf>
      <font>
        <color rgb="fff7c6ce"/>
      </font>
      <fill>
        <patternFill patternType="solid">
          <fgColor rgb="fff7c6ce"/>
          <bgColor rgb="fff7c6ce"/>
        </patternFill>
      </fill>
      <border/>
    </dxf>
    <dxf>
      <font>
        <b val="1"/>
        <color rgb="ff9C0006"/>
      </font>
      <fill>
        <patternFill patternType="solid">
          <fgColor rgb="fff7c6ce"/>
          <bgColor rgb="fff7c6ce"/>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8e402ffaf05c22ee7e0df9d80110df65.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1" name="Delaware Office of Management and Budget - Government Support Services_Logo" descr="Delaware Office of Management and Budget - Government Support Service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Z702"/>
  <sheetViews>
    <sheetView tabSelected="1" workbookViewId="0" showGridLines="true" showRowColHeaders="0">
      <selection activeCell="B12" sqref="B12:E12"/>
    </sheetView>
  </sheetViews>
  <sheetFormatPr defaultRowHeight="14.4" outlineLevelRow="0" outlineLevelCol="0"/>
  <cols>
    <col min="2" max="2" width="25" customWidth="true" style="0"/>
    <col min="3" max="3" width="25" customWidth="true" style="0"/>
    <col min="4" max="4" width="25" customWidth="true" style="0"/>
    <col min="5" max="5" width="25" customWidth="true" style="0"/>
    <col min="702" max="702" width="9.10" hidden="true" style="0"/>
  </cols>
  <sheetData>
    <row r="2" spans="1:702">
      <c r="B2"/>
    </row>
    <row r="8" spans="1:702" customHeight="1" ht="32">
      <c r="B8" s="2" t="s">
        <v>1</v>
      </c>
    </row>
    <row r="10" spans="1:702">
      <c r="B10" s="3" t="s">
        <v>2</v>
      </c>
    </row>
    <row r="12" spans="1:702" customHeight="1" ht="432">
      <c r="B12" s="4" t="s">
        <v>3</v>
      </c>
      <c r="C12" s="4"/>
      <c r="D12" s="4"/>
      <c r="E12" s="4"/>
    </row>
    <row r="702" spans="1:702">
      <c r="ZZ702" s="1" t="s">
        <v>0</v>
      </c>
    </row>
  </sheetData>
  <sheetProtection password="E36C" sheet="1" objects="1" scenarios="1" formatCells="1" formatColumns="1" formatRows="1" insertColumns="1" insertRows="1" insertHyperlinks="0" deleteColumns="1" deleteRows="1" sort="1" autoFilter="1" pivotTables="1" selectLockedCells="0" selectUnlockedCells="0"/>
  <mergeCells>
    <mergeCell ref="B8:E8"/>
    <mergeCell ref="B12:E12"/>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F19"/>
  <sheetViews>
    <sheetView tabSelected="0" workbookViewId="0" showGridLines="true" showRowColHeaders="0">
      <pane ySplit="10" topLeftCell="A11" activePane="bottomLeft" state="frozen"/>
      <selection pane="bottomLeft" activeCell="B11" sqref="B11:BF16"/>
    </sheetView>
  </sheetViews>
  <sheetFormatPr defaultRowHeight="14.4" outlineLevelRow="0" outlineLevelCol="0"/>
  <cols>
    <col min="2" max="2" width="20" customWidth="true" style="0"/>
    <col min="3" max="3" width="20" customWidth="true" style="0"/>
    <col min="4" max="4" width="9.10" hidden="true" style="0"/>
    <col min="5" max="5" width="20" customWidth="true" style="0"/>
    <col min="6" max="6" width="2" customWidth="true" style="0"/>
    <col min="7" max="7" width="1" customWidth="true" style="0"/>
    <col min="8" max="8" width="1" customWidth="true" style="0"/>
    <col min="9" max="9" width="1" customWidth="true" style="0"/>
    <col min="10" max="10" width="1" customWidth="true" style="0"/>
    <col min="11" max="11" width="1" customWidth="true" style="0"/>
    <col min="12" max="12" width="1" customWidth="true" style="0"/>
    <col min="13" max="13" width="1" customWidth="true" style="0"/>
    <col min="14" max="14" width="1" customWidth="true" style="0"/>
    <col min="15" max="15" width="1" customWidth="true" style="0"/>
    <col min="16" max="16" width="1" customWidth="true" style="0"/>
    <col min="17" max="17" width="1" customWidth="true" style="0"/>
    <col min="18" max="18" width="1" customWidth="true" style="0"/>
    <col min="19" max="19" width="1" customWidth="true" style="0"/>
    <col min="20" max="20" width="1" customWidth="true" style="0"/>
    <col min="21" max="21" width="1" customWidth="true" style="0"/>
    <col min="22" max="22" width="1" customWidth="true" style="0"/>
    <col min="23" max="23" width="1" customWidth="true" style="0"/>
    <col min="24" max="24" width="1" customWidth="true" style="0"/>
    <col min="25" max="25" width="1" customWidth="true" style="0"/>
    <col min="26" max="26" width="1" customWidth="true" style="0"/>
    <col min="27" max="27" width="1" customWidth="true" style="0"/>
    <col min="28" max="28" width="1" customWidth="true" style="0"/>
    <col min="29" max="29" width="1" customWidth="true" style="0"/>
    <col min="30" max="30" width="1" customWidth="true" style="0"/>
    <col min="31" max="31" width="1" customWidth="true" style="0"/>
    <col min="32" max="32" width="1" customWidth="true" style="0"/>
    <col min="33" max="33" width="1" customWidth="true" style="0"/>
    <col min="34" max="34" width="1" customWidth="true" style="0"/>
    <col min="35" max="35" width="1" customWidth="true" style="0"/>
    <col min="36" max="36" width="1" customWidth="true" style="0"/>
    <col min="37" max="37" width="1" customWidth="true" style="0"/>
    <col min="38" max="38" width="1" customWidth="true" style="0"/>
    <col min="39" max="39" width="1" customWidth="true" style="0"/>
    <col min="40" max="40" width="1" customWidth="true" style="0"/>
    <col min="41" max="41" width="1" customWidth="true" style="0"/>
    <col min="42" max="42" width="1" customWidth="true" style="0"/>
    <col min="43" max="43" width="1" customWidth="true" style="0"/>
    <col min="44" max="44" width="1" customWidth="true" style="0"/>
    <col min="45" max="45" width="1" customWidth="true" style="0"/>
    <col min="46" max="46" width="1" customWidth="true" style="0"/>
    <col min="47" max="47" width="1" customWidth="true" style="0"/>
    <col min="48" max="48" width="1" customWidth="true" style="0"/>
    <col min="49" max="49" width="1" customWidth="true" style="0"/>
    <col min="50" max="50" width="1" customWidth="true" style="0"/>
    <col min="51" max="51" width="1" customWidth="true" style="0"/>
    <col min="52" max="52" width="1" customWidth="true" style="0"/>
    <col min="53" max="53" width="1" customWidth="true" style="0"/>
    <col min="54" max="54" width="1" customWidth="true" style="0"/>
    <col min="55" max="55" width="1" customWidth="true" style="0"/>
    <col min="56" max="56" width="1" customWidth="true" style="0"/>
    <col min="57" max="57" width="2" customWidth="true" style="0"/>
    <col min="58" max="58" width="20" customWidth="true" style="0"/>
  </cols>
  <sheetData>
    <row r="2" spans="1:58" hidden="true"/>
    <row r="3" spans="1:58" hidden="true"/>
    <row r="4" spans="1:58" hidden="true"/>
    <row r="5" spans="1:58" hidden="true"/>
    <row r="6" spans="1:58" hidden="true"/>
    <row r="7" spans="1:58" hidden="true"/>
    <row r="8" spans="1:58">
      <c r="B8" s="3" t="s">
        <v>5</v>
      </c>
    </row>
    <row r="10" spans="1:58" customHeight="1" ht="32">
      <c r="B10" s="8" t="s">
        <v>6</v>
      </c>
      <c r="C10" s="8" t="s">
        <v>7</v>
      </c>
      <c r="D10" s="8" t="s">
        <v>8</v>
      </c>
      <c r="E10" s="8" t="s">
        <v>9</v>
      </c>
      <c r="F10" s="8" t="s">
        <v>10</v>
      </c>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t="s">
        <v>11</v>
      </c>
    </row>
    <row r="11" spans="1:58">
      <c r="B11" s="5">
        <v>1</v>
      </c>
      <c r="C11" s="6" t="str">
        <f>'1'!C21</f>
        <v>0</v>
      </c>
      <c r="D11" s="6"/>
      <c r="E11" s="6" t="str">
        <f>'1'!F21</f>
        <v>0</v>
      </c>
      <c r="F11" s="23"/>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8"/>
      <c r="BF11" s="7" t="str">
        <f>IF(E11= 1, "Complete: no errors",IF(COUNTIF(INDIRECT("'"&amp;B11:B13&amp;"'!H11:H12"),"*"&amp;"response"&amp;"*"),"Errors present","No errors"))</f>
        <v>0</v>
      </c>
    </row>
    <row r="12" spans="1:58">
      <c r="B12" s="5"/>
      <c r="C12" s="6"/>
      <c r="D12" s="6"/>
      <c r="E12" s="6"/>
      <c r="F12" s="24"/>
      <c r="G12" s="31" t="str">
        <f>E11 &gt;= 0.02</f>
        <v>0</v>
      </c>
      <c r="H12" s="32" t="str">
        <f>E11 &gt;= 0.04</f>
        <v>0</v>
      </c>
      <c r="I12" s="32" t="str">
        <f>E11 &gt;= 0.06</f>
        <v>0</v>
      </c>
      <c r="J12" s="32" t="str">
        <f>E11 &gt;= 0.08</f>
        <v>0</v>
      </c>
      <c r="K12" s="32" t="str">
        <f>E11 &gt;= 0.1</f>
        <v>0</v>
      </c>
      <c r="L12" s="32" t="str">
        <f>E11 &gt;= 0.12</f>
        <v>0</v>
      </c>
      <c r="M12" s="32" t="str">
        <f>E11 &gt;= 0.14</f>
        <v>0</v>
      </c>
      <c r="N12" s="32" t="str">
        <f>E11 &gt;= 0.16</f>
        <v>0</v>
      </c>
      <c r="O12" s="32" t="str">
        <f>E11 &gt;= 0.18</f>
        <v>0</v>
      </c>
      <c r="P12" s="32" t="str">
        <f>E11 &gt;= 0.2</f>
        <v>0</v>
      </c>
      <c r="Q12" s="32" t="str">
        <f>E11 &gt;= 0.22</f>
        <v>0</v>
      </c>
      <c r="R12" s="32" t="str">
        <f>E11 &gt;= 0.24</f>
        <v>0</v>
      </c>
      <c r="S12" s="32" t="str">
        <f>E11 &gt;= 0.26</f>
        <v>0</v>
      </c>
      <c r="T12" s="32" t="str">
        <f>E11 &gt;= 0.28</f>
        <v>0</v>
      </c>
      <c r="U12" s="32" t="str">
        <f>E11 &gt;= 0.3</f>
        <v>0</v>
      </c>
      <c r="V12" s="32" t="str">
        <f>E11 &gt;= 0.32</f>
        <v>0</v>
      </c>
      <c r="W12" s="32" t="str">
        <f>E11 &gt;= 0.34</f>
        <v>0</v>
      </c>
      <c r="X12" s="32" t="str">
        <f>E11 &gt;= 0.36</f>
        <v>0</v>
      </c>
      <c r="Y12" s="32" t="str">
        <f>E11 &gt;= 0.38</f>
        <v>0</v>
      </c>
      <c r="Z12" s="32" t="str">
        <f>E11 &gt;= 0.4</f>
        <v>0</v>
      </c>
      <c r="AA12" s="32" t="str">
        <f>E11 &gt;= 0.42</f>
        <v>0</v>
      </c>
      <c r="AB12" s="32" t="str">
        <f>E11 &gt;= 0.44</f>
        <v>0</v>
      </c>
      <c r="AC12" s="32" t="str">
        <f>E11 &gt;= 0.46</f>
        <v>0</v>
      </c>
      <c r="AD12" s="32" t="str">
        <f>E11 &gt;= 0.48</f>
        <v>0</v>
      </c>
      <c r="AE12" s="32" t="str">
        <f>E11 &gt;= 0.5</f>
        <v>0</v>
      </c>
      <c r="AF12" s="32" t="str">
        <f>E11 &gt;= 0.52</f>
        <v>0</v>
      </c>
      <c r="AG12" s="32" t="str">
        <f>E11 &gt;= 0.54</f>
        <v>0</v>
      </c>
      <c r="AH12" s="32" t="str">
        <f>E11 &gt;= 0.56</f>
        <v>0</v>
      </c>
      <c r="AI12" s="32" t="str">
        <f>E11 &gt;= 0.58</f>
        <v>0</v>
      </c>
      <c r="AJ12" s="32" t="str">
        <f>E11 &gt;= 0.6</f>
        <v>0</v>
      </c>
      <c r="AK12" s="32" t="str">
        <f>E11 &gt;= 0.62</f>
        <v>0</v>
      </c>
      <c r="AL12" s="32" t="str">
        <f>E11 &gt;= 0.64</f>
        <v>0</v>
      </c>
      <c r="AM12" s="32" t="str">
        <f>E11 &gt;= 0.66</f>
        <v>0</v>
      </c>
      <c r="AN12" s="32" t="str">
        <f>E11 &gt;= 0.68</f>
        <v>0</v>
      </c>
      <c r="AO12" s="32" t="str">
        <f>E11 &gt;= 0.7</f>
        <v>0</v>
      </c>
      <c r="AP12" s="32" t="str">
        <f>E11 &gt;= 0.72</f>
        <v>0</v>
      </c>
      <c r="AQ12" s="32" t="str">
        <f>E11 &gt;= 0.74</f>
        <v>0</v>
      </c>
      <c r="AR12" s="32" t="str">
        <f>E11 &gt;= 0.76</f>
        <v>0</v>
      </c>
      <c r="AS12" s="32" t="str">
        <f>E11 &gt;= 0.78</f>
        <v>0</v>
      </c>
      <c r="AT12" s="32" t="str">
        <f>E11 &gt;= 0.8</f>
        <v>0</v>
      </c>
      <c r="AU12" s="32" t="str">
        <f>E11 &gt;= 0.82</f>
        <v>0</v>
      </c>
      <c r="AV12" s="32" t="str">
        <f>E11 &gt;= 0.84</f>
        <v>0</v>
      </c>
      <c r="AW12" s="32" t="str">
        <f>E11 &gt;= 0.86</f>
        <v>0</v>
      </c>
      <c r="AX12" s="32" t="str">
        <f>E11 &gt;= 0.88</f>
        <v>0</v>
      </c>
      <c r="AY12" s="32" t="str">
        <f>E11 &gt;= 0.9</f>
        <v>0</v>
      </c>
      <c r="AZ12" s="32" t="str">
        <f>E11 &gt;= 0.92</f>
        <v>0</v>
      </c>
      <c r="BA12" s="32" t="str">
        <f>E11 &gt;= 0.94</f>
        <v>0</v>
      </c>
      <c r="BB12" s="32" t="str">
        <f>E11 &gt;= 0.96</f>
        <v>0</v>
      </c>
      <c r="BC12" s="32" t="str">
        <f>E11 &gt;= 0.98</f>
        <v>0</v>
      </c>
      <c r="BD12" s="33" t="str">
        <f>E11 &gt;= 1</f>
        <v>0</v>
      </c>
      <c r="BE12" s="29"/>
      <c r="BF12" s="7"/>
    </row>
    <row r="13" spans="1:58">
      <c r="B13" s="5"/>
      <c r="C13" s="6"/>
      <c r="D13" s="6"/>
      <c r="E13" s="6"/>
      <c r="F13" s="25"/>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30"/>
      <c r="BF13" s="7"/>
    </row>
    <row r="14" spans="1:58">
      <c r="B14" s="5">
        <v>2</v>
      </c>
      <c r="C14" s="6" t="str">
        <f>'2'!C18</f>
        <v>0</v>
      </c>
      <c r="D14" s="6"/>
      <c r="E14" s="6" t="str">
        <f>'2'!F18</f>
        <v>0</v>
      </c>
      <c r="F14" s="23"/>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8"/>
      <c r="BF14" s="7" t="str">
        <f>IF(E14= 1, "Complete: no errors",IF(COUNTIF(INDIRECT("'"&amp;B14:B16&amp;"'!H11:H12"),"*"&amp;"response"&amp;"*"),"Errors present","No errors"))</f>
        <v>0</v>
      </c>
    </row>
    <row r="15" spans="1:58">
      <c r="B15" s="5"/>
      <c r="C15" s="6"/>
      <c r="D15" s="6"/>
      <c r="E15" s="6"/>
      <c r="F15" s="24"/>
      <c r="G15" s="31" t="str">
        <f>E14 &gt;= 0.02</f>
        <v>0</v>
      </c>
      <c r="H15" s="32" t="str">
        <f>E14 &gt;= 0.04</f>
        <v>0</v>
      </c>
      <c r="I15" s="32" t="str">
        <f>E14 &gt;= 0.06</f>
        <v>0</v>
      </c>
      <c r="J15" s="32" t="str">
        <f>E14 &gt;= 0.08</f>
        <v>0</v>
      </c>
      <c r="K15" s="32" t="str">
        <f>E14 &gt;= 0.1</f>
        <v>0</v>
      </c>
      <c r="L15" s="32" t="str">
        <f>E14 &gt;= 0.12</f>
        <v>0</v>
      </c>
      <c r="M15" s="32" t="str">
        <f>E14 &gt;= 0.14</f>
        <v>0</v>
      </c>
      <c r="N15" s="32" t="str">
        <f>E14 &gt;= 0.16</f>
        <v>0</v>
      </c>
      <c r="O15" s="32" t="str">
        <f>E14 &gt;= 0.18</f>
        <v>0</v>
      </c>
      <c r="P15" s="32" t="str">
        <f>E14 &gt;= 0.2</f>
        <v>0</v>
      </c>
      <c r="Q15" s="32" t="str">
        <f>E14 &gt;= 0.22</f>
        <v>0</v>
      </c>
      <c r="R15" s="32" t="str">
        <f>E14 &gt;= 0.24</f>
        <v>0</v>
      </c>
      <c r="S15" s="32" t="str">
        <f>E14 &gt;= 0.26</f>
        <v>0</v>
      </c>
      <c r="T15" s="32" t="str">
        <f>E14 &gt;= 0.28</f>
        <v>0</v>
      </c>
      <c r="U15" s="32" t="str">
        <f>E14 &gt;= 0.3</f>
        <v>0</v>
      </c>
      <c r="V15" s="32" t="str">
        <f>E14 &gt;= 0.32</f>
        <v>0</v>
      </c>
      <c r="W15" s="32" t="str">
        <f>E14 &gt;= 0.34</f>
        <v>0</v>
      </c>
      <c r="X15" s="32" t="str">
        <f>E14 &gt;= 0.36</f>
        <v>0</v>
      </c>
      <c r="Y15" s="32" t="str">
        <f>E14 &gt;= 0.38</f>
        <v>0</v>
      </c>
      <c r="Z15" s="32" t="str">
        <f>E14 &gt;= 0.4</f>
        <v>0</v>
      </c>
      <c r="AA15" s="32" t="str">
        <f>E14 &gt;= 0.42</f>
        <v>0</v>
      </c>
      <c r="AB15" s="32" t="str">
        <f>E14 &gt;= 0.44</f>
        <v>0</v>
      </c>
      <c r="AC15" s="32" t="str">
        <f>E14 &gt;= 0.46</f>
        <v>0</v>
      </c>
      <c r="AD15" s="32" t="str">
        <f>E14 &gt;= 0.48</f>
        <v>0</v>
      </c>
      <c r="AE15" s="32" t="str">
        <f>E14 &gt;= 0.5</f>
        <v>0</v>
      </c>
      <c r="AF15" s="32" t="str">
        <f>E14 &gt;= 0.52</f>
        <v>0</v>
      </c>
      <c r="AG15" s="32" t="str">
        <f>E14 &gt;= 0.54</f>
        <v>0</v>
      </c>
      <c r="AH15" s="32" t="str">
        <f>E14 &gt;= 0.56</f>
        <v>0</v>
      </c>
      <c r="AI15" s="32" t="str">
        <f>E14 &gt;= 0.58</f>
        <v>0</v>
      </c>
      <c r="AJ15" s="32" t="str">
        <f>E14 &gt;= 0.6</f>
        <v>0</v>
      </c>
      <c r="AK15" s="32" t="str">
        <f>E14 &gt;= 0.62</f>
        <v>0</v>
      </c>
      <c r="AL15" s="32" t="str">
        <f>E14 &gt;= 0.64</f>
        <v>0</v>
      </c>
      <c r="AM15" s="32" t="str">
        <f>E14 &gt;= 0.66</f>
        <v>0</v>
      </c>
      <c r="AN15" s="32" t="str">
        <f>E14 &gt;= 0.68</f>
        <v>0</v>
      </c>
      <c r="AO15" s="32" t="str">
        <f>E14 &gt;= 0.7</f>
        <v>0</v>
      </c>
      <c r="AP15" s="32" t="str">
        <f>E14 &gt;= 0.72</f>
        <v>0</v>
      </c>
      <c r="AQ15" s="32" t="str">
        <f>E14 &gt;= 0.74</f>
        <v>0</v>
      </c>
      <c r="AR15" s="32" t="str">
        <f>E14 &gt;= 0.76</f>
        <v>0</v>
      </c>
      <c r="AS15" s="32" t="str">
        <f>E14 &gt;= 0.78</f>
        <v>0</v>
      </c>
      <c r="AT15" s="32" t="str">
        <f>E14 &gt;= 0.8</f>
        <v>0</v>
      </c>
      <c r="AU15" s="32" t="str">
        <f>E14 &gt;= 0.82</f>
        <v>0</v>
      </c>
      <c r="AV15" s="32" t="str">
        <f>E14 &gt;= 0.84</f>
        <v>0</v>
      </c>
      <c r="AW15" s="32" t="str">
        <f>E14 &gt;= 0.86</f>
        <v>0</v>
      </c>
      <c r="AX15" s="32" t="str">
        <f>E14 &gt;= 0.88</f>
        <v>0</v>
      </c>
      <c r="AY15" s="32" t="str">
        <f>E14 &gt;= 0.9</f>
        <v>0</v>
      </c>
      <c r="AZ15" s="32" t="str">
        <f>E14 &gt;= 0.92</f>
        <v>0</v>
      </c>
      <c r="BA15" s="32" t="str">
        <f>E14 &gt;= 0.94</f>
        <v>0</v>
      </c>
      <c r="BB15" s="32" t="str">
        <f>E14 &gt;= 0.96</f>
        <v>0</v>
      </c>
      <c r="BC15" s="32" t="str">
        <f>E14 &gt;= 0.98</f>
        <v>0</v>
      </c>
      <c r="BD15" s="33" t="str">
        <f>E14 &gt;= 1</f>
        <v>0</v>
      </c>
      <c r="BE15" s="29"/>
      <c r="BF15" s="7"/>
    </row>
    <row r="16" spans="1:58">
      <c r="B16" s="5"/>
      <c r="C16" s="6"/>
      <c r="D16" s="6"/>
      <c r="E16" s="6"/>
      <c r="F16" s="25"/>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30"/>
      <c r="BF16" s="7"/>
    </row>
    <row r="17" spans="1:58">
      <c r="B17" s="35" t="s">
        <v>4</v>
      </c>
      <c r="C17" s="37" t="str">
        <f>SUM(C11:C16)</f>
        <v>0</v>
      </c>
      <c r="D17" s="37"/>
      <c r="E17" s="37" t="str">
        <f>IF($C$17=0,1,SUMPRODUCT(C11:C16, E11:E16) / $C$17)</f>
        <v>0</v>
      </c>
      <c r="F17" s="38"/>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40"/>
      <c r="BF17" s="50"/>
    </row>
    <row r="18" spans="1:58">
      <c r="B18" s="36"/>
      <c r="C18" s="41"/>
      <c r="D18" s="41"/>
      <c r="E18" s="41"/>
      <c r="F18" s="42"/>
      <c r="G18" s="43" t="str">
        <f>E17 &gt;= 0.02</f>
        <v>0</v>
      </c>
      <c r="H18" s="44" t="str">
        <f>E17 &gt;= 0.04</f>
        <v>0</v>
      </c>
      <c r="I18" s="44" t="str">
        <f>E17 &gt;= 0.06</f>
        <v>0</v>
      </c>
      <c r="J18" s="44" t="str">
        <f>E17 &gt;= 0.08</f>
        <v>0</v>
      </c>
      <c r="K18" s="44" t="str">
        <f>E17 &gt;= 0.1</f>
        <v>0</v>
      </c>
      <c r="L18" s="44" t="str">
        <f>E17 &gt;= 0.12</f>
        <v>0</v>
      </c>
      <c r="M18" s="44" t="str">
        <f>E17 &gt;= 0.14</f>
        <v>0</v>
      </c>
      <c r="N18" s="44" t="str">
        <f>E17 &gt;= 0.16</f>
        <v>0</v>
      </c>
      <c r="O18" s="44" t="str">
        <f>E17 &gt;= 0.18</f>
        <v>0</v>
      </c>
      <c r="P18" s="44" t="str">
        <f>E17 &gt;= 0.2</f>
        <v>0</v>
      </c>
      <c r="Q18" s="44" t="str">
        <f>E17 &gt;= 0.22</f>
        <v>0</v>
      </c>
      <c r="R18" s="44" t="str">
        <f>E17 &gt;= 0.24</f>
        <v>0</v>
      </c>
      <c r="S18" s="44" t="str">
        <f>E17 &gt;= 0.26</f>
        <v>0</v>
      </c>
      <c r="T18" s="44" t="str">
        <f>E17 &gt;= 0.28</f>
        <v>0</v>
      </c>
      <c r="U18" s="44" t="str">
        <f>E17 &gt;= 0.3</f>
        <v>0</v>
      </c>
      <c r="V18" s="44" t="str">
        <f>E17 &gt;= 0.32</f>
        <v>0</v>
      </c>
      <c r="W18" s="44" t="str">
        <f>E17 &gt;= 0.34</f>
        <v>0</v>
      </c>
      <c r="X18" s="44" t="str">
        <f>E17 &gt;= 0.36</f>
        <v>0</v>
      </c>
      <c r="Y18" s="44" t="str">
        <f>E17 &gt;= 0.38</f>
        <v>0</v>
      </c>
      <c r="Z18" s="44" t="str">
        <f>E17 &gt;= 0.4</f>
        <v>0</v>
      </c>
      <c r="AA18" s="44" t="str">
        <f>E17 &gt;= 0.42</f>
        <v>0</v>
      </c>
      <c r="AB18" s="44" t="str">
        <f>E17 &gt;= 0.44</f>
        <v>0</v>
      </c>
      <c r="AC18" s="44" t="str">
        <f>E17 &gt;= 0.46</f>
        <v>0</v>
      </c>
      <c r="AD18" s="44" t="str">
        <f>E17 &gt;= 0.48</f>
        <v>0</v>
      </c>
      <c r="AE18" s="44" t="str">
        <f>E17 &gt;= 0.5</f>
        <v>0</v>
      </c>
      <c r="AF18" s="44" t="str">
        <f>E17 &gt;= 0.52</f>
        <v>0</v>
      </c>
      <c r="AG18" s="44" t="str">
        <f>E17 &gt;= 0.54</f>
        <v>0</v>
      </c>
      <c r="AH18" s="44" t="str">
        <f>E17 &gt;= 0.56</f>
        <v>0</v>
      </c>
      <c r="AI18" s="44" t="str">
        <f>E17 &gt;= 0.58</f>
        <v>0</v>
      </c>
      <c r="AJ18" s="44" t="str">
        <f>E17 &gt;= 0.6</f>
        <v>0</v>
      </c>
      <c r="AK18" s="44" t="str">
        <f>E17 &gt;= 0.62</f>
        <v>0</v>
      </c>
      <c r="AL18" s="44" t="str">
        <f>E17 &gt;= 0.64</f>
        <v>0</v>
      </c>
      <c r="AM18" s="44" t="str">
        <f>E17 &gt;= 0.66</f>
        <v>0</v>
      </c>
      <c r="AN18" s="44" t="str">
        <f>E17 &gt;= 0.68</f>
        <v>0</v>
      </c>
      <c r="AO18" s="44" t="str">
        <f>E17 &gt;= 0.7</f>
        <v>0</v>
      </c>
      <c r="AP18" s="44" t="str">
        <f>E17 &gt;= 0.72</f>
        <v>0</v>
      </c>
      <c r="AQ18" s="44" t="str">
        <f>E17 &gt;= 0.74</f>
        <v>0</v>
      </c>
      <c r="AR18" s="44" t="str">
        <f>E17 &gt;= 0.76</f>
        <v>0</v>
      </c>
      <c r="AS18" s="44" t="str">
        <f>E17 &gt;= 0.78</f>
        <v>0</v>
      </c>
      <c r="AT18" s="44" t="str">
        <f>E17 &gt;= 0.8</f>
        <v>0</v>
      </c>
      <c r="AU18" s="44" t="str">
        <f>E17 &gt;= 0.82</f>
        <v>0</v>
      </c>
      <c r="AV18" s="44" t="str">
        <f>E17 &gt;= 0.84</f>
        <v>0</v>
      </c>
      <c r="AW18" s="44" t="str">
        <f>E17 &gt;= 0.86</f>
        <v>0</v>
      </c>
      <c r="AX18" s="44" t="str">
        <f>E17 &gt;= 0.88</f>
        <v>0</v>
      </c>
      <c r="AY18" s="44" t="str">
        <f>E17 &gt;= 0.9</f>
        <v>0</v>
      </c>
      <c r="AZ18" s="44" t="str">
        <f>E17 &gt;= 0.92</f>
        <v>0</v>
      </c>
      <c r="BA18" s="44" t="str">
        <f>E17 &gt;= 0.94</f>
        <v>0</v>
      </c>
      <c r="BB18" s="44" t="str">
        <f>E17 &gt;= 0.96</f>
        <v>0</v>
      </c>
      <c r="BC18" s="44" t="str">
        <f>E17 &gt;= 0.98</f>
        <v>0</v>
      </c>
      <c r="BD18" s="45" t="str">
        <f>E17 &gt;= 1</f>
        <v>0</v>
      </c>
      <c r="BE18" s="46"/>
      <c r="BF18" s="51"/>
    </row>
    <row r="19" spans="1:58">
      <c r="B19" s="36"/>
      <c r="C19" s="41"/>
      <c r="D19" s="41"/>
      <c r="E19" s="41"/>
      <c r="F19" s="47"/>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9"/>
      <c r="BF19" s="51"/>
    </row>
  </sheetData>
  <sheetProtection password="E36C" sheet="1" objects="1" scenarios="1" formatCells="1" formatColumns="1" formatRows="1" insertColumns="1" insertRows="1" insertHyperlinks="0" deleteColumns="1" deleteRows="1" sort="1" autoFilter="1" pivotTables="1" selectLockedCells="0" selectUnlockedCells="0"/>
  <mergeCells>
    <mergeCell ref="B11:B13"/>
    <mergeCell ref="C11:C13"/>
    <mergeCell ref="D11:D13"/>
    <mergeCell ref="E11:E13"/>
    <mergeCell ref="BF11:BF13"/>
    <mergeCell ref="B14:B16"/>
    <mergeCell ref="C14:C16"/>
    <mergeCell ref="D14:D16"/>
    <mergeCell ref="E14:E16"/>
    <mergeCell ref="BF14:BF16"/>
    <mergeCell ref="B17:B19"/>
    <mergeCell ref="C17:C19"/>
    <mergeCell ref="D17:D19"/>
    <mergeCell ref="E17:E19"/>
    <mergeCell ref="BF17:BF19"/>
    <mergeCell ref="F10:BE10"/>
  </mergeCells>
  <conditionalFormatting sqref="G12:BD12">
    <cfRule type="expression" dxfId="0" priority="1">
      <formula>G$12</formula>
    </cfRule>
    <cfRule type="expression" dxfId="1" priority="2">
      <formula>NOT(G$12)</formula>
    </cfRule>
  </conditionalFormatting>
  <conditionalFormatting sqref="G15:BD15">
    <cfRule type="expression" dxfId="2" priority="3">
      <formula>G$15</formula>
    </cfRule>
    <cfRule type="expression" dxfId="3" priority="4">
      <formula>NOT(G$15)</formula>
    </cfRule>
  </conditionalFormatting>
  <conditionalFormatting sqref="G18:BD18">
    <cfRule type="expression" dxfId="4" priority="5">
      <formula>G$18</formula>
    </cfRule>
    <cfRule type="expression" dxfId="5" priority="6">
      <formula>NOT(G$18)</formula>
    </cfRule>
  </conditionalFormatting>
  <conditionalFormatting sqref="E11:E19">
    <cfRule type="expression" dxfId="6" priority="7">
      <formula>TRUE</formula>
    </cfRule>
  </conditionalFormatting>
  <conditionalFormatting sqref="BF11:BF16">
    <cfRule type="expression" dxfId="7" priority="8">
      <formula>$BF11 ="Complete: no errors"</formula>
    </cfRule>
    <cfRule type="expression" dxfId="8" priority="9">
      <formula>$BF11 = "Errors present"</formula>
    </cfRule>
  </conditionalFormatting>
  <conditionalFormatting sqref="B11:BF16">
    <cfRule type="expression" dxfId="9" priority="10">
      <formula>OR(IF(ISNUMBER($B11),MOD($B11,2)=1,FALSE),IF(ISNUMBER($B10),MOD($B10,2)=1,FALSE),IF(ISNUMBER($B9),MOD($B9,2)=1,FALSE))</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I21"/>
  <sheetViews>
    <sheetView tabSelected="0" workbookViewId="0" showGridLines="true" showRowColHeaders="0">
      <pane ySplit="10" topLeftCell="A11" activePane="bottomLeft" state="frozen"/>
      <selection pane="bottomLeft" activeCell="I11" sqref="I11:I20"/>
    </sheetView>
  </sheetViews>
  <sheetFormatPr defaultRowHeight="14.4" outlineLevelRow="0" outlineLevelCol="0"/>
  <cols>
    <col min="2" max="2" width="9.10" hidden="true" style="0"/>
    <col min="3" max="3" width="10" customWidth="true" style="0"/>
    <col min="4" max="4" width="66" customWidth="true" style="0"/>
    <col min="5" max="5" width="9.10" hidden="true" style="0"/>
    <col min="6" max="6" width="25" customWidth="true" style="0"/>
    <col min="7" max="7" width="66" customWidth="true" style="0"/>
    <col min="8" max="8" width="40" customWidth="true" style="0"/>
    <col min="9" max="9" width="9.10" hidden="true" style="0"/>
  </cols>
  <sheetData>
    <row r="2" spans="1:9">
      <c r="C2" s="3" t="s">
        <v>12</v>
      </c>
    </row>
    <row r="3" spans="1:9" hidden="true"/>
    <row r="4" spans="1:9" hidden="true"/>
    <row r="5" spans="1:9" hidden="true"/>
    <row r="6" spans="1:9" hidden="true"/>
    <row r="7" spans="1:9" hidden="true"/>
    <row r="8" spans="1:9" hidden="true"/>
    <row r="10" spans="1:9" customHeight="1" ht="32">
      <c r="C10" s="8" t="s">
        <v>13</v>
      </c>
      <c r="D10" s="8" t="s">
        <v>14</v>
      </c>
      <c r="E10" s="8" t="s">
        <v>8</v>
      </c>
      <c r="F10" s="9" t="s">
        <v>15</v>
      </c>
      <c r="G10" s="9" t="s">
        <v>16</v>
      </c>
      <c r="H10" s="9" t="s">
        <v>17</v>
      </c>
      <c r="I10" t="s">
        <v>8</v>
      </c>
    </row>
    <row r="11" spans="1:9">
      <c r="B11" s="1">
        <v>1608967</v>
      </c>
      <c r="C11" s="5" t="s">
        <v>19</v>
      </c>
      <c r="D11" s="21" t="s">
        <v>20</v>
      </c>
      <c r="E11" s="6"/>
      <c r="F11" s="10" t="s">
        <v>18</v>
      </c>
      <c r="G11" s="11"/>
      <c r="H11" s="22" t="str">
        <f>IF(AND(
            OR(OFFSET($H11,0,-2) = "-",OFFSET($H11,0,-2) = ""),OFFSET($H11,0,-1) = ""),"Incomplete","Complete")</f>
        <v>0</v>
      </c>
      <c r="I11" s="1">
        <v>1</v>
      </c>
    </row>
    <row r="12" spans="1:9">
      <c r="B12" s="1">
        <v>1608968</v>
      </c>
      <c r="C12" s="5" t="s">
        <v>21</v>
      </c>
      <c r="D12" s="21" t="s">
        <v>22</v>
      </c>
      <c r="E12" s="6"/>
      <c r="F12" s="10"/>
      <c r="G12" s="11"/>
      <c r="H12" s="22" t="str">
        <f>IF(AND(ISNA(MATCH(OFFSET($H12,0,-2)&amp;"",responseOption0,0)),NOT(TRIM(OFFSET($H12,0,-2)) = "")),"Response must be one of "&amp;INDEX(responseValidationRulesGroup0,3,1),IF(AND(IF(ISNA(INDEX(responseValidationRulesGroup0,MATCH(OFFSET($H12,0,-2)&amp;"",responseOption0,0),2)),FALSE,INDEX(responseValidationRulesGroup0,MATCH(OFFSET($H12,0,-2)&amp;"",responseOption0,0),2)),TRIM(OFFSET($H12,0,-1))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0</v>
      </c>
      <c r="I12" s="1">
        <v>0</v>
      </c>
    </row>
    <row r="13" spans="1:9">
      <c r="B13" s="1">
        <v>1608969</v>
      </c>
      <c r="C13" s="5" t="s">
        <v>23</v>
      </c>
      <c r="D13" s="21" t="s">
        <v>24</v>
      </c>
      <c r="E13" s="6"/>
      <c r="F13" s="10" t="s">
        <v>18</v>
      </c>
      <c r="G13" s="11"/>
      <c r="H13" s="22" t="str">
        <f>IF(AND(
            OR(OFFSET($H13,0,-2) = "-",OFFSET($H13,0,-2) = ""),OFFSET($H13,0,-1) = ""),"Incomplete","Complete")</f>
        <v>0</v>
      </c>
      <c r="I13" s="1">
        <v>1</v>
      </c>
    </row>
    <row r="14" spans="1:9">
      <c r="B14" s="1">
        <v>1608970</v>
      </c>
      <c r="C14" s="5" t="s">
        <v>25</v>
      </c>
      <c r="D14" s="21" t="s">
        <v>26</v>
      </c>
      <c r="E14" s="6"/>
      <c r="F14" s="10" t="s">
        <v>18</v>
      </c>
      <c r="G14" s="11"/>
      <c r="H14" s="22" t="str">
        <f>IF(AND(
            OR(OFFSET($H14,0,-2) = "-",OFFSET($H14,0,-2) = ""),OFFSET($H14,0,-1) = ""),"Incomplete","Complete")</f>
        <v>0</v>
      </c>
      <c r="I14" s="1">
        <v>0</v>
      </c>
    </row>
    <row r="15" spans="1:9">
      <c r="B15" s="1">
        <v>1608971</v>
      </c>
      <c r="C15" s="5" t="s">
        <v>27</v>
      </c>
      <c r="D15" s="21" t="s">
        <v>28</v>
      </c>
      <c r="E15" s="6"/>
      <c r="F15" s="10"/>
      <c r="G15" s="11"/>
      <c r="H15" s="22" t="str">
        <f>IF(AND(ISNA(MATCH(OFFSET($H15,0,-2)&amp;"",responseOption0,0)),NOT(TRIM(OFFSET($H15,0,-2)) = "")),"Response must be one of "&amp;INDEX(responseValidationRulesGroup0,3,1),IF(AND(IF(ISNA(INDEX(responseValidationRulesGroup0,MATCH(OFFSET($H15,0,-2)&amp;"",responseOption0,0),2)),FALSE,INDEX(responseValidationRulesGroup0,MATCH(OFFSET($H15,0,-2)&amp;"",responseOption0,0),2)),TRIM(OFFSET($H15,0,-1)) = ""),"A comment is required for this response",IF(IF(ISNA(INDEX(responseValidationRulesGroup0,MATCH(OFFSET($H15,0,-2)&amp;"",responseOption0,0),3)),FALSE,INDEX(responseValidationRulesGroup0,MATCH(OFFSET($H15,0,-2)&amp;"",responseOption0,0),3)),IF(TRIM(OFFSET($H15,0,-1)) = "","Complete","The comment must be left blank for this response"),IF(TRIM(OFFSET($H15,0,-2))="","Incomplete", "Complete"))))</f>
        <v>0</v>
      </c>
      <c r="I15" s="1">
        <v>1</v>
      </c>
    </row>
    <row r="16" spans="1:9" customHeight="1" ht="20">
      <c r="B16" s="1"/>
      <c r="C16" s="14" t="s">
        <v>29</v>
      </c>
      <c r="D16" s="13"/>
      <c r="E16" s="15"/>
      <c r="F16" s="12"/>
      <c r="G16" s="16"/>
      <c r="H16" s="22" t="str">
        <f>IF(AND(ISBLANK(F16),ISBLANK(G16)),"?", "Anything entered in this row will be ignored")</f>
        <v>0</v>
      </c>
      <c r="I16" s="1">
        <v>-1</v>
      </c>
    </row>
    <row r="17" spans="1:9">
      <c r="B17" s="1">
        <v>1608972</v>
      </c>
      <c r="C17" s="5" t="s">
        <v>30</v>
      </c>
      <c r="D17" s="21" t="s">
        <v>31</v>
      </c>
      <c r="E17" s="6"/>
      <c r="F17" s="10"/>
      <c r="G17" s="11"/>
      <c r="H17" s="22" t="str">
        <f>IF(AND(ISNA(MATCH(OFFSET($H17,0,-2)&amp;"",responseOption1,0)),NOT(TRIM(OFFSET($H17,0,-2)) = "")),"Response must be one of "&amp;INDEX(responseValidationRulesGroup1,4,1),IF(AND(IF(ISNA(INDEX(responseValidationRulesGroup1,MATCH(OFFSET($H17,0,-2)&amp;"",responseOption1,0),2)),FALSE,INDEX(responseValidationRulesGroup1,MATCH(OFFSET($H17,0,-2)&amp;"",responseOption1,0),2)),TRIM(OFFSET($H17,0,-1)) = ""),"A comment is required for this response",IF(IF(ISNA(INDEX(responseValidationRulesGroup1,MATCH(OFFSET($H17,0,-2)&amp;"",responseOption1,0),3)),FALSE,INDEX(responseValidationRulesGroup1,MATCH(OFFSET($H17,0,-2)&amp;"",responseOption1,0),3)),IF(TRIM(OFFSET($H17,0,-1)) = "","Complete","The comment must be left blank for this response"),IF(TRIM(OFFSET($H17,0,-2))="","Incomplete", "Complete"))))</f>
        <v>0</v>
      </c>
      <c r="I17" s="1">
        <v>1</v>
      </c>
    </row>
    <row r="18" spans="1:9">
      <c r="B18" s="1">
        <v>1608973</v>
      </c>
      <c r="C18" s="5" t="s">
        <v>32</v>
      </c>
      <c r="D18" s="21" t="s">
        <v>33</v>
      </c>
      <c r="E18" s="6"/>
      <c r="F18" s="10"/>
      <c r="G18" s="11"/>
      <c r="H18" s="22" t="str">
        <f>IF(AND(ISNA(MATCH(OFFSET($H18,0,-2)&amp;"",responseOption1,0)),NOT(TRIM(OFFSET($H18,0,-2)) = "")),"Response must be one of "&amp;INDEX(responseValidationRulesGroup1,4,1),IF(AND(IF(ISNA(INDEX(responseValidationRulesGroup1,MATCH(OFFSET($H18,0,-2)&amp;"",responseOption1,0),2)),FALSE,INDEX(responseValidationRulesGroup1,MATCH(OFFSET($H18,0,-2)&amp;"",responseOption1,0),2)),TRIM(OFFSET($H18,0,-1)) = ""),"A comment is required for this response",IF(IF(ISNA(INDEX(responseValidationRulesGroup1,MATCH(OFFSET($H18,0,-2)&amp;"",responseOption1,0),3)),FALSE,INDEX(responseValidationRulesGroup1,MATCH(OFFSET($H18,0,-2)&amp;"",responseOption1,0),3)),IF(TRIM(OFFSET($H18,0,-1)) = "","Complete","The comment must be left blank for this response"),IF(TRIM(OFFSET($H18,0,-2))="","Incomplete", "Complete"))))</f>
        <v>0</v>
      </c>
      <c r="I18" s="1">
        <v>0</v>
      </c>
    </row>
    <row r="19" spans="1:9">
      <c r="B19" s="1">
        <v>1608974</v>
      </c>
      <c r="C19" s="5" t="s">
        <v>34</v>
      </c>
      <c r="D19" s="21" t="s">
        <v>35</v>
      </c>
      <c r="E19" s="6"/>
      <c r="F19" s="10"/>
      <c r="G19" s="11"/>
      <c r="H19" s="22" t="str">
        <f>IF(AND(ISNA(MATCH(OFFSET($H19,0,-2)&amp;"",responseOption1,0)),NOT(TRIM(OFFSET($H19,0,-2)) = "")),"Response must be one of "&amp;INDEX(responseValidationRulesGroup1,4,1),IF(AND(IF(ISNA(INDEX(responseValidationRulesGroup1,MATCH(OFFSET($H19,0,-2)&amp;"",responseOption1,0),2)),FALSE,INDEX(responseValidationRulesGroup1,MATCH(OFFSET($H19,0,-2)&amp;"",responseOption1,0),2)),TRIM(OFFSET($H19,0,-1))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0</v>
      </c>
      <c r="I19" s="1">
        <v>1</v>
      </c>
    </row>
    <row r="20" spans="1:9">
      <c r="B20" s="1">
        <v>1608975</v>
      </c>
      <c r="C20" s="5" t="s">
        <v>36</v>
      </c>
      <c r="D20" s="21" t="s">
        <v>37</v>
      </c>
      <c r="E20" s="6"/>
      <c r="F20" s="10"/>
      <c r="G20" s="11"/>
      <c r="H20" s="22" t="str">
        <f>IF(AND(ISNA(MATCH(OFFSET($H20,0,-2)&amp;"",responseOption1,0)),NOT(TRIM(OFFSET($H20,0,-2)) = "")),"Response must be one of "&amp;INDEX(responseValidationRulesGroup1,4,1),IF(AND(IF(ISNA(INDEX(responseValidationRulesGroup1,MATCH(OFFSET($H20,0,-2)&amp;"",responseOption1,0),2)),FALSE,INDEX(responseValidationRulesGroup1,MATCH(OFFSET($H20,0,-2)&amp;"",responseOption1,0),2)),TRIM(OFFSET($H20,0,-1))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0</v>
      </c>
      <c r="I20" s="1">
        <v>0</v>
      </c>
    </row>
    <row r="21" spans="1:9" customHeight="1" ht="27">
      <c r="B21">
        <v>-1</v>
      </c>
      <c r="C21" s="17" t="str">
        <f>COUNTIF(I11:I20,"&lt;&gt;-1")</f>
        <v>0</v>
      </c>
      <c r="D21" s="18"/>
      <c r="E21" s="19"/>
      <c r="F21" s="20" t="str">
        <f>IF(C21=0,1,(COUNTIF(H11:H20,TRUE)+COUNTIF(H11:H20,"Complete")) / (C21))</f>
        <v>0</v>
      </c>
      <c r="G21" s="18"/>
      <c r="H21" s="18"/>
    </row>
  </sheetData>
  <sheetProtection password="E36C" sheet="1" objects="1" scenarios="1" formatCells="1" formatColumns="1" formatRows="1" insertColumns="1" insertRows="1" insertHyperlinks="0" deleteColumns="1" deleteRows="1" sort="1" autoFilter="1" pivotTables="1" selectLockedCells="0" selectUnlockedCells="0"/>
  <mergeCells>
    <mergeCell ref="C16:E16"/>
    <mergeCell ref="C21:D21"/>
    <mergeCell ref="F21:G21"/>
  </mergeCells>
  <conditionalFormatting sqref="H16">
    <cfRule type="containsText" dxfId="10" priority="1" operator="containsText" text="~?">
      <formula>NOT(ISERROR(SEARCH("~?",H16)))</formula>
    </cfRule>
  </conditionalFormatting>
  <conditionalFormatting sqref="C11:G20">
    <cfRule type="expression" dxfId="11" priority="2">
      <formula>$I11=1</formula>
    </cfRule>
  </conditionalFormatting>
  <conditionalFormatting sqref="$H16">
    <cfRule type="expression" dxfId="12" priority="3">
      <formula>$H16=""</formula>
    </cfRule>
  </conditionalFormatting>
  <conditionalFormatting sqref="H11:H20">
    <cfRule type="expression" dxfId="13" priority="4">
      <formula>$H11 ="Complete"</formula>
    </cfRule>
    <cfRule type="expression" dxfId="14" priority="5">
      <formula>$H11=1</formula>
    </cfRule>
    <cfRule type="expression" dxfId="15" priority="6">
      <formula>$H11</formula>
    </cfRule>
    <cfRule type="expression" dxfId="16" priority="7">
      <formula>AND(NOT(ISBLANK($H11)), NOT($H11))</formula>
    </cfRule>
    <cfRule type="expression" dxfId="17" priority="8">
      <formula>NOT(ISBLANK($H11))</formula>
    </cfRule>
  </conditionalFormatting>
  <dataValidations count="3">
    <dataValidation type="list" errorStyle="stop" operator="between" allowBlank="0" showDropDown="0" showInputMessage="0" showErrorMessage="1" errorTitle="Error - Invalid Input" error="Please select an item from the drop-down list." sqref="F12">
      <formula1>"Yes,No"</formula1>
    </dataValidation>
    <dataValidation type="list" errorStyle="stop" operator="between" allowBlank="0" showDropDown="0" showInputMessage="0" showErrorMessage="1" errorTitle="Error - Invalid Input" error="Please select an item from the drop-down list." sqref="F15">
      <formula1>"Yes,No"</formula1>
    </dataValidation>
    <dataValidation type="list" errorStyle="stop" operator="between" allowBlank="0" showDropDown="0" showInputMessage="0" showErrorMessage="1" errorTitle="Error - Invalid Input" error="Please select an item from the drop-down list." sqref="F17:F20">
      <formula1>"Direct Provider,CRP,N/A"</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I18"/>
  <sheetViews>
    <sheetView tabSelected="0" workbookViewId="0" showGridLines="true" showRowColHeaders="0">
      <pane ySplit="10" topLeftCell="A11" activePane="bottomLeft" state="frozen"/>
      <selection pane="bottomLeft" activeCell="I11" sqref="I11:I17"/>
    </sheetView>
  </sheetViews>
  <sheetFormatPr defaultRowHeight="14.4" outlineLevelRow="0" outlineLevelCol="0"/>
  <cols>
    <col min="2" max="2" width="9.10" hidden="true" style="0"/>
    <col min="3" max="3" width="10" customWidth="true" style="0"/>
    <col min="4" max="4" width="66" customWidth="true" style="0"/>
    <col min="5" max="5" width="9.10" hidden="true" style="0"/>
    <col min="6" max="6" width="25" customWidth="true" style="0"/>
    <col min="7" max="7" width="66" customWidth="true" style="0"/>
    <col min="8" max="8" width="40" customWidth="true" style="0"/>
    <col min="9" max="9" width="9.10" hidden="true" style="0"/>
  </cols>
  <sheetData>
    <row r="2" spans="1:9">
      <c r="C2" s="3" t="s">
        <v>38</v>
      </c>
    </row>
    <row r="3" spans="1:9" hidden="true"/>
    <row r="4" spans="1:9" hidden="true"/>
    <row r="5" spans="1:9" hidden="true"/>
    <row r="6" spans="1:9" hidden="true"/>
    <row r="7" spans="1:9" hidden="true"/>
    <row r="8" spans="1:9" hidden="true"/>
    <row r="10" spans="1:9" customHeight="1" ht="32">
      <c r="C10" s="8" t="s">
        <v>13</v>
      </c>
      <c r="D10" s="8" t="s">
        <v>14</v>
      </c>
      <c r="E10" s="8" t="s">
        <v>8</v>
      </c>
      <c r="F10" s="9" t="s">
        <v>15</v>
      </c>
      <c r="G10" s="9" t="s">
        <v>16</v>
      </c>
      <c r="H10" s="9" t="s">
        <v>17</v>
      </c>
      <c r="I10" t="s">
        <v>8</v>
      </c>
    </row>
    <row r="11" spans="1:9">
      <c r="B11" s="1">
        <v>1608976</v>
      </c>
      <c r="C11" s="5" t="s">
        <v>39</v>
      </c>
      <c r="D11" s="21" t="s">
        <v>40</v>
      </c>
      <c r="E11" s="6"/>
      <c r="F11" s="10" t="s">
        <v>18</v>
      </c>
      <c r="G11" s="11"/>
      <c r="H11" s="22" t="str">
        <f>IF(AND(
            OR(OFFSET($H11,0,-2) = "-",OFFSET($H11,0,-2) = ""),OFFSET($H11,0,-1) = ""),"Incomplete","Complete")</f>
        <v>0</v>
      </c>
      <c r="I11" s="1">
        <v>1</v>
      </c>
    </row>
    <row r="12" spans="1:9">
      <c r="B12" s="1">
        <v>1608977</v>
      </c>
      <c r="C12" s="5" t="s">
        <v>41</v>
      </c>
      <c r="D12" s="21" t="s">
        <v>42</v>
      </c>
      <c r="E12" s="6"/>
      <c r="F12" s="10" t="s">
        <v>18</v>
      </c>
      <c r="G12" s="11"/>
      <c r="H12" s="22" t="str">
        <f>IF(AND(
            OR(OFFSET($H12,0,-2) = "-",OFFSET($H12,0,-2) = ""),OFFSET($H12,0,-1) = ""),"Incomplete","Complete")</f>
        <v>0</v>
      </c>
      <c r="I12" s="1">
        <v>0</v>
      </c>
    </row>
    <row r="13" spans="1:9">
      <c r="B13" s="1">
        <v>1608978</v>
      </c>
      <c r="C13" s="5" t="s">
        <v>43</v>
      </c>
      <c r="D13" s="21" t="s">
        <v>44</v>
      </c>
      <c r="E13" s="6"/>
      <c r="F13" s="10" t="s">
        <v>18</v>
      </c>
      <c r="G13" s="11"/>
      <c r="H13" s="22" t="str">
        <f>IF(AND(
            OR(OFFSET($H13,0,-2) = "-",OFFSET($H13,0,-2) = ""),OFFSET($H13,0,-1) = ""),"Incomplete","Complete")</f>
        <v>0</v>
      </c>
      <c r="I13" s="1">
        <v>1</v>
      </c>
    </row>
    <row r="14" spans="1:9">
      <c r="B14" s="1">
        <v>1608979</v>
      </c>
      <c r="C14" s="5" t="s">
        <v>45</v>
      </c>
      <c r="D14" s="21" t="s">
        <v>46</v>
      </c>
      <c r="E14" s="6"/>
      <c r="F14" s="10" t="s">
        <v>18</v>
      </c>
      <c r="G14" s="11"/>
      <c r="H14" s="22" t="str">
        <f>IF(AND(
            OR(OFFSET($H14,0,-2) = "-",OFFSET($H14,0,-2) = ""),OFFSET($H14,0,-1) = ""),"Incomplete","Complete")</f>
        <v>0</v>
      </c>
      <c r="I14" s="1">
        <v>0</v>
      </c>
    </row>
    <row r="15" spans="1:9">
      <c r="B15" s="1">
        <v>1608980</v>
      </c>
      <c r="C15" s="5" t="s">
        <v>47</v>
      </c>
      <c r="D15" s="21" t="s">
        <v>48</v>
      </c>
      <c r="E15" s="6"/>
      <c r="F15" s="10" t="s">
        <v>18</v>
      </c>
      <c r="G15" s="11"/>
      <c r="H15" s="22" t="str">
        <f>IF(AND(
            OR(OFFSET($H15,0,-2) = "-",OFFSET($H15,0,-2) = ""),OFFSET($H15,0,-1) = ""),"Incomplete","Complete")</f>
        <v>0</v>
      </c>
      <c r="I15" s="1">
        <v>1</v>
      </c>
    </row>
    <row r="16" spans="1:9">
      <c r="B16" s="1">
        <v>1608981</v>
      </c>
      <c r="C16" s="5" t="s">
        <v>49</v>
      </c>
      <c r="D16" s="21" t="s">
        <v>50</v>
      </c>
      <c r="E16" s="6"/>
      <c r="F16" s="10" t="s">
        <v>18</v>
      </c>
      <c r="G16" s="11"/>
      <c r="H16" s="22" t="str">
        <f>IF(AND(
            OR(OFFSET($H16,0,-2) = "-",OFFSET($H16,0,-2) = ""),OFFSET($H16,0,-1) = ""),"Incomplete","Complete")</f>
        <v>0</v>
      </c>
      <c r="I16" s="1">
        <v>0</v>
      </c>
    </row>
    <row r="17" spans="1:9">
      <c r="B17" s="1">
        <v>1608982</v>
      </c>
      <c r="C17" s="5" t="s">
        <v>51</v>
      </c>
      <c r="D17" s="21" t="s">
        <v>52</v>
      </c>
      <c r="E17" s="6"/>
      <c r="F17" s="10" t="s">
        <v>18</v>
      </c>
      <c r="G17" s="11"/>
      <c r="H17" s="22" t="str">
        <f>IF(AND(
            OR(OFFSET($H17,0,-2) = "-",OFFSET($H17,0,-2) = ""),OFFSET($H17,0,-1) = ""),"Incomplete","Complete")</f>
        <v>0</v>
      </c>
      <c r="I17" s="1">
        <v>1</v>
      </c>
    </row>
    <row r="18" spans="1:9" customHeight="1" ht="27">
      <c r="B18">
        <v>-1</v>
      </c>
      <c r="C18" s="17" t="str">
        <f>COUNTIF(I11:I17,"&lt;&gt;-1")</f>
        <v>0</v>
      </c>
      <c r="D18" s="18"/>
      <c r="E18" s="19"/>
      <c r="F18" s="20" t="str">
        <f>IF(C18=0,1,(COUNTIF(H11:H17,TRUE)+COUNTIF(H11:H17,"Complete")) / (C18))</f>
        <v>0</v>
      </c>
      <c r="G18" s="18"/>
      <c r="H18" s="18"/>
    </row>
  </sheetData>
  <sheetProtection password="E36C" sheet="1" objects="1" scenarios="1" formatCells="1" formatColumns="1" formatRows="1" insertColumns="1" insertRows="1" insertHyperlinks="0" deleteColumns="1" deleteRows="1" sort="1" autoFilter="1" pivotTables="1" selectLockedCells="0" selectUnlockedCells="0"/>
  <mergeCells>
    <mergeCell ref="C18:D18"/>
    <mergeCell ref="F18:G18"/>
  </mergeCells>
  <conditionalFormatting sqref="C11:G17">
    <cfRule type="expression" dxfId="11" priority="1">
      <formula>$I11=1</formula>
    </cfRule>
  </conditionalFormatting>
  <conditionalFormatting sqref="H11:H17">
    <cfRule type="expression" dxfId="13" priority="2">
      <formula>$H11 ="Complete"</formula>
    </cfRule>
    <cfRule type="expression" dxfId="14" priority="3">
      <formula>$H11=1</formula>
    </cfRule>
    <cfRule type="expression" dxfId="15" priority="4">
      <formula>$H11</formula>
    </cfRule>
    <cfRule type="expression" dxfId="16" priority="5">
      <formula>AND(NOT(ISBLANK($H11)), NOT($H11))</formula>
    </cfRule>
    <cfRule type="expression" dxfId="17" priority="6">
      <formula>NOT(ISBLANK($H11))</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F4"/>
  <sheetViews>
    <sheetView tabSelected="0" workbookViewId="0" showGridLines="true" showRowColHeaders="1">
      <selection activeCell="A1" sqref="A1:F4"/>
    </sheetView>
  </sheetViews>
  <sheetFormatPr defaultRowHeight="14.4" outlineLevelRow="0" outlineLevelCol="0"/>
  <sheetData>
    <row r="1" spans="1:6">
      <c r="A1" s="34" t="s">
        <v>53</v>
      </c>
      <c r="B1" s="1" t="str">
        <f>TRUE()</f>
        <v>0</v>
      </c>
      <c r="C1" s="1" t="str">
        <f>FALSE()</f>
        <v>0</v>
      </c>
      <c r="D1" s="34" t="s">
        <v>56</v>
      </c>
      <c r="E1" s="1" t="str">
        <f>FALSE()</f>
        <v>0</v>
      </c>
      <c r="F1" s="1" t="str">
        <f>FALSE()</f>
        <v>0</v>
      </c>
    </row>
    <row r="2" spans="1:6">
      <c r="A2" s="34" t="s">
        <v>54</v>
      </c>
      <c r="B2" s="1" t="str">
        <f>FALSE()</f>
        <v>0</v>
      </c>
      <c r="C2" s="1" t="str">
        <f>FALSE()</f>
        <v>0</v>
      </c>
      <c r="D2" s="34" t="s">
        <v>57</v>
      </c>
      <c r="E2" s="1" t="str">
        <f>FALSE()</f>
        <v>0</v>
      </c>
      <c r="F2" s="1" t="str">
        <f>FALSE()</f>
        <v>0</v>
      </c>
    </row>
    <row r="3" spans="1:6">
      <c r="A3" s="1" t="s">
        <v>55</v>
      </c>
      <c r="B3" s="1"/>
      <c r="C3" s="1"/>
      <c r="D3" s="34" t="s">
        <v>58</v>
      </c>
      <c r="E3" s="1" t="str">
        <f>FALSE()</f>
        <v>0</v>
      </c>
      <c r="F3" s="1" t="str">
        <f>FALSE()</f>
        <v>0</v>
      </c>
    </row>
    <row r="4" spans="1:6">
      <c r="A4" s="1"/>
      <c r="B4" s="1"/>
      <c r="C4" s="1"/>
      <c r="D4" s="1" t="s">
        <v>59</v>
      </c>
      <c r="E4" s="1"/>
      <c r="F4" s="1"/>
    </row>
  </sheetData>
  <sheetProtection password="E36C" sheet="1" objects="1" scenarios="1" formatCells="1" formatColumns="1" formatRows="1" insertColumns="1" insertRows="1" insertHyperlinks="1" deleteColumns="1" deleteRows="1" sort="1" autoFilter="1" pivotTables="1" selectLockedCells="1" selectUnlockedCells="1"/>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Summary</vt:lpstr>
      <vt:lpstr>1</vt:lpstr>
      <vt:lpstr>2</vt:lpstr>
      <vt:lpstr>Response Options (hidden)</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Bonfire</dc:creator>
  <cp:lastModifiedBy>Bonfire</cp:lastModifiedBy>
  <dcterms:created xsi:type="dcterms:W3CDTF">2025-08-12T19:15:04+00:00</dcterms:created>
  <dcterms:modified xsi:type="dcterms:W3CDTF">2025-08-12T19:15:04+00:00</dcterms:modified>
  <dc:title>Questionnaire Response Template</dc:title>
  <dc:description/>
  <dc:subject/>
  <cp:keywords/>
  <cp:category/>
</cp:coreProperties>
</file>