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false"/>
  <bookViews>
    <workbookView activeTab="0" autoFilterDateGrouping="true" firstSheet="0" minimized="false" showHorizontalScroll="true" showSheetTabs="true" showVerticalScroll="true" tabRatio="600" visibility="visible"/>
  </bookViews>
  <sheets>
    <sheet name="Instructions" sheetId="1" r:id="rId4"/>
    <sheet name="Summary" sheetId="2" r:id="rId5"/>
    <sheet name="1" sheetId="3" r:id="rId6"/>
    <sheet name="Response Options (hidden)" sheetId="4" state="veryHidden" r:id="rId7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<sst xmlns="http://schemas.openxmlformats.org/spreadsheetml/2006/main" uniqueCount="32">
  <si>
    <t>51fb68fba06c66158cd4f46da8b95395d18682484dde6fc1ad98f523406b17864844ab5023d3bab05ca85a3e9d7bf427e67abac3dff5982b35c0d2a04d5632a1xaZLR4pyOrtFs5+jBzCeXQacnTF1+L4Ejd+jb5EPssIQR7gfdMjXJubTHvMSO4qH</t>
  </si>
  <si>
    <t>Appendix C - Questionnaire (Q-35DQ)</t>
  </si>
  <si>
    <t>Suppliers are required to provide a reply to each question listed.  Supplier responses will aid the evaluation committee as part of the overall qualitative evaluation criteria of this Request for Proposal.</t>
  </si>
  <si>
    <t>Instructions</t>
  </si>
  <si>
    <t>- The Summary worksheet displays your overall progress for the questionnaire.
- The worksheets numbered from 1 to N represent question sets.
- For each question set, select a response from the dropdown (if applicable) and enter a response comment for each question in the table.
- If specific instructions have been provided for a given subset, they will appear as a tooltip for a purple cell. Mouse-over to review them.
- When pasting content, please use Paste Special as Text without any formatting.
- You can only submit text based responses, please do not use special characters like emojis.
- Please do not change the structure of any of the worksheets. Changing the structure will invalidate your submission.
- Any additional information outside of the given structure of the worksheets will not be visible to the purchaser.
- Please do not save this file in a different format. Saving this file in a different format will invalidate your submission.
- Please do not use Excel formulas in your responses.
- Please follow the instructions provided along with this file to submit it back to Euna Procurement.
- If you have any questions regarding the content of this file, please contact the appropriate purchaser.
- If you have any technical problems, please contact Euna Procurement at support.bonfire@eunasolutions.com.</t>
  </si>
  <si>
    <t>Total</t>
  </si>
  <si>
    <t>Summary</t>
  </si>
  <si>
    <t>Question Set</t>
  </si>
  <si>
    <t>Questions</t>
  </si>
  <si>
    <t>Hide Me</t>
  </si>
  <si>
    <t>% Complete</t>
  </si>
  <si>
    <t>Progress</t>
  </si>
  <si>
    <t>Error?</t>
  </si>
  <si>
    <t>Question Set 1: Evaluation Criteria</t>
  </si>
  <si>
    <t>#</t>
  </si>
  <si>
    <t>Question</t>
  </si>
  <si>
    <t>Response</t>
  </si>
  <si>
    <t>Comment</t>
  </si>
  <si>
    <t>Status</t>
  </si>
  <si>
    <t>-</t>
  </si>
  <si>
    <t>1.0.1</t>
  </si>
  <si>
    <t xml:space="preserve">
Please describe your company's background, experience, resources, and reputation of the business.
</t>
  </si>
  <si>
    <t>1.0.2</t>
  </si>
  <si>
    <t xml:space="preserve">
How long has your company been in business? Where is your company located?
</t>
  </si>
  <si>
    <t>1.0.3</t>
  </si>
  <si>
    <t xml:space="preserve">
Can your company provide service statewide in all 3 counties: New Castle, Kent, and Sussex?
</t>
  </si>
  <si>
    <t>1.0.4</t>
  </si>
  <si>
    <t xml:space="preserve">
Please describe your company's ability to perform the work in the time allotted for the project, including management, personnel, and other resources.
</t>
  </si>
  <si>
    <t>1.0.5</t>
  </si>
  <si>
    <t xml:space="preserve">
How will your company provide responsive and professional customer service statewide to our contract users?
</t>
  </si>
  <si>
    <t>1.0.6</t>
  </si>
  <si>
    <t xml:space="preserve">
Please describe your company's problem resolution process if our contract users experience a workmanship issue.
</t>
  </si>
</sst>
</file>

<file path=xl/styles.xml><?xml version="1.0" encoding="utf-8"?>
<styleSheet xmlns="http://schemas.openxmlformats.org/spreadsheetml/2006/main" xml:space="preserve">
  <numFmts count="4">
    <numFmt numFmtId="164" formatCode="0\ &quot;Questions&quot;"/>
    <numFmt numFmtId="165" formatCode="0\ &quot;pts&quot;"/>
    <numFmt numFmtId="166" formatCode="0.00%\ &quot;Complete&quot;"/>
    <numFmt numFmtId="167" formatCode="&quot;The comment must be left blank for this response&quot;"/>
  </numFmts>
  <fonts count="6">
    <font>
      <b val="0"/>
      <i val="0"/>
      <strike val="0"/>
      <u val="none"/>
      <sz val="12"/>
      <color rgb="FF000000"/>
      <name val="Arial"/>
    </font>
    <font>
      <b val="1"/>
      <i val="0"/>
      <strike val="0"/>
      <u val="none"/>
      <sz val="22"/>
      <color rgb="40404040"/>
      <name val="Arial"/>
    </font>
    <font>
      <b val="1"/>
      <i val="0"/>
      <strike val="0"/>
      <u val="none"/>
      <sz val="14"/>
      <color rgb="40404040"/>
      <name val="Arial"/>
    </font>
    <font>
      <b val="1"/>
      <i val="0"/>
      <strike val="0"/>
      <u val="none"/>
      <sz val="12"/>
      <color rgb="FFFFFFFF"/>
      <name val="Arial"/>
    </font>
    <font>
      <b val="1"/>
      <i val="0"/>
      <strike val="0"/>
      <u val="none"/>
      <sz val="14"/>
      <color rgb="FFFFFFFF"/>
      <name val="Arial"/>
    </font>
    <font>
      <b val="0"/>
      <i val="0"/>
      <strike val="0"/>
      <u val="none"/>
      <sz val="12"/>
      <color rgb="FFFFFFFF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2f2f2f2"/>
        <bgColor rgb="FF000000"/>
      </patternFill>
    </fill>
    <fill>
      <patternFill patternType="solid">
        <fgColor rgb="ff5fadcf"/>
        <bgColor rgb="FF000000"/>
      </patternFill>
    </fill>
    <fill>
      <patternFill patternType="solid">
        <fgColor rgb="ff548ba1"/>
        <bgColor rgb="FF000000"/>
      </patternFill>
    </fill>
  </fills>
  <borders count="22">
    <border>
      <left/>
      <right/>
      <top/>
      <bottom/>
      <diagonal/>
    </border>
    <border>
      <left style="thin">
        <color rgb="bfbfbfbf"/>
      </left>
      <right style="dotted">
        <color rgb="bfbfbfbf"/>
      </right>
      <top style="thin">
        <color rgb="bfbfbfbf"/>
      </top>
      <bottom style="thin">
        <color rgb="bfbfbfbf"/>
      </bottom>
      <diagonal/>
    </border>
    <border>
      <left style="dotted">
        <color rgb="bfbfbfbf"/>
      </left>
      <right style="dotted">
        <color rgb="bfbfbfbf"/>
      </right>
      <top style="thin">
        <color rgb="bfbfbfbf"/>
      </top>
      <bottom style="thin">
        <color rgb="bfbfbfbf"/>
      </bottom>
      <diagonal/>
    </border>
    <border>
      <left style="dotted">
        <color rgb="bfbfbfbf"/>
      </left>
      <right style="thin">
        <color rgb="bfbfbfbf"/>
      </right>
      <top style="thin">
        <color rgb="bfbfbfbf"/>
      </top>
      <bottom style="thin">
        <color rgb="bfbfbfbf"/>
      </bottom>
      <diagonal/>
    </border>
    <border>
      <left/>
      <right/>
      <top style="medium">
        <color rgb="bfbfbfbf"/>
      </top>
      <bottom/>
      <diagonal/>
    </border>
    <border>
      <left style="dotted">
        <color rgb="bfbfbfbf"/>
      </left>
      <right/>
      <top style="thin">
        <color rgb="bfbfbfbf"/>
      </top>
      <bottom/>
      <diagonal/>
    </border>
    <border>
      <left style="dotted">
        <color rgb="bfbfbfbf"/>
      </left>
      <right/>
      <top/>
      <bottom/>
      <diagonal/>
    </border>
    <border>
      <left style="dotted">
        <color rgb="bfbfbfbf"/>
      </left>
      <right/>
      <top/>
      <bottom style="thin">
        <color rgb="bfbfbfbf"/>
      </bottom>
      <diagonal/>
    </border>
    <border>
      <left/>
      <right/>
      <top style="thin">
        <color rgb="bfbfbfbf"/>
      </top>
      <bottom/>
      <diagonal/>
    </border>
    <border>
      <left/>
      <right/>
      <top/>
      <bottom style="thin">
        <color rgb="bfbfbfbf"/>
      </bottom>
      <diagonal/>
    </border>
    <border>
      <left/>
      <right style="dotted">
        <color rgb="bfbfbfbf"/>
      </right>
      <top style="thin">
        <color rgb="bfbfbfbf"/>
      </top>
      <bottom/>
      <diagonal/>
    </border>
    <border>
      <left/>
      <right style="dotted">
        <color rgb="bfbfbfbf"/>
      </right>
      <top/>
      <bottom/>
      <diagonal/>
    </border>
    <border>
      <left/>
      <right style="dotted">
        <color rgb="bfbfbfbf"/>
      </right>
      <top/>
      <bottom style="thin">
        <color rgb="bfbfbfbf"/>
      </bottom>
      <diagonal/>
    </border>
    <border>
      <left style="thin">
        <color rgb="bfbfbfbf"/>
      </left>
      <right/>
      <top style="thin">
        <color rgb="bfbfbfbf"/>
      </top>
      <bottom style="thin">
        <color rgb="bfbfbfbf"/>
      </bottom>
      <diagonal/>
    </border>
    <border>
      <left/>
      <right/>
      <top style="thin">
        <color rgb="bfbfbfbf"/>
      </top>
      <bottom style="thin">
        <color rgb="bfbfbfbf"/>
      </bottom>
      <diagonal/>
    </border>
    <border>
      <left/>
      <right style="thin">
        <color rgb="bfbfbfbf"/>
      </right>
      <top style="thin">
        <color rgb="bfbfbfbf"/>
      </top>
      <bottom style="thin">
        <color rgb="bfbfbfbf"/>
      </bottom>
      <diagonal/>
    </border>
    <border>
      <left style="thin">
        <color rgb="bfbfbfbf"/>
      </left>
      <right style="dotted">
        <color rgb="bfbfbfbf"/>
      </right>
      <top style="medium">
        <color rgb="bfbfbfbf"/>
      </top>
      <bottom style="thin">
        <color rgb="bfbfbfbf"/>
      </bottom>
      <diagonal/>
    </border>
    <border>
      <left style="dotted">
        <color rgb="bfbfbfbf"/>
      </left>
      <right style="dotted">
        <color rgb="bfbfbfbf"/>
      </right>
      <top style="medium">
        <color rgb="bfbfbfbf"/>
      </top>
      <bottom style="thin">
        <color rgb="bfbfbfbf"/>
      </bottom>
      <diagonal/>
    </border>
    <border>
      <left style="dotted">
        <color rgb="bfbfbfbf"/>
      </left>
      <right/>
      <top style="medium">
        <color rgb="bfbfbfbf"/>
      </top>
      <bottom/>
      <diagonal/>
    </border>
    <border>
      <left/>
      <right/>
      <top style="medium">
        <color rgb="bfbfbfbf"/>
      </top>
      <bottom/>
      <diagonal/>
    </border>
    <border>
      <left/>
      <right style="dotted">
        <color rgb="bfbfbfbf"/>
      </right>
      <top style="medium">
        <color rgb="bfbfbfbf"/>
      </top>
      <bottom/>
      <diagonal/>
    </border>
    <border>
      <left style="dotted">
        <color rgb="bfbfbfbf"/>
      </left>
      <right style="thin">
        <color rgb="bfbfbfbf"/>
      </right>
      <top style="medium">
        <color rgb="bfbfbfbf"/>
      </top>
      <bottom style="thin">
        <color rgb="bfbfbfbf"/>
      </bottom>
      <diagonal/>
    </border>
  </borders>
  <cellStyleXfs count="1">
    <xf numFmtId="0" fontId="0" fillId="0" borderId="0"/>
  </cellStyleXfs>
  <cellXfs count="47">
    <xf xfId="0" fontId="0" numFmtId="0" fillId="2" borderId="0" applyFont="0" applyNumberFormat="0" applyFill="0" applyBorder="0" applyAlignment="0" applyProtection="true">
      <protection locked="false"/>
    </xf>
    <xf xfId="0" fontId="0" numFmtId="0" fillId="2" borderId="0" applyFont="0" applyNumberFormat="0" applyFill="0" applyBorder="0" applyAlignment="0"/>
    <xf xfId="0" fontId="1" numFmtId="0" fillId="2" borderId="0" applyFont="1" applyNumberFormat="0" applyFill="0" applyBorder="0" applyAlignment="1">
      <alignment horizontal="left" vertical="center" textRotation="0" wrapText="true" shrinkToFit="false"/>
    </xf>
    <xf xfId="0" fontId="2" numFmtId="0" fillId="2" borderId="0" applyFont="1" applyNumberFormat="0" applyFill="0" applyBorder="0" applyAlignment="1">
      <alignment horizontal="left" vertical="center" textRotation="0" wrapText="true" shrinkToFit="false"/>
    </xf>
    <xf xfId="0" fontId="1" numFmtId="0" fillId="2" borderId="0" applyFont="1" applyNumberFormat="0" applyFill="0" applyBorder="0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vertical="center" textRotation="0" wrapText="true" shrinkToFit="false"/>
    </xf>
    <xf xfId="0" fontId="0" numFmtId="0" fillId="3" borderId="1" applyFont="0" applyNumberFormat="0" applyFill="1" applyBorder="1" applyAlignment="1">
      <alignment horizontal="center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center" vertical="center" textRotation="0" wrapText="false" shrinkToFit="false"/>
    </xf>
    <xf xfId="0" fontId="3" numFmtId="0" fillId="4" borderId="0" applyFont="1" applyNumberFormat="0" applyFill="1" applyBorder="0" applyAlignment="1">
      <alignment horizontal="center" vertical="center" textRotation="0" wrapText="true" shrinkToFit="false"/>
    </xf>
    <xf xfId="0" fontId="3" numFmtId="0" fillId="5" borderId="0" applyFont="1" applyNumberFormat="0" applyFill="1" applyBorder="0" applyAlignment="1">
      <alignment horizontal="center" vertical="center" textRotation="0" wrapText="true" shrinkToFit="false"/>
    </xf>
    <xf xfId="0" fontId="0" numFmtId="49" fillId="3" borderId="2" applyFont="0" applyNumberFormat="1" applyFill="1" applyBorder="1" applyAlignment="1" applyProtection="true">
      <alignment horizontal="center" vertical="center" textRotation="0" wrapText="true" shrinkToFit="false"/>
      <protection locked="false"/>
    </xf>
    <xf xfId="0" fontId="0" numFmtId="49" fillId="3" borderId="3" applyFont="0" applyNumberFormat="1" applyFill="1" applyBorder="1" applyAlignment="1" applyProtection="true">
      <alignment horizontal="left" vertical="center" textRotation="0" wrapText="true" shrinkToFit="false" indent="1"/>
      <protection locked="false"/>
    </xf>
    <xf xfId="0" fontId="4" numFmtId="164" fillId="4" borderId="4" applyFont="1" applyNumberFormat="1" applyFill="1" applyBorder="1" applyAlignment="1">
      <alignment horizontal="center" vertical="center" textRotation="0" wrapText="false" shrinkToFit="false"/>
    </xf>
    <xf xfId="0" fontId="4" numFmtId="0" fillId="4" borderId="4" applyFont="1" applyNumberFormat="0" applyFill="1" applyBorder="1" applyAlignment="1">
      <alignment horizontal="center" vertical="center" textRotation="0" wrapText="false" shrinkToFit="false"/>
    </xf>
    <xf xfId="0" fontId="4" numFmtId="165" fillId="4" borderId="4" applyFont="1" applyNumberFormat="1" applyFill="1" applyBorder="1" applyAlignment="1">
      <alignment horizontal="center" vertical="center" textRotation="0" wrapText="false" shrinkToFit="false"/>
    </xf>
    <xf xfId="0" fontId="4" numFmtId="166" fillId="4" borderId="4" applyFont="1" applyNumberFormat="1" applyFill="1" applyBorder="1" applyAlignment="1">
      <alignment horizontal="center" vertical="center" textRotation="0" wrapText="false" shrinkToFit="false"/>
    </xf>
    <xf xfId="0" fontId="0" numFmtId="0" fillId="3" borderId="2" applyFont="0" applyNumberFormat="0" applyFill="1" applyBorder="1" applyAlignment="1">
      <alignment horizontal="left" vertical="center" textRotation="0" wrapText="true" shrinkToFit="false" indent="1"/>
    </xf>
    <xf xfId="0" fontId="0" numFmtId="167" fillId="2" borderId="0" applyFont="0" applyNumberFormat="1" applyFill="0" applyBorder="0" applyAlignment="1">
      <alignment vertical="center" textRotation="0" wrapText="true" shrinkToFit="true" indent="1"/>
    </xf>
    <xf xfId="0" fontId="5" numFmtId="0" fillId="3" borderId="5" applyFont="1" applyNumberFormat="0" applyFill="1" applyBorder="1" applyAlignment="1">
      <alignment horizontal="center" vertical="center" textRotation="0" wrapText="false" shrinkToFit="false"/>
    </xf>
    <xf xfId="0" fontId="5" numFmtId="0" fillId="3" borderId="6" applyFont="1" applyNumberFormat="0" applyFill="1" applyBorder="1" applyAlignment="1">
      <alignment horizontal="center" vertical="center" textRotation="0" wrapText="false" shrinkToFit="false"/>
    </xf>
    <xf xfId="0" fontId="5" numFmtId="0" fillId="3" borderId="7" applyFont="1" applyNumberFormat="0" applyFill="1" applyBorder="1" applyAlignment="1">
      <alignment horizontal="center" vertical="center" textRotation="0" wrapText="false" shrinkToFit="false"/>
    </xf>
    <xf xfId="0" fontId="5" numFmtId="0" fillId="3" borderId="8" applyFont="1" applyNumberFormat="0" applyFill="1" applyBorder="1" applyAlignment="1">
      <alignment horizontal="center" vertical="center" textRotation="0" wrapText="false" shrinkToFit="false"/>
    </xf>
    <xf xfId="0" fontId="5" numFmtId="0" fillId="3" borderId="9" applyFont="1" applyNumberFormat="0" applyFill="1" applyBorder="1" applyAlignment="1">
      <alignment horizontal="center" vertical="center" textRotation="0" wrapText="false" shrinkToFit="false"/>
    </xf>
    <xf xfId="0" fontId="5" numFmtId="0" fillId="3" borderId="10" applyFont="1" applyNumberFormat="0" applyFill="1" applyBorder="1" applyAlignment="1">
      <alignment horizontal="center" vertical="center" textRotation="0" wrapText="false" shrinkToFit="false"/>
    </xf>
    <xf xfId="0" fontId="5" numFmtId="0" fillId="3" borderId="11" applyFont="1" applyNumberFormat="0" applyFill="1" applyBorder="1" applyAlignment="1">
      <alignment horizontal="center" vertical="center" textRotation="0" wrapText="false" shrinkToFit="false"/>
    </xf>
    <xf xfId="0" fontId="5" numFmtId="0" fillId="3" borderId="12" applyFont="1" applyNumberFormat="0" applyFill="1" applyBorder="1" applyAlignment="1">
      <alignment horizontal="center" vertical="center" textRotation="0" wrapText="false" shrinkToFit="false"/>
    </xf>
    <xf xfId="0" fontId="5" numFmtId="0" fillId="3" borderId="13" applyFont="1" applyNumberFormat="0" applyFill="1" applyBorder="1" applyAlignment="1">
      <alignment horizontal="center" vertical="center" textRotation="0" wrapText="false" shrinkToFit="false"/>
    </xf>
    <xf xfId="0" fontId="5" numFmtId="0" fillId="3" borderId="14" applyFont="1" applyNumberFormat="0" applyFill="1" applyBorder="1" applyAlignment="1">
      <alignment horizontal="center" vertical="center" textRotation="0" wrapText="false" shrinkToFit="false"/>
    </xf>
    <xf xfId="0" fontId="5" numFmtId="0" fillId="3" borderId="15" applyFont="1" applyNumberFormat="0" applyFill="1" applyBorder="1" applyAlignment="1">
      <alignment horizontal="center" vertical="center" textRotation="0" wrapText="false" shrinkToFit="false"/>
    </xf>
    <xf xfId="0" fontId="4" numFmtId="0" fillId="4" borderId="16" applyFont="1" applyNumberFormat="0" applyFill="1" applyBorder="1" applyAlignment="1">
      <alignment horizontal="center" vertical="center" textRotation="0" wrapText="false" shrinkToFit="false"/>
    </xf>
    <xf xfId="0" fontId="4" numFmtId="0" fillId="4" borderId="1" applyFont="1" applyNumberFormat="0" applyFill="1" applyBorder="1" applyAlignment="1">
      <alignment horizontal="center" vertical="center" textRotation="0" wrapText="false" shrinkToFit="false"/>
    </xf>
    <xf xfId="0" fontId="4" numFmtId="0" fillId="4" borderId="17" applyFont="1" applyNumberFormat="0" applyFill="1" applyBorder="1" applyAlignment="1">
      <alignment horizontal="center" vertical="center" textRotation="0" wrapText="false" shrinkToFit="false"/>
    </xf>
    <xf xfId="0" fontId="4" numFmtId="0" fillId="4" borderId="18" applyFont="1" applyNumberFormat="0" applyFill="1" applyBorder="1" applyAlignment="1">
      <alignment horizontal="center" vertical="center" textRotation="0" wrapText="false" shrinkToFit="false"/>
    </xf>
    <xf xfId="0" fontId="4" numFmtId="0" fillId="4" borderId="19" applyFont="1" applyNumberFormat="0" applyFill="1" applyBorder="1" applyAlignment="1">
      <alignment horizontal="center" vertical="center" textRotation="0" wrapText="false" shrinkToFit="false"/>
    </xf>
    <xf xfId="0" fontId="4" numFmtId="0" fillId="4" borderId="20" applyFont="1" applyNumberFormat="0" applyFill="1" applyBorder="1" applyAlignment="1">
      <alignment horizontal="center" vertical="center" textRotation="0" wrapText="false" shrinkToFit="false"/>
    </xf>
    <xf xfId="0" fontId="4" numFmtId="0" fillId="4" borderId="2" applyFont="1" applyNumberFormat="0" applyFill="1" applyBorder="1" applyAlignment="1">
      <alignment horizontal="center" vertical="center" textRotation="0" wrapText="false" shrinkToFit="false"/>
    </xf>
    <xf xfId="0" fontId="4" numFmtId="0" fillId="4" borderId="6" applyFont="1" applyNumberFormat="0" applyFill="1" applyBorder="1" applyAlignment="1">
      <alignment horizontal="center" vertical="center" textRotation="0" wrapText="false" shrinkToFit="false"/>
    </xf>
    <xf xfId="0" fontId="4" numFmtId="0" fillId="4" borderId="13" applyFont="1" applyNumberFormat="0" applyFill="1" applyBorder="1" applyAlignment="1">
      <alignment horizontal="center" vertical="center" textRotation="0" wrapText="false" shrinkToFit="false"/>
    </xf>
    <xf xfId="0" fontId="4" numFmtId="0" fillId="4" borderId="14" applyFont="1" applyNumberFormat="0" applyFill="1" applyBorder="1" applyAlignment="1">
      <alignment horizontal="center" vertical="center" textRotation="0" wrapText="false" shrinkToFit="false"/>
    </xf>
    <xf xfId="0" fontId="4" numFmtId="0" fillId="4" borderId="15" applyFont="1" applyNumberFormat="0" applyFill="1" applyBorder="1" applyAlignment="1">
      <alignment horizontal="center" vertical="center" textRotation="0" wrapText="false" shrinkToFit="false"/>
    </xf>
    <xf xfId="0" fontId="4" numFmtId="0" fillId="4" borderId="11" applyFont="1" applyNumberFormat="0" applyFill="1" applyBorder="1" applyAlignment="1">
      <alignment horizontal="center" vertical="center" textRotation="0" wrapText="false" shrinkToFit="false"/>
    </xf>
    <xf xfId="0" fontId="4" numFmtId="0" fillId="4" borderId="7" applyFont="1" applyNumberFormat="0" applyFill="1" applyBorder="1" applyAlignment="1">
      <alignment horizontal="center" vertical="center" textRotation="0" wrapText="false" shrinkToFit="false"/>
    </xf>
    <xf xfId="0" fontId="4" numFmtId="0" fillId="4" borderId="9" applyFont="1" applyNumberFormat="0" applyFill="1" applyBorder="1" applyAlignment="1">
      <alignment horizontal="center" vertical="center" textRotation="0" wrapText="false" shrinkToFit="false"/>
    </xf>
    <xf xfId="0" fontId="4" numFmtId="0" fillId="4" borderId="12" applyFont="1" applyNumberFormat="0" applyFill="1" applyBorder="1" applyAlignment="1">
      <alignment horizontal="center" vertical="center" textRotation="0" wrapText="false" shrinkToFit="false"/>
    </xf>
    <xf xfId="0" fontId="4" numFmtId="0" fillId="4" borderId="21" applyFont="1" applyNumberFormat="0" applyFill="1" applyBorder="1" applyAlignment="1">
      <alignment horizontal="center" vertical="center" textRotation="0" wrapText="false" shrinkToFit="false"/>
    </xf>
    <xf xfId="0" fontId="4" numFmtId="0" fillId="4" borderId="3" applyFont="1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14">
    <dxf>
      <font>
        <b val="1"/>
        <color rgb="ffc5efce"/>
      </font>
      <fill>
        <patternFill patternType="solid">
          <fgColor rgb="ffc5efce"/>
          <bgColor rgb="ffc5efce"/>
        </patternFill>
      </fill>
      <border/>
    </dxf>
    <dxf>
      <font>
        <color rgb="FFFFFFFF"/>
      </font>
      <fill>
        <patternFill patternType="solid">
          <fgColor rgb="FFFFFFFF"/>
          <bgColor rgb="FFFFFFFF"/>
        </patternFill>
      </fill>
      <border/>
    </dxf>
    <dxf>
      <font>
        <b val="1"/>
        <color rgb="ffc5efce"/>
      </font>
      <fill>
        <patternFill patternType="solid">
          <fgColor rgb="ffc5efce"/>
          <bgColor rgb="ffc5efce"/>
        </patternFill>
      </fill>
      <border/>
    </dxf>
    <dxf>
      <font>
        <color rgb="FFFFFFFF"/>
      </font>
      <fill>
        <patternFill patternType="solid">
          <fgColor rgb="FFFFFFFF"/>
          <bgColor rgb="FFFFFFFF"/>
        </patternFill>
      </fill>
      <border/>
    </dxf>
    <dxf>
      <numFmt numFmtId="164" formatCode="0.00%"/>
      <border/>
    </dxf>
    <dxf>
      <font>
        <b val="1"/>
        <color rgb="FF006100"/>
      </font>
      <fill>
        <patternFill patternType="solid">
          <fgColor rgb="ffc5efce"/>
          <bgColor rgb="ffc5efce"/>
        </patternFill>
      </fill>
      <border/>
    </dxf>
    <dxf>
      <font>
        <b val="1"/>
        <color rgb="ff9C0006"/>
      </font>
      <fill>
        <patternFill patternType="solid">
          <fgColor rgb="fff7c6ce"/>
          <bgColor rgb="fff7c6ce"/>
        </patternFill>
      </fill>
      <border/>
    </dxf>
    <dxf>
      <fill>
        <patternFill patternType="solid">
          <fgColor rgb="FFFFFFFF"/>
          <bgColor rgb="FFFFFFFF"/>
        </patternFill>
      </fill>
      <border/>
    </dxf>
    <dxf>
      <fill>
        <patternFill patternType="solid">
          <fgColor rgb="FFFFFFFF"/>
          <bgColor rgb="FFFFFFFF"/>
        </patternFill>
      </fill>
      <border/>
    </dxf>
    <dxf>
      <font>
        <b val="1"/>
        <color rgb="FF006100"/>
      </font>
      <fill>
        <patternFill patternType="solid">
          <fgColor rgb="ffc5efce"/>
          <bgColor rgb="ffc5efce"/>
        </patternFill>
      </fill>
      <border/>
    </dxf>
    <dxf>
      <font>
        <b val="0"/>
        <color rgb="ff404040"/>
      </font>
      <fill>
        <patternFill patternType="solid">
          <fgColor rgb="ffc5efce"/>
          <bgColor rgb="ffc5efce"/>
        </patternFill>
      </fill>
      <alignment horizontal="left" vertical="center"/>
      <border/>
    </dxf>
    <dxf>
      <font>
        <color rgb="ffc5efce"/>
      </font>
      <fill>
        <patternFill patternType="solid">
          <fgColor rgb="ffc5efce"/>
          <bgColor rgb="ffc5efce"/>
        </patternFill>
      </fill>
      <border/>
    </dxf>
    <dxf>
      <font>
        <color rgb="fff7c6ce"/>
      </font>
      <fill>
        <patternFill patternType="solid">
          <fgColor rgb="fff7c6ce"/>
          <bgColor rgb="fff7c6ce"/>
        </patternFill>
      </fill>
      <border/>
    </dxf>
    <dxf>
      <font>
        <b val="1"/>
        <color rgb="ff9C0006"/>
      </font>
      <fill>
        <patternFill patternType="solid">
          <fgColor rgb="fff7c6ce"/>
          <bgColor rgb="fff7c6ce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8e402ffaf05c22ee7e0df9d80110df6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2857500" cy="847725"/>
    <xdr:pic>
      <xdr:nvPicPr>
        <xdr:cNvPr id="1" name="Delaware Office of Management and Budget - Government Support Services_Logo" descr="Delaware Office of Management and Budget - Government Support Services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Z702"/>
  <sheetViews>
    <sheetView tabSelected="1" workbookViewId="0" showGridLines="true" showRowColHeaders="0">
      <selection activeCell="B14" sqref="B14:E14"/>
    </sheetView>
  </sheetViews>
  <sheetFormatPr defaultRowHeight="14.4" outlineLevelRow="0" outlineLevelCol="0"/>
  <cols>
    <col min="2" max="2" width="25" customWidth="true" style="0"/>
    <col min="3" max="3" width="25" customWidth="true" style="0"/>
    <col min="4" max="4" width="25" customWidth="true" style="0"/>
    <col min="5" max="5" width="25" customWidth="true" style="0"/>
    <col min="702" max="702" width="9.10" hidden="true" style="0"/>
  </cols>
  <sheetData>
    <row r="2" spans="1:702">
      <c r="B2"/>
    </row>
    <row r="8" spans="1:702" customHeight="1" ht="32">
      <c r="B8" s="2" t="s">
        <v>1</v>
      </c>
    </row>
    <row r="10" spans="1:702" customHeight="1" ht="54">
      <c r="B10" s="3" t="s">
        <v>2</v>
      </c>
    </row>
    <row r="12" spans="1:702">
      <c r="B12" s="4" t="s">
        <v>3</v>
      </c>
    </row>
    <row r="14" spans="1:702" customHeight="1" ht="432">
      <c r="B14" s="5" t="s">
        <v>4</v>
      </c>
      <c r="C14" s="5"/>
      <c r="D14" s="5"/>
      <c r="E14" s="5"/>
    </row>
    <row r="702" spans="1:702">
      <c r="ZZ702" s="1" t="s">
        <v>0</v>
      </c>
    </row>
  </sheetData>
  <sheetProtection password="E36C" sheet="1" objects="1" scenarios="1" formatCells="1" formatColumns="1" formatRows="1" insertColumns="1" insertRows="1" insertHyperlinks="0" deleteColumns="1" deleteRows="1" sort="1" autoFilter="1" pivotTables="1" selectLockedCells="0" selectUnlockedCells="0"/>
  <mergeCells>
    <mergeCell ref="B8:E8"/>
    <mergeCell ref="B10:E10"/>
    <mergeCell ref="B14:E1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F16"/>
  <sheetViews>
    <sheetView tabSelected="0" workbookViewId="0" showGridLines="true" showRowColHeaders="0">
      <pane ySplit="10" topLeftCell="A11" activePane="bottomLeft" state="frozen"/>
      <selection pane="bottomLeft" activeCell="B11" sqref="B11:BF13"/>
    </sheetView>
  </sheetViews>
  <sheetFormatPr defaultRowHeight="14.4" outlineLevelRow="0" outlineLevelCol="0"/>
  <cols>
    <col min="2" max="2" width="20" customWidth="true" style="0"/>
    <col min="3" max="3" width="20" customWidth="true" style="0"/>
    <col min="4" max="4" width="9.10" hidden="true" style="0"/>
    <col min="5" max="5" width="20" customWidth="true" style="0"/>
    <col min="6" max="6" width="2" customWidth="true" style="0"/>
    <col min="7" max="7" width="1" customWidth="true" style="0"/>
    <col min="8" max="8" width="1" customWidth="true" style="0"/>
    <col min="9" max="9" width="1" customWidth="true" style="0"/>
    <col min="10" max="10" width="1" customWidth="true" style="0"/>
    <col min="11" max="11" width="1" customWidth="true" style="0"/>
    <col min="12" max="12" width="1" customWidth="true" style="0"/>
    <col min="13" max="13" width="1" customWidth="true" style="0"/>
    <col min="14" max="14" width="1" customWidth="true" style="0"/>
    <col min="15" max="15" width="1" customWidth="true" style="0"/>
    <col min="16" max="16" width="1" customWidth="true" style="0"/>
    <col min="17" max="17" width="1" customWidth="true" style="0"/>
    <col min="18" max="18" width="1" customWidth="true" style="0"/>
    <col min="19" max="19" width="1" customWidth="true" style="0"/>
    <col min="20" max="20" width="1" customWidth="true" style="0"/>
    <col min="21" max="21" width="1" customWidth="true" style="0"/>
    <col min="22" max="22" width="1" customWidth="true" style="0"/>
    <col min="23" max="23" width="1" customWidth="true" style="0"/>
    <col min="24" max="24" width="1" customWidth="true" style="0"/>
    <col min="25" max="25" width="1" customWidth="true" style="0"/>
    <col min="26" max="26" width="1" customWidth="true" style="0"/>
    <col min="27" max="27" width="1" customWidth="true" style="0"/>
    <col min="28" max="28" width="1" customWidth="true" style="0"/>
    <col min="29" max="29" width="1" customWidth="true" style="0"/>
    <col min="30" max="30" width="1" customWidth="true" style="0"/>
    <col min="31" max="31" width="1" customWidth="true" style="0"/>
    <col min="32" max="32" width="1" customWidth="true" style="0"/>
    <col min="33" max="33" width="1" customWidth="true" style="0"/>
    <col min="34" max="34" width="1" customWidth="true" style="0"/>
    <col min="35" max="35" width="1" customWidth="true" style="0"/>
    <col min="36" max="36" width="1" customWidth="true" style="0"/>
    <col min="37" max="37" width="1" customWidth="true" style="0"/>
    <col min="38" max="38" width="1" customWidth="true" style="0"/>
    <col min="39" max="39" width="1" customWidth="true" style="0"/>
    <col min="40" max="40" width="1" customWidth="true" style="0"/>
    <col min="41" max="41" width="1" customWidth="true" style="0"/>
    <col min="42" max="42" width="1" customWidth="true" style="0"/>
    <col min="43" max="43" width="1" customWidth="true" style="0"/>
    <col min="44" max="44" width="1" customWidth="true" style="0"/>
    <col min="45" max="45" width="1" customWidth="true" style="0"/>
    <col min="46" max="46" width="1" customWidth="true" style="0"/>
    <col min="47" max="47" width="1" customWidth="true" style="0"/>
    <col min="48" max="48" width="1" customWidth="true" style="0"/>
    <col min="49" max="49" width="1" customWidth="true" style="0"/>
    <col min="50" max="50" width="1" customWidth="true" style="0"/>
    <col min="51" max="51" width="1" customWidth="true" style="0"/>
    <col min="52" max="52" width="1" customWidth="true" style="0"/>
    <col min="53" max="53" width="1" customWidth="true" style="0"/>
    <col min="54" max="54" width="1" customWidth="true" style="0"/>
    <col min="55" max="55" width="1" customWidth="true" style="0"/>
    <col min="56" max="56" width="1" customWidth="true" style="0"/>
    <col min="57" max="57" width="2" customWidth="true" style="0"/>
    <col min="58" max="58" width="20" customWidth="true" style="0"/>
  </cols>
  <sheetData>
    <row r="2" spans="1:58" hidden="true"/>
    <row r="3" spans="1:58" hidden="true"/>
    <row r="4" spans="1:58" hidden="true"/>
    <row r="5" spans="1:58" hidden="true"/>
    <row r="6" spans="1:58" hidden="true"/>
    <row r="7" spans="1:58" hidden="true"/>
    <row r="8" spans="1:58">
      <c r="B8" s="4" t="s">
        <v>6</v>
      </c>
    </row>
    <row r="10" spans="1:58" customHeight="1" ht="32">
      <c r="B10" s="9" t="s">
        <v>7</v>
      </c>
      <c r="C10" s="9" t="s">
        <v>8</v>
      </c>
      <c r="D10" s="9" t="s">
        <v>9</v>
      </c>
      <c r="E10" s="9" t="s">
        <v>10</v>
      </c>
      <c r="F10" s="9" t="s">
        <v>11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 t="s">
        <v>12</v>
      </c>
    </row>
    <row r="11" spans="1:58">
      <c r="B11" s="6">
        <v>1</v>
      </c>
      <c r="C11" s="7" t="str">
        <f>'1'!C17</f>
        <v>0</v>
      </c>
      <c r="D11" s="7"/>
      <c r="E11" s="7" t="str">
        <f>'1'!F17</f>
        <v>0</v>
      </c>
      <c r="F11" s="19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4"/>
      <c r="BF11" s="8" t="str">
        <f>IF(E11= 1, "Complete: no errors",IF(COUNTIF(INDIRECT("'"&amp;B11:B13&amp;"'!H11:H12"),"*"&amp;"response"&amp;"*"),"Errors present","No errors"))</f>
        <v>0</v>
      </c>
    </row>
    <row r="12" spans="1:58">
      <c r="B12" s="6"/>
      <c r="C12" s="7"/>
      <c r="D12" s="7"/>
      <c r="E12" s="7"/>
      <c r="F12" s="20"/>
      <c r="G12" s="27" t="str">
        <f>E11 &gt;= 0.02</f>
        <v>0</v>
      </c>
      <c r="H12" s="28" t="str">
        <f>E11 &gt;= 0.04</f>
        <v>0</v>
      </c>
      <c r="I12" s="28" t="str">
        <f>E11 &gt;= 0.06</f>
        <v>0</v>
      </c>
      <c r="J12" s="28" t="str">
        <f>E11 &gt;= 0.08</f>
        <v>0</v>
      </c>
      <c r="K12" s="28" t="str">
        <f>E11 &gt;= 0.1</f>
        <v>0</v>
      </c>
      <c r="L12" s="28" t="str">
        <f>E11 &gt;= 0.12</f>
        <v>0</v>
      </c>
      <c r="M12" s="28" t="str">
        <f>E11 &gt;= 0.14</f>
        <v>0</v>
      </c>
      <c r="N12" s="28" t="str">
        <f>E11 &gt;= 0.16</f>
        <v>0</v>
      </c>
      <c r="O12" s="28" t="str">
        <f>E11 &gt;= 0.18</f>
        <v>0</v>
      </c>
      <c r="P12" s="28" t="str">
        <f>E11 &gt;= 0.2</f>
        <v>0</v>
      </c>
      <c r="Q12" s="28" t="str">
        <f>E11 &gt;= 0.22</f>
        <v>0</v>
      </c>
      <c r="R12" s="28" t="str">
        <f>E11 &gt;= 0.24</f>
        <v>0</v>
      </c>
      <c r="S12" s="28" t="str">
        <f>E11 &gt;= 0.26</f>
        <v>0</v>
      </c>
      <c r="T12" s="28" t="str">
        <f>E11 &gt;= 0.28</f>
        <v>0</v>
      </c>
      <c r="U12" s="28" t="str">
        <f>E11 &gt;= 0.3</f>
        <v>0</v>
      </c>
      <c r="V12" s="28" t="str">
        <f>E11 &gt;= 0.32</f>
        <v>0</v>
      </c>
      <c r="W12" s="28" t="str">
        <f>E11 &gt;= 0.34</f>
        <v>0</v>
      </c>
      <c r="X12" s="28" t="str">
        <f>E11 &gt;= 0.36</f>
        <v>0</v>
      </c>
      <c r="Y12" s="28" t="str">
        <f>E11 &gt;= 0.38</f>
        <v>0</v>
      </c>
      <c r="Z12" s="28" t="str">
        <f>E11 &gt;= 0.4</f>
        <v>0</v>
      </c>
      <c r="AA12" s="28" t="str">
        <f>E11 &gt;= 0.42</f>
        <v>0</v>
      </c>
      <c r="AB12" s="28" t="str">
        <f>E11 &gt;= 0.44</f>
        <v>0</v>
      </c>
      <c r="AC12" s="28" t="str">
        <f>E11 &gt;= 0.46</f>
        <v>0</v>
      </c>
      <c r="AD12" s="28" t="str">
        <f>E11 &gt;= 0.48</f>
        <v>0</v>
      </c>
      <c r="AE12" s="28" t="str">
        <f>E11 &gt;= 0.5</f>
        <v>0</v>
      </c>
      <c r="AF12" s="28" t="str">
        <f>E11 &gt;= 0.52</f>
        <v>0</v>
      </c>
      <c r="AG12" s="28" t="str">
        <f>E11 &gt;= 0.54</f>
        <v>0</v>
      </c>
      <c r="AH12" s="28" t="str">
        <f>E11 &gt;= 0.56</f>
        <v>0</v>
      </c>
      <c r="AI12" s="28" t="str">
        <f>E11 &gt;= 0.58</f>
        <v>0</v>
      </c>
      <c r="AJ12" s="28" t="str">
        <f>E11 &gt;= 0.6</f>
        <v>0</v>
      </c>
      <c r="AK12" s="28" t="str">
        <f>E11 &gt;= 0.62</f>
        <v>0</v>
      </c>
      <c r="AL12" s="28" t="str">
        <f>E11 &gt;= 0.64</f>
        <v>0</v>
      </c>
      <c r="AM12" s="28" t="str">
        <f>E11 &gt;= 0.66</f>
        <v>0</v>
      </c>
      <c r="AN12" s="28" t="str">
        <f>E11 &gt;= 0.68</f>
        <v>0</v>
      </c>
      <c r="AO12" s="28" t="str">
        <f>E11 &gt;= 0.7</f>
        <v>0</v>
      </c>
      <c r="AP12" s="28" t="str">
        <f>E11 &gt;= 0.72</f>
        <v>0</v>
      </c>
      <c r="AQ12" s="28" t="str">
        <f>E11 &gt;= 0.74</f>
        <v>0</v>
      </c>
      <c r="AR12" s="28" t="str">
        <f>E11 &gt;= 0.76</f>
        <v>0</v>
      </c>
      <c r="AS12" s="28" t="str">
        <f>E11 &gt;= 0.78</f>
        <v>0</v>
      </c>
      <c r="AT12" s="28" t="str">
        <f>E11 &gt;= 0.8</f>
        <v>0</v>
      </c>
      <c r="AU12" s="28" t="str">
        <f>E11 &gt;= 0.82</f>
        <v>0</v>
      </c>
      <c r="AV12" s="28" t="str">
        <f>E11 &gt;= 0.84</f>
        <v>0</v>
      </c>
      <c r="AW12" s="28" t="str">
        <f>E11 &gt;= 0.86</f>
        <v>0</v>
      </c>
      <c r="AX12" s="28" t="str">
        <f>E11 &gt;= 0.88</f>
        <v>0</v>
      </c>
      <c r="AY12" s="28" t="str">
        <f>E11 &gt;= 0.9</f>
        <v>0</v>
      </c>
      <c r="AZ12" s="28" t="str">
        <f>E11 &gt;= 0.92</f>
        <v>0</v>
      </c>
      <c r="BA12" s="28" t="str">
        <f>E11 &gt;= 0.94</f>
        <v>0</v>
      </c>
      <c r="BB12" s="28" t="str">
        <f>E11 &gt;= 0.96</f>
        <v>0</v>
      </c>
      <c r="BC12" s="28" t="str">
        <f>E11 &gt;= 0.98</f>
        <v>0</v>
      </c>
      <c r="BD12" s="29" t="str">
        <f>E11 &gt;= 1</f>
        <v>0</v>
      </c>
      <c r="BE12" s="25"/>
      <c r="BF12" s="8"/>
    </row>
    <row r="13" spans="1:58">
      <c r="B13" s="6"/>
      <c r="C13" s="7"/>
      <c r="D13" s="7"/>
      <c r="E13" s="7"/>
      <c r="F13" s="21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6"/>
      <c r="BF13" s="8"/>
    </row>
    <row r="14" spans="1:58">
      <c r="B14" s="30" t="s">
        <v>5</v>
      </c>
      <c r="C14" s="32" t="str">
        <f>SUM(C11:C13)</f>
        <v>0</v>
      </c>
      <c r="D14" s="32"/>
      <c r="E14" s="32" t="str">
        <f>IF($C$14=0,1,SUMPRODUCT(C11:C13, E11:E13) / $C$14)</f>
        <v>0</v>
      </c>
      <c r="F14" s="33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5"/>
      <c r="BF14" s="45"/>
    </row>
    <row r="15" spans="1:58">
      <c r="B15" s="31"/>
      <c r="C15" s="36"/>
      <c r="D15" s="36"/>
      <c r="E15" s="36"/>
      <c r="F15" s="37"/>
      <c r="G15" s="38" t="str">
        <f>E14 &gt;= 0.02</f>
        <v>0</v>
      </c>
      <c r="H15" s="39" t="str">
        <f>E14 &gt;= 0.04</f>
        <v>0</v>
      </c>
      <c r="I15" s="39" t="str">
        <f>E14 &gt;= 0.06</f>
        <v>0</v>
      </c>
      <c r="J15" s="39" t="str">
        <f>E14 &gt;= 0.08</f>
        <v>0</v>
      </c>
      <c r="K15" s="39" t="str">
        <f>E14 &gt;= 0.1</f>
        <v>0</v>
      </c>
      <c r="L15" s="39" t="str">
        <f>E14 &gt;= 0.12</f>
        <v>0</v>
      </c>
      <c r="M15" s="39" t="str">
        <f>E14 &gt;= 0.14</f>
        <v>0</v>
      </c>
      <c r="N15" s="39" t="str">
        <f>E14 &gt;= 0.16</f>
        <v>0</v>
      </c>
      <c r="O15" s="39" t="str">
        <f>E14 &gt;= 0.18</f>
        <v>0</v>
      </c>
      <c r="P15" s="39" t="str">
        <f>E14 &gt;= 0.2</f>
        <v>0</v>
      </c>
      <c r="Q15" s="39" t="str">
        <f>E14 &gt;= 0.22</f>
        <v>0</v>
      </c>
      <c r="R15" s="39" t="str">
        <f>E14 &gt;= 0.24</f>
        <v>0</v>
      </c>
      <c r="S15" s="39" t="str">
        <f>E14 &gt;= 0.26</f>
        <v>0</v>
      </c>
      <c r="T15" s="39" t="str">
        <f>E14 &gt;= 0.28</f>
        <v>0</v>
      </c>
      <c r="U15" s="39" t="str">
        <f>E14 &gt;= 0.3</f>
        <v>0</v>
      </c>
      <c r="V15" s="39" t="str">
        <f>E14 &gt;= 0.32</f>
        <v>0</v>
      </c>
      <c r="W15" s="39" t="str">
        <f>E14 &gt;= 0.34</f>
        <v>0</v>
      </c>
      <c r="X15" s="39" t="str">
        <f>E14 &gt;= 0.36</f>
        <v>0</v>
      </c>
      <c r="Y15" s="39" t="str">
        <f>E14 &gt;= 0.38</f>
        <v>0</v>
      </c>
      <c r="Z15" s="39" t="str">
        <f>E14 &gt;= 0.4</f>
        <v>0</v>
      </c>
      <c r="AA15" s="39" t="str">
        <f>E14 &gt;= 0.42</f>
        <v>0</v>
      </c>
      <c r="AB15" s="39" t="str">
        <f>E14 &gt;= 0.44</f>
        <v>0</v>
      </c>
      <c r="AC15" s="39" t="str">
        <f>E14 &gt;= 0.46</f>
        <v>0</v>
      </c>
      <c r="AD15" s="39" t="str">
        <f>E14 &gt;= 0.48</f>
        <v>0</v>
      </c>
      <c r="AE15" s="39" t="str">
        <f>E14 &gt;= 0.5</f>
        <v>0</v>
      </c>
      <c r="AF15" s="39" t="str">
        <f>E14 &gt;= 0.52</f>
        <v>0</v>
      </c>
      <c r="AG15" s="39" t="str">
        <f>E14 &gt;= 0.54</f>
        <v>0</v>
      </c>
      <c r="AH15" s="39" t="str">
        <f>E14 &gt;= 0.56</f>
        <v>0</v>
      </c>
      <c r="AI15" s="39" t="str">
        <f>E14 &gt;= 0.58</f>
        <v>0</v>
      </c>
      <c r="AJ15" s="39" t="str">
        <f>E14 &gt;= 0.6</f>
        <v>0</v>
      </c>
      <c r="AK15" s="39" t="str">
        <f>E14 &gt;= 0.62</f>
        <v>0</v>
      </c>
      <c r="AL15" s="39" t="str">
        <f>E14 &gt;= 0.64</f>
        <v>0</v>
      </c>
      <c r="AM15" s="39" t="str">
        <f>E14 &gt;= 0.66</f>
        <v>0</v>
      </c>
      <c r="AN15" s="39" t="str">
        <f>E14 &gt;= 0.68</f>
        <v>0</v>
      </c>
      <c r="AO15" s="39" t="str">
        <f>E14 &gt;= 0.7</f>
        <v>0</v>
      </c>
      <c r="AP15" s="39" t="str">
        <f>E14 &gt;= 0.72</f>
        <v>0</v>
      </c>
      <c r="AQ15" s="39" t="str">
        <f>E14 &gt;= 0.74</f>
        <v>0</v>
      </c>
      <c r="AR15" s="39" t="str">
        <f>E14 &gt;= 0.76</f>
        <v>0</v>
      </c>
      <c r="AS15" s="39" t="str">
        <f>E14 &gt;= 0.78</f>
        <v>0</v>
      </c>
      <c r="AT15" s="39" t="str">
        <f>E14 &gt;= 0.8</f>
        <v>0</v>
      </c>
      <c r="AU15" s="39" t="str">
        <f>E14 &gt;= 0.82</f>
        <v>0</v>
      </c>
      <c r="AV15" s="39" t="str">
        <f>E14 &gt;= 0.84</f>
        <v>0</v>
      </c>
      <c r="AW15" s="39" t="str">
        <f>E14 &gt;= 0.86</f>
        <v>0</v>
      </c>
      <c r="AX15" s="39" t="str">
        <f>E14 &gt;= 0.88</f>
        <v>0</v>
      </c>
      <c r="AY15" s="39" t="str">
        <f>E14 &gt;= 0.9</f>
        <v>0</v>
      </c>
      <c r="AZ15" s="39" t="str">
        <f>E14 &gt;= 0.92</f>
        <v>0</v>
      </c>
      <c r="BA15" s="39" t="str">
        <f>E14 &gt;= 0.94</f>
        <v>0</v>
      </c>
      <c r="BB15" s="39" t="str">
        <f>E14 &gt;= 0.96</f>
        <v>0</v>
      </c>
      <c r="BC15" s="39" t="str">
        <f>E14 &gt;= 0.98</f>
        <v>0</v>
      </c>
      <c r="BD15" s="40" t="str">
        <f>E14 &gt;= 1</f>
        <v>0</v>
      </c>
      <c r="BE15" s="41"/>
      <c r="BF15" s="46"/>
    </row>
    <row r="16" spans="1:58">
      <c r="B16" s="31"/>
      <c r="C16" s="36"/>
      <c r="D16" s="36"/>
      <c r="E16" s="36"/>
      <c r="F16" s="42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4"/>
      <c r="BF16" s="46"/>
    </row>
  </sheetData>
  <sheetProtection password="E36C" sheet="1" objects="1" scenarios="1" formatCells="1" formatColumns="1" formatRows="1" insertColumns="1" insertRows="1" insertHyperlinks="0" deleteColumns="1" deleteRows="1" sort="1" autoFilter="1" pivotTables="1" selectLockedCells="0" selectUnlockedCells="0"/>
  <mergeCells>
    <mergeCell ref="B11:B13"/>
    <mergeCell ref="C11:C13"/>
    <mergeCell ref="D11:D13"/>
    <mergeCell ref="E11:E13"/>
    <mergeCell ref="BF11:BF13"/>
    <mergeCell ref="B14:B16"/>
    <mergeCell ref="C14:C16"/>
    <mergeCell ref="D14:D16"/>
    <mergeCell ref="E14:E16"/>
    <mergeCell ref="BF14:BF16"/>
    <mergeCell ref="F10:BE10"/>
  </mergeCells>
  <conditionalFormatting sqref="G12:BD12">
    <cfRule type="expression" dxfId="0" priority="1">
      <formula>G$12</formula>
    </cfRule>
    <cfRule type="expression" dxfId="1" priority="2">
      <formula>NOT(G$12)</formula>
    </cfRule>
  </conditionalFormatting>
  <conditionalFormatting sqref="G15:BD15">
    <cfRule type="expression" dxfId="2" priority="3">
      <formula>G$15</formula>
    </cfRule>
    <cfRule type="expression" dxfId="3" priority="4">
      <formula>NOT(G$15)</formula>
    </cfRule>
  </conditionalFormatting>
  <conditionalFormatting sqref="E11:E16">
    <cfRule type="expression" dxfId="4" priority="5">
      <formula>TRUE</formula>
    </cfRule>
  </conditionalFormatting>
  <conditionalFormatting sqref="BF11:BF13">
    <cfRule type="expression" dxfId="5" priority="6">
      <formula>$BF11 ="Complete: no errors"</formula>
    </cfRule>
    <cfRule type="expression" dxfId="6" priority="7">
      <formula>$BF11 = "Errors present"</formula>
    </cfRule>
  </conditionalFormatting>
  <conditionalFormatting sqref="B11:BF13">
    <cfRule type="expression" dxfId="7" priority="8">
      <formula>OR(IF(ISNUMBER($B11),MOD($B11,2)=1,FALSE),IF(ISNUMBER($B10),MOD($B10,2)=1,FALSE),IF(ISNUMBER($B9),MOD($B9,2)=1,FALSE))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17"/>
  <sheetViews>
    <sheetView tabSelected="0" workbookViewId="0" showGridLines="true" showRowColHeaders="0">
      <pane ySplit="10" topLeftCell="A11" activePane="bottomLeft" state="frozen"/>
      <selection pane="bottomLeft" activeCell="I11" sqref="I11:I16"/>
    </sheetView>
  </sheetViews>
  <sheetFormatPr defaultRowHeight="14.4" outlineLevelRow="0" outlineLevelCol="0"/>
  <cols>
    <col min="2" max="2" width="9.10" hidden="true" style="0"/>
    <col min="3" max="3" width="10" customWidth="true" style="0"/>
    <col min="4" max="4" width="66" customWidth="true" style="0"/>
    <col min="5" max="5" width="9.10" hidden="true" style="0"/>
    <col min="6" max="6" width="25" customWidth="true" style="0"/>
    <col min="7" max="7" width="66" customWidth="true" style="0"/>
    <col min="8" max="8" width="40" customWidth="true" style="0"/>
    <col min="9" max="9" width="9.10" hidden="true" style="0"/>
  </cols>
  <sheetData>
    <row r="2" spans="1:9">
      <c r="C2" s="4" t="s">
        <v>13</v>
      </c>
    </row>
    <row r="3" spans="1:9" hidden="true"/>
    <row r="4" spans="1:9" hidden="true"/>
    <row r="5" spans="1:9" hidden="true"/>
    <row r="6" spans="1:9" hidden="true"/>
    <row r="7" spans="1:9" hidden="true"/>
    <row r="8" spans="1:9" hidden="true"/>
    <row r="10" spans="1:9" customHeight="1" ht="32">
      <c r="C10" s="9" t="s">
        <v>14</v>
      </c>
      <c r="D10" s="9" t="s">
        <v>15</v>
      </c>
      <c r="E10" s="9" t="s">
        <v>9</v>
      </c>
      <c r="F10" s="10" t="s">
        <v>16</v>
      </c>
      <c r="G10" s="10" t="s">
        <v>17</v>
      </c>
      <c r="H10" s="10" t="s">
        <v>18</v>
      </c>
      <c r="I10" t="s">
        <v>9</v>
      </c>
    </row>
    <row r="11" spans="1:9">
      <c r="B11" s="1">
        <v>1614051</v>
      </c>
      <c r="C11" s="6" t="s">
        <v>20</v>
      </c>
      <c r="D11" s="17" t="s">
        <v>21</v>
      </c>
      <c r="E11" s="7"/>
      <c r="F11" s="11" t="s">
        <v>19</v>
      </c>
      <c r="G11" s="12"/>
      <c r="H11" s="18" t="str">
        <f>IF(AND(
            OR(OFFSET($H11,0,-2) = "-",OFFSET($H11,0,-2) = ""),OFFSET($H11,0,-1) = ""),"Incomplete","Complete")</f>
        <v>0</v>
      </c>
      <c r="I11" s="1">
        <v>1</v>
      </c>
    </row>
    <row r="12" spans="1:9">
      <c r="B12" s="1">
        <v>1614052</v>
      </c>
      <c r="C12" s="6" t="s">
        <v>22</v>
      </c>
      <c r="D12" s="17" t="s">
        <v>23</v>
      </c>
      <c r="E12" s="7"/>
      <c r="F12" s="11" t="s">
        <v>19</v>
      </c>
      <c r="G12" s="12"/>
      <c r="H12" s="18" t="str">
        <f>IF(AND(
            OR(OFFSET($H12,0,-2) = "-",OFFSET($H12,0,-2) = ""),OFFSET($H12,0,-1) = ""),"Incomplete","Complete")</f>
        <v>0</v>
      </c>
      <c r="I12" s="1">
        <v>0</v>
      </c>
    </row>
    <row r="13" spans="1:9">
      <c r="B13" s="1">
        <v>1614053</v>
      </c>
      <c r="C13" s="6" t="s">
        <v>24</v>
      </c>
      <c r="D13" s="17" t="s">
        <v>25</v>
      </c>
      <c r="E13" s="7"/>
      <c r="F13" s="11" t="s">
        <v>19</v>
      </c>
      <c r="G13" s="12"/>
      <c r="H13" s="18" t="str">
        <f>IF(AND(
            OR(OFFSET($H13,0,-2) = "-",OFFSET($H13,0,-2) = ""),OFFSET($H13,0,-1) = ""),"Incomplete","Complete")</f>
        <v>0</v>
      </c>
      <c r="I13" s="1">
        <v>1</v>
      </c>
    </row>
    <row r="14" spans="1:9">
      <c r="B14" s="1">
        <v>1614054</v>
      </c>
      <c r="C14" s="6" t="s">
        <v>26</v>
      </c>
      <c r="D14" s="17" t="s">
        <v>27</v>
      </c>
      <c r="E14" s="7"/>
      <c r="F14" s="11" t="s">
        <v>19</v>
      </c>
      <c r="G14" s="12"/>
      <c r="H14" s="18" t="str">
        <f>IF(AND(
            OR(OFFSET($H14,0,-2) = "-",OFFSET($H14,0,-2) = ""),OFFSET($H14,0,-1) = ""),"Incomplete","Complete")</f>
        <v>0</v>
      </c>
      <c r="I14" s="1">
        <v>0</v>
      </c>
    </row>
    <row r="15" spans="1:9">
      <c r="B15" s="1">
        <v>1614056</v>
      </c>
      <c r="C15" s="6" t="s">
        <v>28</v>
      </c>
      <c r="D15" s="17" t="s">
        <v>29</v>
      </c>
      <c r="E15" s="7"/>
      <c r="F15" s="11" t="s">
        <v>19</v>
      </c>
      <c r="G15" s="12"/>
      <c r="H15" s="18" t="str">
        <f>IF(AND(
            OR(OFFSET($H15,0,-2) = "-",OFFSET($H15,0,-2) = ""),OFFSET($H15,0,-1) = ""),"Incomplete","Complete")</f>
        <v>0</v>
      </c>
      <c r="I15" s="1">
        <v>1</v>
      </c>
    </row>
    <row r="16" spans="1:9">
      <c r="B16" s="1">
        <v>1614057</v>
      </c>
      <c r="C16" s="6" t="s">
        <v>30</v>
      </c>
      <c r="D16" s="17" t="s">
        <v>31</v>
      </c>
      <c r="E16" s="7"/>
      <c r="F16" s="11" t="s">
        <v>19</v>
      </c>
      <c r="G16" s="12"/>
      <c r="H16" s="18" t="str">
        <f>IF(AND(
            OR(OFFSET($H16,0,-2) = "-",OFFSET($H16,0,-2) = ""),OFFSET($H16,0,-1) = ""),"Incomplete","Complete")</f>
        <v>0</v>
      </c>
      <c r="I16" s="1">
        <v>0</v>
      </c>
    </row>
    <row r="17" spans="1:9" customHeight="1" ht="27">
      <c r="B17">
        <v>-1</v>
      </c>
      <c r="C17" s="13" t="str">
        <f>COUNTIF(I11:I16,"&lt;&gt;-1")</f>
        <v>0</v>
      </c>
      <c r="D17" s="14"/>
      <c r="E17" s="15"/>
      <c r="F17" s="16" t="str">
        <f>IF(C17=0,1,(COUNTIF(H11:H16,TRUE)+COUNTIF(H11:H16,"Complete")) / (C17))</f>
        <v>0</v>
      </c>
      <c r="G17" s="14"/>
      <c r="H17" s="14"/>
    </row>
  </sheetData>
  <sheetProtection password="E36C" sheet="1" objects="1" scenarios="1" formatCells="1" formatColumns="1" formatRows="1" insertColumns="1" insertRows="1" insertHyperlinks="0" deleteColumns="1" deleteRows="1" sort="1" autoFilter="1" pivotTables="1" selectLockedCells="0" selectUnlockedCells="0"/>
  <mergeCells>
    <mergeCell ref="C17:D17"/>
    <mergeCell ref="F17:G17"/>
  </mergeCells>
  <conditionalFormatting sqref="C11:G16">
    <cfRule type="expression" dxfId="8" priority="1">
      <formula>$I11=1</formula>
    </cfRule>
  </conditionalFormatting>
  <conditionalFormatting sqref="H11:H16">
    <cfRule type="expression" dxfId="9" priority="2">
      <formula>$H11 ="Complete"</formula>
    </cfRule>
    <cfRule type="expression" dxfId="10" priority="3">
      <formula>$H11=1</formula>
    </cfRule>
    <cfRule type="expression" dxfId="11" priority="4">
      <formula>$H11</formula>
    </cfRule>
    <cfRule type="expression" dxfId="12" priority="5">
      <formula>AND(NOT(ISBLANK($H11)), NOT($H11))</formula>
    </cfRule>
    <cfRule type="expression" dxfId="13" priority="6">
      <formula>NOT(ISBLANK($H11))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A1"/>
    </sheetView>
  </sheetViews>
  <sheetFormatPr defaultRowHeight="14.4" outlineLevelRow="0" outlineLevelCol="0"/>
  <sheetData>
    <row r="1" spans="1:1">
      <c r="A1" s="1"/>
    </row>
  </sheetData>
  <sheetProtection password="E36C" sheet="1" objects="1" scenarios="1" formatCells="1" formatColumns="1" formatRows="1" insertColumns="1" insertRows="1" insertHyperlinks="1" deleteColumns="1" deleteRows="1" sort="1" autoFilter="1" pivotTables="1" selectLockedCells="1" selectUnlockedCells="1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Summary</vt:lpstr>
      <vt:lpstr>1</vt:lpstr>
      <vt:lpstr>Response Options (hidden)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Bonfire</dc:creator>
  <cp:lastModifiedBy>Bonfire</cp:lastModifiedBy>
  <dcterms:created xsi:type="dcterms:W3CDTF">2025-10-28T17:38:49+00:00</dcterms:created>
  <dcterms:modified xsi:type="dcterms:W3CDTF">2025-10-28T17:38:49+00:00</dcterms:modified>
  <dc:title>Questionnaire Response Template</dc:title>
  <dc:description/>
  <dc:subject/>
  <cp:keywords/>
  <cp:category/>
</cp:coreProperties>
</file>