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mc:AlternateContent xmlns:mc="http://schemas.openxmlformats.org/markup-compatibility/2006">
    <mc:Choice Requires="x15">
      <x15ac:absPath xmlns:x15ac="http://schemas.microsoft.com/office/spreadsheetml/2010/11/ac" url="I:\SOLICITATIONS\Contract_Folders\GSS_Support_Services\2025\GSS25739-PROJECT_MGMT Temporary Project Representatives\Posting\Bid\"/>
    </mc:Choice>
  </mc:AlternateContent>
  <xr:revisionPtr revIDLastSave="0" documentId="8_{D0CA959A-6E0C-44F7-8751-002DA597741E}" xr6:coauthVersionLast="47" xr6:coauthVersionMax="47" xr10:uidLastSave="{00000000-0000-0000-0000-000000000000}"/>
  <workbookProtection lockStructure="1"/>
  <bookViews>
    <workbookView xWindow="960" yWindow="1824" windowWidth="20808" windowHeight="9648" xr2:uid="{00000000-000D-0000-FFFF-FFFF00000000}"/>
  </bookViews>
  <sheets>
    <sheet name="Instructions" sheetId="1" r:id="rId1"/>
    <sheet name="Summary" sheetId="2" r:id="rId2"/>
    <sheet name="1" sheetId="3" r:id="rId3"/>
    <sheet name="Response Options (hidden)" sheetId="4" state="veryHidden" r:id="rId4"/>
  </sheet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3" l="1"/>
  <c r="H20" i="3"/>
  <c r="H19" i="3"/>
  <c r="H18" i="3"/>
  <c r="H17" i="3"/>
  <c r="H16" i="3"/>
  <c r="H15" i="3"/>
  <c r="H14" i="3"/>
  <c r="H13" i="3"/>
  <c r="H12" i="3"/>
  <c r="H11" i="3"/>
  <c r="F21" i="3" l="1"/>
  <c r="E11" i="2" s="1"/>
  <c r="BD12" i="2" s="1"/>
  <c r="P12" i="2"/>
  <c r="H12" i="2"/>
  <c r="O12" i="2"/>
  <c r="BC12" i="2"/>
  <c r="AU12" i="2"/>
  <c r="AM12" i="2"/>
  <c r="AL12" i="2"/>
  <c r="AD12" i="2"/>
  <c r="V12" i="2"/>
  <c r="U12" i="2"/>
  <c r="M12" i="2"/>
  <c r="AZ12" i="2"/>
  <c r="Y12" i="2"/>
  <c r="AY12" i="2"/>
  <c r="AQ12" i="2"/>
  <c r="AP12" i="2"/>
  <c r="AH12" i="2"/>
  <c r="Z12" i="2"/>
  <c r="C11" i="2"/>
  <c r="C14" i="2" s="1"/>
  <c r="E14" i="2" s="1"/>
  <c r="BF11" i="2"/>
  <c r="AX12" i="2" l="1"/>
  <c r="L12" i="2"/>
  <c r="AC12" i="2"/>
  <c r="AT12" i="2"/>
  <c r="I12" i="2"/>
  <c r="X12" i="2"/>
  <c r="K12" i="2"/>
  <c r="T12" i="2"/>
  <c r="AK12" i="2"/>
  <c r="BB12" i="2"/>
  <c r="Q12" i="2"/>
  <c r="AF12" i="2"/>
  <c r="S12" i="2"/>
  <c r="AB12" i="2"/>
  <c r="AS12" i="2"/>
  <c r="G12" i="2"/>
  <c r="AG12" i="2"/>
  <c r="AN12" i="2"/>
  <c r="J12" i="2"/>
  <c r="AA12" i="2"/>
  <c r="AJ12" i="2"/>
  <c r="BA12" i="2"/>
  <c r="W12" i="2"/>
  <c r="AO12" i="2"/>
  <c r="AV12" i="2"/>
  <c r="R12" i="2"/>
  <c r="AI12" i="2"/>
  <c r="AR12" i="2"/>
  <c r="N12" i="2"/>
  <c r="AE12" i="2"/>
  <c r="AW12" i="2"/>
  <c r="AZ15" i="2"/>
  <c r="AR15" i="2"/>
  <c r="AJ15" i="2"/>
  <c r="AB15" i="2"/>
  <c r="T15" i="2"/>
  <c r="L15" i="2"/>
  <c r="K15" i="2"/>
  <c r="AK15" i="2"/>
  <c r="AY15" i="2"/>
  <c r="AQ15" i="2"/>
  <c r="AI15" i="2"/>
  <c r="AA15" i="2"/>
  <c r="S15" i="2"/>
  <c r="BA15" i="2"/>
  <c r="AX15" i="2"/>
  <c r="AP15" i="2"/>
  <c r="AH15" i="2"/>
  <c r="Z15" i="2"/>
  <c r="R15" i="2"/>
  <c r="J15" i="2"/>
  <c r="AW15" i="2"/>
  <c r="AO15" i="2"/>
  <c r="AG15" i="2"/>
  <c r="Y15" i="2"/>
  <c r="Q15" i="2"/>
  <c r="I15" i="2"/>
  <c r="AS15" i="2"/>
  <c r="U15" i="2"/>
  <c r="M15" i="2"/>
  <c r="BD15" i="2"/>
  <c r="AV15" i="2"/>
  <c r="AN15" i="2"/>
  <c r="AF15" i="2"/>
  <c r="X15" i="2"/>
  <c r="P15" i="2"/>
  <c r="H15" i="2"/>
  <c r="AU15" i="2"/>
  <c r="AC15" i="2"/>
  <c r="BC15" i="2"/>
  <c r="AM15" i="2"/>
  <c r="AE15" i="2"/>
  <c r="W15" i="2"/>
  <c r="O15" i="2"/>
  <c r="G15" i="2"/>
  <c r="BB15" i="2"/>
  <c r="AT15" i="2"/>
  <c r="AL15" i="2"/>
  <c r="AD15" i="2"/>
  <c r="V15" i="2"/>
  <c r="N15" i="2"/>
</calcChain>
</file>

<file path=xl/sharedStrings.xml><?xml version="1.0" encoding="utf-8"?>
<sst xmlns="http://schemas.openxmlformats.org/spreadsheetml/2006/main" count="54" uniqueCount="43">
  <si>
    <t>02d1cee360d268b65d6497df53cc4617a2af9c210a2d14676dc1e4c46f876cba95bcca6ecbad71a3e3f331598ae5ec363cdca555c1ce74c9df007d613c76d1aayfg6iGJr3RtfYGjrFN63bjLVMxIJ/zvd2chi7KOW/wr4AykODoq/kGUBZZ6IbsVv</t>
  </si>
  <si>
    <t>GSS25739 Appendix C Service &amp; Quality Assurance Questionnaire (Q-46EF)</t>
  </si>
  <si>
    <t>Instructions</t>
  </si>
  <si>
    <t>- The Summary worksheet displays your overall progress for the questionnaire.
- The worksheets numbered from 1 to N represent question sets.
- For each question set, select a response from the dropdown (if applicable) and enter a response comment for each question in the table.
- If specific instructions have been provided for a given subset, they will appear as a tooltip for a purple cell. Mouse-over to review them.
-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do not use Excel formulas in your responses.
- Please follow the instructions provided along with this file to submit it back to Bonfire.
- If you have any questions regarding the content of this file, please contact the appropriate purchaser.
- If you have any technical problems, please contact Bonfire at Support@GoBonfire.com.</t>
  </si>
  <si>
    <t>Additional Instructions</t>
  </si>
  <si>
    <t>Vendors must provide a complete response to each question listed below. These responses will assist the evaluation committee in assessing your proposal as part of the qualitative evaluation criteria for this Request for Proposal (RFP).
Your answers should offer sufficient detail about your company to give evaluators a clear understanding of your background, capabilities, and qualifications. Failure to respond to any question may result in your proposal being deemed non-responsive.
Please do not refer to another answer if the question appears duplicative but respond in full to each question.</t>
  </si>
  <si>
    <t>Total</t>
  </si>
  <si>
    <t>Summary</t>
  </si>
  <si>
    <t>Question Set</t>
  </si>
  <si>
    <t>Questions</t>
  </si>
  <si>
    <t>Hide Me</t>
  </si>
  <si>
    <t>% Complete</t>
  </si>
  <si>
    <t>Progress</t>
  </si>
  <si>
    <t>Error?</t>
  </si>
  <si>
    <t>Question Set 1: Service &amp; Quality Assurance</t>
  </si>
  <si>
    <t>Question Set 1 Instructions</t>
  </si>
  <si>
    <t>Vendors are asked to respond to the service and quality assurance questions.</t>
  </si>
  <si>
    <t>#</t>
  </si>
  <si>
    <t>Question</t>
  </si>
  <si>
    <t>Response</t>
  </si>
  <si>
    <t>Comment</t>
  </si>
  <si>
    <t>Status</t>
  </si>
  <si>
    <t>-</t>
  </si>
  <si>
    <t>1.0.1</t>
  </si>
  <si>
    <t xml:space="preserve">
Fulfillment Rates
Please provide an explanation of how your company tracks and measures fulfillment rates. Also provide minimum fulfillment rates that your company proposes to maintain for the State of Delaware and penalties for not maintaining these minimums.
</t>
  </si>
  <si>
    <t>1.0.2</t>
  </si>
  <si>
    <t xml:space="preserve">
Staff Screening
Please provide a description of your company’s screening procedures for new temporary employee applicants. Include detailed descriptions of any background checks and drug testing that is done.
</t>
  </si>
  <si>
    <t>1.0.3</t>
  </si>
  <si>
    <t xml:space="preserve">
Staff Pre-Testing
Please provide a description of your agency’s pre-testing procedures. Include detailed descriptions of any aptitude or skills tests that are administered prior to qualifying any employee for a particular position.
</t>
  </si>
  <si>
    <t>1.0.4</t>
  </si>
  <si>
    <t xml:space="preserve">
Invoicing - Please provide a detailed description of your company’s invoicing procedures. 
Topics of particular interest include:
a)	Vendors awarded under this contract will be required to submit payroll hours by email to the hiring manager.
b)	Vendors awarded under this contact may be required to utilize the State of Delaware standardized time sheet.
</t>
  </si>
  <si>
    <t>1.0.5</t>
  </si>
  <si>
    <t xml:space="preserve">
Conflict Resolution
Please describe the methods utilized by your company to resolve issues with staff or agency performance.
</t>
  </si>
  <si>
    <t>1.0.6</t>
  </si>
  <si>
    <t xml:space="preserve">
Communication
While the awarded vendor is the legal employer of the temporary employee, the vendor and the temporary employee are providing a service to the State. Please explain your process for approving time off, including communication with the agency utilizing the temporary employee to ensure no disruption in work progress. Further, explain your call out procedures, including notification to the agency the temporary employee is working for and providing back-up staff, if needed.
</t>
  </si>
  <si>
    <t>1.0.7</t>
  </si>
  <si>
    <t xml:space="preserve">
Employee Benefits
Please proved detailed information of paid time off, life insurance, health and retirement programs sponsored for your employees.
</t>
  </si>
  <si>
    <t>1.0.8</t>
  </si>
  <si>
    <t xml:space="preserve">
No-Compete Clause
Does your employment contract (signed between the vendor and employee) contain a No-Compete Clause? Please provide a copy of any employment contracts your employees are required to sign.
</t>
  </si>
  <si>
    <t>1.0.9</t>
  </si>
  <si>
    <t xml:space="preserve">
Transition Plan
These positions are being filled by a current Vendor. All Vendors must submit in their proposal a Transition Plan that identifies the critical tasks that need to occur to provide a smooth and orderly transition of functions between current Vendor’s staff and the selected Vendor staff with minimal disruption to operations. The transition plans should include provisions to provide consideration of current vendor’s staff continuing their assignment to a logical completion.
</t>
  </si>
  <si>
    <t>1.0.10</t>
  </si>
  <si>
    <t xml:space="preserve">
Contract Expiration
Upon expiration of the contract any project currently assigned shall continue under the same terms and conditions until completion of the project. No assignment of new projects after contract expiration may be given to staff.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</si>
</sst>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quot;Questions&quot;"/>
    <numFmt numFmtId="165" formatCode="0\ &quot;pts&quot;"/>
    <numFmt numFmtId="166" formatCode="0.00%\ &quot;Complete&quot;"/>
    <numFmt numFmtId="167" formatCode="&quot;The comment must be left blank for this response&quot;"/>
  </numFmts>
  <fonts count="6" x14ac:knownFonts="1">
    <font>
      <sz val="12"/>
      <color rgb="FF000000"/>
      <name val="Arial"/>
    </font>
    <font>
      <b/>
      <sz val="22"/>
      <color rgb="FF404040"/>
      <name val="Arial"/>
    </font>
    <font>
      <b/>
      <sz val="14"/>
      <color rgb="FF404040"/>
      <name val="Arial"/>
    </font>
    <font>
      <b/>
      <sz val="12"/>
      <color rgb="FFFFFFFF"/>
      <name val="Arial"/>
    </font>
    <font>
      <b/>
      <sz val="14"/>
      <color rgb="FFFFFFFF"/>
      <name val="Arial"/>
    </font>
    <font>
      <sz val="12"/>
      <color rgb="FFFFFFFF"/>
      <name val="Arial"/>
    </font>
  </fonts>
  <fills count="6">
    <fill>
      <patternFill patternType="none"/>
    </fill>
    <fill>
      <patternFill patternType="gray125"/>
    </fill>
    <fill>
      <patternFill patternType="solid">
        <fgColor rgb="FFFFFFFF"/>
        <bgColor rgb="FF000000"/>
      </patternFill>
    </fill>
    <fill>
      <patternFill patternType="solid">
        <fgColor rgb="FFF2F2F2"/>
        <bgColor rgb="FF000000"/>
      </patternFill>
    </fill>
    <fill>
      <patternFill patternType="solid">
        <fgColor rgb="FF5FADCF"/>
        <bgColor rgb="FF000000"/>
      </patternFill>
    </fill>
    <fill>
      <patternFill patternType="solid">
        <fgColor rgb="FF548BA1"/>
        <bgColor rgb="FF000000"/>
      </patternFill>
    </fill>
  </fills>
  <borders count="22">
    <border>
      <left/>
      <right/>
      <top/>
      <bottom/>
      <diagonal/>
    </border>
    <border>
      <left style="thin">
        <color rgb="FFBFBFBF"/>
      </left>
      <right style="dotted">
        <color rgb="FFBFBFBF"/>
      </right>
      <top style="thin">
        <color rgb="FFBFBFBF"/>
      </top>
      <bottom style="thin">
        <color rgb="FFBFBFBF"/>
      </bottom>
      <diagonal/>
    </border>
    <border>
      <left style="dotted">
        <color rgb="FFBFBFBF"/>
      </left>
      <right style="dotted">
        <color rgb="FFBFBFBF"/>
      </right>
      <top style="thin">
        <color rgb="FFBFBFBF"/>
      </top>
      <bottom style="thin">
        <color rgb="FFBFBFBF"/>
      </bottom>
      <diagonal/>
    </border>
    <border>
      <left style="dotted">
        <color rgb="FFBFBFBF"/>
      </left>
      <right style="thin">
        <color rgb="FFBFBFBF"/>
      </right>
      <top style="thin">
        <color rgb="FFBFBFBF"/>
      </top>
      <bottom style="thin">
        <color rgb="FFBFBFBF"/>
      </bottom>
      <diagonal/>
    </border>
    <border>
      <left/>
      <right/>
      <top style="medium">
        <color rgb="FFBFBFBF"/>
      </top>
      <bottom/>
      <diagonal/>
    </border>
    <border>
      <left style="dotted">
        <color rgb="FFBFBFBF"/>
      </left>
      <right/>
      <top style="thin">
        <color rgb="FFBFBFBF"/>
      </top>
      <bottom/>
      <diagonal/>
    </border>
    <border>
      <left style="dotted">
        <color rgb="FFBFBFBF"/>
      </left>
      <right/>
      <top/>
      <bottom/>
      <diagonal/>
    </border>
    <border>
      <left style="dotted">
        <color rgb="FFBFBFBF"/>
      </left>
      <right/>
      <top/>
      <bottom style="thin">
        <color rgb="FFBFBFBF"/>
      </bottom>
      <diagonal/>
    </border>
    <border>
      <left/>
      <right/>
      <top style="thin">
        <color rgb="FFBFBFBF"/>
      </top>
      <bottom/>
      <diagonal/>
    </border>
    <border>
      <left/>
      <right/>
      <top/>
      <bottom style="thin">
        <color rgb="FFBFBFBF"/>
      </bottom>
      <diagonal/>
    </border>
    <border>
      <left/>
      <right style="dotted">
        <color rgb="FFBFBFBF"/>
      </right>
      <top style="thin">
        <color rgb="FFBFBFBF"/>
      </top>
      <bottom/>
      <diagonal/>
    </border>
    <border>
      <left/>
      <right style="dotted">
        <color rgb="FFBFBFBF"/>
      </right>
      <top/>
      <bottom/>
      <diagonal/>
    </border>
    <border>
      <left/>
      <right style="dotted">
        <color rgb="FFBFBFBF"/>
      </right>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dotted">
        <color rgb="FFBFBFBF"/>
      </right>
      <top style="medium">
        <color rgb="FFBFBFBF"/>
      </top>
      <bottom style="thin">
        <color rgb="FFBFBFBF"/>
      </bottom>
      <diagonal/>
    </border>
    <border>
      <left style="dotted">
        <color rgb="FFBFBFBF"/>
      </left>
      <right style="dotted">
        <color rgb="FFBFBFBF"/>
      </right>
      <top style="medium">
        <color rgb="FFBFBFBF"/>
      </top>
      <bottom style="thin">
        <color rgb="FFBFBFBF"/>
      </bottom>
      <diagonal/>
    </border>
    <border>
      <left style="dotted">
        <color rgb="FFBFBFBF"/>
      </left>
      <right/>
      <top style="medium">
        <color rgb="FFBFBFBF"/>
      </top>
      <bottom/>
      <diagonal/>
    </border>
    <border>
      <left/>
      <right/>
      <top style="medium">
        <color rgb="FFBFBFBF"/>
      </top>
      <bottom/>
      <diagonal/>
    </border>
    <border>
      <left/>
      <right style="dotted">
        <color rgb="FFBFBFBF"/>
      </right>
      <top style="medium">
        <color rgb="FFBFBFBF"/>
      </top>
      <bottom/>
      <diagonal/>
    </border>
    <border>
      <left style="dotted">
        <color rgb="FFBFBFBF"/>
      </left>
      <right style="thin">
        <color rgb="FFBFBFBF"/>
      </right>
      <top style="medium">
        <color rgb="FFBFBFBF"/>
      </top>
      <bottom style="thin">
        <color rgb="FFBFBFBF"/>
      </bottom>
      <diagonal/>
    </border>
  </borders>
  <cellStyleXfs count="1">
    <xf numFmtId="0" fontId="0" fillId="0" borderId="0"/>
  </cellStyleXfs>
  <cellXfs count="53">
    <xf numFmtId="0" fontId="0" fillId="2" borderId="0" xfId="0" applyFill="1" applyProtection="1">
      <protection locked="0"/>
    </xf>
    <xf numFmtId="0" fontId="0" fillId="2" borderId="0" xfId="0" applyFill="1"/>
    <xf numFmtId="0" fontId="1" fillId="2" borderId="0" xfId="0" applyFont="1" applyFill="1" applyAlignment="1">
      <alignment horizontal="left"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2" fillId="2" borderId="0" xfId="0" applyFont="1" applyFill="1" applyAlignment="1">
      <alignment horizontal="left" vertical="center"/>
    </xf>
    <xf numFmtId="0" fontId="3" fillId="4" borderId="0" xfId="0" applyFont="1" applyFill="1" applyAlignment="1">
      <alignment horizontal="center" vertical="center" wrapText="1"/>
    </xf>
    <xf numFmtId="0" fontId="3" fillId="5" borderId="0" xfId="0" applyFont="1" applyFill="1" applyAlignment="1">
      <alignment horizontal="center" vertical="center" wrapText="1"/>
    </xf>
    <xf numFmtId="49" fontId="0" fillId="3" borderId="2" xfId="0" applyNumberFormat="1" applyFill="1" applyBorder="1" applyAlignment="1" applyProtection="1">
      <alignment horizontal="center" vertical="center" wrapText="1"/>
      <protection locked="0"/>
    </xf>
    <xf numFmtId="49" fontId="0" fillId="3" borderId="3" xfId="0" applyNumberFormat="1" applyFill="1" applyBorder="1" applyAlignment="1" applyProtection="1">
      <alignment horizontal="left" vertical="center" wrapText="1" indent="1"/>
      <protection locked="0"/>
    </xf>
    <xf numFmtId="0" fontId="4" fillId="4" borderId="4" xfId="0" applyFont="1" applyFill="1" applyBorder="1" applyAlignment="1">
      <alignment horizontal="center" vertical="center"/>
    </xf>
    <xf numFmtId="165" fontId="4" fillId="4" borderId="4" xfId="0" applyNumberFormat="1" applyFont="1" applyFill="1" applyBorder="1" applyAlignment="1">
      <alignment horizontal="center" vertical="center"/>
    </xf>
    <xf numFmtId="0" fontId="0" fillId="3" borderId="2" xfId="0" applyFill="1" applyBorder="1" applyAlignment="1">
      <alignment horizontal="left" vertical="center" wrapText="1" indent="1"/>
    </xf>
    <xf numFmtId="167" fontId="0" fillId="2" borderId="0" xfId="0" applyNumberFormat="1" applyFill="1" applyAlignment="1">
      <alignment vertical="center" wrapText="1" indent="1" shrinkToFit="1"/>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5" xfId="0" applyFont="1" applyFill="1" applyBorder="1" applyAlignment="1">
      <alignment horizontal="center" vertical="center"/>
    </xf>
    <xf numFmtId="0" fontId="4" fillId="4" borderId="18" xfId="0" applyFont="1" applyFill="1" applyBorder="1" applyAlignment="1">
      <alignment horizontal="center" vertical="center"/>
    </xf>
    <xf numFmtId="0" fontId="4" fillId="4" borderId="19" xfId="0" applyFont="1" applyFill="1" applyBorder="1" applyAlignment="1">
      <alignment horizontal="center" vertical="center"/>
    </xf>
    <xf numFmtId="0" fontId="4" fillId="4" borderId="20"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2" xfId="0" applyFont="1" applyFill="1" applyBorder="1" applyAlignment="1">
      <alignment horizontal="center" vertical="center"/>
    </xf>
    <xf numFmtId="0" fontId="1" fillId="2" borderId="0" xfId="0" applyFont="1" applyFill="1" applyAlignment="1">
      <alignment horizontal="left" vertical="center" wrapText="1"/>
    </xf>
    <xf numFmtId="0" fontId="0" fillId="2" borderId="0" xfId="0" applyFill="1" applyProtection="1">
      <protection locked="0"/>
    </xf>
    <xf numFmtId="0" fontId="0" fillId="3" borderId="0" xfId="0" applyFill="1" applyAlignment="1">
      <alignment vertical="center" wrapText="1"/>
    </xf>
    <xf numFmtId="0" fontId="0" fillId="2" borderId="0" xfId="0" applyFill="1" applyAlignment="1">
      <alignment vertical="top" wrapText="1"/>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4" fillId="4" borderId="16"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17"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21" xfId="0" applyFont="1" applyFill="1" applyBorder="1" applyAlignment="1">
      <alignment horizontal="center" vertical="center"/>
    </xf>
    <xf numFmtId="0" fontId="4" fillId="4" borderId="3" xfId="0" applyFont="1" applyFill="1" applyBorder="1" applyAlignment="1">
      <alignment horizontal="center" vertical="center"/>
    </xf>
    <xf numFmtId="0" fontId="3" fillId="4" borderId="0" xfId="0" applyFont="1" applyFill="1" applyAlignment="1">
      <alignment horizontal="center" vertical="center" wrapText="1"/>
    </xf>
    <xf numFmtId="164" fontId="4" fillId="4" borderId="4" xfId="0" applyNumberFormat="1" applyFont="1" applyFill="1" applyBorder="1" applyAlignment="1">
      <alignment horizontal="center" vertical="center"/>
    </xf>
    <xf numFmtId="0" fontId="4" fillId="4" borderId="4" xfId="0" applyFont="1" applyFill="1" applyBorder="1" applyAlignment="1">
      <alignment horizontal="center" vertical="center"/>
    </xf>
    <xf numFmtId="166" fontId="4" fillId="4" borderId="4" xfId="0" applyNumberFormat="1" applyFont="1" applyFill="1" applyBorder="1" applyAlignment="1">
      <alignment horizontal="center" vertical="center"/>
    </xf>
  </cellXfs>
  <cellStyles count="1">
    <cellStyle name="Normal" xfId="0" builtinId="0"/>
  </cellStyles>
  <dxfs count="14">
    <dxf>
      <font>
        <b/>
        <color rgb="FF9C0006"/>
      </font>
      <fill>
        <patternFill patternType="solid">
          <fgColor rgb="FFF7C6CE"/>
          <bgColor rgb="FFF7C6CE"/>
        </patternFill>
      </fill>
    </dxf>
    <dxf>
      <font>
        <color rgb="FFF7C6CE"/>
      </font>
      <fill>
        <patternFill patternType="solid">
          <fgColor rgb="FFF7C6CE"/>
          <bgColor rgb="FFF7C6CE"/>
        </patternFill>
      </fill>
    </dxf>
    <dxf>
      <font>
        <color rgb="FFC5EFCE"/>
      </font>
      <fill>
        <patternFill patternType="solid">
          <fgColor rgb="FFC5EFCE"/>
          <bgColor rgb="FFC5EFCE"/>
        </patternFill>
      </fill>
    </dxf>
    <dxf>
      <font>
        <b val="0"/>
        <color rgb="FF404040"/>
      </font>
      <fill>
        <patternFill patternType="solid">
          <fgColor rgb="FFC5EFCE"/>
          <bgColor rgb="FFC5EFCE"/>
        </patternFill>
      </fill>
      <alignment horizontal="left" vertical="center"/>
    </dxf>
    <dxf>
      <font>
        <b/>
        <color rgb="FF006100"/>
      </font>
      <fill>
        <patternFill patternType="solid">
          <fgColor rgb="FFC5EFCE"/>
          <bgColor rgb="FFC5EFCE"/>
        </patternFill>
      </fill>
    </dxf>
    <dxf>
      <fill>
        <patternFill patternType="solid">
          <fgColor rgb="FFFFFFFF"/>
          <bgColor rgb="FFFFFFFF"/>
        </patternFill>
      </fill>
    </dxf>
    <dxf>
      <fill>
        <patternFill patternType="solid">
          <fgColor rgb="FFFFFFFF"/>
          <bgColor rgb="FFFFFFFF"/>
        </patternFill>
      </fill>
    </dxf>
    <dxf>
      <font>
        <b/>
        <color rgb="FF9C0006"/>
      </font>
      <fill>
        <patternFill patternType="solid">
          <fgColor rgb="FFF7C6CE"/>
          <bgColor rgb="FFF7C6CE"/>
        </patternFill>
      </fill>
    </dxf>
    <dxf>
      <font>
        <b/>
        <color rgb="FF006100"/>
      </font>
      <fill>
        <patternFill patternType="solid">
          <fgColor rgb="FFC5EFCE"/>
          <bgColor rgb="FFC5EFCE"/>
        </patternFill>
      </fill>
    </dxf>
    <dxf>
      <numFmt numFmtId="14" formatCode="0.00%"/>
    </dxf>
    <dxf>
      <font>
        <color rgb="FFFFFFFF"/>
      </font>
      <fill>
        <patternFill patternType="solid">
          <fgColor rgb="FFFFFFFF"/>
          <bgColor rgb="FFFFFFFF"/>
        </patternFill>
      </fill>
    </dxf>
    <dxf>
      <font>
        <b/>
        <color rgb="FFC5EFCE"/>
      </font>
      <fill>
        <patternFill patternType="solid">
          <fgColor rgb="FFC5EFCE"/>
          <bgColor rgb="FFC5EFCE"/>
        </patternFill>
      </fill>
    </dxf>
    <dxf>
      <font>
        <color rgb="FFFFFFFF"/>
      </font>
      <fill>
        <patternFill patternType="solid">
          <fgColor rgb="FFFFFFFF"/>
          <bgColor rgb="FFFFFFFF"/>
        </patternFill>
      </fill>
    </dxf>
    <dxf>
      <font>
        <b/>
        <color rgb="FFC5EFCE"/>
      </font>
      <fill>
        <patternFill patternType="solid">
          <fgColor rgb="FFC5EFCE"/>
          <bgColor rgb="FFC5EFC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2857500" cy="847725"/>
    <xdr:pic>
      <xdr:nvPicPr>
        <xdr:cNvPr id="2" name="Delaware Office of Management and Budget - Government Support Services_Logo" descr="Delaware Office of Management and Budget - Government Support Services">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ZZ702"/>
  <sheetViews>
    <sheetView showRowColHeaders="0" tabSelected="1" workbookViewId="0">
      <selection activeCell="B16" sqref="B16:E16"/>
    </sheetView>
  </sheetViews>
  <sheetFormatPr defaultRowHeight="15" x14ac:dyDescent="0.25"/>
  <cols>
    <col min="2" max="5" width="25" customWidth="1"/>
    <col min="702" max="702" width="9.08984375" hidden="1"/>
  </cols>
  <sheetData>
    <row r="8" spans="2:5" ht="64.05" customHeight="1" x14ac:dyDescent="0.25">
      <c r="B8" s="36" t="s">
        <v>1</v>
      </c>
      <c r="C8" s="37"/>
      <c r="D8" s="37"/>
      <c r="E8" s="37"/>
    </row>
    <row r="10" spans="2:5" ht="28.2" x14ac:dyDescent="0.25">
      <c r="B10" s="2" t="s">
        <v>2</v>
      </c>
    </row>
    <row r="12" spans="2:5" ht="409.6" customHeight="1" x14ac:dyDescent="0.25">
      <c r="B12" s="38" t="s">
        <v>3</v>
      </c>
      <c r="C12" s="38"/>
      <c r="D12" s="38"/>
      <c r="E12" s="38"/>
    </row>
    <row r="14" spans="2:5" ht="28.2" x14ac:dyDescent="0.25">
      <c r="B14" s="2" t="s">
        <v>4</v>
      </c>
    </row>
    <row r="16" spans="2:5" ht="160.05000000000001" customHeight="1" x14ac:dyDescent="0.25">
      <c r="B16" s="39" t="s">
        <v>5</v>
      </c>
      <c r="C16" s="37"/>
      <c r="D16" s="37"/>
      <c r="E16" s="37"/>
    </row>
    <row r="702" spans="702:702" x14ac:dyDescent="0.25">
      <c r="ZZ702" s="1" t="s">
        <v>0</v>
      </c>
    </row>
  </sheetData>
  <sheetProtection password="E36C" sheet="1" objects="1" scenarios="1" insertHyperlinks="0"/>
  <mergeCells count="3">
    <mergeCell ref="B8:E8"/>
    <mergeCell ref="B12:E12"/>
    <mergeCell ref="B16:E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F16"/>
  <sheetViews>
    <sheetView showRowColHeaders="0" workbookViewId="0">
      <pane ySplit="10" topLeftCell="A11" activePane="bottomLeft" state="frozen"/>
      <selection pane="bottomLeft" activeCell="B11" sqref="B11:BF13"/>
    </sheetView>
  </sheetViews>
  <sheetFormatPr defaultRowHeight="15" x14ac:dyDescent="0.25"/>
  <cols>
    <col min="2" max="3" width="20" customWidth="1"/>
    <col min="4" max="4" width="9.08984375" hidden="1"/>
    <col min="5" max="5" width="20" customWidth="1"/>
    <col min="6" max="6" width="2" customWidth="1"/>
    <col min="7" max="56" width="1" customWidth="1"/>
    <col min="57" max="57" width="2" customWidth="1"/>
    <col min="58" max="58" width="20" customWidth="1"/>
  </cols>
  <sheetData>
    <row r="2" spans="2:58" hidden="1" x14ac:dyDescent="0.25"/>
    <row r="3" spans="2:58" hidden="1" x14ac:dyDescent="0.25"/>
    <row r="4" spans="2:58" hidden="1" x14ac:dyDescent="0.25"/>
    <row r="5" spans="2:58" hidden="1" x14ac:dyDescent="0.25"/>
    <row r="6" spans="2:58" hidden="1" x14ac:dyDescent="0.25"/>
    <row r="7" spans="2:58" hidden="1" x14ac:dyDescent="0.25"/>
    <row r="8" spans="2:58" ht="28.2" x14ac:dyDescent="0.25">
      <c r="B8" s="2" t="s">
        <v>7</v>
      </c>
    </row>
    <row r="10" spans="2:58" ht="31.95" customHeight="1" x14ac:dyDescent="0.25">
      <c r="B10" s="6" t="s">
        <v>8</v>
      </c>
      <c r="C10" s="6" t="s">
        <v>9</v>
      </c>
      <c r="D10" s="6" t="s">
        <v>10</v>
      </c>
      <c r="E10" s="6" t="s">
        <v>11</v>
      </c>
      <c r="F10" s="49" t="s">
        <v>12</v>
      </c>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6" t="s">
        <v>13</v>
      </c>
    </row>
    <row r="11" spans="2:58" x14ac:dyDescent="0.25">
      <c r="B11" s="40">
        <v>1</v>
      </c>
      <c r="C11" s="41">
        <f>'1'!C21</f>
        <v>10</v>
      </c>
      <c r="D11" s="41"/>
      <c r="E11" s="41">
        <f ca="1">'1'!F21</f>
        <v>0</v>
      </c>
      <c r="F11" s="14"/>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9"/>
      <c r="BF11" s="42" t="str">
        <f ca="1">IF(E11= 1, "Complete: no errors",IF(COUNTIF(INDIRECT("'"&amp;B11:B13&amp;"'!H11:H12"),"*"&amp;"response"&amp;"*"),"Errors present","No errors"))</f>
        <v>No errors</v>
      </c>
    </row>
    <row r="12" spans="2:58" x14ac:dyDescent="0.25">
      <c r="B12" s="40"/>
      <c r="C12" s="41"/>
      <c r="D12" s="41"/>
      <c r="E12" s="41"/>
      <c r="F12" s="15"/>
      <c r="G12" s="22" t="b">
        <f ca="1">E11 &gt;= 0.02</f>
        <v>0</v>
      </c>
      <c r="H12" s="23" t="b">
        <f ca="1">E11 &gt;= 0.04</f>
        <v>0</v>
      </c>
      <c r="I12" s="23" t="b">
        <f ca="1">E11 &gt;= 0.06</f>
        <v>0</v>
      </c>
      <c r="J12" s="23" t="b">
        <f ca="1">E11 &gt;= 0.08</f>
        <v>0</v>
      </c>
      <c r="K12" s="23" t="b">
        <f ca="1">E11 &gt;= 0.1</f>
        <v>0</v>
      </c>
      <c r="L12" s="23" t="b">
        <f ca="1">E11 &gt;= 0.12</f>
        <v>0</v>
      </c>
      <c r="M12" s="23" t="b">
        <f ca="1">E11 &gt;= 0.14</f>
        <v>0</v>
      </c>
      <c r="N12" s="23" t="b">
        <f ca="1">E11 &gt;= 0.16</f>
        <v>0</v>
      </c>
      <c r="O12" s="23" t="b">
        <f ca="1">E11 &gt;= 0.18</f>
        <v>0</v>
      </c>
      <c r="P12" s="23" t="b">
        <f ca="1">E11 &gt;= 0.2</f>
        <v>0</v>
      </c>
      <c r="Q12" s="23" t="b">
        <f ca="1">E11 &gt;= 0.22</f>
        <v>0</v>
      </c>
      <c r="R12" s="23" t="b">
        <f ca="1">E11 &gt;= 0.24</f>
        <v>0</v>
      </c>
      <c r="S12" s="23" t="b">
        <f ca="1">E11 &gt;= 0.26</f>
        <v>0</v>
      </c>
      <c r="T12" s="23" t="b">
        <f ca="1">E11 &gt;= 0.28</f>
        <v>0</v>
      </c>
      <c r="U12" s="23" t="b">
        <f ca="1">E11 &gt;= 0.3</f>
        <v>0</v>
      </c>
      <c r="V12" s="23" t="b">
        <f ca="1">E11 &gt;= 0.32</f>
        <v>0</v>
      </c>
      <c r="W12" s="23" t="b">
        <f ca="1">E11 &gt;= 0.34</f>
        <v>0</v>
      </c>
      <c r="X12" s="23" t="b">
        <f ca="1">E11 &gt;= 0.36</f>
        <v>0</v>
      </c>
      <c r="Y12" s="23" t="b">
        <f ca="1">E11 &gt;= 0.38</f>
        <v>0</v>
      </c>
      <c r="Z12" s="23" t="b">
        <f ca="1">E11 &gt;= 0.4</f>
        <v>0</v>
      </c>
      <c r="AA12" s="23" t="b">
        <f ca="1">E11 &gt;= 0.42</f>
        <v>0</v>
      </c>
      <c r="AB12" s="23" t="b">
        <f ca="1">E11 &gt;= 0.44</f>
        <v>0</v>
      </c>
      <c r="AC12" s="23" t="b">
        <f ca="1">E11 &gt;= 0.46</f>
        <v>0</v>
      </c>
      <c r="AD12" s="23" t="b">
        <f ca="1">E11 &gt;= 0.48</f>
        <v>0</v>
      </c>
      <c r="AE12" s="23" t="b">
        <f ca="1">E11 &gt;= 0.5</f>
        <v>0</v>
      </c>
      <c r="AF12" s="23" t="b">
        <f ca="1">E11 &gt;= 0.52</f>
        <v>0</v>
      </c>
      <c r="AG12" s="23" t="b">
        <f ca="1">E11 &gt;= 0.54</f>
        <v>0</v>
      </c>
      <c r="AH12" s="23" t="b">
        <f ca="1">E11 &gt;= 0.56</f>
        <v>0</v>
      </c>
      <c r="AI12" s="23" t="b">
        <f ca="1">E11 &gt;= 0.58</f>
        <v>0</v>
      </c>
      <c r="AJ12" s="23" t="b">
        <f ca="1">E11 &gt;= 0.6</f>
        <v>0</v>
      </c>
      <c r="AK12" s="23" t="b">
        <f ca="1">E11 &gt;= 0.62</f>
        <v>0</v>
      </c>
      <c r="AL12" s="23" t="b">
        <f ca="1">E11 &gt;= 0.64</f>
        <v>0</v>
      </c>
      <c r="AM12" s="23" t="b">
        <f ca="1">E11 &gt;= 0.66</f>
        <v>0</v>
      </c>
      <c r="AN12" s="23" t="b">
        <f ca="1">E11 &gt;= 0.68</f>
        <v>0</v>
      </c>
      <c r="AO12" s="23" t="b">
        <f ca="1">E11 &gt;= 0.7</f>
        <v>0</v>
      </c>
      <c r="AP12" s="23" t="b">
        <f ca="1">E11 &gt;= 0.72</f>
        <v>0</v>
      </c>
      <c r="AQ12" s="23" t="b">
        <f ca="1">E11 &gt;= 0.74</f>
        <v>0</v>
      </c>
      <c r="AR12" s="23" t="b">
        <f ca="1">E11 &gt;= 0.76</f>
        <v>0</v>
      </c>
      <c r="AS12" s="23" t="b">
        <f ca="1">E11 &gt;= 0.78</f>
        <v>0</v>
      </c>
      <c r="AT12" s="23" t="b">
        <f ca="1">E11 &gt;= 0.8</f>
        <v>0</v>
      </c>
      <c r="AU12" s="23" t="b">
        <f ca="1">E11 &gt;= 0.82</f>
        <v>0</v>
      </c>
      <c r="AV12" s="23" t="b">
        <f ca="1">E11 &gt;= 0.84</f>
        <v>0</v>
      </c>
      <c r="AW12" s="23" t="b">
        <f ca="1">E11 &gt;= 0.86</f>
        <v>0</v>
      </c>
      <c r="AX12" s="23" t="b">
        <f ca="1">E11 &gt;= 0.88</f>
        <v>0</v>
      </c>
      <c r="AY12" s="23" t="b">
        <f ca="1">E11 &gt;= 0.9</f>
        <v>0</v>
      </c>
      <c r="AZ12" s="23" t="b">
        <f ca="1">E11 &gt;= 0.92</f>
        <v>0</v>
      </c>
      <c r="BA12" s="23" t="b">
        <f ca="1">E11 &gt;= 0.94</f>
        <v>0</v>
      </c>
      <c r="BB12" s="23" t="b">
        <f ca="1">E11 &gt;= 0.96</f>
        <v>0</v>
      </c>
      <c r="BC12" s="23" t="b">
        <f ca="1">E11 &gt;= 0.98</f>
        <v>0</v>
      </c>
      <c r="BD12" s="24" t="b">
        <f ca="1">E11 &gt;= 1</f>
        <v>0</v>
      </c>
      <c r="BE12" s="20"/>
      <c r="BF12" s="42"/>
    </row>
    <row r="13" spans="2:58" x14ac:dyDescent="0.25">
      <c r="B13" s="40"/>
      <c r="C13" s="41"/>
      <c r="D13" s="41"/>
      <c r="E13" s="41"/>
      <c r="F13" s="16"/>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21"/>
      <c r="BF13" s="42"/>
    </row>
    <row r="14" spans="2:58" ht="17.399999999999999" x14ac:dyDescent="0.25">
      <c r="B14" s="43" t="s">
        <v>6</v>
      </c>
      <c r="C14" s="45">
        <f>SUM(C11:C13)</f>
        <v>10</v>
      </c>
      <c r="D14" s="45"/>
      <c r="E14" s="45">
        <f ca="1">IF($C$14=0,1,SUMPRODUCT(C11:C13, E11:E13) / $C$14)</f>
        <v>0</v>
      </c>
      <c r="F14" s="25"/>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7"/>
      <c r="BF14" s="47"/>
    </row>
    <row r="15" spans="2:58" ht="17.399999999999999" x14ac:dyDescent="0.25">
      <c r="B15" s="44"/>
      <c r="C15" s="46"/>
      <c r="D15" s="46"/>
      <c r="E15" s="46"/>
      <c r="F15" s="28"/>
      <c r="G15" s="29" t="b">
        <f ca="1">E14 &gt;= 0.02</f>
        <v>0</v>
      </c>
      <c r="H15" s="30" t="b">
        <f ca="1">E14 &gt;= 0.04</f>
        <v>0</v>
      </c>
      <c r="I15" s="30" t="b">
        <f ca="1">E14 &gt;= 0.06</f>
        <v>0</v>
      </c>
      <c r="J15" s="30" t="b">
        <f ca="1">E14 &gt;= 0.08</f>
        <v>0</v>
      </c>
      <c r="K15" s="30" t="b">
        <f ca="1">E14 &gt;= 0.1</f>
        <v>0</v>
      </c>
      <c r="L15" s="30" t="b">
        <f ca="1">E14 &gt;= 0.12</f>
        <v>0</v>
      </c>
      <c r="M15" s="30" t="b">
        <f ca="1">E14 &gt;= 0.14</f>
        <v>0</v>
      </c>
      <c r="N15" s="30" t="b">
        <f ca="1">E14 &gt;= 0.16</f>
        <v>0</v>
      </c>
      <c r="O15" s="30" t="b">
        <f ca="1">E14 &gt;= 0.18</f>
        <v>0</v>
      </c>
      <c r="P15" s="30" t="b">
        <f ca="1">E14 &gt;= 0.2</f>
        <v>0</v>
      </c>
      <c r="Q15" s="30" t="b">
        <f ca="1">E14 &gt;= 0.22</f>
        <v>0</v>
      </c>
      <c r="R15" s="30" t="b">
        <f ca="1">E14 &gt;= 0.24</f>
        <v>0</v>
      </c>
      <c r="S15" s="30" t="b">
        <f ca="1">E14 &gt;= 0.26</f>
        <v>0</v>
      </c>
      <c r="T15" s="30" t="b">
        <f ca="1">E14 &gt;= 0.28</f>
        <v>0</v>
      </c>
      <c r="U15" s="30" t="b">
        <f ca="1">E14 &gt;= 0.3</f>
        <v>0</v>
      </c>
      <c r="V15" s="30" t="b">
        <f ca="1">E14 &gt;= 0.32</f>
        <v>0</v>
      </c>
      <c r="W15" s="30" t="b">
        <f ca="1">E14 &gt;= 0.34</f>
        <v>0</v>
      </c>
      <c r="X15" s="30" t="b">
        <f ca="1">E14 &gt;= 0.36</f>
        <v>0</v>
      </c>
      <c r="Y15" s="30" t="b">
        <f ca="1">E14 &gt;= 0.38</f>
        <v>0</v>
      </c>
      <c r="Z15" s="30" t="b">
        <f ca="1">E14 &gt;= 0.4</f>
        <v>0</v>
      </c>
      <c r="AA15" s="30" t="b">
        <f ca="1">E14 &gt;= 0.42</f>
        <v>0</v>
      </c>
      <c r="AB15" s="30" t="b">
        <f ca="1">E14 &gt;= 0.44</f>
        <v>0</v>
      </c>
      <c r="AC15" s="30" t="b">
        <f ca="1">E14 &gt;= 0.46</f>
        <v>0</v>
      </c>
      <c r="AD15" s="30" t="b">
        <f ca="1">E14 &gt;= 0.48</f>
        <v>0</v>
      </c>
      <c r="AE15" s="30" t="b">
        <f ca="1">E14 &gt;= 0.5</f>
        <v>0</v>
      </c>
      <c r="AF15" s="30" t="b">
        <f ca="1">E14 &gt;= 0.52</f>
        <v>0</v>
      </c>
      <c r="AG15" s="30" t="b">
        <f ca="1">E14 &gt;= 0.54</f>
        <v>0</v>
      </c>
      <c r="AH15" s="30" t="b">
        <f ca="1">E14 &gt;= 0.56</f>
        <v>0</v>
      </c>
      <c r="AI15" s="30" t="b">
        <f ca="1">E14 &gt;= 0.58</f>
        <v>0</v>
      </c>
      <c r="AJ15" s="30" t="b">
        <f ca="1">E14 &gt;= 0.6</f>
        <v>0</v>
      </c>
      <c r="AK15" s="30" t="b">
        <f ca="1">E14 &gt;= 0.62</f>
        <v>0</v>
      </c>
      <c r="AL15" s="30" t="b">
        <f ca="1">E14 &gt;= 0.64</f>
        <v>0</v>
      </c>
      <c r="AM15" s="30" t="b">
        <f ca="1">E14 &gt;= 0.66</f>
        <v>0</v>
      </c>
      <c r="AN15" s="30" t="b">
        <f ca="1">E14 &gt;= 0.68</f>
        <v>0</v>
      </c>
      <c r="AO15" s="30" t="b">
        <f ca="1">E14 &gt;= 0.7</f>
        <v>0</v>
      </c>
      <c r="AP15" s="30" t="b">
        <f ca="1">E14 &gt;= 0.72</f>
        <v>0</v>
      </c>
      <c r="AQ15" s="30" t="b">
        <f ca="1">E14 &gt;= 0.74</f>
        <v>0</v>
      </c>
      <c r="AR15" s="30" t="b">
        <f ca="1">E14 &gt;= 0.76</f>
        <v>0</v>
      </c>
      <c r="AS15" s="30" t="b">
        <f ca="1">E14 &gt;= 0.78</f>
        <v>0</v>
      </c>
      <c r="AT15" s="30" t="b">
        <f ca="1">E14 &gt;= 0.8</f>
        <v>0</v>
      </c>
      <c r="AU15" s="30" t="b">
        <f ca="1">E14 &gt;= 0.82</f>
        <v>0</v>
      </c>
      <c r="AV15" s="30" t="b">
        <f ca="1">E14 &gt;= 0.84</f>
        <v>0</v>
      </c>
      <c r="AW15" s="30" t="b">
        <f ca="1">E14 &gt;= 0.86</f>
        <v>0</v>
      </c>
      <c r="AX15" s="30" t="b">
        <f ca="1">E14 &gt;= 0.88</f>
        <v>0</v>
      </c>
      <c r="AY15" s="30" t="b">
        <f ca="1">E14 &gt;= 0.9</f>
        <v>0</v>
      </c>
      <c r="AZ15" s="30" t="b">
        <f ca="1">E14 &gt;= 0.92</f>
        <v>0</v>
      </c>
      <c r="BA15" s="30" t="b">
        <f ca="1">E14 &gt;= 0.94</f>
        <v>0</v>
      </c>
      <c r="BB15" s="30" t="b">
        <f ca="1">E14 &gt;= 0.96</f>
        <v>0</v>
      </c>
      <c r="BC15" s="30" t="b">
        <f ca="1">E14 &gt;= 0.98</f>
        <v>0</v>
      </c>
      <c r="BD15" s="31" t="b">
        <f ca="1">E14 &gt;= 1</f>
        <v>0</v>
      </c>
      <c r="BE15" s="32"/>
      <c r="BF15" s="48"/>
    </row>
    <row r="16" spans="2:58" ht="17.399999999999999" x14ac:dyDescent="0.25">
      <c r="B16" s="44"/>
      <c r="C16" s="46"/>
      <c r="D16" s="46"/>
      <c r="E16" s="46"/>
      <c r="F16" s="33"/>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5"/>
      <c r="BF16" s="48"/>
    </row>
  </sheetData>
  <sheetProtection password="E36C" sheet="1" objects="1" scenarios="1" insertHyperlinks="0"/>
  <mergeCells count="11">
    <mergeCell ref="F10:BE10"/>
    <mergeCell ref="B14:B16"/>
    <mergeCell ref="C14:C16"/>
    <mergeCell ref="D14:D16"/>
    <mergeCell ref="E14:E16"/>
    <mergeCell ref="BF14:BF16"/>
    <mergeCell ref="B11:B13"/>
    <mergeCell ref="C11:C13"/>
    <mergeCell ref="D11:D13"/>
    <mergeCell ref="E11:E13"/>
    <mergeCell ref="BF11:BF13"/>
  </mergeCells>
  <conditionalFormatting sqref="G12:BD12">
    <cfRule type="expression" dxfId="13" priority="1">
      <formula>G$12</formula>
    </cfRule>
    <cfRule type="expression" dxfId="12" priority="2">
      <formula>NOT(G$12)</formula>
    </cfRule>
  </conditionalFormatting>
  <conditionalFormatting sqref="G15:BD15">
    <cfRule type="expression" dxfId="11" priority="3">
      <formula>G$15</formula>
    </cfRule>
    <cfRule type="expression" dxfId="10" priority="4">
      <formula>NOT(G$15)</formula>
    </cfRule>
  </conditionalFormatting>
  <conditionalFormatting sqref="E11:E16">
    <cfRule type="expression" dxfId="9" priority="5">
      <formula>TRUE</formula>
    </cfRule>
  </conditionalFormatting>
  <conditionalFormatting sqref="BF11:BF13">
    <cfRule type="expression" dxfId="8" priority="6">
      <formula>$BF11 ="Complete: no errors"</formula>
    </cfRule>
    <cfRule type="expression" dxfId="7" priority="7">
      <formula>$BF11 = "Errors present"</formula>
    </cfRule>
  </conditionalFormatting>
  <conditionalFormatting sqref="B11:BF13">
    <cfRule type="expression" dxfId="6" priority="8">
      <formula>OR(IF(ISNUMBER($B11),MOD($B11,2)=1,FALSE),IF(ISNUMBER($B10),MOD($B10,2)=1,FALSE),IF(ISNUMBER($B9),MOD($B9,2)=1,FALSE))</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21"/>
  <sheetViews>
    <sheetView showRowColHeaders="0" workbookViewId="0">
      <pane ySplit="10" topLeftCell="A11" activePane="bottomLeft" state="frozen"/>
      <selection pane="bottomLeft" activeCell="I11" sqref="I11:I20"/>
    </sheetView>
  </sheetViews>
  <sheetFormatPr defaultRowHeight="15" x14ac:dyDescent="0.25"/>
  <cols>
    <col min="2" max="2" width="9.08984375" hidden="1"/>
    <col min="3" max="3" width="10" customWidth="1"/>
    <col min="4" max="4" width="66" customWidth="1"/>
    <col min="5" max="5" width="9.08984375" hidden="1"/>
    <col min="6" max="6" width="25" customWidth="1"/>
    <col min="7" max="7" width="66" customWidth="1"/>
    <col min="8" max="8" width="40" customWidth="1"/>
    <col min="9" max="9" width="9.08984375" hidden="1"/>
  </cols>
  <sheetData>
    <row r="2" spans="2:9" ht="28.2" x14ac:dyDescent="0.25">
      <c r="C2" s="2" t="s">
        <v>14</v>
      </c>
    </row>
    <row r="3" spans="2:9" ht="17.399999999999999" x14ac:dyDescent="0.25">
      <c r="C3" s="5" t="s">
        <v>15</v>
      </c>
    </row>
    <row r="4" spans="2:9" ht="18" customHeight="1" x14ac:dyDescent="0.25">
      <c r="C4" s="39" t="s">
        <v>16</v>
      </c>
      <c r="D4" s="37"/>
      <c r="E4" s="37"/>
      <c r="F4" s="37"/>
      <c r="G4" s="37"/>
    </row>
    <row r="5" spans="2:9" hidden="1" x14ac:dyDescent="0.25"/>
    <row r="6" spans="2:9" hidden="1" x14ac:dyDescent="0.25"/>
    <row r="7" spans="2:9" hidden="1" x14ac:dyDescent="0.25"/>
    <row r="8" spans="2:9" hidden="1" x14ac:dyDescent="0.25"/>
    <row r="10" spans="2:9" ht="31.95" customHeight="1" x14ac:dyDescent="0.25">
      <c r="C10" s="6" t="s">
        <v>17</v>
      </c>
      <c r="D10" s="6" t="s">
        <v>18</v>
      </c>
      <c r="E10" s="6" t="s">
        <v>10</v>
      </c>
      <c r="F10" s="7" t="s">
        <v>19</v>
      </c>
      <c r="G10" s="7" t="s">
        <v>20</v>
      </c>
      <c r="H10" s="7" t="s">
        <v>21</v>
      </c>
      <c r="I10" t="s">
        <v>10</v>
      </c>
    </row>
    <row r="11" spans="2:9" ht="105" x14ac:dyDescent="0.25">
      <c r="B11" s="1">
        <v>1386889</v>
      </c>
      <c r="C11" s="3" t="s">
        <v>23</v>
      </c>
      <c r="D11" s="12" t="s">
        <v>24</v>
      </c>
      <c r="E11" s="4"/>
      <c r="F11" s="8" t="s">
        <v>22</v>
      </c>
      <c r="G11" s="9"/>
      <c r="H11" s="13" t="str">
        <f t="shared" ref="H11:H20" ca="1" si="0">IF(AND(
            OR(OFFSET($H11,0,-2) = "-",OFFSET($H11,0,-2) = ""),OFFSET($H11,0,-1) = ""),"Incomplete","Complete")</f>
        <v>Incomplete</v>
      </c>
      <c r="I11" s="1">
        <v>1</v>
      </c>
    </row>
    <row r="12" spans="2:9" ht="90" x14ac:dyDescent="0.25">
      <c r="B12" s="1">
        <v>1386890</v>
      </c>
      <c r="C12" s="3" t="s">
        <v>25</v>
      </c>
      <c r="D12" s="12" t="s">
        <v>26</v>
      </c>
      <c r="E12" s="4"/>
      <c r="F12" s="8" t="s">
        <v>22</v>
      </c>
      <c r="G12" s="9"/>
      <c r="H12" s="13" t="str">
        <f t="shared" ca="1" si="0"/>
        <v>Incomplete</v>
      </c>
      <c r="I12" s="1">
        <v>0</v>
      </c>
    </row>
    <row r="13" spans="2:9" ht="90" x14ac:dyDescent="0.25">
      <c r="B13" s="1">
        <v>1386891</v>
      </c>
      <c r="C13" s="3" t="s">
        <v>27</v>
      </c>
      <c r="D13" s="12" t="s">
        <v>28</v>
      </c>
      <c r="E13" s="4"/>
      <c r="F13" s="8" t="s">
        <v>22</v>
      </c>
      <c r="G13" s="9"/>
      <c r="H13" s="13" t="str">
        <f t="shared" ca="1" si="0"/>
        <v>Incomplete</v>
      </c>
      <c r="I13" s="1">
        <v>1</v>
      </c>
    </row>
    <row r="14" spans="2:9" ht="135" x14ac:dyDescent="0.25">
      <c r="B14" s="1">
        <v>1386926</v>
      </c>
      <c r="C14" s="3" t="s">
        <v>29</v>
      </c>
      <c r="D14" s="12" t="s">
        <v>30</v>
      </c>
      <c r="E14" s="4"/>
      <c r="F14" s="8" t="s">
        <v>22</v>
      </c>
      <c r="G14" s="9"/>
      <c r="H14" s="13" t="str">
        <f t="shared" ca="1" si="0"/>
        <v>Incomplete</v>
      </c>
      <c r="I14" s="1">
        <v>0</v>
      </c>
    </row>
    <row r="15" spans="2:9" ht="75" x14ac:dyDescent="0.25">
      <c r="B15" s="1">
        <v>1386927</v>
      </c>
      <c r="C15" s="3" t="s">
        <v>31</v>
      </c>
      <c r="D15" s="12" t="s">
        <v>32</v>
      </c>
      <c r="E15" s="4"/>
      <c r="F15" s="8" t="s">
        <v>22</v>
      </c>
      <c r="G15" s="9"/>
      <c r="H15" s="13" t="str">
        <f t="shared" ca="1" si="0"/>
        <v>Incomplete</v>
      </c>
      <c r="I15" s="1">
        <v>1</v>
      </c>
    </row>
    <row r="16" spans="2:9" ht="150" x14ac:dyDescent="0.25">
      <c r="B16" s="1">
        <v>1386928</v>
      </c>
      <c r="C16" s="3" t="s">
        <v>33</v>
      </c>
      <c r="D16" s="12" t="s">
        <v>34</v>
      </c>
      <c r="E16" s="4"/>
      <c r="F16" s="8" t="s">
        <v>22</v>
      </c>
      <c r="G16" s="9"/>
      <c r="H16" s="13" t="str">
        <f t="shared" ca="1" si="0"/>
        <v>Incomplete</v>
      </c>
      <c r="I16" s="1">
        <v>0</v>
      </c>
    </row>
    <row r="17" spans="2:9" ht="75" x14ac:dyDescent="0.25">
      <c r="B17" s="1">
        <v>1386929</v>
      </c>
      <c r="C17" s="3" t="s">
        <v>35</v>
      </c>
      <c r="D17" s="12" t="s">
        <v>36</v>
      </c>
      <c r="E17" s="4"/>
      <c r="F17" s="8" t="s">
        <v>22</v>
      </c>
      <c r="G17" s="9"/>
      <c r="H17" s="13" t="str">
        <f t="shared" ca="1" si="0"/>
        <v>Incomplete</v>
      </c>
      <c r="I17" s="1">
        <v>1</v>
      </c>
    </row>
    <row r="18" spans="2:9" ht="90" x14ac:dyDescent="0.25">
      <c r="B18" s="1">
        <v>1386958</v>
      </c>
      <c r="C18" s="3" t="s">
        <v>37</v>
      </c>
      <c r="D18" s="12" t="s">
        <v>38</v>
      </c>
      <c r="E18" s="4"/>
      <c r="F18" s="8" t="s">
        <v>22</v>
      </c>
      <c r="G18" s="9"/>
      <c r="H18" s="13" t="str">
        <f t="shared" ca="1" si="0"/>
        <v>Incomplete</v>
      </c>
      <c r="I18" s="1">
        <v>0</v>
      </c>
    </row>
    <row r="19" spans="2:9" ht="150" x14ac:dyDescent="0.25">
      <c r="B19" s="1">
        <v>1386959</v>
      </c>
      <c r="C19" s="3" t="s">
        <v>39</v>
      </c>
      <c r="D19" s="12" t="s">
        <v>40</v>
      </c>
      <c r="E19" s="4"/>
      <c r="F19" s="8" t="s">
        <v>22</v>
      </c>
      <c r="G19" s="9"/>
      <c r="H19" s="13" t="str">
        <f t="shared" ca="1" si="0"/>
        <v>Incomplete</v>
      </c>
      <c r="I19" s="1">
        <v>1</v>
      </c>
    </row>
    <row r="20" spans="2:9" ht="90" x14ac:dyDescent="0.25">
      <c r="B20" s="1">
        <v>1386960</v>
      </c>
      <c r="C20" s="3" t="s">
        <v>41</v>
      </c>
      <c r="D20" s="12" t="s">
        <v>42</v>
      </c>
      <c r="E20" s="4"/>
      <c r="F20" s="8" t="s">
        <v>22</v>
      </c>
      <c r="G20" s="9"/>
      <c r="H20" s="13" t="str">
        <f t="shared" ca="1" si="0"/>
        <v>Incomplete</v>
      </c>
      <c r="I20" s="1">
        <v>0</v>
      </c>
    </row>
    <row r="21" spans="2:9" ht="27" customHeight="1" x14ac:dyDescent="0.25">
      <c r="B21">
        <v>-1</v>
      </c>
      <c r="C21" s="50">
        <f>COUNTIF(I11:I20,"&lt;&gt;-1")</f>
        <v>10</v>
      </c>
      <c r="D21" s="51"/>
      <c r="E21" s="11"/>
      <c r="F21" s="52">
        <f ca="1">IF(C21=0,1,(COUNTIF(H11:H20,TRUE)+COUNTIF(H11:H20,"Complete")) / (C21))</f>
        <v>0</v>
      </c>
      <c r="G21" s="51"/>
      <c r="H21" s="10"/>
    </row>
  </sheetData>
  <sheetProtection password="E36C" sheet="1" objects="1" scenarios="1" insertHyperlinks="0"/>
  <mergeCells count="3">
    <mergeCell ref="C4:G4"/>
    <mergeCell ref="C21:D21"/>
    <mergeCell ref="F21:G21"/>
  </mergeCells>
  <conditionalFormatting sqref="C11:G20">
    <cfRule type="expression" dxfId="5" priority="1">
      <formula>$I11=1</formula>
    </cfRule>
  </conditionalFormatting>
  <conditionalFormatting sqref="H11:H20">
    <cfRule type="expression" dxfId="4" priority="2">
      <formula>$H11 ="Complete"</formula>
    </cfRule>
    <cfRule type="expression" dxfId="3" priority="3">
      <formula>$H11=1</formula>
    </cfRule>
    <cfRule type="expression" dxfId="2" priority="4">
      <formula>$H11</formula>
    </cfRule>
    <cfRule type="expression" dxfId="1" priority="5">
      <formula>AND(NOT(ISBLANK($H11)), NOT($H11))</formula>
    </cfRule>
    <cfRule type="expression" dxfId="0" priority="6">
      <formula>NOT(ISBLANK($H11))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5" x14ac:dyDescent="0.25"/>
  <sheetData>
    <row r="1" spans="1:1" x14ac:dyDescent="0.25">
      <c r="A1" s="1"/>
    </row>
  </sheetData>
  <sheetProtection password="E36C" sheet="1" objects="1" scenarios="1"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Summary</vt:lpstr>
      <vt:lpstr>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Questionnaire Response Template</dc:title>
  <dc:subject/>
  <dc:creator>Bonfire</dc:creator>
  <cp:keywords/>
  <dc:description/>
  <cp:lastModifiedBy>Clark, Sandra (OMB)</cp:lastModifiedBy>
  <dcterms:created xsi:type="dcterms:W3CDTF">2025-01-03T20:35:39Z</dcterms:created>
  <dcterms:modified xsi:type="dcterms:W3CDTF">2025-01-16T15:06:22Z</dcterms:modified>
  <cp:category/>
</cp:coreProperties>
</file>