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I:\SOLICITATIONS\Contract_Folders\GSS_Support_Services\2025\GSS25638A-MARKET_ADV Marketing Public Relation Svcs Advertising Media Buying\Posting\Bid\"/>
    </mc:Choice>
  </mc:AlternateContent>
  <xr:revisionPtr revIDLastSave="0" documentId="8_{5F9B136E-D9B8-4953-95DE-802509D3A4A1}" xr6:coauthVersionLast="47" xr6:coauthVersionMax="47" xr10:uidLastSave="{00000000-0000-0000-0000-000000000000}"/>
  <workbookProtection lockStructure="1"/>
  <bookViews>
    <workbookView xWindow="-28920" yWindow="-120" windowWidth="29040" windowHeight="15720" xr2:uid="{00000000-000D-0000-FFFF-FFFF00000000}"/>
  </bookViews>
  <sheets>
    <sheet name="Instructions" sheetId="1" r:id="rId1"/>
    <sheet name="Summary" sheetId="2" r:id="rId2"/>
    <sheet name="1" sheetId="3" r:id="rId3"/>
    <sheet name="Response Options (hidden)" sheetId="4" state="veryHidden" r:id="rId4"/>
  </sheets>
  <definedNames>
    <definedName name="responseOption0">'Response Options (hidden)'!$A$1:$A$2</definedName>
    <definedName name="responseValidationRulesGroup0">'Response Options (hidden)'!$A$1:$C$3</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4" l="1"/>
  <c r="B2" i="4"/>
  <c r="C1" i="4"/>
  <c r="B1" i="4"/>
  <c r="C104" i="3"/>
  <c r="C11" i="2" s="1"/>
  <c r="C14" i="2" s="1"/>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F104" i="3" l="1"/>
  <c r="E11" i="2" s="1"/>
  <c r="BC12" i="2" l="1"/>
  <c r="AU12" i="2"/>
  <c r="AM12" i="2"/>
  <c r="AE12" i="2"/>
  <c r="W12" i="2"/>
  <c r="O12" i="2"/>
  <c r="G12" i="2"/>
  <c r="BB12" i="2"/>
  <c r="AT12" i="2"/>
  <c r="AL12" i="2"/>
  <c r="AD12" i="2"/>
  <c r="V12" i="2"/>
  <c r="N12" i="2"/>
  <c r="AH12" i="2"/>
  <c r="BA12" i="2"/>
  <c r="AS12" i="2"/>
  <c r="AK12" i="2"/>
  <c r="AC12" i="2"/>
  <c r="U12" i="2"/>
  <c r="M12" i="2"/>
  <c r="AZ12" i="2"/>
  <c r="AR12" i="2"/>
  <c r="AJ12" i="2"/>
  <c r="AB12" i="2"/>
  <c r="T12" i="2"/>
  <c r="L12" i="2"/>
  <c r="AY12" i="2"/>
  <c r="AQ12" i="2"/>
  <c r="AI12" i="2"/>
  <c r="AA12" i="2"/>
  <c r="S12" i="2"/>
  <c r="K12" i="2"/>
  <c r="AW12" i="2"/>
  <c r="AO12" i="2"/>
  <c r="AG12" i="2"/>
  <c r="Y12" i="2"/>
  <c r="Q12" i="2"/>
  <c r="I12" i="2"/>
  <c r="BD12" i="2"/>
  <c r="AV12" i="2"/>
  <c r="AN12" i="2"/>
  <c r="AF12" i="2"/>
  <c r="X12" i="2"/>
  <c r="P12" i="2"/>
  <c r="H12" i="2"/>
  <c r="AX12" i="2"/>
  <c r="AP12" i="2"/>
  <c r="Z12" i="2"/>
  <c r="R12" i="2"/>
  <c r="J12" i="2"/>
  <c r="E14" i="2"/>
  <c r="BF11" i="2"/>
  <c r="AY15" i="2" l="1"/>
  <c r="AQ15" i="2"/>
  <c r="AI15" i="2"/>
  <c r="AA15" i="2"/>
  <c r="S15" i="2"/>
  <c r="K15" i="2"/>
  <c r="AX15" i="2"/>
  <c r="AP15" i="2"/>
  <c r="AH15" i="2"/>
  <c r="Z15" i="2"/>
  <c r="R15" i="2"/>
  <c r="J15" i="2"/>
  <c r="AW15" i="2"/>
  <c r="AO15" i="2"/>
  <c r="AG15" i="2"/>
  <c r="Y15" i="2"/>
  <c r="Q15" i="2"/>
  <c r="I15" i="2"/>
  <c r="BD15" i="2"/>
  <c r="AV15" i="2"/>
  <c r="AN15" i="2"/>
  <c r="AF15" i="2"/>
  <c r="X15" i="2"/>
  <c r="P15" i="2"/>
  <c r="H15" i="2"/>
  <c r="BC15" i="2"/>
  <c r="AU15" i="2"/>
  <c r="AM15" i="2"/>
  <c r="AE15" i="2"/>
  <c r="W15" i="2"/>
  <c r="O15" i="2"/>
  <c r="G15" i="2"/>
  <c r="BA15" i="2"/>
  <c r="AS15" i="2"/>
  <c r="AK15" i="2"/>
  <c r="AC15" i="2"/>
  <c r="U15" i="2"/>
  <c r="M15" i="2"/>
  <c r="AZ15" i="2"/>
  <c r="AR15" i="2"/>
  <c r="AJ15" i="2"/>
  <c r="AB15" i="2"/>
  <c r="T15" i="2"/>
  <c r="L15" i="2"/>
  <c r="BB15" i="2"/>
  <c r="AT15" i="2"/>
  <c r="AL15" i="2"/>
  <c r="AD15" i="2"/>
  <c r="V15" i="2"/>
  <c r="N15" i="2"/>
</calcChain>
</file>

<file path=xl/sharedStrings.xml><?xml version="1.0" encoding="utf-8"?>
<sst xmlns="http://schemas.openxmlformats.org/spreadsheetml/2006/main" count="214" uniqueCount="126">
  <si>
    <t>387ac0012665a2581f36ae8eb52affb76f8673798be401b3d9eb86ebb1cfa98194bff545ed1c8b65c31a9bc4bb1771e54e976761ca07f2ea2a612edc2722092eKFIx7fiuAU9NAWqIVxhvOoeDbEQ6SIpt/LiXjZUKf8EkIc+h1ERIK/4ac2BlQi3q</t>
  </si>
  <si>
    <t>Appendix E - Questionnaire (Q-01CE)</t>
  </si>
  <si>
    <t>Vendors choose the specialty that they offer and number of years providing the serviced</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</si>
  <si>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</si>
  <si>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</si>
  <si>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</si>
  <si>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Answer yes or no to each specialty. For yes responses, list number of years in specialty,</t>
  </si>
  <si>
    <t>Total</t>
  </si>
  <si>
    <t>Summary</t>
  </si>
  <si>
    <t>Question Set</t>
  </si>
  <si>
    <t>Questions</t>
  </si>
  <si>
    <t>Hide Me</t>
  </si>
  <si>
    <t>% Complete</t>
  </si>
  <si>
    <t>Progress</t>
  </si>
  <si>
    <t>Error?</t>
  </si>
  <si>
    <t>Question Set 1: Vendor Specialty</t>
  </si>
  <si>
    <t>Question Set 1 Instructions</t>
  </si>
  <si>
    <t>Answer yes or no to each specialty.</t>
  </si>
  <si>
    <t>#</t>
  </si>
  <si>
    <t>Question</t>
  </si>
  <si>
    <t>Response</t>
  </si>
  <si>
    <t>Comment</t>
  </si>
  <si>
    <t>Status</t>
  </si>
  <si>
    <t>Affordable Housing and Redevelopment</t>
  </si>
  <si>
    <t>1.1.1</t>
  </si>
  <si>
    <t xml:space="preserve">
Do you have experience in providing this service?
</t>
  </si>
  <si>
    <t>-</t>
  </si>
  <si>
    <t>1.1.2</t>
  </si>
  <si>
    <t xml:space="preserve">
If yes, how many years of experience do you have?
</t>
  </si>
  <si>
    <t>Agriculture</t>
  </si>
  <si>
    <t>1.2.1</t>
  </si>
  <si>
    <t>1.2.2</t>
  </si>
  <si>
    <t xml:space="preserve">
If yes, how many years do you have?
</t>
  </si>
  <si>
    <t>Broadcast Media</t>
  </si>
  <si>
    <t>1.3.1</t>
  </si>
  <si>
    <t>1.3.2</t>
  </si>
  <si>
    <t>Commercial Art Services</t>
  </si>
  <si>
    <t>1.4.1</t>
  </si>
  <si>
    <t>1.4.2</t>
  </si>
  <si>
    <t>Commercial Photography Services</t>
  </si>
  <si>
    <t>1.5.1</t>
  </si>
  <si>
    <t xml:space="preserve">
Do you have experience providing this service?
</t>
  </si>
  <si>
    <t>1.5.2</t>
  </si>
  <si>
    <t>Conference, Event, &amp; Trade Show Planning Services</t>
  </si>
  <si>
    <t>1.6.1</t>
  </si>
  <si>
    <t>1.6.2</t>
  </si>
  <si>
    <t>Conservation</t>
  </si>
  <si>
    <t>1.7.1</t>
  </si>
  <si>
    <t xml:space="preserve">
Do you have experience offering this service?
</t>
  </si>
  <si>
    <t>1.7.2</t>
  </si>
  <si>
    <t>Direct Mail Campaign</t>
  </si>
  <si>
    <t>1.8.1</t>
  </si>
  <si>
    <t>1.8.2</t>
  </si>
  <si>
    <t>Economic Development</t>
  </si>
  <si>
    <t>1.9.1</t>
  </si>
  <si>
    <t>1.9.2</t>
  </si>
  <si>
    <t>Elder Care</t>
  </si>
  <si>
    <t>1.10.1</t>
  </si>
  <si>
    <t>1.10.2</t>
  </si>
  <si>
    <t>Exhibit Design and Implementation Services</t>
  </si>
  <si>
    <t>1.11.1</t>
  </si>
  <si>
    <t>1.11.2</t>
  </si>
  <si>
    <t>Federal Regulatory Compliance</t>
  </si>
  <si>
    <t>1.12.1</t>
  </si>
  <si>
    <t>1.12.2</t>
  </si>
  <si>
    <t xml:space="preserve">
If yes, how many years have you spent?
</t>
  </si>
  <si>
    <t>Gambling</t>
  </si>
  <si>
    <t>1.13.1</t>
  </si>
  <si>
    <t>1.13.2</t>
  </si>
  <si>
    <t>Health and Social Service Programs</t>
  </si>
  <si>
    <t>1.14.1</t>
  </si>
  <si>
    <t>1.14.2</t>
  </si>
  <si>
    <t>Labor</t>
  </si>
  <si>
    <t>1.15.1</t>
  </si>
  <si>
    <t>1.15.2</t>
  </si>
  <si>
    <t>Lottery</t>
  </si>
  <si>
    <t>1.16.1</t>
  </si>
  <si>
    <t>1.16.2</t>
  </si>
  <si>
    <t>Market Research/Analysis</t>
  </si>
  <si>
    <t>1.17.1</t>
  </si>
  <si>
    <t>1.17.2</t>
  </si>
  <si>
    <t>NASCAR</t>
  </si>
  <si>
    <t>1.18.1</t>
  </si>
  <si>
    <t>1.18.2</t>
  </si>
  <si>
    <t>National Guard</t>
  </si>
  <si>
    <t>1.19.1</t>
  </si>
  <si>
    <t>1.19.2</t>
  </si>
  <si>
    <t>Natural Resources</t>
  </si>
  <si>
    <t>1.20.1</t>
  </si>
  <si>
    <t>1.20.2</t>
  </si>
  <si>
    <t>Outdoor Marketing</t>
  </si>
  <si>
    <t>1.21.1</t>
  </si>
  <si>
    <t>1.21.2</t>
  </si>
  <si>
    <t>Outreach Strategy Development</t>
  </si>
  <si>
    <t>1.22.1</t>
  </si>
  <si>
    <t>1.22.2</t>
  </si>
  <si>
    <t>Professional Recruitment/Employment</t>
  </si>
  <si>
    <t>1.23.1</t>
  </si>
  <si>
    <t>1.23.2</t>
  </si>
  <si>
    <t>Social Media</t>
  </si>
  <si>
    <t>1.24.1</t>
  </si>
  <si>
    <t>1.24.2</t>
  </si>
  <si>
    <t>Sports Marketing</t>
  </si>
  <si>
    <t>1.25.1</t>
  </si>
  <si>
    <t>1.25.2</t>
  </si>
  <si>
    <t>Tobacco</t>
  </si>
  <si>
    <t>1.26.1</t>
  </si>
  <si>
    <t>1.26.2</t>
  </si>
  <si>
    <t>Transportation</t>
  </si>
  <si>
    <t>1.27.1</t>
  </si>
  <si>
    <t>1.27.2</t>
  </si>
  <si>
    <t>Travel and Tourism</t>
  </si>
  <si>
    <t>1.28.1</t>
  </si>
  <si>
    <t>1.28.2</t>
  </si>
  <si>
    <t>Video/Film Production</t>
  </si>
  <si>
    <t>1.29.1</t>
  </si>
  <si>
    <t>1.29.2</t>
  </si>
  <si>
    <t>Web Based Marketing Services</t>
  </si>
  <si>
    <t>1.30.1</t>
  </si>
  <si>
    <t>1.30.2</t>
  </si>
  <si>
    <t>Web Casting</t>
  </si>
  <si>
    <t>1.31.1</t>
  </si>
  <si>
    <t>1.31.2</t>
  </si>
  <si>
    <t>Yes</t>
  </si>
  <si>
    <t>No</t>
  </si>
  <si>
    <t>Yes,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</si>
</sst>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estions&quot;"/>
    <numFmt numFmtId="165" formatCode="0\ &quot;pts&quot;"/>
    <numFmt numFmtId="166" formatCode="0.00%\ &quot;Complete&quot;"/>
    <numFmt numFmtId="167" formatCode="&quot;The comment must be left blank for this response&quot;"/>
  </numFmts>
  <fonts count="6" x14ac:knownFonts="1">
    <font>
      <sz val="12"/>
      <color rgb="FF000000"/>
      <name val="Arial"/>
    </font>
    <font>
      <b/>
      <sz val="22"/>
      <color rgb="FF404040"/>
      <name val="Arial"/>
    </font>
    <font>
      <b/>
      <sz val="14"/>
      <color rgb="FF404040"/>
      <name val="Arial"/>
    </font>
    <font>
      <b/>
      <sz val="12"/>
      <color rgb="FFFFFFFF"/>
      <name val="Arial"/>
    </font>
    <font>
      <b/>
      <sz val="14"/>
      <color rgb="FFFFFFFF"/>
      <name val="Arial"/>
    </font>
    <font>
      <sz val="12"/>
      <color rgb="FFFFFFFF"/>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60">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2" borderId="0" xfId="0" applyFont="1" applyFill="1" applyAlignment="1">
      <alignment horizontal="left" vertical="center"/>
    </xf>
    <xf numFmtId="0" fontId="3" fillId="4" borderId="0" xfId="0" applyFont="1" applyFill="1" applyAlignment="1">
      <alignment horizontal="center" vertical="center" wrapText="1"/>
    </xf>
    <xf numFmtId="0" fontId="3"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4" fillId="6" borderId="4" xfId="0" applyFont="1" applyFill="1" applyBorder="1" applyAlignment="1" applyProtection="1">
      <alignment horizontal="left" vertical="center" indent="1"/>
      <protection locked="0"/>
    </xf>
    <xf numFmtId="0" fontId="4" fillId="6" borderId="6" xfId="0" applyFont="1" applyFill="1" applyBorder="1" applyAlignment="1" applyProtection="1">
      <alignment horizontal="left" vertical="center" wrapText="1" indent="1"/>
      <protection locked="0"/>
    </xf>
    <xf numFmtId="0" fontId="4" fillId="4" borderId="7" xfId="0" applyFont="1" applyFill="1" applyBorder="1" applyAlignment="1">
      <alignment horizontal="center" vertical="center"/>
    </xf>
    <xf numFmtId="165" fontId="4"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49" fontId="0" fillId="2" borderId="0" xfId="0" applyNumberFormat="1" applyFill="1"/>
    <xf numFmtId="0" fontId="4" fillId="4" borderId="21"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15" xfId="0" applyFont="1" applyFill="1" applyBorder="1" applyAlignment="1">
      <alignment horizontal="center" vertical="center"/>
    </xf>
    <xf numFmtId="0" fontId="1" fillId="2" borderId="0" xfId="0" applyFont="1" applyFill="1" applyAlignment="1">
      <alignment horizontal="left" vertical="center" wrapText="1"/>
    </xf>
    <xf numFmtId="0" fontId="0" fillId="2" borderId="0" xfId="0" applyFill="1" applyProtection="1">
      <protection locked="0"/>
    </xf>
    <xf numFmtId="0" fontId="2" fillId="2" borderId="0" xfId="0" applyFont="1" applyFill="1" applyAlignment="1">
      <alignment horizontal="left" vertical="center" wrapText="1"/>
    </xf>
    <xf numFmtId="0" fontId="0" fillId="3" borderId="0" xfId="0" applyFill="1" applyAlignment="1">
      <alignment vertical="center" wrapText="1"/>
    </xf>
    <xf numFmtId="0" fontId="0" fillId="2" borderId="0" xfId="0" applyFill="1" applyAlignment="1">
      <alignment vertical="top"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4" fillId="4" borderId="19"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3" xfId="0" applyFont="1" applyFill="1" applyBorder="1" applyAlignment="1">
      <alignment horizontal="center" vertical="center"/>
    </xf>
    <xf numFmtId="0" fontId="3" fillId="4" borderId="0" xfId="0" applyFont="1" applyFill="1" applyAlignment="1">
      <alignment horizontal="center" vertical="center" wrapText="1"/>
    </xf>
    <xf numFmtId="0" fontId="4" fillId="6" borderId="4" xfId="0" applyFont="1" applyFill="1" applyBorder="1" applyAlignment="1">
      <alignment horizontal="left" vertical="center" wrapText="1" indent="1"/>
    </xf>
    <xf numFmtId="0" fontId="4" fillId="6" borderId="5" xfId="0" applyFont="1" applyFill="1" applyBorder="1" applyAlignment="1">
      <alignment horizontal="left" vertical="center" wrapText="1" indent="1"/>
    </xf>
    <xf numFmtId="0" fontId="4" fillId="6" borderId="6" xfId="0" applyFont="1" applyFill="1" applyBorder="1" applyAlignment="1">
      <alignment horizontal="left" vertical="center" wrapText="1" indent="1"/>
    </xf>
    <xf numFmtId="164" fontId="4" fillId="4" borderId="7" xfId="0" applyNumberFormat="1" applyFont="1" applyFill="1" applyBorder="1" applyAlignment="1">
      <alignment horizontal="center" vertical="center"/>
    </xf>
    <xf numFmtId="0" fontId="4" fillId="4" borderId="7" xfId="0" applyFont="1" applyFill="1" applyBorder="1" applyAlignment="1">
      <alignment horizontal="center" vertical="center"/>
    </xf>
    <xf numFmtId="166" fontId="4" fillId="4" borderId="7" xfId="0" applyNumberFormat="1" applyFont="1" applyFill="1" applyBorder="1" applyAlignment="1">
      <alignment horizontal="center" vertical="center"/>
    </xf>
  </cellXfs>
  <cellStyles count="1">
    <cellStyle name="Normal" xfId="0" builtinId="0"/>
  </cellStyles>
  <dxfs count="76">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numFmt numFmtId="14" formatCode="0.00%"/>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tabSelected="1" workbookViewId="0">
      <selection activeCell="B18" sqref="B18:E18"/>
    </sheetView>
  </sheetViews>
  <sheetFormatPr defaultRowHeight="15" x14ac:dyDescent="0.2"/>
  <cols>
    <col min="2" max="5" width="25" customWidth="1"/>
    <col min="702" max="702" width="9.109375" hidden="1"/>
  </cols>
  <sheetData>
    <row r="8" spans="2:5" ht="32.1" customHeight="1" x14ac:dyDescent="0.2">
      <c r="B8" s="39" t="s">
        <v>1</v>
      </c>
      <c r="C8" s="40"/>
      <c r="D8" s="40"/>
      <c r="E8" s="40"/>
    </row>
    <row r="10" spans="2:5" ht="18" customHeight="1" x14ac:dyDescent="0.2">
      <c r="B10" s="41" t="s">
        <v>2</v>
      </c>
      <c r="C10" s="40"/>
      <c r="D10" s="40"/>
      <c r="E10" s="40"/>
    </row>
    <row r="12" spans="2:5" ht="27.75" x14ac:dyDescent="0.2">
      <c r="B12" s="2" t="s">
        <v>3</v>
      </c>
    </row>
    <row r="14" spans="2:5" ht="409.6" customHeight="1" x14ac:dyDescent="0.2">
      <c r="B14" s="42" t="s">
        <v>4</v>
      </c>
      <c r="C14" s="42"/>
      <c r="D14" s="42"/>
      <c r="E14" s="42"/>
    </row>
    <row r="16" spans="2:5" ht="27.75" x14ac:dyDescent="0.2">
      <c r="B16" s="2" t="s">
        <v>5</v>
      </c>
    </row>
    <row r="18" spans="2:5" ht="15.95" customHeight="1" x14ac:dyDescent="0.2">
      <c r="B18" s="43" t="s">
        <v>6</v>
      </c>
      <c r="C18" s="40"/>
      <c r="D18" s="40"/>
      <c r="E18" s="40"/>
    </row>
    <row r="702" spans="702:702" x14ac:dyDescent="0.2">
      <c r="ZZ702" s="1" t="s">
        <v>0</v>
      </c>
    </row>
  </sheetData>
  <sheetProtection password="E36C" sheet="1" objects="1" scenarios="1" insertHyperlinks="0"/>
  <mergeCells count="4">
    <mergeCell ref="B8:E8"/>
    <mergeCell ref="B10:E10"/>
    <mergeCell ref="B14:E14"/>
    <mergeCell ref="B18:E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6"/>
  <sheetViews>
    <sheetView showRowColHeaders="0" workbookViewId="0">
      <pane ySplit="10" topLeftCell="A11" activePane="bottomLeft" state="frozen"/>
      <selection pane="bottomLeft" activeCell="B11" sqref="B11:BF13"/>
    </sheetView>
  </sheetViews>
  <sheetFormatPr defaultRowHeight="15" x14ac:dyDescent="0.2"/>
  <cols>
    <col min="2" max="3" width="20" customWidth="1"/>
    <col min="4" max="4" width="9.109375" hidden="1"/>
    <col min="5" max="5" width="20" customWidth="1"/>
    <col min="6" max="6" width="2" customWidth="1"/>
    <col min="7" max="56" width="1" customWidth="1"/>
    <col min="57" max="57" width="2" customWidth="1"/>
    <col min="58" max="58" width="20" customWidth="1"/>
  </cols>
  <sheetData>
    <row r="2" spans="2:58" hidden="1" x14ac:dyDescent="0.2"/>
    <row r="3" spans="2:58" hidden="1" x14ac:dyDescent="0.2"/>
    <row r="4" spans="2:58" hidden="1" x14ac:dyDescent="0.2"/>
    <row r="5" spans="2:58" hidden="1" x14ac:dyDescent="0.2"/>
    <row r="6" spans="2:58" hidden="1" x14ac:dyDescent="0.2"/>
    <row r="7" spans="2:58" hidden="1" x14ac:dyDescent="0.2"/>
    <row r="8" spans="2:58" ht="27.75" x14ac:dyDescent="0.2">
      <c r="B8" s="2" t="s">
        <v>8</v>
      </c>
    </row>
    <row r="10" spans="2:58" ht="32.1" customHeight="1" x14ac:dyDescent="0.2">
      <c r="B10" s="6" t="s">
        <v>9</v>
      </c>
      <c r="C10" s="6" t="s">
        <v>10</v>
      </c>
      <c r="D10" s="6" t="s">
        <v>11</v>
      </c>
      <c r="E10" s="6" t="s">
        <v>12</v>
      </c>
      <c r="F10" s="53" t="s">
        <v>13</v>
      </c>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6" t="s">
        <v>14</v>
      </c>
    </row>
    <row r="11" spans="2:58" x14ac:dyDescent="0.2">
      <c r="B11" s="44">
        <v>1</v>
      </c>
      <c r="C11" s="45">
        <f>'1'!C104</f>
        <v>62</v>
      </c>
      <c r="D11" s="45"/>
      <c r="E11" s="45">
        <f ca="1">'1'!F104</f>
        <v>0</v>
      </c>
      <c r="F11" s="16"/>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21"/>
      <c r="BF11" s="46" t="str">
        <f ca="1">IF(E11= 1, "Complete: no errors",IF(COUNTIF(INDIRECT("'"&amp;B11:B13&amp;"'!H11:H12"),"*"&amp;"response"&amp;"*"),"Errors present","No errors"))</f>
        <v>No errors</v>
      </c>
    </row>
    <row r="12" spans="2:58" x14ac:dyDescent="0.2">
      <c r="B12" s="44"/>
      <c r="C12" s="45"/>
      <c r="D12" s="45"/>
      <c r="E12" s="45"/>
      <c r="F12" s="17"/>
      <c r="G12" s="24" t="b">
        <f ca="1">E11 &gt;= 0.02</f>
        <v>0</v>
      </c>
      <c r="H12" s="25" t="b">
        <f ca="1">E11 &gt;= 0.04</f>
        <v>0</v>
      </c>
      <c r="I12" s="25" t="b">
        <f ca="1">E11 &gt;= 0.06</f>
        <v>0</v>
      </c>
      <c r="J12" s="25" t="b">
        <f ca="1">E11 &gt;= 0.08</f>
        <v>0</v>
      </c>
      <c r="K12" s="25" t="b">
        <f ca="1">E11 &gt;= 0.1</f>
        <v>0</v>
      </c>
      <c r="L12" s="25" t="b">
        <f ca="1">E11 &gt;= 0.12</f>
        <v>0</v>
      </c>
      <c r="M12" s="25" t="b">
        <f ca="1">E11 &gt;= 0.14</f>
        <v>0</v>
      </c>
      <c r="N12" s="25" t="b">
        <f ca="1">E11 &gt;= 0.16</f>
        <v>0</v>
      </c>
      <c r="O12" s="25" t="b">
        <f ca="1">E11 &gt;= 0.18</f>
        <v>0</v>
      </c>
      <c r="P12" s="25" t="b">
        <f ca="1">E11 &gt;= 0.2</f>
        <v>0</v>
      </c>
      <c r="Q12" s="25" t="b">
        <f ca="1">E11 &gt;= 0.22</f>
        <v>0</v>
      </c>
      <c r="R12" s="25" t="b">
        <f ca="1">E11 &gt;= 0.24</f>
        <v>0</v>
      </c>
      <c r="S12" s="25" t="b">
        <f ca="1">E11 &gt;= 0.26</f>
        <v>0</v>
      </c>
      <c r="T12" s="25" t="b">
        <f ca="1">E11 &gt;= 0.28</f>
        <v>0</v>
      </c>
      <c r="U12" s="25" t="b">
        <f ca="1">E11 &gt;= 0.3</f>
        <v>0</v>
      </c>
      <c r="V12" s="25" t="b">
        <f ca="1">E11 &gt;= 0.32</f>
        <v>0</v>
      </c>
      <c r="W12" s="25" t="b">
        <f ca="1">E11 &gt;= 0.34</f>
        <v>0</v>
      </c>
      <c r="X12" s="25" t="b">
        <f ca="1">E11 &gt;= 0.36</f>
        <v>0</v>
      </c>
      <c r="Y12" s="25" t="b">
        <f ca="1">E11 &gt;= 0.38</f>
        <v>0</v>
      </c>
      <c r="Z12" s="25" t="b">
        <f ca="1">E11 &gt;= 0.4</f>
        <v>0</v>
      </c>
      <c r="AA12" s="25" t="b">
        <f ca="1">E11 &gt;= 0.42</f>
        <v>0</v>
      </c>
      <c r="AB12" s="25" t="b">
        <f ca="1">E11 &gt;= 0.44</f>
        <v>0</v>
      </c>
      <c r="AC12" s="25" t="b">
        <f ca="1">E11 &gt;= 0.46</f>
        <v>0</v>
      </c>
      <c r="AD12" s="25" t="b">
        <f ca="1">E11 &gt;= 0.48</f>
        <v>0</v>
      </c>
      <c r="AE12" s="25" t="b">
        <f ca="1">E11 &gt;= 0.5</f>
        <v>0</v>
      </c>
      <c r="AF12" s="25" t="b">
        <f ca="1">E11 &gt;= 0.52</f>
        <v>0</v>
      </c>
      <c r="AG12" s="25" t="b">
        <f ca="1">E11 &gt;= 0.54</f>
        <v>0</v>
      </c>
      <c r="AH12" s="25" t="b">
        <f ca="1">E11 &gt;= 0.56</f>
        <v>0</v>
      </c>
      <c r="AI12" s="25" t="b">
        <f ca="1">E11 &gt;= 0.58</f>
        <v>0</v>
      </c>
      <c r="AJ12" s="25" t="b">
        <f ca="1">E11 &gt;= 0.6</f>
        <v>0</v>
      </c>
      <c r="AK12" s="25" t="b">
        <f ca="1">E11 &gt;= 0.62</f>
        <v>0</v>
      </c>
      <c r="AL12" s="25" t="b">
        <f ca="1">E11 &gt;= 0.64</f>
        <v>0</v>
      </c>
      <c r="AM12" s="25" t="b">
        <f ca="1">E11 &gt;= 0.66</f>
        <v>0</v>
      </c>
      <c r="AN12" s="25" t="b">
        <f ca="1">E11 &gt;= 0.68</f>
        <v>0</v>
      </c>
      <c r="AO12" s="25" t="b">
        <f ca="1">E11 &gt;= 0.7</f>
        <v>0</v>
      </c>
      <c r="AP12" s="25" t="b">
        <f ca="1">E11 &gt;= 0.72</f>
        <v>0</v>
      </c>
      <c r="AQ12" s="25" t="b">
        <f ca="1">E11 &gt;= 0.74</f>
        <v>0</v>
      </c>
      <c r="AR12" s="25" t="b">
        <f ca="1">E11 &gt;= 0.76</f>
        <v>0</v>
      </c>
      <c r="AS12" s="25" t="b">
        <f ca="1">E11 &gt;= 0.78</f>
        <v>0</v>
      </c>
      <c r="AT12" s="25" t="b">
        <f ca="1">E11 &gt;= 0.8</f>
        <v>0</v>
      </c>
      <c r="AU12" s="25" t="b">
        <f ca="1">E11 &gt;= 0.82</f>
        <v>0</v>
      </c>
      <c r="AV12" s="25" t="b">
        <f ca="1">E11 &gt;= 0.84</f>
        <v>0</v>
      </c>
      <c r="AW12" s="25" t="b">
        <f ca="1">E11 &gt;= 0.86</f>
        <v>0</v>
      </c>
      <c r="AX12" s="25" t="b">
        <f ca="1">E11 &gt;= 0.88</f>
        <v>0</v>
      </c>
      <c r="AY12" s="25" t="b">
        <f ca="1">E11 &gt;= 0.9</f>
        <v>0</v>
      </c>
      <c r="AZ12" s="25" t="b">
        <f ca="1">E11 &gt;= 0.92</f>
        <v>0</v>
      </c>
      <c r="BA12" s="25" t="b">
        <f ca="1">E11 &gt;= 0.94</f>
        <v>0</v>
      </c>
      <c r="BB12" s="25" t="b">
        <f ca="1">E11 &gt;= 0.96</f>
        <v>0</v>
      </c>
      <c r="BC12" s="25" t="b">
        <f ca="1">E11 &gt;= 0.98</f>
        <v>0</v>
      </c>
      <c r="BD12" s="26" t="b">
        <f ca="1">E11 &gt;= 1</f>
        <v>0</v>
      </c>
      <c r="BE12" s="22"/>
      <c r="BF12" s="46"/>
    </row>
    <row r="13" spans="2:58" x14ac:dyDescent="0.2">
      <c r="B13" s="44"/>
      <c r="C13" s="45"/>
      <c r="D13" s="45"/>
      <c r="E13" s="45"/>
      <c r="F13" s="18"/>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3"/>
      <c r="BF13" s="46"/>
    </row>
    <row r="14" spans="2:58" ht="18" x14ac:dyDescent="0.2">
      <c r="B14" s="47" t="s">
        <v>7</v>
      </c>
      <c r="C14" s="49">
        <f>SUM(C11:C13)</f>
        <v>62</v>
      </c>
      <c r="D14" s="49"/>
      <c r="E14" s="49">
        <f ca="1">IF($C$14=0,1,SUMPRODUCT(C11:C13, E11:E13) / $C$14)</f>
        <v>0</v>
      </c>
      <c r="F14" s="28"/>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30"/>
      <c r="BF14" s="51"/>
    </row>
    <row r="15" spans="2:58" ht="18" x14ac:dyDescent="0.2">
      <c r="B15" s="48"/>
      <c r="C15" s="50"/>
      <c r="D15" s="50"/>
      <c r="E15" s="50"/>
      <c r="F15" s="31"/>
      <c r="G15" s="32" t="b">
        <f ca="1">E14 &gt;= 0.02</f>
        <v>0</v>
      </c>
      <c r="H15" s="33" t="b">
        <f ca="1">E14 &gt;= 0.04</f>
        <v>0</v>
      </c>
      <c r="I15" s="33" t="b">
        <f ca="1">E14 &gt;= 0.06</f>
        <v>0</v>
      </c>
      <c r="J15" s="33" t="b">
        <f ca="1">E14 &gt;= 0.08</f>
        <v>0</v>
      </c>
      <c r="K15" s="33" t="b">
        <f ca="1">E14 &gt;= 0.1</f>
        <v>0</v>
      </c>
      <c r="L15" s="33" t="b">
        <f ca="1">E14 &gt;= 0.12</f>
        <v>0</v>
      </c>
      <c r="M15" s="33" t="b">
        <f ca="1">E14 &gt;= 0.14</f>
        <v>0</v>
      </c>
      <c r="N15" s="33" t="b">
        <f ca="1">E14 &gt;= 0.16</f>
        <v>0</v>
      </c>
      <c r="O15" s="33" t="b">
        <f ca="1">E14 &gt;= 0.18</f>
        <v>0</v>
      </c>
      <c r="P15" s="33" t="b">
        <f ca="1">E14 &gt;= 0.2</f>
        <v>0</v>
      </c>
      <c r="Q15" s="33" t="b">
        <f ca="1">E14 &gt;= 0.22</f>
        <v>0</v>
      </c>
      <c r="R15" s="33" t="b">
        <f ca="1">E14 &gt;= 0.24</f>
        <v>0</v>
      </c>
      <c r="S15" s="33" t="b">
        <f ca="1">E14 &gt;= 0.26</f>
        <v>0</v>
      </c>
      <c r="T15" s="33" t="b">
        <f ca="1">E14 &gt;= 0.28</f>
        <v>0</v>
      </c>
      <c r="U15" s="33" t="b">
        <f ca="1">E14 &gt;= 0.3</f>
        <v>0</v>
      </c>
      <c r="V15" s="33" t="b">
        <f ca="1">E14 &gt;= 0.32</f>
        <v>0</v>
      </c>
      <c r="W15" s="33" t="b">
        <f ca="1">E14 &gt;= 0.34</f>
        <v>0</v>
      </c>
      <c r="X15" s="33" t="b">
        <f ca="1">E14 &gt;= 0.36</f>
        <v>0</v>
      </c>
      <c r="Y15" s="33" t="b">
        <f ca="1">E14 &gt;= 0.38</f>
        <v>0</v>
      </c>
      <c r="Z15" s="33" t="b">
        <f ca="1">E14 &gt;= 0.4</f>
        <v>0</v>
      </c>
      <c r="AA15" s="33" t="b">
        <f ca="1">E14 &gt;= 0.42</f>
        <v>0</v>
      </c>
      <c r="AB15" s="33" t="b">
        <f ca="1">E14 &gt;= 0.44</f>
        <v>0</v>
      </c>
      <c r="AC15" s="33" t="b">
        <f ca="1">E14 &gt;= 0.46</f>
        <v>0</v>
      </c>
      <c r="AD15" s="33" t="b">
        <f ca="1">E14 &gt;= 0.48</f>
        <v>0</v>
      </c>
      <c r="AE15" s="33" t="b">
        <f ca="1">E14 &gt;= 0.5</f>
        <v>0</v>
      </c>
      <c r="AF15" s="33" t="b">
        <f ca="1">E14 &gt;= 0.52</f>
        <v>0</v>
      </c>
      <c r="AG15" s="33" t="b">
        <f ca="1">E14 &gt;= 0.54</f>
        <v>0</v>
      </c>
      <c r="AH15" s="33" t="b">
        <f ca="1">E14 &gt;= 0.56</f>
        <v>0</v>
      </c>
      <c r="AI15" s="33" t="b">
        <f ca="1">E14 &gt;= 0.58</f>
        <v>0</v>
      </c>
      <c r="AJ15" s="33" t="b">
        <f ca="1">E14 &gt;= 0.6</f>
        <v>0</v>
      </c>
      <c r="AK15" s="33" t="b">
        <f ca="1">E14 &gt;= 0.62</f>
        <v>0</v>
      </c>
      <c r="AL15" s="33" t="b">
        <f ca="1">E14 &gt;= 0.64</f>
        <v>0</v>
      </c>
      <c r="AM15" s="33" t="b">
        <f ca="1">E14 &gt;= 0.66</f>
        <v>0</v>
      </c>
      <c r="AN15" s="33" t="b">
        <f ca="1">E14 &gt;= 0.68</f>
        <v>0</v>
      </c>
      <c r="AO15" s="33" t="b">
        <f ca="1">E14 &gt;= 0.7</f>
        <v>0</v>
      </c>
      <c r="AP15" s="33" t="b">
        <f ca="1">E14 &gt;= 0.72</f>
        <v>0</v>
      </c>
      <c r="AQ15" s="33" t="b">
        <f ca="1">E14 &gt;= 0.74</f>
        <v>0</v>
      </c>
      <c r="AR15" s="33" t="b">
        <f ca="1">E14 &gt;= 0.76</f>
        <v>0</v>
      </c>
      <c r="AS15" s="33" t="b">
        <f ca="1">E14 &gt;= 0.78</f>
        <v>0</v>
      </c>
      <c r="AT15" s="33" t="b">
        <f ca="1">E14 &gt;= 0.8</f>
        <v>0</v>
      </c>
      <c r="AU15" s="33" t="b">
        <f ca="1">E14 &gt;= 0.82</f>
        <v>0</v>
      </c>
      <c r="AV15" s="33" t="b">
        <f ca="1">E14 &gt;= 0.84</f>
        <v>0</v>
      </c>
      <c r="AW15" s="33" t="b">
        <f ca="1">E14 &gt;= 0.86</f>
        <v>0</v>
      </c>
      <c r="AX15" s="33" t="b">
        <f ca="1">E14 &gt;= 0.88</f>
        <v>0</v>
      </c>
      <c r="AY15" s="33" t="b">
        <f ca="1">E14 &gt;= 0.9</f>
        <v>0</v>
      </c>
      <c r="AZ15" s="33" t="b">
        <f ca="1">E14 &gt;= 0.92</f>
        <v>0</v>
      </c>
      <c r="BA15" s="33" t="b">
        <f ca="1">E14 &gt;= 0.94</f>
        <v>0</v>
      </c>
      <c r="BB15" s="33" t="b">
        <f ca="1">E14 &gt;= 0.96</f>
        <v>0</v>
      </c>
      <c r="BC15" s="33" t="b">
        <f ca="1">E14 &gt;= 0.98</f>
        <v>0</v>
      </c>
      <c r="BD15" s="34" t="b">
        <f ca="1">E14 &gt;= 1</f>
        <v>0</v>
      </c>
      <c r="BE15" s="35"/>
      <c r="BF15" s="52"/>
    </row>
    <row r="16" spans="2:58" ht="18" x14ac:dyDescent="0.2">
      <c r="B16" s="48"/>
      <c r="C16" s="50"/>
      <c r="D16" s="50"/>
      <c r="E16" s="50"/>
      <c r="F16" s="36"/>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8"/>
      <c r="BF16" s="52"/>
    </row>
  </sheetData>
  <sheetProtection password="E36C" sheet="1" objects="1" scenarios="1" insertHyperlinks="0"/>
  <mergeCells count="11">
    <mergeCell ref="F10:BE10"/>
    <mergeCell ref="B14:B16"/>
    <mergeCell ref="C14:C16"/>
    <mergeCell ref="D14:D16"/>
    <mergeCell ref="E14:E16"/>
    <mergeCell ref="BF14:BF16"/>
    <mergeCell ref="B11:B13"/>
    <mergeCell ref="C11:C13"/>
    <mergeCell ref="D11:D13"/>
    <mergeCell ref="E11:E13"/>
    <mergeCell ref="BF11:BF13"/>
  </mergeCells>
  <conditionalFormatting sqref="G12:BD12">
    <cfRule type="expression" dxfId="75" priority="1">
      <formula>G$12</formula>
    </cfRule>
    <cfRule type="expression" dxfId="74" priority="2">
      <formula>NOT(G$12)</formula>
    </cfRule>
  </conditionalFormatting>
  <conditionalFormatting sqref="G15:BD15">
    <cfRule type="expression" dxfId="73" priority="3">
      <formula>G$15</formula>
    </cfRule>
    <cfRule type="expression" dxfId="72" priority="4">
      <formula>NOT(G$15)</formula>
    </cfRule>
  </conditionalFormatting>
  <conditionalFormatting sqref="E11:E16">
    <cfRule type="expression" dxfId="71" priority="5">
      <formula>TRUE</formula>
    </cfRule>
  </conditionalFormatting>
  <conditionalFormatting sqref="BF11:BF13">
    <cfRule type="expression" dxfId="70" priority="6">
      <formula>$BF11 ="Complete: no errors"</formula>
    </cfRule>
    <cfRule type="expression" dxfId="69" priority="7">
      <formula>$BF11 = "Errors present"</formula>
    </cfRule>
  </conditionalFormatting>
  <conditionalFormatting sqref="B11:BF13">
    <cfRule type="expression" dxfId="68" priority="8">
      <formula>OR(IF(ISNUMBER($B11),MOD($B11,2)=1,FALSE),IF(ISNUMBER($B10),MOD($B10,2)=1,FALSE),IF(ISNUMBER($B9),MOD($B9,2)=1,FALSE))</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104"/>
  <sheetViews>
    <sheetView showRowColHeaders="0" workbookViewId="0">
      <pane ySplit="10" topLeftCell="A11" activePane="bottomLeft" state="frozen"/>
      <selection pane="bottomLeft" activeCell="I11" sqref="I11:I103"/>
    </sheetView>
  </sheetViews>
  <sheetFormatPr defaultRowHeight="15" x14ac:dyDescent="0.2"/>
  <cols>
    <col min="2" max="2" width="9.109375" hidden="1"/>
    <col min="3" max="3" width="10" customWidth="1"/>
    <col min="4" max="4" width="66" customWidth="1"/>
    <col min="5" max="5" width="9.109375" hidden="1"/>
    <col min="6" max="6" width="25" customWidth="1"/>
    <col min="7" max="7" width="66" customWidth="1"/>
    <col min="8" max="8" width="40" customWidth="1"/>
    <col min="9" max="9" width="9.109375" hidden="1"/>
  </cols>
  <sheetData>
    <row r="2" spans="2:9" ht="27.75" x14ac:dyDescent="0.2">
      <c r="C2" s="2" t="s">
        <v>15</v>
      </c>
    </row>
    <row r="3" spans="2:9" ht="18" x14ac:dyDescent="0.2">
      <c r="C3" s="5" t="s">
        <v>16</v>
      </c>
    </row>
    <row r="4" spans="2:9" ht="18" customHeight="1" x14ac:dyDescent="0.2">
      <c r="C4" s="43" t="s">
        <v>17</v>
      </c>
      <c r="D4" s="40"/>
      <c r="E4" s="40"/>
      <c r="F4" s="40"/>
      <c r="G4" s="40"/>
    </row>
    <row r="5" spans="2:9" hidden="1" x14ac:dyDescent="0.2"/>
    <row r="6" spans="2:9" hidden="1" x14ac:dyDescent="0.2"/>
    <row r="7" spans="2:9" hidden="1" x14ac:dyDescent="0.2"/>
    <row r="8" spans="2:9" hidden="1" x14ac:dyDescent="0.2"/>
    <row r="10" spans="2:9" ht="32.1" customHeight="1" x14ac:dyDescent="0.2">
      <c r="C10" s="6" t="s">
        <v>18</v>
      </c>
      <c r="D10" s="6" t="s">
        <v>19</v>
      </c>
      <c r="E10" s="6" t="s">
        <v>11</v>
      </c>
      <c r="F10" s="7" t="s">
        <v>20</v>
      </c>
      <c r="G10" s="7" t="s">
        <v>21</v>
      </c>
      <c r="H10" s="7" t="s">
        <v>22</v>
      </c>
      <c r="I10" t="s">
        <v>11</v>
      </c>
    </row>
    <row r="11" spans="2:9" ht="20.100000000000001" customHeight="1" x14ac:dyDescent="0.2">
      <c r="B11" s="1"/>
      <c r="C11" s="54" t="s">
        <v>23</v>
      </c>
      <c r="D11" s="55"/>
      <c r="E11" s="56"/>
      <c r="F11" s="10"/>
      <c r="G11" s="11"/>
      <c r="H11" s="15" t="str">
        <f>IF(AND(ISBLANK(F11),ISBLANK(G11)),"?", "Anything entered in this row will be ignored")</f>
        <v>?</v>
      </c>
      <c r="I11" s="1">
        <v>-1</v>
      </c>
    </row>
    <row r="12" spans="2:9" ht="45" x14ac:dyDescent="0.2">
      <c r="B12" s="1">
        <v>1381208</v>
      </c>
      <c r="C12" s="3" t="s">
        <v>24</v>
      </c>
      <c r="D12" s="14" t="s">
        <v>25</v>
      </c>
      <c r="E12" s="4"/>
      <c r="F12" s="8"/>
      <c r="G12" s="9"/>
      <c r="H12" s="15" t="str">
        <f ca="1">IF(AND(ISNA(MATCH(OFFSET($H12,0,-2)&amp;"",responseOption0,0)),NOT(TRIM(OFFSET($H12,0,-2)) = "")),"Response must be one of "&amp;INDEX(responseValidationRulesGroup0,3,1),IF(AND(IF(ISNA(INDEX(responseValidationRulesGroup0,MATCH(OFFSET($H12,0,-2)&amp;"",responseOption0,0),2)),FALSE,INDEX(responseValidationRulesGroup0,MATCH(OFFSET($H12,0,-2)&amp;"",responseOption0,0),2)),TRIM(OFFSET($H12,0,-1))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Incomplete</v>
      </c>
      <c r="I12" s="1">
        <v>1</v>
      </c>
    </row>
    <row r="13" spans="2:9" ht="45" x14ac:dyDescent="0.2">
      <c r="B13" s="1">
        <v>1381209</v>
      </c>
      <c r="C13" s="3" t="s">
        <v>27</v>
      </c>
      <c r="D13" s="14" t="s">
        <v>28</v>
      </c>
      <c r="E13" s="4"/>
      <c r="F13" s="8" t="s">
        <v>26</v>
      </c>
      <c r="G13" s="9"/>
      <c r="H13" s="15" t="str">
        <f ca="1">IF(AND(
            OR(OFFSET($H13,0,-2) = "-",OFFSET($H13,0,-2) = ""),OFFSET($H13,0,-1) = ""),"Incomplete","Complete")</f>
        <v>Incomplete</v>
      </c>
      <c r="I13" s="1">
        <v>0</v>
      </c>
    </row>
    <row r="14" spans="2:9" ht="20.100000000000001" customHeight="1" x14ac:dyDescent="0.2">
      <c r="B14" s="1"/>
      <c r="C14" s="54" t="s">
        <v>29</v>
      </c>
      <c r="D14" s="55"/>
      <c r="E14" s="56"/>
      <c r="F14" s="10"/>
      <c r="G14" s="11"/>
      <c r="H14" s="15" t="str">
        <f>IF(AND(ISBLANK(F14),ISBLANK(G14)),"?", "Anything entered in this row will be ignored")</f>
        <v>?</v>
      </c>
      <c r="I14" s="1">
        <v>-1</v>
      </c>
    </row>
    <row r="15" spans="2:9" ht="45" x14ac:dyDescent="0.2">
      <c r="B15" s="1">
        <v>1381224</v>
      </c>
      <c r="C15" s="3" t="s">
        <v>30</v>
      </c>
      <c r="D15" s="14" t="s">
        <v>25</v>
      </c>
      <c r="E15" s="4"/>
      <c r="F15" s="8"/>
      <c r="G15" s="9"/>
      <c r="H15" s="15" t="str">
        <f ca="1">IF(AND(ISNA(MATCH(OFFSET($H15,0,-2)&amp;"",responseOption0,0)),NOT(TRIM(OFFSET($H15,0,-2)) = "")),"Response must be one of "&amp;INDEX(responseValidationRulesGroup0,3,1),IF(AND(IF(ISNA(INDEX(responseValidationRulesGroup0,MATCH(OFFSET($H15,0,-2)&amp;"",responseOption0,0),2)),FALSE,INDEX(responseValidationRulesGroup0,MATCH(OFFSET($H15,0,-2)&amp;"",responseOption0,0),2)),TRIM(OFFSET($H15,0,-1)) = ""),"A comment is required for this response",IF(IF(ISNA(INDEX(responseValidationRulesGroup0,MATCH(OFFSET($H15,0,-2)&amp;"",responseOption0,0),3)),FALSE,INDEX(responseValidationRulesGroup0,MATCH(OFFSET($H15,0,-2)&amp;"",responseOption0,0),3)),IF(TRIM(OFFSET($H15,0,-1)) = "","Complete","The comment must be left blank for this response"),IF(TRIM(OFFSET($H15,0,-2))="","Incomplete", "Complete"))))</f>
        <v>Incomplete</v>
      </c>
      <c r="I15" s="1">
        <v>1</v>
      </c>
    </row>
    <row r="16" spans="2:9" ht="45" x14ac:dyDescent="0.2">
      <c r="B16" s="1">
        <v>1381225</v>
      </c>
      <c r="C16" s="3" t="s">
        <v>31</v>
      </c>
      <c r="D16" s="14" t="s">
        <v>32</v>
      </c>
      <c r="E16" s="4"/>
      <c r="F16" s="8" t="s">
        <v>26</v>
      </c>
      <c r="G16" s="9"/>
      <c r="H16" s="15" t="str">
        <f ca="1">IF(AND(
            OR(OFFSET($H16,0,-2) = "-",OFFSET($H16,0,-2) = ""),OFFSET($H16,0,-1) = ""),"Incomplete","Complete")</f>
        <v>Incomplete</v>
      </c>
      <c r="I16" s="1">
        <v>0</v>
      </c>
    </row>
    <row r="17" spans="2:9" ht="20.100000000000001" customHeight="1" x14ac:dyDescent="0.2">
      <c r="B17" s="1"/>
      <c r="C17" s="54" t="s">
        <v>33</v>
      </c>
      <c r="D17" s="55"/>
      <c r="E17" s="56"/>
      <c r="F17" s="10"/>
      <c r="G17" s="11"/>
      <c r="H17" s="15" t="str">
        <f>IF(AND(ISBLANK(F17),ISBLANK(G17)),"?", "Anything entered in this row will be ignored")</f>
        <v>?</v>
      </c>
      <c r="I17" s="1">
        <v>-1</v>
      </c>
    </row>
    <row r="18" spans="2:9" ht="45" x14ac:dyDescent="0.2">
      <c r="B18" s="1">
        <v>1381226</v>
      </c>
      <c r="C18" s="3" t="s">
        <v>34</v>
      </c>
      <c r="D18" s="14" t="s">
        <v>25</v>
      </c>
      <c r="E18" s="4"/>
      <c r="F18" s="8"/>
      <c r="G18" s="9"/>
      <c r="H18" s="15" t="str">
        <f ca="1">IF(AND(ISNA(MATCH(OFFSET($H18,0,-2)&amp;"",responseOption0,0)),NOT(TRIM(OFFSET($H18,0,-2)) = "")),"Response must be one of "&amp;INDEX(responseValidationRulesGroup0,3,1),IF(AND(IF(ISNA(INDEX(responseValidationRulesGroup0,MATCH(OFFSET($H18,0,-2)&amp;"",responseOption0,0),2)),FALSE,INDEX(responseValidationRulesGroup0,MATCH(OFFSET($H18,0,-2)&amp;"",responseOption0,0),2)),TRIM(OFFSET($H18,0,-1)) = ""),"A comment is required for this response",IF(IF(ISNA(INDEX(responseValidationRulesGroup0,MATCH(OFFSET($H18,0,-2)&amp;"",responseOption0,0),3)),FALSE,INDEX(responseValidationRulesGroup0,MATCH(OFFSET($H18,0,-2)&amp;"",responseOption0,0),3)),IF(TRIM(OFFSET($H18,0,-1)) = "","Complete","The comment must be left blank for this response"),IF(TRIM(OFFSET($H18,0,-2))="","Incomplete", "Complete"))))</f>
        <v>Incomplete</v>
      </c>
      <c r="I18" s="1">
        <v>1</v>
      </c>
    </row>
    <row r="19" spans="2:9" ht="45" x14ac:dyDescent="0.2">
      <c r="B19" s="1">
        <v>1381227</v>
      </c>
      <c r="C19" s="3" t="s">
        <v>35</v>
      </c>
      <c r="D19" s="14" t="s">
        <v>32</v>
      </c>
      <c r="E19" s="4"/>
      <c r="F19" s="8" t="s">
        <v>26</v>
      </c>
      <c r="G19" s="9"/>
      <c r="H19" s="15" t="str">
        <f ca="1">IF(AND(
            OR(OFFSET($H19,0,-2) = "-",OFFSET($H19,0,-2) = ""),OFFSET($H19,0,-1) = ""),"Incomplete","Complete")</f>
        <v>Incomplete</v>
      </c>
      <c r="I19" s="1">
        <v>0</v>
      </c>
    </row>
    <row r="20" spans="2:9" ht="20.100000000000001" customHeight="1" x14ac:dyDescent="0.2">
      <c r="B20" s="1"/>
      <c r="C20" s="54" t="s">
        <v>36</v>
      </c>
      <c r="D20" s="55"/>
      <c r="E20" s="56"/>
      <c r="F20" s="10"/>
      <c r="G20" s="11"/>
      <c r="H20" s="15" t="str">
        <f>IF(AND(ISBLANK(F20),ISBLANK(G20)),"?", "Anything entered in this row will be ignored")</f>
        <v>?</v>
      </c>
      <c r="I20" s="1">
        <v>-1</v>
      </c>
    </row>
    <row r="21" spans="2:9" ht="45" x14ac:dyDescent="0.2">
      <c r="B21" s="1">
        <v>1381228</v>
      </c>
      <c r="C21" s="3" t="s">
        <v>37</v>
      </c>
      <c r="D21" s="14" t="s">
        <v>25</v>
      </c>
      <c r="E21" s="4"/>
      <c r="F21" s="8"/>
      <c r="G21" s="9"/>
      <c r="H21" s="15" t="str">
        <f ca="1">IF(AND(ISNA(MATCH(OFFSET($H21,0,-2)&amp;"",responseOption0,0)),NOT(TRIM(OFFSET($H21,0,-2)) = "")),"Response must be one of "&amp;INDEX(responseValidationRulesGroup0,3,1),IF(AND(IF(ISNA(INDEX(responseValidationRulesGroup0,MATCH(OFFSET($H21,0,-2)&amp;"",responseOption0,0),2)),FALSE,INDEX(responseValidationRulesGroup0,MATCH(OFFSET($H21,0,-2)&amp;"",responseOption0,0),2)),TRIM(OFFSET($H21,0,-1)) = ""),"A comment is required for this response",IF(IF(ISNA(INDEX(responseValidationRulesGroup0,MATCH(OFFSET($H21,0,-2)&amp;"",responseOption0,0),3)),FALSE,INDEX(responseValidationRulesGroup0,MATCH(OFFSET($H21,0,-2)&amp;"",responseOption0,0),3)),IF(TRIM(OFFSET($H21,0,-1)) = "","Complete","The comment must be left blank for this response"),IF(TRIM(OFFSET($H21,0,-2))="","Incomplete", "Complete"))))</f>
        <v>Incomplete</v>
      </c>
      <c r="I21" s="1">
        <v>1</v>
      </c>
    </row>
    <row r="22" spans="2:9" ht="45" x14ac:dyDescent="0.2">
      <c r="B22" s="1">
        <v>1381229</v>
      </c>
      <c r="C22" s="3" t="s">
        <v>38</v>
      </c>
      <c r="D22" s="14" t="s">
        <v>32</v>
      </c>
      <c r="E22" s="4"/>
      <c r="F22" s="8" t="s">
        <v>26</v>
      </c>
      <c r="G22" s="9"/>
      <c r="H22" s="15" t="str">
        <f ca="1">IF(AND(
            OR(OFFSET($H22,0,-2) = "-",OFFSET($H22,0,-2) = ""),OFFSET($H22,0,-1) = ""),"Incomplete","Complete")</f>
        <v>Incomplete</v>
      </c>
      <c r="I22" s="1">
        <v>0</v>
      </c>
    </row>
    <row r="23" spans="2:9" ht="20.100000000000001" customHeight="1" x14ac:dyDescent="0.2">
      <c r="B23" s="1"/>
      <c r="C23" s="54" t="s">
        <v>39</v>
      </c>
      <c r="D23" s="55"/>
      <c r="E23" s="56"/>
      <c r="F23" s="10"/>
      <c r="G23" s="11"/>
      <c r="H23" s="15" t="str">
        <f>IF(AND(ISBLANK(F23),ISBLANK(G23)),"?", "Anything entered in this row will be ignored")</f>
        <v>?</v>
      </c>
      <c r="I23" s="1">
        <v>-1</v>
      </c>
    </row>
    <row r="24" spans="2:9" ht="45" x14ac:dyDescent="0.2">
      <c r="B24" s="1">
        <v>1381230</v>
      </c>
      <c r="C24" s="3" t="s">
        <v>40</v>
      </c>
      <c r="D24" s="14" t="s">
        <v>41</v>
      </c>
      <c r="E24" s="4"/>
      <c r="F24" s="8"/>
      <c r="G24" s="9"/>
      <c r="H24" s="15" t="str">
        <f ca="1">IF(AND(ISNA(MATCH(OFFSET($H24,0,-2)&amp;"",responseOption0,0)),NOT(TRIM(OFFSET($H24,0,-2)) = "")),"Response must be one of "&amp;INDEX(responseValidationRulesGroup0,3,1),IF(AND(IF(ISNA(INDEX(responseValidationRulesGroup0,MATCH(OFFSET($H24,0,-2)&amp;"",responseOption0,0),2)),FALSE,INDEX(responseValidationRulesGroup0,MATCH(OFFSET($H24,0,-2)&amp;"",responseOption0,0),2)),TRIM(OFFSET($H24,0,-1)) = ""),"A comment is required for this response",IF(IF(ISNA(INDEX(responseValidationRulesGroup0,MATCH(OFFSET($H24,0,-2)&amp;"",responseOption0,0),3)),FALSE,INDEX(responseValidationRulesGroup0,MATCH(OFFSET($H24,0,-2)&amp;"",responseOption0,0),3)),IF(TRIM(OFFSET($H24,0,-1)) = "","Complete","The comment must be left blank for this response"),IF(TRIM(OFFSET($H24,0,-2))="","Incomplete", "Complete"))))</f>
        <v>Incomplete</v>
      </c>
      <c r="I24" s="1">
        <v>1</v>
      </c>
    </row>
    <row r="25" spans="2:9" ht="45" x14ac:dyDescent="0.2">
      <c r="B25" s="1">
        <v>1381231</v>
      </c>
      <c r="C25" s="3" t="s">
        <v>42</v>
      </c>
      <c r="D25" s="14" t="s">
        <v>32</v>
      </c>
      <c r="E25" s="4"/>
      <c r="F25" s="8" t="s">
        <v>26</v>
      </c>
      <c r="G25" s="9"/>
      <c r="H25" s="15" t="str">
        <f ca="1">IF(AND(
            OR(OFFSET($H25,0,-2) = "-",OFFSET($H25,0,-2) = ""),OFFSET($H25,0,-1) = ""),"Incomplete","Complete")</f>
        <v>Incomplete</v>
      </c>
      <c r="I25" s="1">
        <v>0</v>
      </c>
    </row>
    <row r="26" spans="2:9" ht="20.100000000000001" customHeight="1" x14ac:dyDescent="0.2">
      <c r="B26" s="1"/>
      <c r="C26" s="54" t="s">
        <v>43</v>
      </c>
      <c r="D26" s="55"/>
      <c r="E26" s="56"/>
      <c r="F26" s="10"/>
      <c r="G26" s="11"/>
      <c r="H26" s="15" t="str">
        <f>IF(AND(ISBLANK(F26),ISBLANK(G26)),"?", "Anything entered in this row will be ignored")</f>
        <v>?</v>
      </c>
      <c r="I26" s="1">
        <v>-1</v>
      </c>
    </row>
    <row r="27" spans="2:9" ht="45" x14ac:dyDescent="0.2">
      <c r="B27" s="1">
        <v>1381232</v>
      </c>
      <c r="C27" s="3" t="s">
        <v>44</v>
      </c>
      <c r="D27" s="14" t="s">
        <v>41</v>
      </c>
      <c r="E27" s="4"/>
      <c r="F27" s="8"/>
      <c r="G27" s="9"/>
      <c r="H27" s="15" t="str">
        <f ca="1">IF(AND(ISNA(MATCH(OFFSET($H27,0,-2)&amp;"",responseOption0,0)),NOT(TRIM(OFFSET($H27,0,-2)) = "")),"Response must be one of "&amp;INDEX(responseValidationRulesGroup0,3,1),IF(AND(IF(ISNA(INDEX(responseValidationRulesGroup0,MATCH(OFFSET($H27,0,-2)&amp;"",responseOption0,0),2)),FALSE,INDEX(responseValidationRulesGroup0,MATCH(OFFSET($H27,0,-2)&amp;"",responseOption0,0),2)),TRIM(OFFSET($H27,0,-1)) = ""),"A comment is required for this response",IF(IF(ISNA(INDEX(responseValidationRulesGroup0,MATCH(OFFSET($H27,0,-2)&amp;"",responseOption0,0),3)),FALSE,INDEX(responseValidationRulesGroup0,MATCH(OFFSET($H27,0,-2)&amp;"",responseOption0,0),3)),IF(TRIM(OFFSET($H27,0,-1)) = "","Complete","The comment must be left blank for this response"),IF(TRIM(OFFSET($H27,0,-2))="","Incomplete", "Complete"))))</f>
        <v>Incomplete</v>
      </c>
      <c r="I27" s="1">
        <v>1</v>
      </c>
    </row>
    <row r="28" spans="2:9" ht="45" x14ac:dyDescent="0.2">
      <c r="B28" s="1">
        <v>1381233</v>
      </c>
      <c r="C28" s="3" t="s">
        <v>45</v>
      </c>
      <c r="D28" s="14" t="s">
        <v>32</v>
      </c>
      <c r="E28" s="4"/>
      <c r="F28" s="8" t="s">
        <v>26</v>
      </c>
      <c r="G28" s="9"/>
      <c r="H28" s="15" t="str">
        <f ca="1">IF(AND(
            OR(OFFSET($H28,0,-2) = "-",OFFSET($H28,0,-2) = ""),OFFSET($H28,0,-1) = ""),"Incomplete","Complete")</f>
        <v>Incomplete</v>
      </c>
      <c r="I28" s="1">
        <v>0</v>
      </c>
    </row>
    <row r="29" spans="2:9" ht="20.100000000000001" customHeight="1" x14ac:dyDescent="0.2">
      <c r="B29" s="1"/>
      <c r="C29" s="54" t="s">
        <v>46</v>
      </c>
      <c r="D29" s="55"/>
      <c r="E29" s="56"/>
      <c r="F29" s="10"/>
      <c r="G29" s="11"/>
      <c r="H29" s="15" t="str">
        <f>IF(AND(ISBLANK(F29),ISBLANK(G29)),"?", "Anything entered in this row will be ignored")</f>
        <v>?</v>
      </c>
      <c r="I29" s="1">
        <v>-1</v>
      </c>
    </row>
    <row r="30" spans="2:9" ht="45" x14ac:dyDescent="0.2">
      <c r="B30" s="1">
        <v>1381234</v>
      </c>
      <c r="C30" s="3" t="s">
        <v>47</v>
      </c>
      <c r="D30" s="14" t="s">
        <v>48</v>
      </c>
      <c r="E30" s="4"/>
      <c r="F30" s="8"/>
      <c r="G30" s="9"/>
      <c r="H30" s="15" t="str">
        <f ca="1">IF(AND(ISNA(MATCH(OFFSET($H30,0,-2)&amp;"",responseOption0,0)),NOT(TRIM(OFFSET($H30,0,-2)) = "")),"Response must be one of "&amp;INDEX(responseValidationRulesGroup0,3,1),IF(AND(IF(ISNA(INDEX(responseValidationRulesGroup0,MATCH(OFFSET($H30,0,-2)&amp;"",responseOption0,0),2)),FALSE,INDEX(responseValidationRulesGroup0,MATCH(OFFSET($H30,0,-2)&amp;"",responseOption0,0),2)),TRIM(OFFSET($H30,0,-1)) = ""),"A comment is required for this response",IF(IF(ISNA(INDEX(responseValidationRulesGroup0,MATCH(OFFSET($H30,0,-2)&amp;"",responseOption0,0),3)),FALSE,INDEX(responseValidationRulesGroup0,MATCH(OFFSET($H30,0,-2)&amp;"",responseOption0,0),3)),IF(TRIM(OFFSET($H30,0,-1)) = "","Complete","The comment must be left blank for this response"),IF(TRIM(OFFSET($H30,0,-2))="","Incomplete", "Complete"))))</f>
        <v>Incomplete</v>
      </c>
      <c r="I30" s="1">
        <v>1</v>
      </c>
    </row>
    <row r="31" spans="2:9" ht="45" x14ac:dyDescent="0.2">
      <c r="B31" s="1">
        <v>1381235</v>
      </c>
      <c r="C31" s="3" t="s">
        <v>49</v>
      </c>
      <c r="D31" s="14" t="s">
        <v>32</v>
      </c>
      <c r="E31" s="4"/>
      <c r="F31" s="8" t="s">
        <v>26</v>
      </c>
      <c r="G31" s="9"/>
      <c r="H31" s="15" t="str">
        <f ca="1">IF(AND(
            OR(OFFSET($H31,0,-2) = "-",OFFSET($H31,0,-2) = ""),OFFSET($H31,0,-1) = ""),"Incomplete","Complete")</f>
        <v>Incomplete</v>
      </c>
      <c r="I31" s="1">
        <v>0</v>
      </c>
    </row>
    <row r="32" spans="2:9" ht="20.100000000000001" customHeight="1" x14ac:dyDescent="0.2">
      <c r="B32" s="1"/>
      <c r="C32" s="54" t="s">
        <v>50</v>
      </c>
      <c r="D32" s="55"/>
      <c r="E32" s="56"/>
      <c r="F32" s="10"/>
      <c r="G32" s="11"/>
      <c r="H32" s="15" t="str">
        <f>IF(AND(ISBLANK(F32),ISBLANK(G32)),"?", "Anything entered in this row will be ignored")</f>
        <v>?</v>
      </c>
      <c r="I32" s="1">
        <v>-1</v>
      </c>
    </row>
    <row r="33" spans="2:9" ht="45" x14ac:dyDescent="0.2">
      <c r="B33" s="1">
        <v>1381236</v>
      </c>
      <c r="C33" s="3" t="s">
        <v>51</v>
      </c>
      <c r="D33" s="14" t="s">
        <v>41</v>
      </c>
      <c r="E33" s="4"/>
      <c r="F33" s="8"/>
      <c r="G33" s="9"/>
      <c r="H33" s="15" t="str">
        <f ca="1">IF(AND(ISNA(MATCH(OFFSET($H33,0,-2)&amp;"",responseOption0,0)),NOT(TRIM(OFFSET($H33,0,-2)) = "")),"Response must be one of "&amp;INDEX(responseValidationRulesGroup0,3,1),IF(AND(IF(ISNA(INDEX(responseValidationRulesGroup0,MATCH(OFFSET($H33,0,-2)&amp;"",responseOption0,0),2)),FALSE,INDEX(responseValidationRulesGroup0,MATCH(OFFSET($H33,0,-2)&amp;"",responseOption0,0),2)),TRIM(OFFSET($H33,0,-1)) = ""),"A comment is required for this response",IF(IF(ISNA(INDEX(responseValidationRulesGroup0,MATCH(OFFSET($H33,0,-2)&amp;"",responseOption0,0),3)),FALSE,INDEX(responseValidationRulesGroup0,MATCH(OFFSET($H33,0,-2)&amp;"",responseOption0,0),3)),IF(TRIM(OFFSET($H33,0,-1)) = "","Complete","The comment must be left blank for this response"),IF(TRIM(OFFSET($H33,0,-2))="","Incomplete", "Complete"))))</f>
        <v>Incomplete</v>
      </c>
      <c r="I33" s="1">
        <v>1</v>
      </c>
    </row>
    <row r="34" spans="2:9" ht="45" x14ac:dyDescent="0.2">
      <c r="B34" s="1">
        <v>1381237</v>
      </c>
      <c r="C34" s="3" t="s">
        <v>52</v>
      </c>
      <c r="D34" s="14" t="s">
        <v>32</v>
      </c>
      <c r="E34" s="4"/>
      <c r="F34" s="8" t="s">
        <v>26</v>
      </c>
      <c r="G34" s="9"/>
      <c r="H34" s="15" t="str">
        <f ca="1">IF(AND(
            OR(OFFSET($H34,0,-2) = "-",OFFSET($H34,0,-2) = ""),OFFSET($H34,0,-1) = ""),"Incomplete","Complete")</f>
        <v>Incomplete</v>
      </c>
      <c r="I34" s="1">
        <v>0</v>
      </c>
    </row>
    <row r="35" spans="2:9" ht="20.100000000000001" customHeight="1" x14ac:dyDescent="0.2">
      <c r="B35" s="1"/>
      <c r="C35" s="54" t="s">
        <v>53</v>
      </c>
      <c r="D35" s="55"/>
      <c r="E35" s="56"/>
      <c r="F35" s="10"/>
      <c r="G35" s="11"/>
      <c r="H35" s="15" t="str">
        <f>IF(AND(ISBLANK(F35),ISBLANK(G35)),"?", "Anything entered in this row will be ignored")</f>
        <v>?</v>
      </c>
      <c r="I35" s="1">
        <v>-1</v>
      </c>
    </row>
    <row r="36" spans="2:9" ht="45" x14ac:dyDescent="0.2">
      <c r="B36" s="1">
        <v>1381238</v>
      </c>
      <c r="C36" s="3" t="s">
        <v>54</v>
      </c>
      <c r="D36" s="14" t="s">
        <v>41</v>
      </c>
      <c r="E36" s="4"/>
      <c r="F36" s="8"/>
      <c r="G36" s="9"/>
      <c r="H36" s="15" t="str">
        <f ca="1">IF(AND(ISNA(MATCH(OFFSET($H36,0,-2)&amp;"",responseOption0,0)),NOT(TRIM(OFFSET($H36,0,-2)) = "")),"Response must be one of "&amp;INDEX(responseValidationRulesGroup0,3,1),IF(AND(IF(ISNA(INDEX(responseValidationRulesGroup0,MATCH(OFFSET($H36,0,-2)&amp;"",responseOption0,0),2)),FALSE,INDEX(responseValidationRulesGroup0,MATCH(OFFSET($H36,0,-2)&amp;"",responseOption0,0),2)),TRIM(OFFSET($H36,0,-1)) = ""),"A comment is required for this response",IF(IF(ISNA(INDEX(responseValidationRulesGroup0,MATCH(OFFSET($H36,0,-2)&amp;"",responseOption0,0),3)),FALSE,INDEX(responseValidationRulesGroup0,MATCH(OFFSET($H36,0,-2)&amp;"",responseOption0,0),3)),IF(TRIM(OFFSET($H36,0,-1)) = "","Complete","The comment must be left blank for this response"),IF(TRIM(OFFSET($H36,0,-2))="","Incomplete", "Complete"))))</f>
        <v>Incomplete</v>
      </c>
      <c r="I36" s="1">
        <v>1</v>
      </c>
    </row>
    <row r="37" spans="2:9" ht="45" x14ac:dyDescent="0.2">
      <c r="B37" s="1">
        <v>1381239</v>
      </c>
      <c r="C37" s="3" t="s">
        <v>55</v>
      </c>
      <c r="D37" s="14" t="s">
        <v>32</v>
      </c>
      <c r="E37" s="4"/>
      <c r="F37" s="8" t="s">
        <v>26</v>
      </c>
      <c r="G37" s="9"/>
      <c r="H37" s="15" t="str">
        <f ca="1">IF(AND(
            OR(OFFSET($H37,0,-2) = "-",OFFSET($H37,0,-2) = ""),OFFSET($H37,0,-1) = ""),"Incomplete","Complete")</f>
        <v>Incomplete</v>
      </c>
      <c r="I37" s="1">
        <v>0</v>
      </c>
    </row>
    <row r="38" spans="2:9" ht="20.100000000000001" customHeight="1" x14ac:dyDescent="0.2">
      <c r="B38" s="1"/>
      <c r="C38" s="54" t="s">
        <v>56</v>
      </c>
      <c r="D38" s="55"/>
      <c r="E38" s="56"/>
      <c r="F38" s="10"/>
      <c r="G38" s="11"/>
      <c r="H38" s="15" t="str">
        <f>IF(AND(ISBLANK(F38),ISBLANK(G38)),"?", "Anything entered in this row will be ignored")</f>
        <v>?</v>
      </c>
      <c r="I38" s="1">
        <v>-1</v>
      </c>
    </row>
    <row r="39" spans="2:9" ht="45" x14ac:dyDescent="0.2">
      <c r="B39" s="1">
        <v>1381240</v>
      </c>
      <c r="C39" s="3" t="s">
        <v>57</v>
      </c>
      <c r="D39" s="14" t="s">
        <v>41</v>
      </c>
      <c r="E39" s="4"/>
      <c r="F39" s="8"/>
      <c r="G39" s="9"/>
      <c r="H39" s="15" t="str">
        <f ca="1">IF(AND(ISNA(MATCH(OFFSET($H39,0,-2)&amp;"",responseOption0,0)),NOT(TRIM(OFFSET($H39,0,-2)) = "")),"Response must be one of "&amp;INDEX(responseValidationRulesGroup0,3,1),IF(AND(IF(ISNA(INDEX(responseValidationRulesGroup0,MATCH(OFFSET($H39,0,-2)&amp;"",responseOption0,0),2)),FALSE,INDEX(responseValidationRulesGroup0,MATCH(OFFSET($H39,0,-2)&amp;"",responseOption0,0),2)),TRIM(OFFSET($H39,0,-1)) = ""),"A comment is required for this response",IF(IF(ISNA(INDEX(responseValidationRulesGroup0,MATCH(OFFSET($H39,0,-2)&amp;"",responseOption0,0),3)),FALSE,INDEX(responseValidationRulesGroup0,MATCH(OFFSET($H39,0,-2)&amp;"",responseOption0,0),3)),IF(TRIM(OFFSET($H39,0,-1)) = "","Complete","The comment must be left blank for this response"),IF(TRIM(OFFSET($H39,0,-2))="","Incomplete", "Complete"))))</f>
        <v>Incomplete</v>
      </c>
      <c r="I39" s="1">
        <v>1</v>
      </c>
    </row>
    <row r="40" spans="2:9" ht="45" x14ac:dyDescent="0.2">
      <c r="B40" s="1">
        <v>1381241</v>
      </c>
      <c r="C40" s="3" t="s">
        <v>58</v>
      </c>
      <c r="D40" s="14" t="s">
        <v>32</v>
      </c>
      <c r="E40" s="4"/>
      <c r="F40" s="8" t="s">
        <v>26</v>
      </c>
      <c r="G40" s="9"/>
      <c r="H40" s="15" t="str">
        <f ca="1">IF(AND(
            OR(OFFSET($H40,0,-2) = "-",OFFSET($H40,0,-2) = ""),OFFSET($H40,0,-1) = ""),"Incomplete","Complete")</f>
        <v>Incomplete</v>
      </c>
      <c r="I40" s="1">
        <v>0</v>
      </c>
    </row>
    <row r="41" spans="2:9" ht="20.100000000000001" customHeight="1" x14ac:dyDescent="0.2">
      <c r="B41" s="1"/>
      <c r="C41" s="54" t="s">
        <v>59</v>
      </c>
      <c r="D41" s="55"/>
      <c r="E41" s="56"/>
      <c r="F41" s="10"/>
      <c r="G41" s="11"/>
      <c r="H41" s="15" t="str">
        <f>IF(AND(ISBLANK(F41),ISBLANK(G41)),"?", "Anything entered in this row will be ignored")</f>
        <v>?</v>
      </c>
      <c r="I41" s="1">
        <v>-1</v>
      </c>
    </row>
    <row r="42" spans="2:9" ht="45" x14ac:dyDescent="0.2">
      <c r="B42" s="1">
        <v>1381242</v>
      </c>
      <c r="C42" s="3" t="s">
        <v>60</v>
      </c>
      <c r="D42" s="14" t="s">
        <v>41</v>
      </c>
      <c r="E42" s="4"/>
      <c r="F42" s="8"/>
      <c r="G42" s="9"/>
      <c r="H42" s="15" t="str">
        <f ca="1">IF(AND(ISNA(MATCH(OFFSET($H42,0,-2)&amp;"",responseOption0,0)),NOT(TRIM(OFFSET($H42,0,-2)) = "")),"Response must be one of "&amp;INDEX(responseValidationRulesGroup0,3,1),IF(AND(IF(ISNA(INDEX(responseValidationRulesGroup0,MATCH(OFFSET($H42,0,-2)&amp;"",responseOption0,0),2)),FALSE,INDEX(responseValidationRulesGroup0,MATCH(OFFSET($H42,0,-2)&amp;"",responseOption0,0),2)),TRIM(OFFSET($H42,0,-1)) = ""),"A comment is required for this response",IF(IF(ISNA(INDEX(responseValidationRulesGroup0,MATCH(OFFSET($H42,0,-2)&amp;"",responseOption0,0),3)),FALSE,INDEX(responseValidationRulesGroup0,MATCH(OFFSET($H42,0,-2)&amp;"",responseOption0,0),3)),IF(TRIM(OFFSET($H42,0,-1)) = "","Complete","The comment must be left blank for this response"),IF(TRIM(OFFSET($H42,0,-2))="","Incomplete", "Complete"))))</f>
        <v>Incomplete</v>
      </c>
      <c r="I42" s="1">
        <v>1</v>
      </c>
    </row>
    <row r="43" spans="2:9" ht="45" x14ac:dyDescent="0.2">
      <c r="B43" s="1">
        <v>1381243</v>
      </c>
      <c r="C43" s="3" t="s">
        <v>61</v>
      </c>
      <c r="D43" s="14" t="s">
        <v>32</v>
      </c>
      <c r="E43" s="4"/>
      <c r="F43" s="8" t="s">
        <v>26</v>
      </c>
      <c r="G43" s="9"/>
      <c r="H43" s="15" t="str">
        <f ca="1">IF(AND(
            OR(OFFSET($H43,0,-2) = "-",OFFSET($H43,0,-2) = ""),OFFSET($H43,0,-1) = ""),"Incomplete","Complete")</f>
        <v>Incomplete</v>
      </c>
      <c r="I43" s="1">
        <v>0</v>
      </c>
    </row>
    <row r="44" spans="2:9" ht="20.100000000000001" customHeight="1" x14ac:dyDescent="0.2">
      <c r="B44" s="1"/>
      <c r="C44" s="54" t="s">
        <v>62</v>
      </c>
      <c r="D44" s="55"/>
      <c r="E44" s="56"/>
      <c r="F44" s="10"/>
      <c r="G44" s="11"/>
      <c r="H44" s="15" t="str">
        <f>IF(AND(ISBLANK(F44),ISBLANK(G44)),"?", "Anything entered in this row will be ignored")</f>
        <v>?</v>
      </c>
      <c r="I44" s="1">
        <v>-1</v>
      </c>
    </row>
    <row r="45" spans="2:9" ht="45" x14ac:dyDescent="0.2">
      <c r="B45" s="1">
        <v>1381244</v>
      </c>
      <c r="C45" s="3" t="s">
        <v>63</v>
      </c>
      <c r="D45" s="14" t="s">
        <v>41</v>
      </c>
      <c r="E45" s="4"/>
      <c r="F45" s="8"/>
      <c r="G45" s="9"/>
      <c r="H45" s="15" t="str">
        <f ca="1">IF(AND(ISNA(MATCH(OFFSET($H45,0,-2)&amp;"",responseOption0,0)),NOT(TRIM(OFFSET($H45,0,-2)) = "")),"Response must be one of "&amp;INDEX(responseValidationRulesGroup0,3,1),IF(AND(IF(ISNA(INDEX(responseValidationRulesGroup0,MATCH(OFFSET($H45,0,-2)&amp;"",responseOption0,0),2)),FALSE,INDEX(responseValidationRulesGroup0,MATCH(OFFSET($H45,0,-2)&amp;"",responseOption0,0),2)),TRIM(OFFSET($H45,0,-1)) = ""),"A comment is required for this response",IF(IF(ISNA(INDEX(responseValidationRulesGroup0,MATCH(OFFSET($H45,0,-2)&amp;"",responseOption0,0),3)),FALSE,INDEX(responseValidationRulesGroup0,MATCH(OFFSET($H45,0,-2)&amp;"",responseOption0,0),3)),IF(TRIM(OFFSET($H45,0,-1)) = "","Complete","The comment must be left blank for this response"),IF(TRIM(OFFSET($H45,0,-2))="","Incomplete", "Complete"))))</f>
        <v>Incomplete</v>
      </c>
      <c r="I45" s="1">
        <v>1</v>
      </c>
    </row>
    <row r="46" spans="2:9" ht="45" x14ac:dyDescent="0.2">
      <c r="B46" s="1">
        <v>1381245</v>
      </c>
      <c r="C46" s="3" t="s">
        <v>64</v>
      </c>
      <c r="D46" s="14" t="s">
        <v>65</v>
      </c>
      <c r="E46" s="4"/>
      <c r="F46" s="8" t="s">
        <v>26</v>
      </c>
      <c r="G46" s="9"/>
      <c r="H46" s="15" t="str">
        <f ca="1">IF(AND(
            OR(OFFSET($H46,0,-2) = "-",OFFSET($H46,0,-2) = ""),OFFSET($H46,0,-1) = ""),"Incomplete","Complete")</f>
        <v>Incomplete</v>
      </c>
      <c r="I46" s="1">
        <v>0</v>
      </c>
    </row>
    <row r="47" spans="2:9" ht="20.100000000000001" customHeight="1" x14ac:dyDescent="0.2">
      <c r="B47" s="1"/>
      <c r="C47" s="54" t="s">
        <v>66</v>
      </c>
      <c r="D47" s="55"/>
      <c r="E47" s="56"/>
      <c r="F47" s="10"/>
      <c r="G47" s="11"/>
      <c r="H47" s="15" t="str">
        <f>IF(AND(ISBLANK(F47),ISBLANK(G47)),"?", "Anything entered in this row will be ignored")</f>
        <v>?</v>
      </c>
      <c r="I47" s="1">
        <v>-1</v>
      </c>
    </row>
    <row r="48" spans="2:9" ht="45" x14ac:dyDescent="0.2">
      <c r="B48" s="1">
        <v>1381246</v>
      </c>
      <c r="C48" s="3" t="s">
        <v>67</v>
      </c>
      <c r="D48" s="14" t="s">
        <v>41</v>
      </c>
      <c r="E48" s="4"/>
      <c r="F48" s="8"/>
      <c r="G48" s="9"/>
      <c r="H48" s="15" t="str">
        <f ca="1">IF(AND(ISNA(MATCH(OFFSET($H48,0,-2)&amp;"",responseOption0,0)),NOT(TRIM(OFFSET($H48,0,-2)) = "")),"Response must be one of "&amp;INDEX(responseValidationRulesGroup0,3,1),IF(AND(IF(ISNA(INDEX(responseValidationRulesGroup0,MATCH(OFFSET($H48,0,-2)&amp;"",responseOption0,0),2)),FALSE,INDEX(responseValidationRulesGroup0,MATCH(OFFSET($H48,0,-2)&amp;"",responseOption0,0),2)),TRIM(OFFSET($H48,0,-1)) = ""),"A comment is required for this response",IF(IF(ISNA(INDEX(responseValidationRulesGroup0,MATCH(OFFSET($H48,0,-2)&amp;"",responseOption0,0),3)),FALSE,INDEX(responseValidationRulesGroup0,MATCH(OFFSET($H48,0,-2)&amp;"",responseOption0,0),3)),IF(TRIM(OFFSET($H48,0,-1)) = "","Complete","The comment must be left blank for this response"),IF(TRIM(OFFSET($H48,0,-2))="","Incomplete", "Complete"))))</f>
        <v>Incomplete</v>
      </c>
      <c r="I48" s="1">
        <v>1</v>
      </c>
    </row>
    <row r="49" spans="2:9" ht="45" x14ac:dyDescent="0.2">
      <c r="B49" s="1">
        <v>1381247</v>
      </c>
      <c r="C49" s="3" t="s">
        <v>68</v>
      </c>
      <c r="D49" s="14" t="s">
        <v>65</v>
      </c>
      <c r="E49" s="4"/>
      <c r="F49" s="8" t="s">
        <v>26</v>
      </c>
      <c r="G49" s="9"/>
      <c r="H49" s="15" t="str">
        <f ca="1">IF(AND(
            OR(OFFSET($H49,0,-2) = "-",OFFSET($H49,0,-2) = ""),OFFSET($H49,0,-1) = ""),"Incomplete","Complete")</f>
        <v>Incomplete</v>
      </c>
      <c r="I49" s="1">
        <v>0</v>
      </c>
    </row>
    <row r="50" spans="2:9" ht="20.100000000000001" customHeight="1" x14ac:dyDescent="0.2">
      <c r="B50" s="1"/>
      <c r="C50" s="54" t="s">
        <v>69</v>
      </c>
      <c r="D50" s="55"/>
      <c r="E50" s="56"/>
      <c r="F50" s="10"/>
      <c r="G50" s="11"/>
      <c r="H50" s="15" t="str">
        <f>IF(AND(ISBLANK(F50),ISBLANK(G50)),"?", "Anything entered in this row will be ignored")</f>
        <v>?</v>
      </c>
      <c r="I50" s="1">
        <v>-1</v>
      </c>
    </row>
    <row r="51" spans="2:9" ht="45" x14ac:dyDescent="0.2">
      <c r="B51" s="1">
        <v>1381248</v>
      </c>
      <c r="C51" s="3" t="s">
        <v>70</v>
      </c>
      <c r="D51" s="14" t="s">
        <v>41</v>
      </c>
      <c r="E51" s="4"/>
      <c r="F51" s="8"/>
      <c r="G51" s="9"/>
      <c r="H51" s="15" t="str">
        <f ca="1">IF(AND(ISNA(MATCH(OFFSET($H51,0,-2)&amp;"",responseOption0,0)),NOT(TRIM(OFFSET($H51,0,-2)) = "")),"Response must be one of "&amp;INDEX(responseValidationRulesGroup0,3,1),IF(AND(IF(ISNA(INDEX(responseValidationRulesGroup0,MATCH(OFFSET($H51,0,-2)&amp;"",responseOption0,0),2)),FALSE,INDEX(responseValidationRulesGroup0,MATCH(OFFSET($H51,0,-2)&amp;"",responseOption0,0),2)),TRIM(OFFSET($H51,0,-1)) = ""),"A comment is required for this response",IF(IF(ISNA(INDEX(responseValidationRulesGroup0,MATCH(OFFSET($H51,0,-2)&amp;"",responseOption0,0),3)),FALSE,INDEX(responseValidationRulesGroup0,MATCH(OFFSET($H51,0,-2)&amp;"",responseOption0,0),3)),IF(TRIM(OFFSET($H51,0,-1)) = "","Complete","The comment must be left blank for this response"),IF(TRIM(OFFSET($H51,0,-2))="","Incomplete", "Complete"))))</f>
        <v>Incomplete</v>
      </c>
      <c r="I51" s="1">
        <v>1</v>
      </c>
    </row>
    <row r="52" spans="2:9" ht="45" x14ac:dyDescent="0.2">
      <c r="B52" s="1">
        <v>1381249</v>
      </c>
      <c r="C52" s="3" t="s">
        <v>71</v>
      </c>
      <c r="D52" s="14" t="s">
        <v>65</v>
      </c>
      <c r="E52" s="4"/>
      <c r="F52" s="8" t="s">
        <v>26</v>
      </c>
      <c r="G52" s="9"/>
      <c r="H52" s="15" t="str">
        <f ca="1">IF(AND(
            OR(OFFSET($H52,0,-2) = "-",OFFSET($H52,0,-2) = ""),OFFSET($H52,0,-1) = ""),"Incomplete","Complete")</f>
        <v>Incomplete</v>
      </c>
      <c r="I52" s="1">
        <v>0</v>
      </c>
    </row>
    <row r="53" spans="2:9" ht="20.100000000000001" customHeight="1" x14ac:dyDescent="0.2">
      <c r="B53" s="1"/>
      <c r="C53" s="54" t="s">
        <v>72</v>
      </c>
      <c r="D53" s="55"/>
      <c r="E53" s="56"/>
      <c r="F53" s="10"/>
      <c r="G53" s="11"/>
      <c r="H53" s="15" t="str">
        <f>IF(AND(ISBLANK(F53),ISBLANK(G53)),"?", "Anything entered in this row will be ignored")</f>
        <v>?</v>
      </c>
      <c r="I53" s="1">
        <v>-1</v>
      </c>
    </row>
    <row r="54" spans="2:9" ht="45" x14ac:dyDescent="0.2">
      <c r="B54" s="1">
        <v>1381250</v>
      </c>
      <c r="C54" s="3" t="s">
        <v>73</v>
      </c>
      <c r="D54" s="14" t="s">
        <v>41</v>
      </c>
      <c r="E54" s="4"/>
      <c r="F54" s="8"/>
      <c r="G54" s="9"/>
      <c r="H54" s="15" t="str">
        <f ca="1">IF(AND(ISNA(MATCH(OFFSET($H54,0,-2)&amp;"",responseOption0,0)),NOT(TRIM(OFFSET($H54,0,-2)) = "")),"Response must be one of "&amp;INDEX(responseValidationRulesGroup0,3,1),IF(AND(IF(ISNA(INDEX(responseValidationRulesGroup0,MATCH(OFFSET($H54,0,-2)&amp;"",responseOption0,0),2)),FALSE,INDEX(responseValidationRulesGroup0,MATCH(OFFSET($H54,0,-2)&amp;"",responseOption0,0),2)),TRIM(OFFSET($H54,0,-1)) = ""),"A comment is required for this response",IF(IF(ISNA(INDEX(responseValidationRulesGroup0,MATCH(OFFSET($H54,0,-2)&amp;"",responseOption0,0),3)),FALSE,INDEX(responseValidationRulesGroup0,MATCH(OFFSET($H54,0,-2)&amp;"",responseOption0,0),3)),IF(TRIM(OFFSET($H54,0,-1)) = "","Complete","The comment must be left blank for this response"),IF(TRIM(OFFSET($H54,0,-2))="","Incomplete", "Complete"))))</f>
        <v>Incomplete</v>
      </c>
      <c r="I54" s="1">
        <v>1</v>
      </c>
    </row>
    <row r="55" spans="2:9" ht="45" x14ac:dyDescent="0.2">
      <c r="B55" s="1">
        <v>1381251</v>
      </c>
      <c r="C55" s="3" t="s">
        <v>74</v>
      </c>
      <c r="D55" s="14" t="s">
        <v>65</v>
      </c>
      <c r="E55" s="4"/>
      <c r="F55" s="8" t="s">
        <v>26</v>
      </c>
      <c r="G55" s="9"/>
      <c r="H55" s="15" t="str">
        <f ca="1">IF(AND(
            OR(OFFSET($H55,0,-2) = "-",OFFSET($H55,0,-2) = ""),OFFSET($H55,0,-1) = ""),"Incomplete","Complete")</f>
        <v>Incomplete</v>
      </c>
      <c r="I55" s="1">
        <v>0</v>
      </c>
    </row>
    <row r="56" spans="2:9" ht="20.100000000000001" customHeight="1" x14ac:dyDescent="0.2">
      <c r="B56" s="1"/>
      <c r="C56" s="54" t="s">
        <v>75</v>
      </c>
      <c r="D56" s="55"/>
      <c r="E56" s="56"/>
      <c r="F56" s="10"/>
      <c r="G56" s="11"/>
      <c r="H56" s="15" t="str">
        <f>IF(AND(ISBLANK(F56),ISBLANK(G56)),"?", "Anything entered in this row will be ignored")</f>
        <v>?</v>
      </c>
      <c r="I56" s="1">
        <v>-1</v>
      </c>
    </row>
    <row r="57" spans="2:9" ht="45" x14ac:dyDescent="0.2">
      <c r="B57" s="1">
        <v>1381252</v>
      </c>
      <c r="C57" s="3" t="s">
        <v>76</v>
      </c>
      <c r="D57" s="14" t="s">
        <v>41</v>
      </c>
      <c r="E57" s="4"/>
      <c r="F57" s="8"/>
      <c r="G57" s="9"/>
      <c r="H57" s="15" t="str">
        <f ca="1">IF(AND(ISNA(MATCH(OFFSET($H57,0,-2)&amp;"",responseOption0,0)),NOT(TRIM(OFFSET($H57,0,-2)) = "")),"Response must be one of "&amp;INDEX(responseValidationRulesGroup0,3,1),IF(AND(IF(ISNA(INDEX(responseValidationRulesGroup0,MATCH(OFFSET($H57,0,-2)&amp;"",responseOption0,0),2)),FALSE,INDEX(responseValidationRulesGroup0,MATCH(OFFSET($H57,0,-2)&amp;"",responseOption0,0),2)),TRIM(OFFSET($H57,0,-1)) = ""),"A comment is required for this response",IF(IF(ISNA(INDEX(responseValidationRulesGroup0,MATCH(OFFSET($H57,0,-2)&amp;"",responseOption0,0),3)),FALSE,INDEX(responseValidationRulesGroup0,MATCH(OFFSET($H57,0,-2)&amp;"",responseOption0,0),3)),IF(TRIM(OFFSET($H57,0,-1)) = "","Complete","The comment must be left blank for this response"),IF(TRIM(OFFSET($H57,0,-2))="","Incomplete", "Complete"))))</f>
        <v>Incomplete</v>
      </c>
      <c r="I57" s="1">
        <v>1</v>
      </c>
    </row>
    <row r="58" spans="2:9" ht="45" x14ac:dyDescent="0.2">
      <c r="B58" s="1">
        <v>1381253</v>
      </c>
      <c r="C58" s="3" t="s">
        <v>77</v>
      </c>
      <c r="D58" s="14" t="s">
        <v>65</v>
      </c>
      <c r="E58" s="4"/>
      <c r="F58" s="8" t="s">
        <v>26</v>
      </c>
      <c r="G58" s="9"/>
      <c r="H58" s="15" t="str">
        <f ca="1">IF(AND(
            OR(OFFSET($H58,0,-2) = "-",OFFSET($H58,0,-2) = ""),OFFSET($H58,0,-1) = ""),"Incomplete","Complete")</f>
        <v>Incomplete</v>
      </c>
      <c r="I58" s="1">
        <v>0</v>
      </c>
    </row>
    <row r="59" spans="2:9" ht="20.100000000000001" customHeight="1" x14ac:dyDescent="0.2">
      <c r="B59" s="1"/>
      <c r="C59" s="54" t="s">
        <v>78</v>
      </c>
      <c r="D59" s="55"/>
      <c r="E59" s="56"/>
      <c r="F59" s="10"/>
      <c r="G59" s="11"/>
      <c r="H59" s="15" t="str">
        <f>IF(AND(ISBLANK(F59),ISBLANK(G59)),"?", "Anything entered in this row will be ignored")</f>
        <v>?</v>
      </c>
      <c r="I59" s="1">
        <v>-1</v>
      </c>
    </row>
    <row r="60" spans="2:9" ht="45" x14ac:dyDescent="0.2">
      <c r="B60" s="1">
        <v>1381254</v>
      </c>
      <c r="C60" s="3" t="s">
        <v>79</v>
      </c>
      <c r="D60" s="14" t="s">
        <v>41</v>
      </c>
      <c r="E60" s="4"/>
      <c r="F60" s="8"/>
      <c r="G60" s="9"/>
      <c r="H60" s="15" t="str">
        <f ca="1">IF(AND(ISNA(MATCH(OFFSET($H60,0,-2)&amp;"",responseOption0,0)),NOT(TRIM(OFFSET($H60,0,-2)) = "")),"Response must be one of "&amp;INDEX(responseValidationRulesGroup0,3,1),IF(AND(IF(ISNA(INDEX(responseValidationRulesGroup0,MATCH(OFFSET($H60,0,-2)&amp;"",responseOption0,0),2)),FALSE,INDEX(responseValidationRulesGroup0,MATCH(OFFSET($H60,0,-2)&amp;"",responseOption0,0),2)),TRIM(OFFSET($H60,0,-1)) = ""),"A comment is required for this response",IF(IF(ISNA(INDEX(responseValidationRulesGroup0,MATCH(OFFSET($H60,0,-2)&amp;"",responseOption0,0),3)),FALSE,INDEX(responseValidationRulesGroup0,MATCH(OFFSET($H60,0,-2)&amp;"",responseOption0,0),3)),IF(TRIM(OFFSET($H60,0,-1)) = "","Complete","The comment must be left blank for this response"),IF(TRIM(OFFSET($H60,0,-2))="","Incomplete", "Complete"))))</f>
        <v>Incomplete</v>
      </c>
      <c r="I60" s="1">
        <v>1</v>
      </c>
    </row>
    <row r="61" spans="2:9" ht="45" x14ac:dyDescent="0.2">
      <c r="B61" s="1">
        <v>1381255</v>
      </c>
      <c r="C61" s="3" t="s">
        <v>80</v>
      </c>
      <c r="D61" s="14" t="s">
        <v>65</v>
      </c>
      <c r="E61" s="4"/>
      <c r="F61" s="8" t="s">
        <v>26</v>
      </c>
      <c r="G61" s="9"/>
      <c r="H61" s="15" t="str">
        <f ca="1">IF(AND(
            OR(OFFSET($H61,0,-2) = "-",OFFSET($H61,0,-2) = ""),OFFSET($H61,0,-1) = ""),"Incomplete","Complete")</f>
        <v>Incomplete</v>
      </c>
      <c r="I61" s="1">
        <v>0</v>
      </c>
    </row>
    <row r="62" spans="2:9" ht="20.100000000000001" customHeight="1" x14ac:dyDescent="0.2">
      <c r="B62" s="1"/>
      <c r="C62" s="54" t="s">
        <v>81</v>
      </c>
      <c r="D62" s="55"/>
      <c r="E62" s="56"/>
      <c r="F62" s="10"/>
      <c r="G62" s="11"/>
      <c r="H62" s="15" t="str">
        <f>IF(AND(ISBLANK(F62),ISBLANK(G62)),"?", "Anything entered in this row will be ignored")</f>
        <v>?</v>
      </c>
      <c r="I62" s="1">
        <v>-1</v>
      </c>
    </row>
    <row r="63" spans="2:9" ht="45" x14ac:dyDescent="0.2">
      <c r="B63" s="1">
        <v>1381256</v>
      </c>
      <c r="C63" s="3" t="s">
        <v>82</v>
      </c>
      <c r="D63" s="14" t="s">
        <v>41</v>
      </c>
      <c r="E63" s="4"/>
      <c r="F63" s="8"/>
      <c r="G63" s="9"/>
      <c r="H63" s="15" t="str">
        <f ca="1">IF(AND(ISNA(MATCH(OFFSET($H63,0,-2)&amp;"",responseOption0,0)),NOT(TRIM(OFFSET($H63,0,-2)) = "")),"Response must be one of "&amp;INDEX(responseValidationRulesGroup0,3,1),IF(AND(IF(ISNA(INDEX(responseValidationRulesGroup0,MATCH(OFFSET($H63,0,-2)&amp;"",responseOption0,0),2)),FALSE,INDEX(responseValidationRulesGroup0,MATCH(OFFSET($H63,0,-2)&amp;"",responseOption0,0),2)),TRIM(OFFSET($H63,0,-1)) = ""),"A comment is required for this response",IF(IF(ISNA(INDEX(responseValidationRulesGroup0,MATCH(OFFSET($H63,0,-2)&amp;"",responseOption0,0),3)),FALSE,INDEX(responseValidationRulesGroup0,MATCH(OFFSET($H63,0,-2)&amp;"",responseOption0,0),3)),IF(TRIM(OFFSET($H63,0,-1)) = "","Complete","The comment must be left blank for this response"),IF(TRIM(OFFSET($H63,0,-2))="","Incomplete", "Complete"))))</f>
        <v>Incomplete</v>
      </c>
      <c r="I63" s="1">
        <v>1</v>
      </c>
    </row>
    <row r="64" spans="2:9" ht="45" x14ac:dyDescent="0.2">
      <c r="B64" s="1">
        <v>1381298</v>
      </c>
      <c r="C64" s="3" t="s">
        <v>83</v>
      </c>
      <c r="D64" s="14" t="s">
        <v>65</v>
      </c>
      <c r="E64" s="4"/>
      <c r="F64" s="8" t="s">
        <v>26</v>
      </c>
      <c r="G64" s="9"/>
      <c r="H64" s="15" t="str">
        <f ca="1">IF(AND(
            OR(OFFSET($H64,0,-2) = "-",OFFSET($H64,0,-2) = ""),OFFSET($H64,0,-1) = ""),"Incomplete","Complete")</f>
        <v>Incomplete</v>
      </c>
      <c r="I64" s="1">
        <v>0</v>
      </c>
    </row>
    <row r="65" spans="2:9" ht="20.100000000000001" customHeight="1" x14ac:dyDescent="0.2">
      <c r="B65" s="1"/>
      <c r="C65" s="54" t="s">
        <v>84</v>
      </c>
      <c r="D65" s="55"/>
      <c r="E65" s="56"/>
      <c r="F65" s="10"/>
      <c r="G65" s="11"/>
      <c r="H65" s="15" t="str">
        <f>IF(AND(ISBLANK(F65),ISBLANK(G65)),"?", "Anything entered in this row will be ignored")</f>
        <v>?</v>
      </c>
      <c r="I65" s="1">
        <v>-1</v>
      </c>
    </row>
    <row r="66" spans="2:9" ht="45" x14ac:dyDescent="0.2">
      <c r="B66" s="1">
        <v>1381299</v>
      </c>
      <c r="C66" s="3" t="s">
        <v>85</v>
      </c>
      <c r="D66" s="14" t="s">
        <v>41</v>
      </c>
      <c r="E66" s="4"/>
      <c r="F66" s="8"/>
      <c r="G66" s="9"/>
      <c r="H66" s="15" t="str">
        <f ca="1">IF(AND(ISNA(MATCH(OFFSET($H66,0,-2)&amp;"",responseOption0,0)),NOT(TRIM(OFFSET($H66,0,-2)) = "")),"Response must be one of "&amp;INDEX(responseValidationRulesGroup0,3,1),IF(AND(IF(ISNA(INDEX(responseValidationRulesGroup0,MATCH(OFFSET($H66,0,-2)&amp;"",responseOption0,0),2)),FALSE,INDEX(responseValidationRulesGroup0,MATCH(OFFSET($H66,0,-2)&amp;"",responseOption0,0),2)),TRIM(OFFSET($H66,0,-1)) = ""),"A comment is required for this response",IF(IF(ISNA(INDEX(responseValidationRulesGroup0,MATCH(OFFSET($H66,0,-2)&amp;"",responseOption0,0),3)),FALSE,INDEX(responseValidationRulesGroup0,MATCH(OFFSET($H66,0,-2)&amp;"",responseOption0,0),3)),IF(TRIM(OFFSET($H66,0,-1)) = "","Complete","The comment must be left blank for this response"),IF(TRIM(OFFSET($H66,0,-2))="","Incomplete", "Complete"))))</f>
        <v>Incomplete</v>
      </c>
      <c r="I66" s="1">
        <v>1</v>
      </c>
    </row>
    <row r="67" spans="2:9" ht="45" x14ac:dyDescent="0.2">
      <c r="B67" s="1">
        <v>1381300</v>
      </c>
      <c r="C67" s="3" t="s">
        <v>86</v>
      </c>
      <c r="D67" s="14" t="s">
        <v>65</v>
      </c>
      <c r="E67" s="4"/>
      <c r="F67" s="8" t="s">
        <v>26</v>
      </c>
      <c r="G67" s="9"/>
      <c r="H67" s="15" t="str">
        <f ca="1">IF(AND(
            OR(OFFSET($H67,0,-2) = "-",OFFSET($H67,0,-2) = ""),OFFSET($H67,0,-1) = ""),"Incomplete","Complete")</f>
        <v>Incomplete</v>
      </c>
      <c r="I67" s="1">
        <v>0</v>
      </c>
    </row>
    <row r="68" spans="2:9" ht="20.100000000000001" customHeight="1" x14ac:dyDescent="0.2">
      <c r="B68" s="1"/>
      <c r="C68" s="54" t="s">
        <v>87</v>
      </c>
      <c r="D68" s="55"/>
      <c r="E68" s="56"/>
      <c r="F68" s="10"/>
      <c r="G68" s="11"/>
      <c r="H68" s="15" t="str">
        <f>IF(AND(ISBLANK(F68),ISBLANK(G68)),"?", "Anything entered in this row will be ignored")</f>
        <v>?</v>
      </c>
      <c r="I68" s="1">
        <v>-1</v>
      </c>
    </row>
    <row r="69" spans="2:9" ht="45" x14ac:dyDescent="0.2">
      <c r="B69" s="1">
        <v>1381301</v>
      </c>
      <c r="C69" s="3" t="s">
        <v>88</v>
      </c>
      <c r="D69" s="14" t="s">
        <v>41</v>
      </c>
      <c r="E69" s="4"/>
      <c r="F69" s="8"/>
      <c r="G69" s="9"/>
      <c r="H69" s="15" t="str">
        <f ca="1">IF(AND(ISNA(MATCH(OFFSET($H69,0,-2)&amp;"",responseOption0,0)),NOT(TRIM(OFFSET($H69,0,-2)) = "")),"Response must be one of "&amp;INDEX(responseValidationRulesGroup0,3,1),IF(AND(IF(ISNA(INDEX(responseValidationRulesGroup0,MATCH(OFFSET($H69,0,-2)&amp;"",responseOption0,0),2)),FALSE,INDEX(responseValidationRulesGroup0,MATCH(OFFSET($H69,0,-2)&amp;"",responseOption0,0),2)),TRIM(OFFSET($H69,0,-1)) = ""),"A comment is required for this response",IF(IF(ISNA(INDEX(responseValidationRulesGroup0,MATCH(OFFSET($H69,0,-2)&amp;"",responseOption0,0),3)),FALSE,INDEX(responseValidationRulesGroup0,MATCH(OFFSET($H69,0,-2)&amp;"",responseOption0,0),3)),IF(TRIM(OFFSET($H69,0,-1)) = "","Complete","The comment must be left blank for this response"),IF(TRIM(OFFSET($H69,0,-2))="","Incomplete", "Complete"))))</f>
        <v>Incomplete</v>
      </c>
      <c r="I69" s="1">
        <v>1</v>
      </c>
    </row>
    <row r="70" spans="2:9" ht="45" x14ac:dyDescent="0.2">
      <c r="B70" s="1">
        <v>1381302</v>
      </c>
      <c r="C70" s="3" t="s">
        <v>89</v>
      </c>
      <c r="D70" s="14" t="s">
        <v>65</v>
      </c>
      <c r="E70" s="4"/>
      <c r="F70" s="8" t="s">
        <v>26</v>
      </c>
      <c r="G70" s="9"/>
      <c r="H70" s="15" t="str">
        <f ca="1">IF(AND(
            OR(OFFSET($H70,0,-2) = "-",OFFSET($H70,0,-2) = ""),OFFSET($H70,0,-1) = ""),"Incomplete","Complete")</f>
        <v>Incomplete</v>
      </c>
      <c r="I70" s="1">
        <v>0</v>
      </c>
    </row>
    <row r="71" spans="2:9" ht="20.100000000000001" customHeight="1" x14ac:dyDescent="0.2">
      <c r="B71" s="1"/>
      <c r="C71" s="54" t="s">
        <v>90</v>
      </c>
      <c r="D71" s="55"/>
      <c r="E71" s="56"/>
      <c r="F71" s="10"/>
      <c r="G71" s="11"/>
      <c r="H71" s="15" t="str">
        <f>IF(AND(ISBLANK(F71),ISBLANK(G71)),"?", "Anything entered in this row will be ignored")</f>
        <v>?</v>
      </c>
      <c r="I71" s="1">
        <v>-1</v>
      </c>
    </row>
    <row r="72" spans="2:9" ht="45" x14ac:dyDescent="0.2">
      <c r="B72" s="1">
        <v>1381303</v>
      </c>
      <c r="C72" s="3" t="s">
        <v>91</v>
      </c>
      <c r="D72" s="14" t="s">
        <v>41</v>
      </c>
      <c r="E72" s="4"/>
      <c r="F72" s="8"/>
      <c r="G72" s="9"/>
      <c r="H72" s="15" t="str">
        <f ca="1">IF(AND(ISNA(MATCH(OFFSET($H72,0,-2)&amp;"",responseOption0,0)),NOT(TRIM(OFFSET($H72,0,-2)) = "")),"Response must be one of "&amp;INDEX(responseValidationRulesGroup0,3,1),IF(AND(IF(ISNA(INDEX(responseValidationRulesGroup0,MATCH(OFFSET($H72,0,-2)&amp;"",responseOption0,0),2)),FALSE,INDEX(responseValidationRulesGroup0,MATCH(OFFSET($H72,0,-2)&amp;"",responseOption0,0),2)),TRIM(OFFSET($H72,0,-1)) = ""),"A comment is required for this response",IF(IF(ISNA(INDEX(responseValidationRulesGroup0,MATCH(OFFSET($H72,0,-2)&amp;"",responseOption0,0),3)),FALSE,INDEX(responseValidationRulesGroup0,MATCH(OFFSET($H72,0,-2)&amp;"",responseOption0,0),3)),IF(TRIM(OFFSET($H72,0,-1)) = "","Complete","The comment must be left blank for this response"),IF(TRIM(OFFSET($H72,0,-2))="","Incomplete", "Complete"))))</f>
        <v>Incomplete</v>
      </c>
      <c r="I72" s="1">
        <v>1</v>
      </c>
    </row>
    <row r="73" spans="2:9" ht="45" x14ac:dyDescent="0.2">
      <c r="B73" s="1">
        <v>1381304</v>
      </c>
      <c r="C73" s="3" t="s">
        <v>92</v>
      </c>
      <c r="D73" s="14" t="s">
        <v>65</v>
      </c>
      <c r="E73" s="4"/>
      <c r="F73" s="8" t="s">
        <v>26</v>
      </c>
      <c r="G73" s="9"/>
      <c r="H73" s="15" t="str">
        <f ca="1">IF(AND(
            OR(OFFSET($H73,0,-2) = "-",OFFSET($H73,0,-2) = ""),OFFSET($H73,0,-1) = ""),"Incomplete","Complete")</f>
        <v>Incomplete</v>
      </c>
      <c r="I73" s="1">
        <v>0</v>
      </c>
    </row>
    <row r="74" spans="2:9" ht="20.100000000000001" customHeight="1" x14ac:dyDescent="0.2">
      <c r="B74" s="1"/>
      <c r="C74" s="54" t="s">
        <v>93</v>
      </c>
      <c r="D74" s="55"/>
      <c r="E74" s="56"/>
      <c r="F74" s="10"/>
      <c r="G74" s="11"/>
      <c r="H74" s="15" t="str">
        <f>IF(AND(ISBLANK(F74),ISBLANK(G74)),"?", "Anything entered in this row will be ignored")</f>
        <v>?</v>
      </c>
      <c r="I74" s="1">
        <v>-1</v>
      </c>
    </row>
    <row r="75" spans="2:9" ht="45" x14ac:dyDescent="0.2">
      <c r="B75" s="1">
        <v>1381357</v>
      </c>
      <c r="C75" s="3" t="s">
        <v>94</v>
      </c>
      <c r="D75" s="14" t="s">
        <v>41</v>
      </c>
      <c r="E75" s="4"/>
      <c r="F75" s="8"/>
      <c r="G75" s="9"/>
      <c r="H75" s="15" t="str">
        <f ca="1">IF(AND(ISNA(MATCH(OFFSET($H75,0,-2)&amp;"",responseOption0,0)),NOT(TRIM(OFFSET($H75,0,-2)) = "")),"Response must be one of "&amp;INDEX(responseValidationRulesGroup0,3,1),IF(AND(IF(ISNA(INDEX(responseValidationRulesGroup0,MATCH(OFFSET($H75,0,-2)&amp;"",responseOption0,0),2)),FALSE,INDEX(responseValidationRulesGroup0,MATCH(OFFSET($H75,0,-2)&amp;"",responseOption0,0),2)),TRIM(OFFSET($H75,0,-1)) = ""),"A comment is required for this response",IF(IF(ISNA(INDEX(responseValidationRulesGroup0,MATCH(OFFSET($H75,0,-2)&amp;"",responseOption0,0),3)),FALSE,INDEX(responseValidationRulesGroup0,MATCH(OFFSET($H75,0,-2)&amp;"",responseOption0,0),3)),IF(TRIM(OFFSET($H75,0,-1)) = "","Complete","The comment must be left blank for this response"),IF(TRIM(OFFSET($H75,0,-2))="","Incomplete", "Complete"))))</f>
        <v>Incomplete</v>
      </c>
      <c r="I75" s="1">
        <v>1</v>
      </c>
    </row>
    <row r="76" spans="2:9" ht="45" x14ac:dyDescent="0.2">
      <c r="B76" s="1">
        <v>1381358</v>
      </c>
      <c r="C76" s="3" t="s">
        <v>95</v>
      </c>
      <c r="D76" s="14" t="s">
        <v>65</v>
      </c>
      <c r="E76" s="4"/>
      <c r="F76" s="8" t="s">
        <v>26</v>
      </c>
      <c r="G76" s="9"/>
      <c r="H76" s="15" t="str">
        <f ca="1">IF(AND(
            OR(OFFSET($H76,0,-2) = "-",OFFSET($H76,0,-2) = ""),OFFSET($H76,0,-1) = ""),"Incomplete","Complete")</f>
        <v>Incomplete</v>
      </c>
      <c r="I76" s="1">
        <v>0</v>
      </c>
    </row>
    <row r="77" spans="2:9" ht="20.100000000000001" customHeight="1" x14ac:dyDescent="0.2">
      <c r="B77" s="1"/>
      <c r="C77" s="54" t="s">
        <v>96</v>
      </c>
      <c r="D77" s="55"/>
      <c r="E77" s="56"/>
      <c r="F77" s="10"/>
      <c r="G77" s="11"/>
      <c r="H77" s="15" t="str">
        <f>IF(AND(ISBLANK(F77),ISBLANK(G77)),"?", "Anything entered in this row will be ignored")</f>
        <v>?</v>
      </c>
      <c r="I77" s="1">
        <v>-1</v>
      </c>
    </row>
    <row r="78" spans="2:9" ht="45" x14ac:dyDescent="0.2">
      <c r="B78" s="1">
        <v>1381359</v>
      </c>
      <c r="C78" s="3" t="s">
        <v>97</v>
      </c>
      <c r="D78" s="14" t="s">
        <v>41</v>
      </c>
      <c r="E78" s="4"/>
      <c r="F78" s="8"/>
      <c r="G78" s="9"/>
      <c r="H78" s="15" t="str">
        <f ca="1">IF(AND(ISNA(MATCH(OFFSET($H78,0,-2)&amp;"",responseOption0,0)),NOT(TRIM(OFFSET($H78,0,-2)) = "")),"Response must be one of "&amp;INDEX(responseValidationRulesGroup0,3,1),IF(AND(IF(ISNA(INDEX(responseValidationRulesGroup0,MATCH(OFFSET($H78,0,-2)&amp;"",responseOption0,0),2)),FALSE,INDEX(responseValidationRulesGroup0,MATCH(OFFSET($H78,0,-2)&amp;"",responseOption0,0),2)),TRIM(OFFSET($H78,0,-1)) = ""),"A comment is required for this response",IF(IF(ISNA(INDEX(responseValidationRulesGroup0,MATCH(OFFSET($H78,0,-2)&amp;"",responseOption0,0),3)),FALSE,INDEX(responseValidationRulesGroup0,MATCH(OFFSET($H78,0,-2)&amp;"",responseOption0,0),3)),IF(TRIM(OFFSET($H78,0,-1)) = "","Complete","The comment must be left blank for this response"),IF(TRIM(OFFSET($H78,0,-2))="","Incomplete", "Complete"))))</f>
        <v>Incomplete</v>
      </c>
      <c r="I78" s="1">
        <v>1</v>
      </c>
    </row>
    <row r="79" spans="2:9" ht="45" x14ac:dyDescent="0.2">
      <c r="B79" s="1">
        <v>1381360</v>
      </c>
      <c r="C79" s="3" t="s">
        <v>98</v>
      </c>
      <c r="D79" s="14" t="s">
        <v>65</v>
      </c>
      <c r="E79" s="4"/>
      <c r="F79" s="8" t="s">
        <v>26</v>
      </c>
      <c r="G79" s="9"/>
      <c r="H79" s="15" t="str">
        <f ca="1">IF(AND(
            OR(OFFSET($H79,0,-2) = "-",OFFSET($H79,0,-2) = ""),OFFSET($H79,0,-1) = ""),"Incomplete","Complete")</f>
        <v>Incomplete</v>
      </c>
      <c r="I79" s="1">
        <v>0</v>
      </c>
    </row>
    <row r="80" spans="2:9" ht="20.100000000000001" customHeight="1" x14ac:dyDescent="0.2">
      <c r="B80" s="1"/>
      <c r="C80" s="54" t="s">
        <v>99</v>
      </c>
      <c r="D80" s="55"/>
      <c r="E80" s="56"/>
      <c r="F80" s="10"/>
      <c r="G80" s="11"/>
      <c r="H80" s="15" t="str">
        <f>IF(AND(ISBLANK(F80),ISBLANK(G80)),"?", "Anything entered in this row will be ignored")</f>
        <v>?</v>
      </c>
      <c r="I80" s="1">
        <v>-1</v>
      </c>
    </row>
    <row r="81" spans="2:9" ht="45" x14ac:dyDescent="0.2">
      <c r="B81" s="1">
        <v>1381361</v>
      </c>
      <c r="C81" s="3" t="s">
        <v>100</v>
      </c>
      <c r="D81" s="14" t="s">
        <v>41</v>
      </c>
      <c r="E81" s="4"/>
      <c r="F81" s="8"/>
      <c r="G81" s="9"/>
      <c r="H81" s="15" t="str">
        <f ca="1">IF(AND(ISNA(MATCH(OFFSET($H81,0,-2)&amp;"",responseOption0,0)),NOT(TRIM(OFFSET($H81,0,-2)) = "")),"Response must be one of "&amp;INDEX(responseValidationRulesGroup0,3,1),IF(AND(IF(ISNA(INDEX(responseValidationRulesGroup0,MATCH(OFFSET($H81,0,-2)&amp;"",responseOption0,0),2)),FALSE,INDEX(responseValidationRulesGroup0,MATCH(OFFSET($H81,0,-2)&amp;"",responseOption0,0),2)),TRIM(OFFSET($H81,0,-1)) = ""),"A comment is required for this response",IF(IF(ISNA(INDEX(responseValidationRulesGroup0,MATCH(OFFSET($H81,0,-2)&amp;"",responseOption0,0),3)),FALSE,INDEX(responseValidationRulesGroup0,MATCH(OFFSET($H81,0,-2)&amp;"",responseOption0,0),3)),IF(TRIM(OFFSET($H81,0,-1)) = "","Complete","The comment must be left blank for this response"),IF(TRIM(OFFSET($H81,0,-2))="","Incomplete", "Complete"))))</f>
        <v>Incomplete</v>
      </c>
      <c r="I81" s="1">
        <v>1</v>
      </c>
    </row>
    <row r="82" spans="2:9" ht="45" x14ac:dyDescent="0.2">
      <c r="B82" s="1">
        <v>1381362</v>
      </c>
      <c r="C82" s="3" t="s">
        <v>101</v>
      </c>
      <c r="D82" s="14" t="s">
        <v>65</v>
      </c>
      <c r="E82" s="4"/>
      <c r="F82" s="8" t="s">
        <v>26</v>
      </c>
      <c r="G82" s="9"/>
      <c r="H82" s="15" t="str">
        <f ca="1">IF(AND(
            OR(OFFSET($H82,0,-2) = "-",OFFSET($H82,0,-2) = ""),OFFSET($H82,0,-1) = ""),"Incomplete","Complete")</f>
        <v>Incomplete</v>
      </c>
      <c r="I82" s="1">
        <v>0</v>
      </c>
    </row>
    <row r="83" spans="2:9" ht="20.100000000000001" customHeight="1" x14ac:dyDescent="0.2">
      <c r="B83" s="1"/>
      <c r="C83" s="54" t="s">
        <v>102</v>
      </c>
      <c r="D83" s="55"/>
      <c r="E83" s="56"/>
      <c r="F83" s="10"/>
      <c r="G83" s="11"/>
      <c r="H83" s="15" t="str">
        <f>IF(AND(ISBLANK(F83),ISBLANK(G83)),"?", "Anything entered in this row will be ignored")</f>
        <v>?</v>
      </c>
      <c r="I83" s="1">
        <v>-1</v>
      </c>
    </row>
    <row r="84" spans="2:9" ht="45" x14ac:dyDescent="0.2">
      <c r="B84" s="1">
        <v>1381363</v>
      </c>
      <c r="C84" s="3" t="s">
        <v>103</v>
      </c>
      <c r="D84" s="14" t="s">
        <v>41</v>
      </c>
      <c r="E84" s="4"/>
      <c r="F84" s="8"/>
      <c r="G84" s="9"/>
      <c r="H84" s="15" t="str">
        <f ca="1">IF(AND(ISNA(MATCH(OFFSET($H84,0,-2)&amp;"",responseOption0,0)),NOT(TRIM(OFFSET($H84,0,-2)) = "")),"Response must be one of "&amp;INDEX(responseValidationRulesGroup0,3,1),IF(AND(IF(ISNA(INDEX(responseValidationRulesGroup0,MATCH(OFFSET($H84,0,-2)&amp;"",responseOption0,0),2)),FALSE,INDEX(responseValidationRulesGroup0,MATCH(OFFSET($H84,0,-2)&amp;"",responseOption0,0),2)),TRIM(OFFSET($H84,0,-1)) = ""),"A comment is required for this response",IF(IF(ISNA(INDEX(responseValidationRulesGroup0,MATCH(OFFSET($H84,0,-2)&amp;"",responseOption0,0),3)),FALSE,INDEX(responseValidationRulesGroup0,MATCH(OFFSET($H84,0,-2)&amp;"",responseOption0,0),3)),IF(TRIM(OFFSET($H84,0,-1)) = "","Complete","The comment must be left blank for this response"),IF(TRIM(OFFSET($H84,0,-2))="","Incomplete", "Complete"))))</f>
        <v>Incomplete</v>
      </c>
      <c r="I84" s="1">
        <v>1</v>
      </c>
    </row>
    <row r="85" spans="2:9" ht="45" x14ac:dyDescent="0.2">
      <c r="B85" s="1">
        <v>1381364</v>
      </c>
      <c r="C85" s="3" t="s">
        <v>104</v>
      </c>
      <c r="D85" s="14" t="s">
        <v>65</v>
      </c>
      <c r="E85" s="4"/>
      <c r="F85" s="8" t="s">
        <v>26</v>
      </c>
      <c r="G85" s="9"/>
      <c r="H85" s="15" t="str">
        <f ca="1">IF(AND(
            OR(OFFSET($H85,0,-2) = "-",OFFSET($H85,0,-2) = ""),OFFSET($H85,0,-1) = ""),"Incomplete","Complete")</f>
        <v>Incomplete</v>
      </c>
      <c r="I85" s="1">
        <v>0</v>
      </c>
    </row>
    <row r="86" spans="2:9" ht="20.100000000000001" customHeight="1" x14ac:dyDescent="0.2">
      <c r="B86" s="1"/>
      <c r="C86" s="54" t="s">
        <v>105</v>
      </c>
      <c r="D86" s="55"/>
      <c r="E86" s="56"/>
      <c r="F86" s="10"/>
      <c r="G86" s="11"/>
      <c r="H86" s="15" t="str">
        <f>IF(AND(ISBLANK(F86),ISBLANK(G86)),"?", "Anything entered in this row will be ignored")</f>
        <v>?</v>
      </c>
      <c r="I86" s="1">
        <v>-1</v>
      </c>
    </row>
    <row r="87" spans="2:9" ht="45" x14ac:dyDescent="0.2">
      <c r="B87" s="1">
        <v>1381382</v>
      </c>
      <c r="C87" s="3" t="s">
        <v>106</v>
      </c>
      <c r="D87" s="14" t="s">
        <v>41</v>
      </c>
      <c r="E87" s="4"/>
      <c r="F87" s="8"/>
      <c r="G87" s="9"/>
      <c r="H87" s="15" t="str">
        <f ca="1">IF(AND(ISNA(MATCH(OFFSET($H87,0,-2)&amp;"",responseOption0,0)),NOT(TRIM(OFFSET($H87,0,-2)) = "")),"Response must be one of "&amp;INDEX(responseValidationRulesGroup0,3,1),IF(AND(IF(ISNA(INDEX(responseValidationRulesGroup0,MATCH(OFFSET($H87,0,-2)&amp;"",responseOption0,0),2)),FALSE,INDEX(responseValidationRulesGroup0,MATCH(OFFSET($H87,0,-2)&amp;"",responseOption0,0),2)),TRIM(OFFSET($H87,0,-1)) = ""),"A comment is required for this response",IF(IF(ISNA(INDEX(responseValidationRulesGroup0,MATCH(OFFSET($H87,0,-2)&amp;"",responseOption0,0),3)),FALSE,INDEX(responseValidationRulesGroup0,MATCH(OFFSET($H87,0,-2)&amp;"",responseOption0,0),3)),IF(TRIM(OFFSET($H87,0,-1)) = "","Complete","The comment must be left blank for this response"),IF(TRIM(OFFSET($H87,0,-2))="","Incomplete", "Complete"))))</f>
        <v>Incomplete</v>
      </c>
      <c r="I87" s="1">
        <v>1</v>
      </c>
    </row>
    <row r="88" spans="2:9" ht="45" x14ac:dyDescent="0.2">
      <c r="B88" s="1">
        <v>1381383</v>
      </c>
      <c r="C88" s="3" t="s">
        <v>107</v>
      </c>
      <c r="D88" s="14" t="s">
        <v>65</v>
      </c>
      <c r="E88" s="4"/>
      <c r="F88" s="8" t="s">
        <v>26</v>
      </c>
      <c r="G88" s="9"/>
      <c r="H88" s="15" t="str">
        <f ca="1">IF(AND(
            OR(OFFSET($H88,0,-2) = "-",OFFSET($H88,0,-2) = ""),OFFSET($H88,0,-1) = ""),"Incomplete","Complete")</f>
        <v>Incomplete</v>
      </c>
      <c r="I88" s="1">
        <v>0</v>
      </c>
    </row>
    <row r="89" spans="2:9" ht="20.100000000000001" customHeight="1" x14ac:dyDescent="0.2">
      <c r="B89" s="1"/>
      <c r="C89" s="54" t="s">
        <v>108</v>
      </c>
      <c r="D89" s="55"/>
      <c r="E89" s="56"/>
      <c r="F89" s="10"/>
      <c r="G89" s="11"/>
      <c r="H89" s="15" t="str">
        <f>IF(AND(ISBLANK(F89),ISBLANK(G89)),"?", "Anything entered in this row will be ignored")</f>
        <v>?</v>
      </c>
      <c r="I89" s="1">
        <v>-1</v>
      </c>
    </row>
    <row r="90" spans="2:9" ht="45" x14ac:dyDescent="0.2">
      <c r="B90" s="1">
        <v>1381384</v>
      </c>
      <c r="C90" s="3" t="s">
        <v>109</v>
      </c>
      <c r="D90" s="14" t="s">
        <v>41</v>
      </c>
      <c r="E90" s="4"/>
      <c r="F90" s="8"/>
      <c r="G90" s="9"/>
      <c r="H90" s="15" t="str">
        <f ca="1">IF(AND(ISNA(MATCH(OFFSET($H90,0,-2)&amp;"",responseOption0,0)),NOT(TRIM(OFFSET($H90,0,-2)) = "")),"Response must be one of "&amp;INDEX(responseValidationRulesGroup0,3,1),IF(AND(IF(ISNA(INDEX(responseValidationRulesGroup0,MATCH(OFFSET($H90,0,-2)&amp;"",responseOption0,0),2)),FALSE,INDEX(responseValidationRulesGroup0,MATCH(OFFSET($H90,0,-2)&amp;"",responseOption0,0),2)),TRIM(OFFSET($H90,0,-1)) = ""),"A comment is required for this response",IF(IF(ISNA(INDEX(responseValidationRulesGroup0,MATCH(OFFSET($H90,0,-2)&amp;"",responseOption0,0),3)),FALSE,INDEX(responseValidationRulesGroup0,MATCH(OFFSET($H90,0,-2)&amp;"",responseOption0,0),3)),IF(TRIM(OFFSET($H90,0,-1)) = "","Complete","The comment must be left blank for this response"),IF(TRIM(OFFSET($H90,0,-2))="","Incomplete", "Complete"))))</f>
        <v>Incomplete</v>
      </c>
      <c r="I90" s="1">
        <v>1</v>
      </c>
    </row>
    <row r="91" spans="2:9" ht="45" x14ac:dyDescent="0.2">
      <c r="B91" s="1">
        <v>1381385</v>
      </c>
      <c r="C91" s="3" t="s">
        <v>110</v>
      </c>
      <c r="D91" s="14" t="s">
        <v>65</v>
      </c>
      <c r="E91" s="4"/>
      <c r="F91" s="8" t="s">
        <v>26</v>
      </c>
      <c r="G91" s="9"/>
      <c r="H91" s="15" t="str">
        <f ca="1">IF(AND(
            OR(OFFSET($H91,0,-2) = "-",OFFSET($H91,0,-2) = ""),OFFSET($H91,0,-1) = ""),"Incomplete","Complete")</f>
        <v>Incomplete</v>
      </c>
      <c r="I91" s="1">
        <v>0</v>
      </c>
    </row>
    <row r="92" spans="2:9" ht="20.100000000000001" customHeight="1" x14ac:dyDescent="0.2">
      <c r="B92" s="1"/>
      <c r="C92" s="54" t="s">
        <v>111</v>
      </c>
      <c r="D92" s="55"/>
      <c r="E92" s="56"/>
      <c r="F92" s="10"/>
      <c r="G92" s="11"/>
      <c r="H92" s="15" t="str">
        <f>IF(AND(ISBLANK(F92),ISBLANK(G92)),"?", "Anything entered in this row will be ignored")</f>
        <v>?</v>
      </c>
      <c r="I92" s="1">
        <v>-1</v>
      </c>
    </row>
    <row r="93" spans="2:9" ht="45" x14ac:dyDescent="0.2">
      <c r="B93" s="1">
        <v>1381386</v>
      </c>
      <c r="C93" s="3" t="s">
        <v>112</v>
      </c>
      <c r="D93" s="14" t="s">
        <v>41</v>
      </c>
      <c r="E93" s="4"/>
      <c r="F93" s="8"/>
      <c r="G93" s="9"/>
      <c r="H93" s="15" t="str">
        <f ca="1">IF(AND(ISNA(MATCH(OFFSET($H93,0,-2)&amp;"",responseOption0,0)),NOT(TRIM(OFFSET($H93,0,-2)) = "")),"Response must be one of "&amp;INDEX(responseValidationRulesGroup0,3,1),IF(AND(IF(ISNA(INDEX(responseValidationRulesGroup0,MATCH(OFFSET($H93,0,-2)&amp;"",responseOption0,0),2)),FALSE,INDEX(responseValidationRulesGroup0,MATCH(OFFSET($H93,0,-2)&amp;"",responseOption0,0),2)),TRIM(OFFSET($H93,0,-1)) = ""),"A comment is required for this response",IF(IF(ISNA(INDEX(responseValidationRulesGroup0,MATCH(OFFSET($H93,0,-2)&amp;"",responseOption0,0),3)),FALSE,INDEX(responseValidationRulesGroup0,MATCH(OFFSET($H93,0,-2)&amp;"",responseOption0,0),3)),IF(TRIM(OFFSET($H93,0,-1)) = "","Complete","The comment must be left blank for this response"),IF(TRIM(OFFSET($H93,0,-2))="","Incomplete", "Complete"))))</f>
        <v>Incomplete</v>
      </c>
      <c r="I93" s="1">
        <v>1</v>
      </c>
    </row>
    <row r="94" spans="2:9" ht="45" x14ac:dyDescent="0.2">
      <c r="B94" s="1">
        <v>1381387</v>
      </c>
      <c r="C94" s="3" t="s">
        <v>113</v>
      </c>
      <c r="D94" s="14" t="s">
        <v>65</v>
      </c>
      <c r="E94" s="4"/>
      <c r="F94" s="8" t="s">
        <v>26</v>
      </c>
      <c r="G94" s="9"/>
      <c r="H94" s="15" t="str">
        <f ca="1">IF(AND(
            OR(OFFSET($H94,0,-2) = "-",OFFSET($H94,0,-2) = ""),OFFSET($H94,0,-1) = ""),"Incomplete","Complete")</f>
        <v>Incomplete</v>
      </c>
      <c r="I94" s="1">
        <v>0</v>
      </c>
    </row>
    <row r="95" spans="2:9" ht="20.100000000000001" customHeight="1" x14ac:dyDescent="0.2">
      <c r="B95" s="1"/>
      <c r="C95" s="54" t="s">
        <v>114</v>
      </c>
      <c r="D95" s="55"/>
      <c r="E95" s="56"/>
      <c r="F95" s="10"/>
      <c r="G95" s="11"/>
      <c r="H95" s="15" t="str">
        <f>IF(AND(ISBLANK(F95),ISBLANK(G95)),"?", "Anything entered in this row will be ignored")</f>
        <v>?</v>
      </c>
      <c r="I95" s="1">
        <v>-1</v>
      </c>
    </row>
    <row r="96" spans="2:9" ht="45" x14ac:dyDescent="0.2">
      <c r="B96" s="1">
        <v>1381388</v>
      </c>
      <c r="C96" s="3" t="s">
        <v>115</v>
      </c>
      <c r="D96" s="14" t="s">
        <v>41</v>
      </c>
      <c r="E96" s="4"/>
      <c r="F96" s="8"/>
      <c r="G96" s="9"/>
      <c r="H96" s="15" t="str">
        <f ca="1">IF(AND(ISNA(MATCH(OFFSET($H96,0,-2)&amp;"",responseOption0,0)),NOT(TRIM(OFFSET($H96,0,-2)) = "")),"Response must be one of "&amp;INDEX(responseValidationRulesGroup0,3,1),IF(AND(IF(ISNA(INDEX(responseValidationRulesGroup0,MATCH(OFFSET($H96,0,-2)&amp;"",responseOption0,0),2)),FALSE,INDEX(responseValidationRulesGroup0,MATCH(OFFSET($H96,0,-2)&amp;"",responseOption0,0),2)),TRIM(OFFSET($H96,0,-1)) = ""),"A comment is required for this response",IF(IF(ISNA(INDEX(responseValidationRulesGroup0,MATCH(OFFSET($H96,0,-2)&amp;"",responseOption0,0),3)),FALSE,INDEX(responseValidationRulesGroup0,MATCH(OFFSET($H96,0,-2)&amp;"",responseOption0,0),3)),IF(TRIM(OFFSET($H96,0,-1)) = "","Complete","The comment must be left blank for this response"),IF(TRIM(OFFSET($H96,0,-2))="","Incomplete", "Complete"))))</f>
        <v>Incomplete</v>
      </c>
      <c r="I96" s="1">
        <v>1</v>
      </c>
    </row>
    <row r="97" spans="2:9" ht="45" x14ac:dyDescent="0.2">
      <c r="B97" s="1">
        <v>1381389</v>
      </c>
      <c r="C97" s="3" t="s">
        <v>116</v>
      </c>
      <c r="D97" s="14" t="s">
        <v>65</v>
      </c>
      <c r="E97" s="4"/>
      <c r="F97" s="8" t="s">
        <v>26</v>
      </c>
      <c r="G97" s="9"/>
      <c r="H97" s="15" t="str">
        <f ca="1">IF(AND(
            OR(OFFSET($H97,0,-2) = "-",OFFSET($H97,0,-2) = ""),OFFSET($H97,0,-1) = ""),"Incomplete","Complete")</f>
        <v>Incomplete</v>
      </c>
      <c r="I97" s="1">
        <v>0</v>
      </c>
    </row>
    <row r="98" spans="2:9" ht="20.100000000000001" customHeight="1" x14ac:dyDescent="0.2">
      <c r="B98" s="1"/>
      <c r="C98" s="54" t="s">
        <v>117</v>
      </c>
      <c r="D98" s="55"/>
      <c r="E98" s="56"/>
      <c r="F98" s="10"/>
      <c r="G98" s="11"/>
      <c r="H98" s="15" t="str">
        <f>IF(AND(ISBLANK(F98),ISBLANK(G98)),"?", "Anything entered in this row will be ignored")</f>
        <v>?</v>
      </c>
      <c r="I98" s="1">
        <v>-1</v>
      </c>
    </row>
    <row r="99" spans="2:9" ht="45" x14ac:dyDescent="0.2">
      <c r="B99" s="1">
        <v>1381390</v>
      </c>
      <c r="C99" s="3" t="s">
        <v>118</v>
      </c>
      <c r="D99" s="14" t="s">
        <v>41</v>
      </c>
      <c r="E99" s="4"/>
      <c r="F99" s="8"/>
      <c r="G99" s="9"/>
      <c r="H99" s="15" t="str">
        <f ca="1">IF(AND(ISNA(MATCH(OFFSET($H99,0,-2)&amp;"",responseOption0,0)),NOT(TRIM(OFFSET($H99,0,-2)) = "")),"Response must be one of "&amp;INDEX(responseValidationRulesGroup0,3,1),IF(AND(IF(ISNA(INDEX(responseValidationRulesGroup0,MATCH(OFFSET($H99,0,-2)&amp;"",responseOption0,0),2)),FALSE,INDEX(responseValidationRulesGroup0,MATCH(OFFSET($H99,0,-2)&amp;"",responseOption0,0),2)),TRIM(OFFSET($H99,0,-1)) = ""),"A comment is required for this response",IF(IF(ISNA(INDEX(responseValidationRulesGroup0,MATCH(OFFSET($H99,0,-2)&amp;"",responseOption0,0),3)),FALSE,INDEX(responseValidationRulesGroup0,MATCH(OFFSET($H99,0,-2)&amp;"",responseOption0,0),3)),IF(TRIM(OFFSET($H99,0,-1)) = "","Complete","The comment must be left blank for this response"),IF(TRIM(OFFSET($H99,0,-2))="","Incomplete", "Complete"))))</f>
        <v>Incomplete</v>
      </c>
      <c r="I99" s="1">
        <v>1</v>
      </c>
    </row>
    <row r="100" spans="2:9" ht="45" x14ac:dyDescent="0.2">
      <c r="B100" s="1">
        <v>1381391</v>
      </c>
      <c r="C100" s="3" t="s">
        <v>119</v>
      </c>
      <c r="D100" s="14" t="s">
        <v>65</v>
      </c>
      <c r="E100" s="4"/>
      <c r="F100" s="8" t="s">
        <v>26</v>
      </c>
      <c r="G100" s="9"/>
      <c r="H100" s="15" t="str">
        <f ca="1">IF(AND(
            OR(OFFSET($H100,0,-2) = "-",OFFSET($H100,0,-2) = ""),OFFSET($H100,0,-1) = ""),"Incomplete","Complete")</f>
        <v>Incomplete</v>
      </c>
      <c r="I100" s="1">
        <v>0</v>
      </c>
    </row>
    <row r="101" spans="2:9" ht="20.100000000000001" customHeight="1" x14ac:dyDescent="0.2">
      <c r="B101" s="1"/>
      <c r="C101" s="54" t="s">
        <v>120</v>
      </c>
      <c r="D101" s="55"/>
      <c r="E101" s="56"/>
      <c r="F101" s="10"/>
      <c r="G101" s="11"/>
      <c r="H101" s="15" t="str">
        <f>IF(AND(ISBLANK(F101),ISBLANK(G101)),"?", "Anything entered in this row will be ignored")</f>
        <v>?</v>
      </c>
      <c r="I101" s="1">
        <v>-1</v>
      </c>
    </row>
    <row r="102" spans="2:9" ht="45" x14ac:dyDescent="0.2">
      <c r="B102" s="1">
        <v>1381392</v>
      </c>
      <c r="C102" s="3" t="s">
        <v>121</v>
      </c>
      <c r="D102" s="14" t="s">
        <v>41</v>
      </c>
      <c r="E102" s="4"/>
      <c r="F102" s="8"/>
      <c r="G102" s="9"/>
      <c r="H102" s="15" t="str">
        <f ca="1">IF(AND(ISNA(MATCH(OFFSET($H102,0,-2)&amp;"",responseOption0,0)),NOT(TRIM(OFFSET($H102,0,-2)) = "")),"Response must be one of "&amp;INDEX(responseValidationRulesGroup0,3,1),IF(AND(IF(ISNA(INDEX(responseValidationRulesGroup0,MATCH(OFFSET($H102,0,-2)&amp;"",responseOption0,0),2)),FALSE,INDEX(responseValidationRulesGroup0,MATCH(OFFSET($H102,0,-2)&amp;"",responseOption0,0),2)),TRIM(OFFSET($H102,0,-1)) = ""),"A comment is required for this response",IF(IF(ISNA(INDEX(responseValidationRulesGroup0,MATCH(OFFSET($H102,0,-2)&amp;"",responseOption0,0),3)),FALSE,INDEX(responseValidationRulesGroup0,MATCH(OFFSET($H102,0,-2)&amp;"",responseOption0,0),3)),IF(TRIM(OFFSET($H102,0,-1)) = "","Complete","The comment must be left blank for this response"),IF(TRIM(OFFSET($H102,0,-2))="","Incomplete", "Complete"))))</f>
        <v>Incomplete</v>
      </c>
      <c r="I102" s="1">
        <v>1</v>
      </c>
    </row>
    <row r="103" spans="2:9" ht="45" x14ac:dyDescent="0.2">
      <c r="B103" s="1">
        <v>1381393</v>
      </c>
      <c r="C103" s="3" t="s">
        <v>122</v>
      </c>
      <c r="D103" s="14" t="s">
        <v>65</v>
      </c>
      <c r="E103" s="4"/>
      <c r="F103" s="8" t="s">
        <v>26</v>
      </c>
      <c r="G103" s="9"/>
      <c r="H103" s="15" t="str">
        <f ca="1">IF(AND(
            OR(OFFSET($H103,0,-2) = "-",OFFSET($H103,0,-2) = ""),OFFSET($H103,0,-1) = ""),"Incomplete","Complete")</f>
        <v>Incomplete</v>
      </c>
      <c r="I103" s="1">
        <v>0</v>
      </c>
    </row>
    <row r="104" spans="2:9" ht="27" customHeight="1" x14ac:dyDescent="0.2">
      <c r="B104">
        <v>-1</v>
      </c>
      <c r="C104" s="57">
        <f>COUNTIF(I11:I103,"&lt;&gt;-1")</f>
        <v>62</v>
      </c>
      <c r="D104" s="58"/>
      <c r="E104" s="13"/>
      <c r="F104" s="59">
        <f ca="1">IF(C104=0,1,(COUNTIF(H11:H103,TRUE)+COUNTIF(H11:H103,"Complete")) / (C104))</f>
        <v>0</v>
      </c>
      <c r="G104" s="58"/>
      <c r="H104" s="12"/>
    </row>
  </sheetData>
  <sheetProtection password="E36C" sheet="1" objects="1" scenarios="1" insertHyperlinks="0"/>
  <mergeCells count="34">
    <mergeCell ref="C98:E98"/>
    <mergeCell ref="C101:E101"/>
    <mergeCell ref="C104:D104"/>
    <mergeCell ref="F104:G104"/>
    <mergeCell ref="C83:E83"/>
    <mergeCell ref="C86:E86"/>
    <mergeCell ref="C89:E89"/>
    <mergeCell ref="C92:E92"/>
    <mergeCell ref="C95:E95"/>
    <mergeCell ref="C68:E68"/>
    <mergeCell ref="C71:E71"/>
    <mergeCell ref="C74:E74"/>
    <mergeCell ref="C77:E77"/>
    <mergeCell ref="C80:E80"/>
    <mergeCell ref="C53:E53"/>
    <mergeCell ref="C56:E56"/>
    <mergeCell ref="C59:E59"/>
    <mergeCell ref="C62:E62"/>
    <mergeCell ref="C65:E65"/>
    <mergeCell ref="C38:E38"/>
    <mergeCell ref="C41:E41"/>
    <mergeCell ref="C44:E44"/>
    <mergeCell ref="C47:E47"/>
    <mergeCell ref="C50:E50"/>
    <mergeCell ref="C23:E23"/>
    <mergeCell ref="C26:E26"/>
    <mergeCell ref="C29:E29"/>
    <mergeCell ref="C32:E32"/>
    <mergeCell ref="C35:E35"/>
    <mergeCell ref="C4:G4"/>
    <mergeCell ref="C11:E11"/>
    <mergeCell ref="C14:E14"/>
    <mergeCell ref="C17:E17"/>
    <mergeCell ref="C20:E20"/>
  </mergeCells>
  <conditionalFormatting sqref="H11">
    <cfRule type="containsText" dxfId="67" priority="1" operator="containsText" text="~?">
      <formula>NOT(ISERROR(SEARCH("~?",H11)))</formula>
    </cfRule>
  </conditionalFormatting>
  <conditionalFormatting sqref="H14">
    <cfRule type="containsText" dxfId="66" priority="2" operator="containsText" text="~?">
      <formula>NOT(ISERROR(SEARCH("~?",H14)))</formula>
    </cfRule>
  </conditionalFormatting>
  <conditionalFormatting sqref="H17">
    <cfRule type="containsText" dxfId="65" priority="3" operator="containsText" text="~?">
      <formula>NOT(ISERROR(SEARCH("~?",H17)))</formula>
    </cfRule>
  </conditionalFormatting>
  <conditionalFormatting sqref="H20">
    <cfRule type="containsText" dxfId="64" priority="4" operator="containsText" text="~?">
      <formula>NOT(ISERROR(SEARCH("~?",H20)))</formula>
    </cfRule>
  </conditionalFormatting>
  <conditionalFormatting sqref="H23">
    <cfRule type="containsText" dxfId="63" priority="5" operator="containsText" text="~?">
      <formula>NOT(ISERROR(SEARCH("~?",H23)))</formula>
    </cfRule>
  </conditionalFormatting>
  <conditionalFormatting sqref="H26">
    <cfRule type="containsText" dxfId="62" priority="6" operator="containsText" text="~?">
      <formula>NOT(ISERROR(SEARCH("~?",H26)))</formula>
    </cfRule>
  </conditionalFormatting>
  <conditionalFormatting sqref="H29">
    <cfRule type="containsText" dxfId="61" priority="7" operator="containsText" text="~?">
      <formula>NOT(ISERROR(SEARCH("~?",H29)))</formula>
    </cfRule>
  </conditionalFormatting>
  <conditionalFormatting sqref="H32">
    <cfRule type="containsText" dxfId="60" priority="8" operator="containsText" text="~?">
      <formula>NOT(ISERROR(SEARCH("~?",H32)))</formula>
    </cfRule>
  </conditionalFormatting>
  <conditionalFormatting sqref="H35">
    <cfRule type="containsText" dxfId="59" priority="9" operator="containsText" text="~?">
      <formula>NOT(ISERROR(SEARCH("~?",H35)))</formula>
    </cfRule>
  </conditionalFormatting>
  <conditionalFormatting sqref="H38">
    <cfRule type="containsText" dxfId="58" priority="10" operator="containsText" text="~?">
      <formula>NOT(ISERROR(SEARCH("~?",H38)))</formula>
    </cfRule>
  </conditionalFormatting>
  <conditionalFormatting sqref="H41">
    <cfRule type="containsText" dxfId="57" priority="11" operator="containsText" text="~?">
      <formula>NOT(ISERROR(SEARCH("~?",H41)))</formula>
    </cfRule>
  </conditionalFormatting>
  <conditionalFormatting sqref="H44">
    <cfRule type="containsText" dxfId="56" priority="12" operator="containsText" text="~?">
      <formula>NOT(ISERROR(SEARCH("~?",H44)))</formula>
    </cfRule>
  </conditionalFormatting>
  <conditionalFormatting sqref="H47">
    <cfRule type="containsText" dxfId="55" priority="13" operator="containsText" text="~?">
      <formula>NOT(ISERROR(SEARCH("~?",H47)))</formula>
    </cfRule>
  </conditionalFormatting>
  <conditionalFormatting sqref="H50">
    <cfRule type="containsText" dxfId="54" priority="14" operator="containsText" text="~?">
      <formula>NOT(ISERROR(SEARCH("~?",H50)))</formula>
    </cfRule>
  </conditionalFormatting>
  <conditionalFormatting sqref="H53">
    <cfRule type="containsText" dxfId="53" priority="15" operator="containsText" text="~?">
      <formula>NOT(ISERROR(SEARCH("~?",H53)))</formula>
    </cfRule>
  </conditionalFormatting>
  <conditionalFormatting sqref="H56">
    <cfRule type="containsText" dxfId="52" priority="16" operator="containsText" text="~?">
      <formula>NOT(ISERROR(SEARCH("~?",H56)))</formula>
    </cfRule>
  </conditionalFormatting>
  <conditionalFormatting sqref="H59">
    <cfRule type="containsText" dxfId="51" priority="17" operator="containsText" text="~?">
      <formula>NOT(ISERROR(SEARCH("~?",H59)))</formula>
    </cfRule>
  </conditionalFormatting>
  <conditionalFormatting sqref="H62">
    <cfRule type="containsText" dxfId="50" priority="18" operator="containsText" text="~?">
      <formula>NOT(ISERROR(SEARCH("~?",H62)))</formula>
    </cfRule>
  </conditionalFormatting>
  <conditionalFormatting sqref="H65">
    <cfRule type="containsText" dxfId="49" priority="19" operator="containsText" text="~?">
      <formula>NOT(ISERROR(SEARCH("~?",H65)))</formula>
    </cfRule>
  </conditionalFormatting>
  <conditionalFormatting sqref="H68">
    <cfRule type="containsText" dxfId="48" priority="20" operator="containsText" text="~?">
      <formula>NOT(ISERROR(SEARCH("~?",H68)))</formula>
    </cfRule>
  </conditionalFormatting>
  <conditionalFormatting sqref="H71">
    <cfRule type="containsText" dxfId="47" priority="21" operator="containsText" text="~?">
      <formula>NOT(ISERROR(SEARCH("~?",H71)))</formula>
    </cfRule>
  </conditionalFormatting>
  <conditionalFormatting sqref="H74">
    <cfRule type="containsText" dxfId="46" priority="22" operator="containsText" text="~?">
      <formula>NOT(ISERROR(SEARCH("~?",H74)))</formula>
    </cfRule>
  </conditionalFormatting>
  <conditionalFormatting sqref="H77">
    <cfRule type="containsText" dxfId="45" priority="23" operator="containsText" text="~?">
      <formula>NOT(ISERROR(SEARCH("~?",H77)))</formula>
    </cfRule>
  </conditionalFormatting>
  <conditionalFormatting sqref="H80">
    <cfRule type="containsText" dxfId="44" priority="24" operator="containsText" text="~?">
      <formula>NOT(ISERROR(SEARCH("~?",H80)))</formula>
    </cfRule>
  </conditionalFormatting>
  <conditionalFormatting sqref="H83">
    <cfRule type="containsText" dxfId="43" priority="25" operator="containsText" text="~?">
      <formula>NOT(ISERROR(SEARCH("~?",H83)))</formula>
    </cfRule>
  </conditionalFormatting>
  <conditionalFormatting sqref="H86">
    <cfRule type="containsText" dxfId="42" priority="26" operator="containsText" text="~?">
      <formula>NOT(ISERROR(SEARCH("~?",H86)))</formula>
    </cfRule>
  </conditionalFormatting>
  <conditionalFormatting sqref="H89">
    <cfRule type="containsText" dxfId="41" priority="27" operator="containsText" text="~?">
      <formula>NOT(ISERROR(SEARCH("~?",H89)))</formula>
    </cfRule>
  </conditionalFormatting>
  <conditionalFormatting sqref="H92">
    <cfRule type="containsText" dxfId="40" priority="28" operator="containsText" text="~?">
      <formula>NOT(ISERROR(SEARCH("~?",H92)))</formula>
    </cfRule>
  </conditionalFormatting>
  <conditionalFormatting sqref="H95">
    <cfRule type="containsText" dxfId="39" priority="29" operator="containsText" text="~?">
      <formula>NOT(ISERROR(SEARCH("~?",H95)))</formula>
    </cfRule>
  </conditionalFormatting>
  <conditionalFormatting sqref="H98">
    <cfRule type="containsText" dxfId="38" priority="30" operator="containsText" text="~?">
      <formula>NOT(ISERROR(SEARCH("~?",H98)))</formula>
    </cfRule>
  </conditionalFormatting>
  <conditionalFormatting sqref="H101">
    <cfRule type="containsText" dxfId="37" priority="31" operator="containsText" text="~?">
      <formula>NOT(ISERROR(SEARCH("~?",H101)))</formula>
    </cfRule>
  </conditionalFormatting>
  <conditionalFormatting sqref="C11:G103">
    <cfRule type="expression" dxfId="36" priority="32">
      <formula>$I11=1</formula>
    </cfRule>
  </conditionalFormatting>
  <conditionalFormatting sqref="H11">
    <cfRule type="expression" dxfId="35" priority="33">
      <formula>$H11=""</formula>
    </cfRule>
  </conditionalFormatting>
  <conditionalFormatting sqref="H14">
    <cfRule type="expression" dxfId="34" priority="34">
      <formula>$H14=""</formula>
    </cfRule>
  </conditionalFormatting>
  <conditionalFormatting sqref="H17">
    <cfRule type="expression" dxfId="33" priority="35">
      <formula>$H17=""</formula>
    </cfRule>
  </conditionalFormatting>
  <conditionalFormatting sqref="H20">
    <cfRule type="expression" dxfId="32" priority="36">
      <formula>$H20=""</formula>
    </cfRule>
  </conditionalFormatting>
  <conditionalFormatting sqref="H23">
    <cfRule type="expression" dxfId="31" priority="37">
      <formula>$H23=""</formula>
    </cfRule>
  </conditionalFormatting>
  <conditionalFormatting sqref="H26">
    <cfRule type="expression" dxfId="30" priority="38">
      <formula>$H26=""</formula>
    </cfRule>
  </conditionalFormatting>
  <conditionalFormatting sqref="H29">
    <cfRule type="expression" dxfId="29" priority="39">
      <formula>$H29=""</formula>
    </cfRule>
  </conditionalFormatting>
  <conditionalFormatting sqref="H32">
    <cfRule type="expression" dxfId="28" priority="40">
      <formula>$H32=""</formula>
    </cfRule>
  </conditionalFormatting>
  <conditionalFormatting sqref="H35">
    <cfRule type="expression" dxfId="27" priority="41">
      <formula>$H35=""</formula>
    </cfRule>
  </conditionalFormatting>
  <conditionalFormatting sqref="H38">
    <cfRule type="expression" dxfId="26" priority="42">
      <formula>$H38=""</formula>
    </cfRule>
  </conditionalFormatting>
  <conditionalFormatting sqref="H41">
    <cfRule type="expression" dxfId="25" priority="43">
      <formula>$H41=""</formula>
    </cfRule>
  </conditionalFormatting>
  <conditionalFormatting sqref="H44">
    <cfRule type="expression" dxfId="24" priority="44">
      <formula>$H44=""</formula>
    </cfRule>
  </conditionalFormatting>
  <conditionalFormatting sqref="H47">
    <cfRule type="expression" dxfId="23" priority="45">
      <formula>$H47=""</formula>
    </cfRule>
  </conditionalFormatting>
  <conditionalFormatting sqref="H50">
    <cfRule type="expression" dxfId="22" priority="46">
      <formula>$H50=""</formula>
    </cfRule>
  </conditionalFormatting>
  <conditionalFormatting sqref="H53">
    <cfRule type="expression" dxfId="21" priority="47">
      <formula>$H53=""</formula>
    </cfRule>
  </conditionalFormatting>
  <conditionalFormatting sqref="H56">
    <cfRule type="expression" dxfId="20" priority="48">
      <formula>$H56=""</formula>
    </cfRule>
  </conditionalFormatting>
  <conditionalFormatting sqref="H59">
    <cfRule type="expression" dxfId="19" priority="49">
      <formula>$H59=""</formula>
    </cfRule>
  </conditionalFormatting>
  <conditionalFormatting sqref="H62">
    <cfRule type="expression" dxfId="18" priority="50">
      <formula>$H62=""</formula>
    </cfRule>
  </conditionalFormatting>
  <conditionalFormatting sqref="H65">
    <cfRule type="expression" dxfId="17" priority="51">
      <formula>$H65=""</formula>
    </cfRule>
  </conditionalFormatting>
  <conditionalFormatting sqref="H68">
    <cfRule type="expression" dxfId="16" priority="52">
      <formula>$H68=""</formula>
    </cfRule>
  </conditionalFormatting>
  <conditionalFormatting sqref="H71">
    <cfRule type="expression" dxfId="15" priority="53">
      <formula>$H71=""</formula>
    </cfRule>
  </conditionalFormatting>
  <conditionalFormatting sqref="H74">
    <cfRule type="expression" dxfId="14" priority="54">
      <formula>$H74=""</formula>
    </cfRule>
  </conditionalFormatting>
  <conditionalFormatting sqref="H77">
    <cfRule type="expression" dxfId="13" priority="55">
      <formula>$H77=""</formula>
    </cfRule>
  </conditionalFormatting>
  <conditionalFormatting sqref="H80">
    <cfRule type="expression" dxfId="12" priority="56">
      <formula>$H80=""</formula>
    </cfRule>
  </conditionalFormatting>
  <conditionalFormatting sqref="H83">
    <cfRule type="expression" dxfId="11" priority="57">
      <formula>$H83=""</formula>
    </cfRule>
  </conditionalFormatting>
  <conditionalFormatting sqref="H86">
    <cfRule type="expression" dxfId="10" priority="58">
      <formula>$H86=""</formula>
    </cfRule>
  </conditionalFormatting>
  <conditionalFormatting sqref="H89">
    <cfRule type="expression" dxfId="9" priority="59">
      <formula>$H89=""</formula>
    </cfRule>
  </conditionalFormatting>
  <conditionalFormatting sqref="H92">
    <cfRule type="expression" dxfId="8" priority="60">
      <formula>$H92=""</formula>
    </cfRule>
  </conditionalFormatting>
  <conditionalFormatting sqref="H95">
    <cfRule type="expression" dxfId="7" priority="61">
      <formula>$H95=""</formula>
    </cfRule>
  </conditionalFormatting>
  <conditionalFormatting sqref="H98">
    <cfRule type="expression" dxfId="6" priority="62">
      <formula>$H98=""</formula>
    </cfRule>
  </conditionalFormatting>
  <conditionalFormatting sqref="H101">
    <cfRule type="expression" dxfId="5" priority="63">
      <formula>$H101=""</formula>
    </cfRule>
  </conditionalFormatting>
  <conditionalFormatting sqref="H11:H103">
    <cfRule type="expression" dxfId="4" priority="64">
      <formula>$H11 ="Complete"</formula>
    </cfRule>
    <cfRule type="expression" dxfId="3" priority="65">
      <formula>$H11=1</formula>
    </cfRule>
    <cfRule type="expression" dxfId="2" priority="66">
      <formula>$H11</formula>
    </cfRule>
    <cfRule type="expression" dxfId="1" priority="67">
      <formula>AND(NOT(ISBLANK($H11)), NOT($H11))</formula>
    </cfRule>
    <cfRule type="expression" dxfId="0" priority="68">
      <formula>NOT(ISBLANK($H11))</formula>
    </cfRule>
  </conditionalFormatting>
  <dataValidations count="1">
    <dataValidation type="list" showErrorMessage="1" errorTitle="Error - Invalid Input" error="Please select an item from the drop-down list." sqref="F12 F102 F99 F96 F93 F90 F87 F84 F81 F78 F75 F72 F69 F66 F63 F60 F57 F54 F51 F48 F45 F42 F39 F36 F33 F30 F27 F24 F21 F18 F15" xr:uid="{00000000-0002-0000-0200-000000000000}">
      <formula1>"Yes,No"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
  <sheetViews>
    <sheetView workbookViewId="0">
      <selection sqref="A1:C3"/>
    </sheetView>
  </sheetViews>
  <sheetFormatPr defaultRowHeight="15" x14ac:dyDescent="0.2"/>
  <sheetData>
    <row r="1" spans="1:3" x14ac:dyDescent="0.2">
      <c r="A1" s="27" t="s">
        <v>123</v>
      </c>
      <c r="B1" s="1" t="b">
        <f>TRUE()</f>
        <v>1</v>
      </c>
      <c r="C1" s="1" t="b">
        <f>FALSE()</f>
        <v>0</v>
      </c>
    </row>
    <row r="2" spans="1:3" x14ac:dyDescent="0.2">
      <c r="A2" s="27" t="s">
        <v>124</v>
      </c>
      <c r="B2" s="1" t="b">
        <f>TRUE()</f>
        <v>1</v>
      </c>
      <c r="C2" s="1" t="b">
        <f>FALSE()</f>
        <v>0</v>
      </c>
    </row>
    <row r="3" spans="1:3" x14ac:dyDescent="0.2">
      <c r="A3" s="1" t="s">
        <v>125</v>
      </c>
      <c r="B3" s="1"/>
      <c r="C3"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Summary</vt:lpstr>
      <vt:lpstr>1</vt:lpstr>
      <vt:lpstr>responseOption0</vt:lpstr>
      <vt:lpstr>responseValidationRulesGroup0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Clark, Sandra (OMB)</cp:lastModifiedBy>
  <dcterms:created xsi:type="dcterms:W3CDTF">2024-11-26T20:51:02Z</dcterms:created>
  <dcterms:modified xsi:type="dcterms:W3CDTF">2024-12-12T16:24:11Z</dcterms:modified>
  <cp:category/>
</cp:coreProperties>
</file>