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061-WASTE_RECYCL Single Stream Recycling &amp; Solid Waste Removal\Posting\Bid\"/>
    </mc:Choice>
  </mc:AlternateContent>
  <xr:revisionPtr revIDLastSave="0" documentId="8_{518EA1CA-BC9E-44F0-AB4B-C3D8D7EA80D1}" xr6:coauthVersionLast="47" xr6:coauthVersionMax="47" xr10:uidLastSave="{00000000-0000-0000-0000-000000000000}"/>
  <workbookProtection lockStructure="1"/>
  <bookViews>
    <workbookView xWindow="-23640" yWindow="3495" windowWidth="21600" windowHeight="11295" xr2:uid="{00000000-000D-0000-FFFF-FFFF00000000}"/>
  </bookViews>
  <sheets>
    <sheet name="Instructions" sheetId="1" r:id="rId1"/>
    <sheet name="Summary" sheetId="2" r:id="rId2"/>
    <sheet name="1" sheetId="3" r:id="rId3"/>
    <sheet name="Response Options (hidden)" sheetId="4" state="veryHidden" r:id="rId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11" i="2" s="1"/>
  <c r="C14" i="2" s="1"/>
  <c r="H20" i="3"/>
  <c r="H19" i="3"/>
  <c r="H18" i="3"/>
  <c r="H17" i="3"/>
  <c r="H16" i="3"/>
  <c r="H15" i="3"/>
  <c r="H14" i="3"/>
  <c r="H13" i="3"/>
  <c r="H12" i="3"/>
  <c r="H11" i="3"/>
  <c r="F21" i="3" l="1"/>
  <c r="E11" i="2" s="1"/>
  <c r="E14" i="2" s="1"/>
  <c r="AG12" i="2" l="1"/>
  <c r="AX12" i="2"/>
  <c r="T12" i="2"/>
  <c r="H12" i="2"/>
  <c r="J12" i="2"/>
  <c r="AA12" i="2"/>
  <c r="AR12" i="2"/>
  <c r="BC12" i="2"/>
  <c r="V12" i="2"/>
  <c r="AF12" i="2"/>
  <c r="R12" i="2"/>
  <c r="AI12" i="2"/>
  <c r="AZ12" i="2"/>
  <c r="M12" i="2"/>
  <c r="AD12" i="2"/>
  <c r="AN12" i="2"/>
  <c r="AE12" i="2"/>
  <c r="K12" i="2"/>
  <c r="AM12" i="2"/>
  <c r="P12" i="2"/>
  <c r="AQ12" i="2"/>
  <c r="U12" i="2"/>
  <c r="AV12" i="2"/>
  <c r="AS12" i="2"/>
  <c r="AO12" i="2"/>
  <c r="AB12" i="2"/>
  <c r="BA12" i="2"/>
  <c r="AW12" i="2"/>
  <c r="S12" i="2"/>
  <c r="AJ12" i="2"/>
  <c r="AU12" i="2"/>
  <c r="N12" i="2"/>
  <c r="X12" i="2"/>
  <c r="I12" i="2"/>
  <c r="Z12" i="2"/>
  <c r="G12" i="2"/>
  <c r="AL12" i="2"/>
  <c r="Q12" i="2"/>
  <c r="AH12" i="2"/>
  <c r="AY12" i="2"/>
  <c r="O12" i="2"/>
  <c r="AC12" i="2"/>
  <c r="AT12" i="2"/>
  <c r="BD12" i="2"/>
  <c r="Y12" i="2"/>
  <c r="AP12" i="2"/>
  <c r="L12" i="2"/>
  <c r="W12" i="2"/>
  <c r="AK12" i="2"/>
  <c r="BB12" i="2"/>
  <c r="AZ15" i="2"/>
  <c r="AR15" i="2"/>
  <c r="AJ15" i="2"/>
  <c r="AB15" i="2"/>
  <c r="T15" i="2"/>
  <c r="L15" i="2"/>
  <c r="AX15" i="2"/>
  <c r="AP15" i="2"/>
  <c r="AH15" i="2"/>
  <c r="Z15" i="2"/>
  <c r="R15" i="2"/>
  <c r="J15" i="2"/>
  <c r="AW15" i="2"/>
  <c r="AO15" i="2"/>
  <c r="AG15" i="2"/>
  <c r="Y15" i="2"/>
  <c r="Q15" i="2"/>
  <c r="I15" i="2"/>
  <c r="AY15" i="2"/>
  <c r="AQ15" i="2"/>
  <c r="AI15" i="2"/>
  <c r="AA15" i="2"/>
  <c r="S15" i="2"/>
  <c r="K15" i="2"/>
  <c r="BD15" i="2"/>
  <c r="AV15" i="2"/>
  <c r="AN15" i="2"/>
  <c r="AF15" i="2"/>
  <c r="X15" i="2"/>
  <c r="P15" i="2"/>
  <c r="H15" i="2"/>
  <c r="BC15" i="2"/>
  <c r="AU15" i="2"/>
  <c r="AM15" i="2"/>
  <c r="AE15" i="2"/>
  <c r="W15" i="2"/>
  <c r="O15" i="2"/>
  <c r="G15" i="2"/>
  <c r="BB15" i="2"/>
  <c r="AT15" i="2"/>
  <c r="AL15" i="2"/>
  <c r="AD15" i="2"/>
  <c r="V15" i="2"/>
  <c r="N15" i="2"/>
  <c r="BA15" i="2"/>
  <c r="AS15" i="2"/>
  <c r="AK15" i="2"/>
  <c r="AC15" i="2"/>
  <c r="U15" i="2"/>
  <c r="M15" i="2"/>
  <c r="BF11" i="2"/>
</calcChain>
</file>

<file path=xl/sharedStrings.xml><?xml version="1.0" encoding="utf-8"?>
<sst xmlns="http://schemas.openxmlformats.org/spreadsheetml/2006/main" count="53" uniqueCount="33">
  <si>
    <t>69dcdf3cfb61241b8e4ff0272d221b67dbce39eeb84bf3980f8bfada40e95307bf4107b8786865c330c904d78ed9f949dfea8937395d193f739e737facd8f173Yls5SbfJN6kVj59mZqn4rnDPCy9B8S47oLUJqEugiggi09Q5lWWUcHru2a3KQnCZ</t>
  </si>
  <si>
    <t>25061 Appendix C - Questionnaire (Q-18HV)</t>
  </si>
  <si>
    <t>Additional Sizes and Frequencies</t>
  </si>
  <si>
    <t>Instructions</t>
  </si>
  <si>
    <t>- The Summary worksheet displays your overall progress for the questionnaire.
- The worksheets numbered from 1 to N represent question sets.
- For each question set, select a response from the dropdown (if applicable) and enter a response comment for each question in the table.
- If specific instructions have been provided for a given subset, they will appear as a tooltip for a purple cell. Mouse-over to review them.
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do not use Excel formulas in your responses.
- Please follow the instructions provided along with this file to submit it back to Bonfire.
- If you have any questions regarding the content of this file, please contact the appropriate purchaser.
- If you have any technical problems, please contact Bonfire at Support@GoBonfire.com.</t>
  </si>
  <si>
    <t>Additional Instructions</t>
  </si>
  <si>
    <t>List any additional container sizes or service frequencies that you offer. Agencies will request quotes for these through the eMarketplace platform.</t>
  </si>
  <si>
    <t>Total</t>
  </si>
  <si>
    <t>Summary</t>
  </si>
  <si>
    <t>Question Set</t>
  </si>
  <si>
    <t>Questions</t>
  </si>
  <si>
    <t>Hide Me</t>
  </si>
  <si>
    <t>% Complete</t>
  </si>
  <si>
    <t>Progress</t>
  </si>
  <si>
    <t>Error?</t>
  </si>
  <si>
    <t>Question Set 1: Additional Container Sizes and Frequencies</t>
  </si>
  <si>
    <t>#</t>
  </si>
  <si>
    <t>Question</t>
  </si>
  <si>
    <t>Response</t>
  </si>
  <si>
    <t>Comment</t>
  </si>
  <si>
    <t>Status</t>
  </si>
  <si>
    <t>-</t>
  </si>
  <si>
    <t>1.0.1</t>
  </si>
  <si>
    <t xml:space="preserve">
Additional Size and Frequency
</t>
  </si>
  <si>
    <t>1.0.2</t>
  </si>
  <si>
    <t>1.0.3</t>
  </si>
  <si>
    <t>1.0.4</t>
  </si>
  <si>
    <t>1.0.5</t>
  </si>
  <si>
    <t>1.0.6</t>
  </si>
  <si>
    <t>1.0.7</t>
  </si>
  <si>
    <t>1.0.8</t>
  </si>
  <si>
    <t>1.0.9</t>
  </si>
  <si>
    <t>1.0.10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</si>
</sst>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&quot;Questions&quot;"/>
    <numFmt numFmtId="165" formatCode="0\ &quot;pts&quot;"/>
    <numFmt numFmtId="166" formatCode="0.00%\ &quot;Complete&quot;"/>
    <numFmt numFmtId="167" formatCode="&quot;The comment must be left blank for this response&quot;"/>
  </numFmts>
  <fonts count="6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FFFFFF"/>
      <name val="Arial"/>
    </font>
    <font>
      <b/>
      <sz val="14"/>
      <color rgb="FFFFFFFF"/>
      <name val="Arial"/>
    </font>
    <font>
      <sz val="12"/>
      <color rgb="FFFFFFFF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</fills>
  <borders count="22">
    <border>
      <left/>
      <right/>
      <top/>
      <bottom/>
      <diagonal/>
    </border>
    <border>
      <left style="thin">
        <color rgb="FFBFBFBF"/>
      </left>
      <right style="dotted">
        <color rgb="FFBFBFBF"/>
      </right>
      <top style="thin">
        <color rgb="FFBFBFBF"/>
      </top>
      <bottom style="thin">
        <color rgb="FFBFBFBF"/>
      </bottom>
      <diagonal/>
    </border>
    <border>
      <left style="dotted">
        <color rgb="FFBFBFBF"/>
      </left>
      <right style="dotted">
        <color rgb="FFBFBFBF"/>
      </right>
      <top style="thin">
        <color rgb="FFBFBFBF"/>
      </top>
      <bottom style="thin">
        <color rgb="FFBFBFBF"/>
      </bottom>
      <diagonal/>
    </border>
    <border>
      <left style="dotted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medium">
        <color rgb="FFBFBFBF"/>
      </top>
      <bottom/>
      <diagonal/>
    </border>
    <border>
      <left style="dotted">
        <color rgb="FFBFBFBF"/>
      </left>
      <right/>
      <top style="thin">
        <color rgb="FFBFBFBF"/>
      </top>
      <bottom/>
      <diagonal/>
    </border>
    <border>
      <left style="dotted">
        <color rgb="FFBFBFBF"/>
      </left>
      <right/>
      <top/>
      <bottom/>
      <diagonal/>
    </border>
    <border>
      <left style="dotted">
        <color rgb="FFBFBFBF"/>
      </left>
      <right/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  <border>
      <left/>
      <right style="dotted">
        <color rgb="FFBFBFBF"/>
      </right>
      <top style="thin">
        <color rgb="FFBFBFBF"/>
      </top>
      <bottom/>
      <diagonal/>
    </border>
    <border>
      <left/>
      <right style="dotted">
        <color rgb="FFBFBFBF"/>
      </right>
      <top/>
      <bottom/>
      <diagonal/>
    </border>
    <border>
      <left/>
      <right style="dotted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dotted">
        <color rgb="FFBFBFBF"/>
      </right>
      <top style="medium">
        <color rgb="FFBFBFBF"/>
      </top>
      <bottom style="thin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BFBFBF"/>
      </top>
      <bottom style="thin">
        <color rgb="FFBFBFBF"/>
      </bottom>
      <diagonal/>
    </border>
    <border>
      <left style="dotted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dotted">
        <color rgb="FFBFBFBF"/>
      </right>
      <top style="medium">
        <color rgb="FFBFBFBF"/>
      </top>
      <bottom/>
      <diagonal/>
    </border>
    <border>
      <left style="dotted">
        <color rgb="FFBFBFBF"/>
      </left>
      <right style="thin">
        <color rgb="FFBFBFBF"/>
      </right>
      <top style="medium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53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9" fontId="0" fillId="3" borderId="2" xfId="0" applyNumberForma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ill="1" applyBorder="1" applyAlignment="1" applyProtection="1">
      <alignment horizontal="left" vertical="center" wrapText="1" indent="1"/>
      <protection locked="0"/>
    </xf>
    <xf numFmtId="0" fontId="4" fillId="4" borderId="4" xfId="0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 indent="1"/>
    </xf>
    <xf numFmtId="167" fontId="0" fillId="2" borderId="0" xfId="0" applyNumberFormat="1" applyFill="1" applyAlignment="1">
      <alignment vertical="center" wrapText="1" indent="1" shrinkToFi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3" fillId="4" borderId="0" xfId="0" applyFont="1" applyFill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F7C6CE"/>
      </font>
      <fill>
        <patternFill patternType="solid">
          <fgColor rgb="FFF7C6CE"/>
          <bgColor rgb="FFF7C6CE"/>
        </patternFill>
      </fill>
    </dxf>
    <dxf>
      <font>
        <color rgb="FFC5EFCE"/>
      </font>
      <fill>
        <patternFill patternType="solid">
          <fgColor rgb="FFC5EFCE"/>
          <bgColor rgb="FFC5EFCE"/>
        </patternFill>
      </fill>
    </dxf>
    <dxf>
      <font>
        <b val="0"/>
        <color rgb="FF404040"/>
      </font>
      <fill>
        <patternFill patternType="solid">
          <fgColor rgb="FFC5EFCE"/>
          <bgColor rgb="FFC5EFCE"/>
        </patternFill>
      </fill>
      <alignment horizontal="left" vertical="center"/>
    </dxf>
    <dxf>
      <font>
        <b/>
        <color rgb="FF0061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6100"/>
      </font>
      <fill>
        <patternFill patternType="solid">
          <fgColor rgb="FFC5EFCE"/>
          <bgColor rgb="FFC5EFCE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b/>
        <color rgb="FFC5EFCE"/>
      </font>
      <fill>
        <patternFill patternType="solid">
          <fgColor rgb="FFC5EFCE"/>
          <bgColor rgb="FFC5EFCE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b/>
        <color rgb="FFC5EFCE"/>
      </font>
      <fill>
        <patternFill patternType="solid">
          <fgColor rgb="FFC5EFCE"/>
          <bgColor rgb="FFC5EFCE"/>
        </patternFill>
      </fill>
    </dxf>
    <dxf>
      <numFmt numFmtId="14" formatCode="0.00%"/>
    </dxf>
    <dxf>
      <fill>
        <patternFill patternType="solid">
          <fgColor rgb="FFFFFFFF"/>
          <bgColor rgb="FFFFFFFF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ZZ702"/>
  <sheetViews>
    <sheetView showRowColHeaders="0" tabSelected="1" workbookViewId="0">
      <selection activeCell="B18" sqref="B18:E18"/>
    </sheetView>
  </sheetViews>
  <sheetFormatPr defaultRowHeight="15" x14ac:dyDescent="0.2"/>
  <cols>
    <col min="2" max="5" width="25" customWidth="1"/>
    <col min="702" max="702" width="9.109375" hidden="1"/>
  </cols>
  <sheetData>
    <row r="8" spans="2:5" ht="31.9" customHeight="1" x14ac:dyDescent="0.2">
      <c r="B8" s="35" t="s">
        <v>1</v>
      </c>
      <c r="C8" s="36"/>
      <c r="D8" s="36"/>
      <c r="E8" s="36"/>
    </row>
    <row r="10" spans="2:5" ht="18" customHeight="1" x14ac:dyDescent="0.2">
      <c r="B10" s="37" t="s">
        <v>2</v>
      </c>
      <c r="C10" s="36"/>
      <c r="D10" s="36"/>
      <c r="E10" s="36"/>
    </row>
    <row r="12" spans="2:5" ht="27.75" x14ac:dyDescent="0.2">
      <c r="B12" s="2" t="s">
        <v>3</v>
      </c>
    </row>
    <row r="14" spans="2:5" ht="409.6" customHeight="1" x14ac:dyDescent="0.2">
      <c r="B14" s="38" t="s">
        <v>4</v>
      </c>
      <c r="C14" s="38"/>
      <c r="D14" s="38"/>
      <c r="E14" s="38"/>
    </row>
    <row r="16" spans="2:5" ht="27.75" x14ac:dyDescent="0.2">
      <c r="B16" s="2" t="s">
        <v>5</v>
      </c>
    </row>
    <row r="18" spans="2:5" ht="31.9" customHeight="1" x14ac:dyDescent="0.2">
      <c r="B18" s="39" t="s">
        <v>6</v>
      </c>
      <c r="C18" s="36"/>
      <c r="D18" s="36"/>
      <c r="E18" s="36"/>
    </row>
    <row r="702" spans="702:702" x14ac:dyDescent="0.2">
      <c r="ZZ702" s="1" t="s">
        <v>0</v>
      </c>
    </row>
  </sheetData>
  <sheetProtection password="E36C" sheet="1" objects="1" scenarios="1" insertHyperlinks="0"/>
  <mergeCells count="4">
    <mergeCell ref="B8:E8"/>
    <mergeCell ref="B10:E10"/>
    <mergeCell ref="B14:E14"/>
    <mergeCell ref="B18:E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16"/>
  <sheetViews>
    <sheetView showRowColHeaders="0" workbookViewId="0">
      <pane ySplit="10" topLeftCell="A11" activePane="bottomLeft" state="frozen"/>
      <selection pane="bottomLeft" activeCell="B11" sqref="B11:BF13"/>
    </sheetView>
  </sheetViews>
  <sheetFormatPr defaultRowHeight="15" x14ac:dyDescent="0.2"/>
  <cols>
    <col min="2" max="3" width="20" customWidth="1"/>
    <col min="4" max="4" width="9.109375" hidden="1"/>
    <col min="5" max="5" width="20" customWidth="1"/>
    <col min="6" max="6" width="2" customWidth="1"/>
    <col min="7" max="56" width="1" customWidth="1"/>
    <col min="57" max="57" width="2" customWidth="1"/>
    <col min="58" max="58" width="20" customWidth="1"/>
  </cols>
  <sheetData>
    <row r="2" spans="2:58" hidden="1" x14ac:dyDescent="0.2"/>
    <row r="3" spans="2:58" hidden="1" x14ac:dyDescent="0.2"/>
    <row r="4" spans="2:58" hidden="1" x14ac:dyDescent="0.2"/>
    <row r="5" spans="2:58" hidden="1" x14ac:dyDescent="0.2"/>
    <row r="6" spans="2:58" hidden="1" x14ac:dyDescent="0.2"/>
    <row r="7" spans="2:58" hidden="1" x14ac:dyDescent="0.2"/>
    <row r="8" spans="2:58" ht="27.75" x14ac:dyDescent="0.2">
      <c r="B8" s="2" t="s">
        <v>8</v>
      </c>
    </row>
    <row r="10" spans="2:58" ht="31.9" customHeight="1" x14ac:dyDescent="0.2">
      <c r="B10" s="5" t="s">
        <v>9</v>
      </c>
      <c r="C10" s="5" t="s">
        <v>10</v>
      </c>
      <c r="D10" s="5" t="s">
        <v>11</v>
      </c>
      <c r="E10" s="5" t="s">
        <v>12</v>
      </c>
      <c r="F10" s="40" t="s">
        <v>13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5" t="s">
        <v>14</v>
      </c>
    </row>
    <row r="11" spans="2:58" x14ac:dyDescent="0.2">
      <c r="B11" s="47">
        <v>1</v>
      </c>
      <c r="C11" s="48">
        <f>'1'!C21</f>
        <v>10</v>
      </c>
      <c r="D11" s="48"/>
      <c r="E11" s="48">
        <f ca="1">'1'!F21</f>
        <v>0</v>
      </c>
      <c r="F11" s="13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8"/>
      <c r="BF11" s="49" t="str">
        <f ca="1">IF(E11= 1, "Complete: no errors",IF(COUNTIF(INDIRECT("'"&amp;B11:B13&amp;"'!H11:H12"),"*"&amp;"response"&amp;"*"),"Errors present","No errors"))</f>
        <v>No errors</v>
      </c>
    </row>
    <row r="12" spans="2:58" x14ac:dyDescent="0.2">
      <c r="B12" s="47"/>
      <c r="C12" s="48"/>
      <c r="D12" s="48"/>
      <c r="E12" s="48"/>
      <c r="F12" s="14"/>
      <c r="G12" s="21" t="b">
        <f ca="1">E11 &gt;= 0.02</f>
        <v>0</v>
      </c>
      <c r="H12" s="22" t="b">
        <f ca="1">E11 &gt;= 0.04</f>
        <v>0</v>
      </c>
      <c r="I12" s="22" t="b">
        <f ca="1">E11 &gt;= 0.06</f>
        <v>0</v>
      </c>
      <c r="J12" s="22" t="b">
        <f ca="1">E11 &gt;= 0.08</f>
        <v>0</v>
      </c>
      <c r="K12" s="22" t="b">
        <f ca="1">E11 &gt;= 0.1</f>
        <v>0</v>
      </c>
      <c r="L12" s="22" t="b">
        <f ca="1">E11 &gt;= 0.12</f>
        <v>0</v>
      </c>
      <c r="M12" s="22" t="b">
        <f ca="1">E11 &gt;= 0.14</f>
        <v>0</v>
      </c>
      <c r="N12" s="22" t="b">
        <f ca="1">E11 &gt;= 0.16</f>
        <v>0</v>
      </c>
      <c r="O12" s="22" t="b">
        <f ca="1">E11 &gt;= 0.18</f>
        <v>0</v>
      </c>
      <c r="P12" s="22" t="b">
        <f ca="1">E11 &gt;= 0.2</f>
        <v>0</v>
      </c>
      <c r="Q12" s="22" t="b">
        <f ca="1">E11 &gt;= 0.22</f>
        <v>0</v>
      </c>
      <c r="R12" s="22" t="b">
        <f ca="1">E11 &gt;= 0.24</f>
        <v>0</v>
      </c>
      <c r="S12" s="22" t="b">
        <f ca="1">E11 &gt;= 0.26</f>
        <v>0</v>
      </c>
      <c r="T12" s="22" t="b">
        <f ca="1">E11 &gt;= 0.28</f>
        <v>0</v>
      </c>
      <c r="U12" s="22" t="b">
        <f ca="1">E11 &gt;= 0.3</f>
        <v>0</v>
      </c>
      <c r="V12" s="22" t="b">
        <f ca="1">E11 &gt;= 0.32</f>
        <v>0</v>
      </c>
      <c r="W12" s="22" t="b">
        <f ca="1">E11 &gt;= 0.34</f>
        <v>0</v>
      </c>
      <c r="X12" s="22" t="b">
        <f ca="1">E11 &gt;= 0.36</f>
        <v>0</v>
      </c>
      <c r="Y12" s="22" t="b">
        <f ca="1">E11 &gt;= 0.38</f>
        <v>0</v>
      </c>
      <c r="Z12" s="22" t="b">
        <f ca="1">E11 &gt;= 0.4</f>
        <v>0</v>
      </c>
      <c r="AA12" s="22" t="b">
        <f ca="1">E11 &gt;= 0.42</f>
        <v>0</v>
      </c>
      <c r="AB12" s="22" t="b">
        <f ca="1">E11 &gt;= 0.44</f>
        <v>0</v>
      </c>
      <c r="AC12" s="22" t="b">
        <f ca="1">E11 &gt;= 0.46</f>
        <v>0</v>
      </c>
      <c r="AD12" s="22" t="b">
        <f ca="1">E11 &gt;= 0.48</f>
        <v>0</v>
      </c>
      <c r="AE12" s="22" t="b">
        <f ca="1">E11 &gt;= 0.5</f>
        <v>0</v>
      </c>
      <c r="AF12" s="22" t="b">
        <f ca="1">E11 &gt;= 0.52</f>
        <v>0</v>
      </c>
      <c r="AG12" s="22" t="b">
        <f ca="1">E11 &gt;= 0.54</f>
        <v>0</v>
      </c>
      <c r="AH12" s="22" t="b">
        <f ca="1">E11 &gt;= 0.56</f>
        <v>0</v>
      </c>
      <c r="AI12" s="22" t="b">
        <f ca="1">E11 &gt;= 0.58</f>
        <v>0</v>
      </c>
      <c r="AJ12" s="22" t="b">
        <f ca="1">E11 &gt;= 0.6</f>
        <v>0</v>
      </c>
      <c r="AK12" s="22" t="b">
        <f ca="1">E11 &gt;= 0.62</f>
        <v>0</v>
      </c>
      <c r="AL12" s="22" t="b">
        <f ca="1">E11 &gt;= 0.64</f>
        <v>0</v>
      </c>
      <c r="AM12" s="22" t="b">
        <f ca="1">E11 &gt;= 0.66</f>
        <v>0</v>
      </c>
      <c r="AN12" s="22" t="b">
        <f ca="1">E11 &gt;= 0.68</f>
        <v>0</v>
      </c>
      <c r="AO12" s="22" t="b">
        <f ca="1">E11 &gt;= 0.7</f>
        <v>0</v>
      </c>
      <c r="AP12" s="22" t="b">
        <f ca="1">E11 &gt;= 0.72</f>
        <v>0</v>
      </c>
      <c r="AQ12" s="22" t="b">
        <f ca="1">E11 &gt;= 0.74</f>
        <v>0</v>
      </c>
      <c r="AR12" s="22" t="b">
        <f ca="1">E11 &gt;= 0.76</f>
        <v>0</v>
      </c>
      <c r="AS12" s="22" t="b">
        <f ca="1">E11 &gt;= 0.78</f>
        <v>0</v>
      </c>
      <c r="AT12" s="22" t="b">
        <f ca="1">E11 &gt;= 0.8</f>
        <v>0</v>
      </c>
      <c r="AU12" s="22" t="b">
        <f ca="1">E11 &gt;= 0.82</f>
        <v>0</v>
      </c>
      <c r="AV12" s="22" t="b">
        <f ca="1">E11 &gt;= 0.84</f>
        <v>0</v>
      </c>
      <c r="AW12" s="22" t="b">
        <f ca="1">E11 &gt;= 0.86</f>
        <v>0</v>
      </c>
      <c r="AX12" s="22" t="b">
        <f ca="1">E11 &gt;= 0.88</f>
        <v>0</v>
      </c>
      <c r="AY12" s="22" t="b">
        <f ca="1">E11 &gt;= 0.9</f>
        <v>0</v>
      </c>
      <c r="AZ12" s="22" t="b">
        <f ca="1">E11 &gt;= 0.92</f>
        <v>0</v>
      </c>
      <c r="BA12" s="22" t="b">
        <f ca="1">E11 &gt;= 0.94</f>
        <v>0</v>
      </c>
      <c r="BB12" s="22" t="b">
        <f ca="1">E11 &gt;= 0.96</f>
        <v>0</v>
      </c>
      <c r="BC12" s="22" t="b">
        <f ca="1">E11 &gt;= 0.98</f>
        <v>0</v>
      </c>
      <c r="BD12" s="23" t="b">
        <f ca="1">E11 &gt;= 1</f>
        <v>0</v>
      </c>
      <c r="BE12" s="19"/>
      <c r="BF12" s="49"/>
    </row>
    <row r="13" spans="2:58" x14ac:dyDescent="0.2">
      <c r="B13" s="47"/>
      <c r="C13" s="48"/>
      <c r="D13" s="48"/>
      <c r="E13" s="48"/>
      <c r="F13" s="15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20"/>
      <c r="BF13" s="49"/>
    </row>
    <row r="14" spans="2:58" ht="18" x14ac:dyDescent="0.2">
      <c r="B14" s="41" t="s">
        <v>7</v>
      </c>
      <c r="C14" s="43">
        <f>SUM(C11:C13)</f>
        <v>10</v>
      </c>
      <c r="D14" s="43"/>
      <c r="E14" s="43">
        <f ca="1">IF($C$14=0,1,SUMPRODUCT(C11:C13, E11:E13) / $C$14)</f>
        <v>0</v>
      </c>
      <c r="F14" s="24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6"/>
      <c r="BF14" s="45"/>
    </row>
    <row r="15" spans="2:58" ht="18" x14ac:dyDescent="0.2">
      <c r="B15" s="42"/>
      <c r="C15" s="44"/>
      <c r="D15" s="44"/>
      <c r="E15" s="44"/>
      <c r="F15" s="27"/>
      <c r="G15" s="28" t="b">
        <f ca="1">E14 &gt;= 0.02</f>
        <v>0</v>
      </c>
      <c r="H15" s="29" t="b">
        <f ca="1">E14 &gt;= 0.04</f>
        <v>0</v>
      </c>
      <c r="I15" s="29" t="b">
        <f ca="1">E14 &gt;= 0.06</f>
        <v>0</v>
      </c>
      <c r="J15" s="29" t="b">
        <f ca="1">E14 &gt;= 0.08</f>
        <v>0</v>
      </c>
      <c r="K15" s="29" t="b">
        <f ca="1">E14 &gt;= 0.1</f>
        <v>0</v>
      </c>
      <c r="L15" s="29" t="b">
        <f ca="1">E14 &gt;= 0.12</f>
        <v>0</v>
      </c>
      <c r="M15" s="29" t="b">
        <f ca="1">E14 &gt;= 0.14</f>
        <v>0</v>
      </c>
      <c r="N15" s="29" t="b">
        <f ca="1">E14 &gt;= 0.16</f>
        <v>0</v>
      </c>
      <c r="O15" s="29" t="b">
        <f ca="1">E14 &gt;= 0.18</f>
        <v>0</v>
      </c>
      <c r="P15" s="29" t="b">
        <f ca="1">E14 &gt;= 0.2</f>
        <v>0</v>
      </c>
      <c r="Q15" s="29" t="b">
        <f ca="1">E14 &gt;= 0.22</f>
        <v>0</v>
      </c>
      <c r="R15" s="29" t="b">
        <f ca="1">E14 &gt;= 0.24</f>
        <v>0</v>
      </c>
      <c r="S15" s="29" t="b">
        <f ca="1">E14 &gt;= 0.26</f>
        <v>0</v>
      </c>
      <c r="T15" s="29" t="b">
        <f ca="1">E14 &gt;= 0.28</f>
        <v>0</v>
      </c>
      <c r="U15" s="29" t="b">
        <f ca="1">E14 &gt;= 0.3</f>
        <v>0</v>
      </c>
      <c r="V15" s="29" t="b">
        <f ca="1">E14 &gt;= 0.32</f>
        <v>0</v>
      </c>
      <c r="W15" s="29" t="b">
        <f ca="1">E14 &gt;= 0.34</f>
        <v>0</v>
      </c>
      <c r="X15" s="29" t="b">
        <f ca="1">E14 &gt;= 0.36</f>
        <v>0</v>
      </c>
      <c r="Y15" s="29" t="b">
        <f ca="1">E14 &gt;= 0.38</f>
        <v>0</v>
      </c>
      <c r="Z15" s="29" t="b">
        <f ca="1">E14 &gt;= 0.4</f>
        <v>0</v>
      </c>
      <c r="AA15" s="29" t="b">
        <f ca="1">E14 &gt;= 0.42</f>
        <v>0</v>
      </c>
      <c r="AB15" s="29" t="b">
        <f ca="1">E14 &gt;= 0.44</f>
        <v>0</v>
      </c>
      <c r="AC15" s="29" t="b">
        <f ca="1">E14 &gt;= 0.46</f>
        <v>0</v>
      </c>
      <c r="AD15" s="29" t="b">
        <f ca="1">E14 &gt;= 0.48</f>
        <v>0</v>
      </c>
      <c r="AE15" s="29" t="b">
        <f ca="1">E14 &gt;= 0.5</f>
        <v>0</v>
      </c>
      <c r="AF15" s="29" t="b">
        <f ca="1">E14 &gt;= 0.52</f>
        <v>0</v>
      </c>
      <c r="AG15" s="29" t="b">
        <f ca="1">E14 &gt;= 0.54</f>
        <v>0</v>
      </c>
      <c r="AH15" s="29" t="b">
        <f ca="1">E14 &gt;= 0.56</f>
        <v>0</v>
      </c>
      <c r="AI15" s="29" t="b">
        <f ca="1">E14 &gt;= 0.58</f>
        <v>0</v>
      </c>
      <c r="AJ15" s="29" t="b">
        <f ca="1">E14 &gt;= 0.6</f>
        <v>0</v>
      </c>
      <c r="AK15" s="29" t="b">
        <f ca="1">E14 &gt;= 0.62</f>
        <v>0</v>
      </c>
      <c r="AL15" s="29" t="b">
        <f ca="1">E14 &gt;= 0.64</f>
        <v>0</v>
      </c>
      <c r="AM15" s="29" t="b">
        <f ca="1">E14 &gt;= 0.66</f>
        <v>0</v>
      </c>
      <c r="AN15" s="29" t="b">
        <f ca="1">E14 &gt;= 0.68</f>
        <v>0</v>
      </c>
      <c r="AO15" s="29" t="b">
        <f ca="1">E14 &gt;= 0.7</f>
        <v>0</v>
      </c>
      <c r="AP15" s="29" t="b">
        <f ca="1">E14 &gt;= 0.72</f>
        <v>0</v>
      </c>
      <c r="AQ15" s="29" t="b">
        <f ca="1">E14 &gt;= 0.74</f>
        <v>0</v>
      </c>
      <c r="AR15" s="29" t="b">
        <f ca="1">E14 &gt;= 0.76</f>
        <v>0</v>
      </c>
      <c r="AS15" s="29" t="b">
        <f ca="1">E14 &gt;= 0.78</f>
        <v>0</v>
      </c>
      <c r="AT15" s="29" t="b">
        <f ca="1">E14 &gt;= 0.8</f>
        <v>0</v>
      </c>
      <c r="AU15" s="29" t="b">
        <f ca="1">E14 &gt;= 0.82</f>
        <v>0</v>
      </c>
      <c r="AV15" s="29" t="b">
        <f ca="1">E14 &gt;= 0.84</f>
        <v>0</v>
      </c>
      <c r="AW15" s="29" t="b">
        <f ca="1">E14 &gt;= 0.86</f>
        <v>0</v>
      </c>
      <c r="AX15" s="29" t="b">
        <f ca="1">E14 &gt;= 0.88</f>
        <v>0</v>
      </c>
      <c r="AY15" s="29" t="b">
        <f ca="1">E14 &gt;= 0.9</f>
        <v>0</v>
      </c>
      <c r="AZ15" s="29" t="b">
        <f ca="1">E14 &gt;= 0.92</f>
        <v>0</v>
      </c>
      <c r="BA15" s="29" t="b">
        <f ca="1">E14 &gt;= 0.94</f>
        <v>0</v>
      </c>
      <c r="BB15" s="29" t="b">
        <f ca="1">E14 &gt;= 0.96</f>
        <v>0</v>
      </c>
      <c r="BC15" s="29" t="b">
        <f ca="1">E14 &gt;= 0.98</f>
        <v>0</v>
      </c>
      <c r="BD15" s="30" t="b">
        <f ca="1">E14 &gt;= 1</f>
        <v>0</v>
      </c>
      <c r="BE15" s="31"/>
      <c r="BF15" s="46"/>
    </row>
    <row r="16" spans="2:58" ht="18" x14ac:dyDescent="0.2">
      <c r="B16" s="42"/>
      <c r="C16" s="44"/>
      <c r="D16" s="44"/>
      <c r="E16" s="44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4"/>
      <c r="BF16" s="46"/>
    </row>
  </sheetData>
  <sheetProtection password="E36C" sheet="1" objects="1" scenarios="1" insertHyperlinks="0"/>
  <mergeCells count="11">
    <mergeCell ref="BF14:BF16"/>
    <mergeCell ref="B11:B13"/>
    <mergeCell ref="C11:C13"/>
    <mergeCell ref="D11:D13"/>
    <mergeCell ref="E11:E13"/>
    <mergeCell ref="BF11:BF13"/>
    <mergeCell ref="F10:BE10"/>
    <mergeCell ref="B14:B16"/>
    <mergeCell ref="C14:C16"/>
    <mergeCell ref="D14:D16"/>
    <mergeCell ref="E14:E16"/>
  </mergeCells>
  <conditionalFormatting sqref="B11:BF13">
    <cfRule type="expression" dxfId="13" priority="8">
      <formula>OR(IF(ISNUMBER($B11),MOD($B11,2)=1,FALSE),IF(ISNUMBER($B10),MOD($B10,2)=1,FALSE),IF(ISNUMBER($B9),MOD($B9,2)=1,FALSE))</formula>
    </cfRule>
  </conditionalFormatting>
  <conditionalFormatting sqref="E11:E16">
    <cfRule type="expression" dxfId="12" priority="5">
      <formula>TRUE</formula>
    </cfRule>
  </conditionalFormatting>
  <conditionalFormatting sqref="G12:BD12">
    <cfRule type="expression" dxfId="11" priority="1">
      <formula>G$12</formula>
    </cfRule>
    <cfRule type="expression" dxfId="10" priority="2">
      <formula>NOT(G$12)</formula>
    </cfRule>
  </conditionalFormatting>
  <conditionalFormatting sqref="G15:BD15">
    <cfRule type="expression" dxfId="9" priority="3">
      <formula>G$15</formula>
    </cfRule>
    <cfRule type="expression" dxfId="8" priority="4">
      <formula>NOT(G$15)</formula>
    </cfRule>
  </conditionalFormatting>
  <conditionalFormatting sqref="BF11:BF13">
    <cfRule type="expression" dxfId="7" priority="6">
      <formula>$BF11 ="Complete: no errors"</formula>
    </cfRule>
    <cfRule type="expression" dxfId="6" priority="7">
      <formula>$BF11 = "Errors present"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21"/>
  <sheetViews>
    <sheetView showRowColHeaders="0" workbookViewId="0">
      <pane ySplit="10" topLeftCell="A11" activePane="bottomLeft" state="frozen"/>
      <selection pane="bottomLeft" activeCell="I11" sqref="I11:I20"/>
    </sheetView>
  </sheetViews>
  <sheetFormatPr defaultRowHeight="15" x14ac:dyDescent="0.2"/>
  <cols>
    <col min="2" max="2" width="9.109375" hidden="1"/>
    <col min="3" max="3" width="10" customWidth="1"/>
    <col min="4" max="4" width="66" customWidth="1"/>
    <col min="5" max="5" width="9.109375" hidden="1"/>
    <col min="6" max="6" width="25" customWidth="1"/>
    <col min="7" max="7" width="66" customWidth="1"/>
    <col min="8" max="8" width="40" customWidth="1"/>
    <col min="9" max="9" width="9.109375" hidden="1"/>
  </cols>
  <sheetData>
    <row r="2" spans="2:9" ht="27.75" x14ac:dyDescent="0.2">
      <c r="C2" s="2" t="s">
        <v>15</v>
      </c>
    </row>
    <row r="3" spans="2:9" hidden="1" x14ac:dyDescent="0.2"/>
    <row r="4" spans="2:9" hidden="1" x14ac:dyDescent="0.2"/>
    <row r="5" spans="2:9" hidden="1" x14ac:dyDescent="0.2"/>
    <row r="6" spans="2:9" hidden="1" x14ac:dyDescent="0.2"/>
    <row r="7" spans="2:9" hidden="1" x14ac:dyDescent="0.2"/>
    <row r="8" spans="2:9" hidden="1" x14ac:dyDescent="0.2"/>
    <row r="10" spans="2:9" ht="31.9" customHeight="1" x14ac:dyDescent="0.2">
      <c r="C10" s="5" t="s">
        <v>16</v>
      </c>
      <c r="D10" s="5" t="s">
        <v>17</v>
      </c>
      <c r="E10" s="5" t="s">
        <v>11</v>
      </c>
      <c r="F10" s="6" t="s">
        <v>18</v>
      </c>
      <c r="G10" s="6" t="s">
        <v>19</v>
      </c>
      <c r="H10" s="6" t="s">
        <v>20</v>
      </c>
      <c r="I10" t="s">
        <v>11</v>
      </c>
    </row>
    <row r="11" spans="2:9" ht="45" x14ac:dyDescent="0.2">
      <c r="B11" s="1">
        <v>1384022</v>
      </c>
      <c r="C11" s="3" t="s">
        <v>22</v>
      </c>
      <c r="D11" s="11" t="s">
        <v>23</v>
      </c>
      <c r="E11" s="4"/>
      <c r="F11" s="7" t="s">
        <v>21</v>
      </c>
      <c r="G11" s="8"/>
      <c r="H11" s="12" t="str">
        <f t="shared" ref="H11:H20" ca="1" si="0">IF(AND(
            OR(OFFSET($H11,0,-2) = "-",OFFSET($H11,0,-2) = ""),OFFSET($H11,0,-1) = ""),"Incomplete","Complete")</f>
        <v>Incomplete</v>
      </c>
      <c r="I11" s="1">
        <v>1</v>
      </c>
    </row>
    <row r="12" spans="2:9" ht="45" x14ac:dyDescent="0.2">
      <c r="B12" s="1">
        <v>1384023</v>
      </c>
      <c r="C12" s="3" t="s">
        <v>24</v>
      </c>
      <c r="D12" s="11" t="s">
        <v>23</v>
      </c>
      <c r="E12" s="4"/>
      <c r="F12" s="7" t="s">
        <v>21</v>
      </c>
      <c r="G12" s="8"/>
      <c r="H12" s="12" t="str">
        <f t="shared" ca="1" si="0"/>
        <v>Incomplete</v>
      </c>
      <c r="I12" s="1">
        <v>0</v>
      </c>
    </row>
    <row r="13" spans="2:9" ht="45" x14ac:dyDescent="0.2">
      <c r="B13" s="1">
        <v>1384024</v>
      </c>
      <c r="C13" s="3" t="s">
        <v>25</v>
      </c>
      <c r="D13" s="11" t="s">
        <v>23</v>
      </c>
      <c r="E13" s="4"/>
      <c r="F13" s="7" t="s">
        <v>21</v>
      </c>
      <c r="G13" s="8"/>
      <c r="H13" s="12" t="str">
        <f t="shared" ca="1" si="0"/>
        <v>Incomplete</v>
      </c>
      <c r="I13" s="1">
        <v>1</v>
      </c>
    </row>
    <row r="14" spans="2:9" ht="45" x14ac:dyDescent="0.2">
      <c r="B14" s="1">
        <v>1384025</v>
      </c>
      <c r="C14" s="3" t="s">
        <v>26</v>
      </c>
      <c r="D14" s="11" t="s">
        <v>23</v>
      </c>
      <c r="E14" s="4"/>
      <c r="F14" s="7" t="s">
        <v>21</v>
      </c>
      <c r="G14" s="8"/>
      <c r="H14" s="12" t="str">
        <f t="shared" ca="1" si="0"/>
        <v>Incomplete</v>
      </c>
      <c r="I14" s="1">
        <v>0</v>
      </c>
    </row>
    <row r="15" spans="2:9" ht="45" x14ac:dyDescent="0.2">
      <c r="B15" s="1">
        <v>1384026</v>
      </c>
      <c r="C15" s="3" t="s">
        <v>27</v>
      </c>
      <c r="D15" s="11" t="s">
        <v>23</v>
      </c>
      <c r="E15" s="4"/>
      <c r="F15" s="7" t="s">
        <v>21</v>
      </c>
      <c r="G15" s="8"/>
      <c r="H15" s="12" t="str">
        <f t="shared" ca="1" si="0"/>
        <v>Incomplete</v>
      </c>
      <c r="I15" s="1">
        <v>1</v>
      </c>
    </row>
    <row r="16" spans="2:9" ht="45" x14ac:dyDescent="0.2">
      <c r="B16" s="1">
        <v>1384027</v>
      </c>
      <c r="C16" s="3" t="s">
        <v>28</v>
      </c>
      <c r="D16" s="11" t="s">
        <v>23</v>
      </c>
      <c r="E16" s="4"/>
      <c r="F16" s="7" t="s">
        <v>21</v>
      </c>
      <c r="G16" s="8"/>
      <c r="H16" s="12" t="str">
        <f t="shared" ca="1" si="0"/>
        <v>Incomplete</v>
      </c>
      <c r="I16" s="1">
        <v>0</v>
      </c>
    </row>
    <row r="17" spans="2:9" ht="45" x14ac:dyDescent="0.2">
      <c r="B17" s="1">
        <v>1384028</v>
      </c>
      <c r="C17" s="3" t="s">
        <v>29</v>
      </c>
      <c r="D17" s="11" t="s">
        <v>23</v>
      </c>
      <c r="E17" s="4"/>
      <c r="F17" s="7" t="s">
        <v>21</v>
      </c>
      <c r="G17" s="8"/>
      <c r="H17" s="12" t="str">
        <f t="shared" ca="1" si="0"/>
        <v>Incomplete</v>
      </c>
      <c r="I17" s="1">
        <v>1</v>
      </c>
    </row>
    <row r="18" spans="2:9" ht="45" x14ac:dyDescent="0.2">
      <c r="B18" s="1">
        <v>1384029</v>
      </c>
      <c r="C18" s="3" t="s">
        <v>30</v>
      </c>
      <c r="D18" s="11" t="s">
        <v>23</v>
      </c>
      <c r="E18" s="4"/>
      <c r="F18" s="7" t="s">
        <v>21</v>
      </c>
      <c r="G18" s="8"/>
      <c r="H18" s="12" t="str">
        <f t="shared" ca="1" si="0"/>
        <v>Incomplete</v>
      </c>
      <c r="I18" s="1">
        <v>0</v>
      </c>
    </row>
    <row r="19" spans="2:9" ht="45" x14ac:dyDescent="0.2">
      <c r="B19" s="1">
        <v>1384030</v>
      </c>
      <c r="C19" s="3" t="s">
        <v>31</v>
      </c>
      <c r="D19" s="11" t="s">
        <v>23</v>
      </c>
      <c r="E19" s="4"/>
      <c r="F19" s="7" t="s">
        <v>21</v>
      </c>
      <c r="G19" s="8"/>
      <c r="H19" s="12" t="str">
        <f t="shared" ca="1" si="0"/>
        <v>Incomplete</v>
      </c>
      <c r="I19" s="1">
        <v>1</v>
      </c>
    </row>
    <row r="20" spans="2:9" ht="45" x14ac:dyDescent="0.2">
      <c r="B20" s="1">
        <v>1384031</v>
      </c>
      <c r="C20" s="3" t="s">
        <v>32</v>
      </c>
      <c r="D20" s="11" t="s">
        <v>23</v>
      </c>
      <c r="E20" s="4"/>
      <c r="F20" s="7" t="s">
        <v>21</v>
      </c>
      <c r="G20" s="8"/>
      <c r="H20" s="12" t="str">
        <f t="shared" ca="1" si="0"/>
        <v>Incomplete</v>
      </c>
      <c r="I20" s="1">
        <v>0</v>
      </c>
    </row>
    <row r="21" spans="2:9" ht="27" customHeight="1" x14ac:dyDescent="0.2">
      <c r="B21">
        <v>-1</v>
      </c>
      <c r="C21" s="50">
        <f>COUNTIF(I11:I20,"&lt;&gt;-1")</f>
        <v>10</v>
      </c>
      <c r="D21" s="51"/>
      <c r="E21" s="10"/>
      <c r="F21" s="52">
        <f ca="1">IF(C21=0,1,(COUNTIF(H11:H20,TRUE)+COUNTIF(H11:H20,"Complete")) / (C21))</f>
        <v>0</v>
      </c>
      <c r="G21" s="51"/>
      <c r="H21" s="9"/>
    </row>
  </sheetData>
  <sheetProtection password="E36C" sheet="1" objects="1" scenarios="1" insertHyperlinks="0"/>
  <mergeCells count="2">
    <mergeCell ref="C21:D21"/>
    <mergeCell ref="F21:G21"/>
  </mergeCells>
  <conditionalFormatting sqref="C11:G20">
    <cfRule type="expression" dxfId="5" priority="1">
      <formula>$I11=1</formula>
    </cfRule>
  </conditionalFormatting>
  <conditionalFormatting sqref="H11:H20">
    <cfRule type="expression" dxfId="4" priority="2">
      <formula>$H11 ="Complete"</formula>
    </cfRule>
    <cfRule type="expression" dxfId="3" priority="3">
      <formula>$H11=1</formula>
    </cfRule>
    <cfRule type="expression" dxfId="2" priority="4">
      <formula>$H11</formula>
    </cfRule>
    <cfRule type="expression" dxfId="1" priority="5">
      <formula>AND(NOT(ISBLANK($H11)), NOT($H11))</formula>
    </cfRule>
    <cfRule type="expression" dxfId="0" priority="6">
      <formula>NOT(ISBLANK($H11))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"/>
  <sheetData>
    <row r="1" spans="1:1" x14ac:dyDescent="0.2">
      <c r="A1" s="1"/>
    </row>
  </sheetData>
  <sheetProtection password="E36C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Summary</vt:lpstr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Response Template</dc:title>
  <dc:subject/>
  <dc:creator>Bonfire</dc:creator>
  <cp:keywords/>
  <dc:description/>
  <cp:lastModifiedBy>Clark, Sandra (OMB)</cp:lastModifiedBy>
  <dcterms:created xsi:type="dcterms:W3CDTF">2024-12-05T17:20:36Z</dcterms:created>
  <dcterms:modified xsi:type="dcterms:W3CDTF">2025-01-09T15:19:37Z</dcterms:modified>
  <cp:category/>
</cp:coreProperties>
</file>