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false"/>
  <bookViews>
    <workbookView activeTab="0" autoFilterDateGrouping="true" firstSheet="0" minimized="false" showHorizontalScroll="true" showSheetTabs="true" showVerticalScroll="true" tabRatio="600" visibility="visible"/>
  </bookViews>
  <sheets>
    <sheet name="Instructions" sheetId="1" r:id="rId4"/>
    <sheet name="Summary" sheetId="2" r:id="rId5"/>
    <sheet name="1" sheetId="3" r:id="rId6"/>
    <sheet name="Response Options (hidden)" sheetId="4" state="veryHidden" r:id="rId7"/>
  </sheets>
  <definedNames>
    <definedName name="responseValidationRulesGroup0">'Response Options (hidden)'!$A$1:$C$3</definedName>
    <definedName name="responseOption0">'Response Options (hidden)'!$A$1:$A$2</definedName>
    <definedName name="responseValidationRulesGroup1">'Response Options (hidden)'!$D$1:$F$3</definedName>
    <definedName name="responseOption1">'Response Options (hidden)'!$D$1:$D$2</definedName>
  </definedNames>
  <calcPr calcId="999999" calcMode="auto" calcCompleted="0" fullCalcOnLoad="1" forceFullCalc="1"/>
</workbook>
</file>

<file path=xl/sharedStrings.xml><?xml version="1.0" encoding="utf-8"?>
<sst xmlns="http://schemas.openxmlformats.org/spreadsheetml/2006/main" uniqueCount="97">
  <si>
    <t>79c35f9d7db35e23f15fe599f3c9b767e32cbe440ca008c9ce033a2d196ed7460f4e36825ccccc6e0a6dd0ec355bfb4be5924d34bfe53f63f3bd220628878040WXNeBFmOvtxN5J41ee4GK5GysMt+qa8SVv0whlQMj+DpMKxBypsMHJ8jU81pBk9T</t>
  </si>
  <si>
    <t>Appendix C - Questionnaire (Q-34FO)</t>
  </si>
  <si>
    <t>Products identified within questionnaire for discounts shall also be listed within Appendix B2 - Product Offering upon bid submission to be made available for purchase.</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</si>
  <si>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</si>
  <si>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</si>
  <si>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Total</t>
  </si>
  <si>
    <t>Summary</t>
  </si>
  <si>
    <t>Question Set</t>
  </si>
  <si>
    <t>Questions</t>
  </si>
  <si>
    <t>Hide Me</t>
  </si>
  <si>
    <t>% Complete</t>
  </si>
  <si>
    <t>Progress</t>
  </si>
  <si>
    <t>Error?</t>
  </si>
  <si>
    <t>Question Set 1: Product Discounts, Evaluation Criteria, and Categories Bid</t>
  </si>
  <si>
    <t>#</t>
  </si>
  <si>
    <t>Question</t>
  </si>
  <si>
    <t>Response</t>
  </si>
  <si>
    <t>Comment</t>
  </si>
  <si>
    <t>Status</t>
  </si>
  <si>
    <t>1.0.1</t>
  </si>
  <si>
    <t xml:space="preserve">
Do you offer any additional product discount(s)? (i.e. bulk quantity). If so, please explain.
</t>
  </si>
  <si>
    <t>-</t>
  </si>
  <si>
    <t>1.0.2</t>
  </si>
  <si>
    <t xml:space="preserve">
Please describe your business capability. How has your business demonstrated experience, established reputation, and financial resources to meet the technical specifications. Please identified how your business provides the necessary service support capability to meet statewide needs including attentive customer service and sales response times, phone/online ordering capabilities, billing/shipping conflict resolution, and compliance management.
</t>
  </si>
  <si>
    <t>1.0.3</t>
  </si>
  <si>
    <t xml:space="preserve">
Please describe your resources capability. Does your business has the resources, available products, personnel, distribution resources, and facilities, to meet requirements for supplies and equipment, including back-order issues, packaging and delivery, inspection and rejection, returns, and test samples?
</t>
  </si>
  <si>
    <t>1.0.4</t>
  </si>
  <si>
    <t xml:space="preserve">
Does your company have representatives that are knowledgeable in what they sell and what the products are used for? How are our contract users able to connect with them if they have questions?
</t>
  </si>
  <si>
    <t>1.0.5</t>
  </si>
  <si>
    <t xml:space="preserve">
What is your response time to customer service inquiries? How can our contract users reach you for concerns?
</t>
  </si>
  <si>
    <t>1.0.6</t>
  </si>
  <si>
    <t xml:space="preserve">
Are you bidding on category Beakers and Lids?
</t>
  </si>
  <si>
    <t>1.0.7</t>
  </si>
  <si>
    <t xml:space="preserve">
Are you bidding on category Bottles, Jars, and Jugs?
</t>
  </si>
  <si>
    <t>1.0.8</t>
  </si>
  <si>
    <t xml:space="preserve">
Are you bidding on category Boxes and Containers?
</t>
  </si>
  <si>
    <t>1.0.9</t>
  </si>
  <si>
    <t xml:space="preserve">
Are you bidding on category Buffers and Standards?
</t>
  </si>
  <si>
    <t>1.0.10</t>
  </si>
  <si>
    <t xml:space="preserve">
Are you bidding on category Cell Culture Utensils?
</t>
  </si>
  <si>
    <t>1.0.11</t>
  </si>
  <si>
    <t xml:space="preserve">
Are you bidding on category Chemicals?
</t>
  </si>
  <si>
    <t>1.0.12</t>
  </si>
  <si>
    <t xml:space="preserve">
Are you bidding on category Cylinders?
</t>
  </si>
  <si>
    <t>1.0.13</t>
  </si>
  <si>
    <t xml:space="preserve">
Are you bidding on category Dishes?
</t>
  </si>
  <si>
    <t>1.0.14</t>
  </si>
  <si>
    <t xml:space="preserve">
Are you bidding on category Education Supplies?
</t>
  </si>
  <si>
    <t>1.0.15</t>
  </si>
  <si>
    <t xml:space="preserve">
Are you bidding on category Facility Safety and Maintenance?
</t>
  </si>
  <si>
    <t>1.0.16</t>
  </si>
  <si>
    <t xml:space="preserve">
Are you bidding on category Filters and Filtration?
</t>
  </si>
  <si>
    <t>1.0.17</t>
  </si>
  <si>
    <t xml:space="preserve">
Are you bidding on category Flasks?
</t>
  </si>
  <si>
    <t>1.0.18</t>
  </si>
  <si>
    <t xml:space="preserve">
Are you bidding on category Medical?
</t>
  </si>
  <si>
    <t>1.0.19</t>
  </si>
  <si>
    <t xml:space="preserve">
Are you bidding on category Microbiological Media and Media Additives?
</t>
  </si>
  <si>
    <t>1.0.20</t>
  </si>
  <si>
    <t xml:space="preserve">
Are you bidding on category Microplates?
</t>
  </si>
  <si>
    <t>1.0.21</t>
  </si>
  <si>
    <t xml:space="preserve">
Are you bidding on category Microscope Slides?
</t>
  </si>
  <si>
    <t>1.0.22</t>
  </si>
  <si>
    <t xml:space="preserve">
Are you bidding on category Mixers?
</t>
  </si>
  <si>
    <t>1.0.23</t>
  </si>
  <si>
    <t xml:space="preserve">
Are you bidding on category Other Products?
</t>
  </si>
  <si>
    <t>1.0.24</t>
  </si>
  <si>
    <t xml:space="preserve">
Are you bidding on category Personal Protective Equipment?
</t>
  </si>
  <si>
    <t>1.0.25</t>
  </si>
  <si>
    <t xml:space="preserve">
Are you bidding on category pH and Electrochemistry?
</t>
  </si>
  <si>
    <t>1.0.26</t>
  </si>
  <si>
    <t xml:space="preserve">
Are you bidding on category Pipet Products?
</t>
  </si>
  <si>
    <t>1.0.27</t>
  </si>
  <si>
    <t xml:space="preserve">
Are you bidding on category Reagents?
</t>
  </si>
  <si>
    <t>1.0.28</t>
  </si>
  <si>
    <t xml:space="preserve">
Are you bidding on category Research and Clinical Diagnostic Tests and Controls?
</t>
  </si>
  <si>
    <t>1.0.29</t>
  </si>
  <si>
    <t xml:space="preserve">
Are you bidding on category Specialty Lab Equipment, Instruments, and Apparatuses?
</t>
  </si>
  <si>
    <t>1.0.30</t>
  </si>
  <si>
    <t xml:space="preserve">
Are you bidding on category Specialty Lab Glassware?
</t>
  </si>
  <si>
    <t>1.0.31</t>
  </si>
  <si>
    <t xml:space="preserve">
Are you bidding on category Sterilizers and Autoclaves?
</t>
  </si>
  <si>
    <t>1.0.32</t>
  </si>
  <si>
    <t xml:space="preserve">
Are you bidding on category Surgical Tools?
</t>
  </si>
  <si>
    <t>1.0.33</t>
  </si>
  <si>
    <t xml:space="preserve">
Are you bidding on category Syringes?
</t>
  </si>
  <si>
    <t>1.0.34</t>
  </si>
  <si>
    <t xml:space="preserve">
Are you bidding on category Timekeeping, Thermometers, &amp; Temperature Measurement?
</t>
  </si>
  <si>
    <t>1.0.35</t>
  </si>
  <si>
    <t xml:space="preserve">
Are you bidding on category Tubes?
</t>
  </si>
  <si>
    <t>1.0.36</t>
  </si>
  <si>
    <t xml:space="preserve">
Are you bidding on category Vials?
</t>
  </si>
  <si>
    <t>1.0.37</t>
  </si>
  <si>
    <t xml:space="preserve">
Are you bidding on category Water and Wastewater Testing Supplies?
</t>
  </si>
  <si>
    <t>Yes</t>
  </si>
  <si>
    <t>No</t>
  </si>
  <si>
    <t>Yes, No</t>
  </si>
</sst>
</file>

<file path=xl/styles.xml><?xml version="1.0" encoding="utf-8"?>
<styleSheet xmlns="http://schemas.openxmlformats.org/spreadsheetml/2006/main" xml:space="preserve">
  <numFmts count="4">
    <numFmt numFmtId="164" formatCode="0\ &quot;Questions&quot;"/>
    <numFmt numFmtId="165" formatCode="0\ &quot;pts&quot;"/>
    <numFmt numFmtId="166" formatCode="0.00%\ &quot;Complete&quot;"/>
    <numFmt numFmtId="167" formatCode="&quot;The comment must be left blank for this response&quot;"/>
  </numFmts>
  <fonts count="6">
    <font>
      <b val="0"/>
      <i val="0"/>
      <strike val="0"/>
      <u val="none"/>
      <sz val="12"/>
      <color rgb="FF000000"/>
      <name val="Arial"/>
    </font>
    <font>
      <b val="1"/>
      <i val="0"/>
      <strike val="0"/>
      <u val="none"/>
      <sz val="22"/>
      <color rgb="40404040"/>
      <name val="Arial"/>
    </font>
    <font>
      <b val="1"/>
      <i val="0"/>
      <strike val="0"/>
      <u val="none"/>
      <sz val="14"/>
      <color rgb="40404040"/>
      <name val="Arial"/>
    </font>
    <font>
      <b val="1"/>
      <i val="0"/>
      <strike val="0"/>
      <u val="none"/>
      <sz val="12"/>
      <color rgb="FFFFFFFF"/>
      <name val="Arial"/>
    </font>
    <font>
      <b val="1"/>
      <i val="0"/>
      <strike val="0"/>
      <u val="none"/>
      <sz val="14"/>
      <color rgb="FFFFFFFF"/>
      <name val="Arial"/>
    </font>
    <font>
      <b val="0"/>
      <i val="0"/>
      <strike val="0"/>
      <u val="none"/>
      <sz val="12"/>
      <color rgb="FFFFFFFF"/>
      <name val="Arial"/>
    </font>
  </fonts>
  <fills count="6">
    <fill>
      <patternFill patternType="none"/>
    </fill>
    <fill>
      <patternFill patternType="gray125"/>
    </fill>
    <fill>
      <patternFill patternType="solid">
        <fgColor rgb="FFFFFFFF"/>
        <bgColor rgb="FF000000"/>
      </patternFill>
    </fill>
    <fill>
      <patternFill patternType="solid">
        <fgColor rgb="f2f2f2f2"/>
        <bgColor rgb="FF000000"/>
      </patternFill>
    </fill>
    <fill>
      <patternFill patternType="solid">
        <fgColor rgb="ff5fadcf"/>
        <bgColor rgb="FF000000"/>
      </patternFill>
    </fill>
    <fill>
      <patternFill patternType="solid">
        <fgColor rgb="ff548ba1"/>
        <bgColor rgb="FF000000"/>
      </patternFill>
    </fill>
  </fills>
  <borders count="22">
    <border>
      <left/>
      <right/>
      <top/>
      <bottom/>
      <diagonal/>
    </border>
    <border>
      <left style="thin">
        <color rgb="bfbfbfbf"/>
      </left>
      <right style="dotted">
        <color rgb="bfbfbfbf"/>
      </right>
      <top style="thin">
        <color rgb="bfbfbfbf"/>
      </top>
      <bottom style="thin">
        <color rgb="bfbfbfbf"/>
      </bottom>
      <diagonal/>
    </border>
    <border>
      <left style="dotted">
        <color rgb="bfbfbfbf"/>
      </left>
      <right style="dotted">
        <color rgb="bfbfbfbf"/>
      </right>
      <top style="thin">
        <color rgb="bfbfbfbf"/>
      </top>
      <bottom style="thin">
        <color rgb="bfbfbfbf"/>
      </bottom>
      <diagonal/>
    </border>
    <border>
      <left style="dotted">
        <color rgb="bfbfbfbf"/>
      </left>
      <right style="thin">
        <color rgb="bfbfbfbf"/>
      </right>
      <top style="thin">
        <color rgb="bfbfbfbf"/>
      </top>
      <bottom style="thin">
        <color rgb="bfbfbfbf"/>
      </bottom>
      <diagonal/>
    </border>
    <border>
      <left/>
      <right/>
      <top style="medium">
        <color rgb="bfbfbfbf"/>
      </top>
      <bottom/>
      <diagonal/>
    </border>
    <border>
      <left style="dotted">
        <color rgb="bfbfbfbf"/>
      </left>
      <right/>
      <top style="thin">
        <color rgb="bfbfbfbf"/>
      </top>
      <bottom/>
      <diagonal/>
    </border>
    <border>
      <left style="dotted">
        <color rgb="bfbfbfbf"/>
      </left>
      <right/>
      <top/>
      <bottom/>
      <diagonal/>
    </border>
    <border>
      <left style="dotted">
        <color rgb="bfbfbfbf"/>
      </left>
      <right/>
      <top/>
      <bottom style="thin">
        <color rgb="bfbfbfbf"/>
      </bottom>
      <diagonal/>
    </border>
    <border>
      <left/>
      <right/>
      <top style="thin">
        <color rgb="bfbfbfbf"/>
      </top>
      <bottom/>
      <diagonal/>
    </border>
    <border>
      <left/>
      <right/>
      <top/>
      <bottom style="thin">
        <color rgb="bfbfbfbf"/>
      </bottom>
      <diagonal/>
    </border>
    <border>
      <left/>
      <right style="dotted">
        <color rgb="bfbfbfbf"/>
      </right>
      <top style="thin">
        <color rgb="bfbfbfbf"/>
      </top>
      <bottom/>
      <diagonal/>
    </border>
    <border>
      <left/>
      <right style="dotted">
        <color rgb="bfbfbfbf"/>
      </right>
      <top/>
      <bottom/>
      <diagonal/>
    </border>
    <border>
      <left/>
      <right style="dotted">
        <color rgb="bfbfbfbf"/>
      </right>
      <top/>
      <bottom style="thin">
        <color rgb="bfbfbfbf"/>
      </bottom>
      <diagonal/>
    </border>
    <border>
      <left style="thin">
        <color rgb="bfbfbfbf"/>
      </left>
      <right/>
      <top style="thin">
        <color rgb="bfbfbfbf"/>
      </top>
      <bottom style="thin">
        <color rgb="bfbfbfbf"/>
      </bottom>
      <diagonal/>
    </border>
    <border>
      <left/>
      <right/>
      <top style="thin">
        <color rgb="bfbfbfbf"/>
      </top>
      <bottom style="thin">
        <color rgb="bfbfbfbf"/>
      </bottom>
      <diagonal/>
    </border>
    <border>
      <left/>
      <right style="thin">
        <color rgb="bfbfbfbf"/>
      </right>
      <top style="thin">
        <color rgb="bfbfbfbf"/>
      </top>
      <bottom style="thin">
        <color rgb="bfbfbfbf"/>
      </bottom>
      <diagonal/>
    </border>
    <border>
      <left style="thin">
        <color rgb="bfbfbfbf"/>
      </left>
      <right style="dotted">
        <color rgb="bfbfbfbf"/>
      </right>
      <top style="medium">
        <color rgb="bfbfbfbf"/>
      </top>
      <bottom style="thin">
        <color rgb="bfbfbfbf"/>
      </bottom>
      <diagonal/>
    </border>
    <border>
      <left style="dotted">
        <color rgb="bfbfbfbf"/>
      </left>
      <right style="dotted">
        <color rgb="bfbfbfbf"/>
      </right>
      <top style="medium">
        <color rgb="bfbfbfbf"/>
      </top>
      <bottom style="thin">
        <color rgb="bfbfbfbf"/>
      </bottom>
      <diagonal/>
    </border>
    <border>
      <left style="dotted">
        <color rgb="bfbfbfbf"/>
      </left>
      <right/>
      <top style="medium">
        <color rgb="bfbfbfbf"/>
      </top>
      <bottom/>
      <diagonal/>
    </border>
    <border>
      <left/>
      <right/>
      <top style="medium">
        <color rgb="bfbfbfbf"/>
      </top>
      <bottom/>
      <diagonal/>
    </border>
    <border>
      <left/>
      <right style="dotted">
        <color rgb="bfbfbfbf"/>
      </right>
      <top style="medium">
        <color rgb="bfbfbfbf"/>
      </top>
      <bottom/>
      <diagonal/>
    </border>
    <border>
      <left style="dotted">
        <color rgb="bfbfbfbf"/>
      </left>
      <right style="thin">
        <color rgb="bfbfbfbf"/>
      </right>
      <top style="medium">
        <color rgb="bfbfbfbf"/>
      </top>
      <bottom style="thin">
        <color rgb="bfbfbfbf"/>
      </bottom>
      <diagonal/>
    </border>
  </borders>
  <cellStyleXfs count="1">
    <xf numFmtId="0" fontId="0" fillId="0" borderId="0"/>
  </cellStyleXfs>
  <cellXfs count="48">
    <xf xfId="0" fontId="0" numFmtId="0" fillId="2" borderId="0" applyFont="0" applyNumberFormat="0" applyFill="0" applyBorder="0" applyAlignment="0" applyProtection="true">
      <protection locked="false"/>
    </xf>
    <xf xfId="0" fontId="0" numFmtId="0" fillId="2" borderId="0" applyFont="0" applyNumberFormat="0" applyFill="0" applyBorder="0" applyAlignment="0"/>
    <xf xfId="0" fontId="1" numFmtId="0" fillId="2" borderId="0" applyFont="1" applyNumberFormat="0" applyFill="0" applyBorder="0" applyAlignment="1">
      <alignment horizontal="left" vertical="center" textRotation="0" wrapText="true" shrinkToFit="false"/>
    </xf>
    <xf xfId="0" fontId="2" numFmtId="0" fillId="2" borderId="0" applyFont="1" applyNumberFormat="0"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0" numFmtId="0" fillId="3" borderId="0" applyFont="0" applyNumberFormat="0" applyFill="1" applyBorder="0" applyAlignment="1">
      <alignment vertical="center" textRotation="0" wrapText="true" shrinkToFit="false"/>
    </xf>
    <xf xfId="0" fontId="0" numFmtId="0" fillId="3" borderId="1" applyFont="0" applyNumberFormat="0" applyFill="1" applyBorder="1" applyAlignment="1">
      <alignment horizontal="center" vertical="center" textRotation="0" wrapText="false" shrinkToFit="false"/>
    </xf>
    <xf xfId="0" fontId="0" numFmtId="0" fillId="3" borderId="2" applyFont="0" applyNumberFormat="0" applyFill="1" applyBorder="1" applyAlignment="1">
      <alignment horizontal="center" vertical="center" textRotation="0" wrapText="false" shrinkToFit="false"/>
    </xf>
    <xf xfId="0" fontId="0" numFmtId="0" fillId="3" borderId="3" applyFont="0" applyNumberFormat="0" applyFill="1" applyBorder="1" applyAlignment="1">
      <alignment horizontal="center" vertical="center" textRotation="0" wrapText="false" shrinkToFit="false"/>
    </xf>
    <xf xfId="0" fontId="3" numFmtId="0" fillId="4" borderId="0" applyFont="1" applyNumberFormat="0" applyFill="1" applyBorder="0" applyAlignment="1">
      <alignment horizontal="center" vertical="center" textRotation="0" wrapText="true" shrinkToFit="false"/>
    </xf>
    <xf xfId="0" fontId="3" numFmtId="0" fillId="5" borderId="0" applyFont="1" applyNumberFormat="0" applyFill="1" applyBorder="0" applyAlignment="1">
      <alignment horizontal="center" vertical="center" textRotation="0" wrapText="true" shrinkToFit="false"/>
    </xf>
    <xf xfId="0" fontId="0" numFmtId="49" fillId="3" borderId="2" applyFont="0" applyNumberFormat="1" applyFill="1" applyBorder="1" applyAlignment="1" applyProtection="true">
      <alignment horizontal="center" vertical="center" textRotation="0" wrapText="true" shrinkToFit="false"/>
      <protection locked="false"/>
    </xf>
    <xf xfId="0" fontId="0" numFmtId="49" fillId="3" borderId="3" applyFont="0" applyNumberFormat="1" applyFill="1" applyBorder="1" applyAlignment="1" applyProtection="true">
      <alignment horizontal="left" vertical="center" textRotation="0" wrapText="true" shrinkToFit="false" indent="1"/>
      <protection locked="false"/>
    </xf>
    <xf xfId="0" fontId="4" numFmtId="164" fillId="4" borderId="4" applyFont="1" applyNumberFormat="1" applyFill="1" applyBorder="1" applyAlignment="1">
      <alignment horizontal="center" vertical="center" textRotation="0" wrapText="false" shrinkToFit="false"/>
    </xf>
    <xf xfId="0" fontId="4" numFmtId="0" fillId="4" borderId="4" applyFont="1" applyNumberFormat="0" applyFill="1" applyBorder="1" applyAlignment="1">
      <alignment horizontal="center" vertical="center" textRotation="0" wrapText="false" shrinkToFit="false"/>
    </xf>
    <xf xfId="0" fontId="4" numFmtId="165" fillId="4" borderId="4" applyFont="1" applyNumberFormat="1" applyFill="1" applyBorder="1" applyAlignment="1">
      <alignment horizontal="center" vertical="center" textRotation="0" wrapText="false" shrinkToFit="false"/>
    </xf>
    <xf xfId="0" fontId="4" numFmtId="166" fillId="4" borderId="4" applyFont="1" applyNumberFormat="1" applyFill="1" applyBorder="1" applyAlignment="1">
      <alignment horizontal="center" vertical="center" textRotation="0" wrapText="false" shrinkToFit="false"/>
    </xf>
    <xf xfId="0" fontId="0" numFmtId="0" fillId="3" borderId="2" applyFont="0" applyNumberFormat="0" applyFill="1" applyBorder="1" applyAlignment="1">
      <alignment horizontal="left" vertical="center" textRotation="0" wrapText="true" shrinkToFit="false" indent="1"/>
    </xf>
    <xf xfId="0" fontId="0" numFmtId="167" fillId="2" borderId="0" applyFont="0" applyNumberFormat="1" applyFill="0" applyBorder="0" applyAlignment="1">
      <alignment vertical="center" textRotation="0" wrapText="true" shrinkToFit="true" indent="1"/>
    </xf>
    <xf xfId="0" fontId="5" numFmtId="0" fillId="3" borderId="5" applyFont="1" applyNumberFormat="0" applyFill="1" applyBorder="1" applyAlignment="1">
      <alignment horizontal="center" vertical="center" textRotation="0" wrapText="false" shrinkToFit="false"/>
    </xf>
    <xf xfId="0" fontId="5" numFmtId="0" fillId="3" borderId="6" applyFont="1" applyNumberFormat="0" applyFill="1" applyBorder="1" applyAlignment="1">
      <alignment horizontal="center" vertical="center" textRotation="0" wrapText="false" shrinkToFit="false"/>
    </xf>
    <xf xfId="0" fontId="5" numFmtId="0" fillId="3" borderId="7" applyFont="1" applyNumberFormat="0" applyFill="1" applyBorder="1" applyAlignment="1">
      <alignment horizontal="center" vertical="center" textRotation="0" wrapText="false" shrinkToFit="false"/>
    </xf>
    <xf xfId="0" fontId="5" numFmtId="0" fillId="3" borderId="8" applyFont="1" applyNumberFormat="0" applyFill="1" applyBorder="1" applyAlignment="1">
      <alignment horizontal="center" vertical="center" textRotation="0" wrapText="false" shrinkToFit="false"/>
    </xf>
    <xf xfId="0" fontId="5" numFmtId="0" fillId="3" borderId="9" applyFont="1" applyNumberFormat="0" applyFill="1" applyBorder="1" applyAlignment="1">
      <alignment horizontal="center" vertical="center" textRotation="0" wrapText="false" shrinkToFit="false"/>
    </xf>
    <xf xfId="0" fontId="5" numFmtId="0" fillId="3" borderId="10" applyFont="1" applyNumberFormat="0" applyFill="1" applyBorder="1" applyAlignment="1">
      <alignment horizontal="center" vertical="center" textRotation="0" wrapText="false" shrinkToFit="false"/>
    </xf>
    <xf xfId="0" fontId="5" numFmtId="0" fillId="3" borderId="11" applyFont="1" applyNumberFormat="0" applyFill="1" applyBorder="1" applyAlignment="1">
      <alignment horizontal="center" vertical="center" textRotation="0" wrapText="false" shrinkToFit="false"/>
    </xf>
    <xf xfId="0" fontId="5" numFmtId="0" fillId="3" borderId="12" applyFont="1" applyNumberFormat="0" applyFill="1" applyBorder="1" applyAlignment="1">
      <alignment horizontal="center" vertical="center" textRotation="0" wrapText="false" shrinkToFit="false"/>
    </xf>
    <xf xfId="0" fontId="5" numFmtId="0" fillId="3" borderId="13" applyFont="1" applyNumberFormat="0" applyFill="1" applyBorder="1" applyAlignment="1">
      <alignment horizontal="center" vertical="center" textRotation="0" wrapText="false" shrinkToFit="false"/>
    </xf>
    <xf xfId="0" fontId="5" numFmtId="0" fillId="3" borderId="14" applyFont="1" applyNumberFormat="0" applyFill="1" applyBorder="1" applyAlignment="1">
      <alignment horizontal="center" vertical="center" textRotation="0" wrapText="false" shrinkToFit="false"/>
    </xf>
    <xf xfId="0" fontId="5" numFmtId="0" fillId="3" borderId="15" applyFont="1" applyNumberFormat="0" applyFill="1" applyBorder="1" applyAlignment="1">
      <alignment horizontal="center" vertical="center" textRotation="0" wrapText="false" shrinkToFit="false"/>
    </xf>
    <xf xfId="0" fontId="0" numFmtId="49" fillId="2" borderId="0" applyFont="0" applyNumberFormat="1" applyFill="0" applyBorder="0" applyAlignment="0"/>
    <xf xfId="0" fontId="4" numFmtId="0" fillId="4" borderId="16" applyFont="1" applyNumberFormat="0" applyFill="1" applyBorder="1" applyAlignment="1">
      <alignment horizontal="center" vertical="center" textRotation="0" wrapText="false" shrinkToFit="false"/>
    </xf>
    <xf xfId="0" fontId="4" numFmtId="0" fillId="4" borderId="1" applyFont="1" applyNumberFormat="0" applyFill="1" applyBorder="1" applyAlignment="1">
      <alignment horizontal="center" vertical="center" textRotation="0" wrapText="false" shrinkToFit="false"/>
    </xf>
    <xf xfId="0" fontId="4" numFmtId="0" fillId="4" borderId="17" applyFont="1" applyNumberFormat="0" applyFill="1" applyBorder="1" applyAlignment="1">
      <alignment horizontal="center" vertical="center" textRotation="0" wrapText="false" shrinkToFit="false"/>
    </xf>
    <xf xfId="0" fontId="4" numFmtId="0" fillId="4" borderId="18" applyFont="1" applyNumberFormat="0" applyFill="1" applyBorder="1" applyAlignment="1">
      <alignment horizontal="center" vertical="center" textRotation="0" wrapText="false" shrinkToFit="false"/>
    </xf>
    <xf xfId="0" fontId="4" numFmtId="0" fillId="4" borderId="19" applyFont="1" applyNumberFormat="0" applyFill="1" applyBorder="1" applyAlignment="1">
      <alignment horizontal="center" vertical="center" textRotation="0" wrapText="false" shrinkToFit="false"/>
    </xf>
    <xf xfId="0" fontId="4" numFmtId="0" fillId="4" borderId="20" applyFont="1" applyNumberFormat="0" applyFill="1" applyBorder="1" applyAlignment="1">
      <alignment horizontal="center" vertical="center" textRotation="0" wrapText="false" shrinkToFit="false"/>
    </xf>
    <xf xfId="0" fontId="4" numFmtId="0" fillId="4" borderId="2" applyFont="1" applyNumberFormat="0" applyFill="1" applyBorder="1" applyAlignment="1">
      <alignment horizontal="center" vertical="center" textRotation="0" wrapText="false" shrinkToFit="false"/>
    </xf>
    <xf xfId="0" fontId="4" numFmtId="0" fillId="4" borderId="6" applyFont="1" applyNumberFormat="0" applyFill="1" applyBorder="1" applyAlignment="1">
      <alignment horizontal="center" vertical="center" textRotation="0" wrapText="false" shrinkToFit="false"/>
    </xf>
    <xf xfId="0" fontId="4" numFmtId="0" fillId="4" borderId="13" applyFont="1" applyNumberFormat="0" applyFill="1" applyBorder="1" applyAlignment="1">
      <alignment horizontal="center" vertical="center" textRotation="0" wrapText="false" shrinkToFit="false"/>
    </xf>
    <xf xfId="0" fontId="4" numFmtId="0" fillId="4" borderId="14" applyFont="1" applyNumberFormat="0" applyFill="1" applyBorder="1" applyAlignment="1">
      <alignment horizontal="center" vertical="center" textRotation="0" wrapText="false" shrinkToFit="false"/>
    </xf>
    <xf xfId="0" fontId="4" numFmtId="0" fillId="4" borderId="15" applyFont="1" applyNumberFormat="0" applyFill="1" applyBorder="1" applyAlignment="1">
      <alignment horizontal="center" vertical="center" textRotation="0" wrapText="false" shrinkToFit="false"/>
    </xf>
    <xf xfId="0" fontId="4" numFmtId="0" fillId="4" borderId="11" applyFont="1" applyNumberFormat="0" applyFill="1" applyBorder="1" applyAlignment="1">
      <alignment horizontal="center" vertical="center" textRotation="0" wrapText="false" shrinkToFit="false"/>
    </xf>
    <xf xfId="0" fontId="4" numFmtId="0" fillId="4" borderId="7" applyFont="1" applyNumberFormat="0" applyFill="1" applyBorder="1" applyAlignment="1">
      <alignment horizontal="center" vertical="center" textRotation="0" wrapText="false" shrinkToFit="false"/>
    </xf>
    <xf xfId="0" fontId="4" numFmtId="0" fillId="4" borderId="9" applyFont="1" applyNumberFormat="0" applyFill="1" applyBorder="1" applyAlignment="1">
      <alignment horizontal="center" vertical="center" textRotation="0" wrapText="false" shrinkToFit="false"/>
    </xf>
    <xf xfId="0" fontId="4" numFmtId="0" fillId="4" borderId="12" applyFont="1" applyNumberFormat="0" applyFill="1" applyBorder="1" applyAlignment="1">
      <alignment horizontal="center" vertical="center" textRotation="0" wrapText="false" shrinkToFit="false"/>
    </xf>
    <xf xfId="0" fontId="4" numFmtId="0" fillId="4" borderId="21" applyFont="1" applyNumberFormat="0" applyFill="1" applyBorder="1" applyAlignment="1">
      <alignment horizontal="center" vertical="center" textRotation="0" wrapText="false" shrinkToFit="false"/>
    </xf>
    <xf xfId="0" fontId="4" numFmtId="0" fillId="4" borderId="3" applyFont="1" applyNumberFormat="0" applyFill="1" applyBorder="1" applyAlignment="1">
      <alignment horizontal="center" vertical="center" textRotation="0" wrapText="false" shrinkToFit="false"/>
    </xf>
  </cellXfs>
  <cellStyles count="1">
    <cellStyle name="Normal" xfId="0" builtinId="0"/>
  </cellStyles>
  <dxfs count="14">
    <dxf>
      <font>
        <b val="1"/>
        <color rgb="ffc5efce"/>
      </font>
      <fill>
        <patternFill patternType="solid">
          <fgColor rgb="ffc5efce"/>
          <bgColor rgb="ffc5efce"/>
        </patternFill>
      </fill>
      <border/>
    </dxf>
    <dxf>
      <font>
        <color rgb="FFFFFFFF"/>
      </font>
      <fill>
        <patternFill patternType="solid">
          <fgColor rgb="FFFFFFFF"/>
          <bgColor rgb="FFFFFFFF"/>
        </patternFill>
      </fill>
      <border/>
    </dxf>
    <dxf>
      <font>
        <b val="1"/>
        <color rgb="ffc5efce"/>
      </font>
      <fill>
        <patternFill patternType="solid">
          <fgColor rgb="ffc5efce"/>
          <bgColor rgb="ffc5efce"/>
        </patternFill>
      </fill>
      <border/>
    </dxf>
    <dxf>
      <font>
        <color rgb="FFFFFFFF"/>
      </font>
      <fill>
        <patternFill patternType="solid">
          <fgColor rgb="FFFFFFFF"/>
          <bgColor rgb="FFFFFFFF"/>
        </patternFill>
      </fill>
      <border/>
    </dxf>
    <dxf>
      <numFmt numFmtId="164" formatCode="0.00%"/>
      <border/>
    </dxf>
    <dxf>
      <font>
        <b val="1"/>
        <color rgb="FF006100"/>
      </font>
      <fill>
        <patternFill patternType="solid">
          <fgColor rgb="ffc5efce"/>
          <bgColor rgb="ffc5ef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ill>
        <patternFill patternType="solid">
          <fgColor rgb="FFFFFFFF"/>
          <bgColor rgb="FFFFFFFF"/>
        </patternFill>
      </fill>
      <border/>
    </dxf>
    <dxf>
      <font>
        <b val="1"/>
        <color rgb="FF006100"/>
      </font>
      <fill>
        <patternFill patternType="solid">
          <fgColor rgb="ffc5efce"/>
          <bgColor rgb="ffc5efce"/>
        </patternFill>
      </fill>
      <border/>
    </dxf>
    <dxf>
      <font>
        <b val="0"/>
        <color rgb="ff404040"/>
      </font>
      <fill>
        <patternFill patternType="solid">
          <fgColor rgb="ffc5efce"/>
          <bgColor rgb="ffc5efce"/>
        </patternFill>
      </fill>
      <alignment horizontal="left" vertical="center"/>
      <border/>
    </dxf>
    <dxf>
      <font>
        <color rgb="ffc5efce"/>
      </font>
      <fill>
        <patternFill patternType="solid">
          <fgColor rgb="ffc5efce"/>
          <bgColor rgb="ffc5efce"/>
        </patternFill>
      </fill>
      <border/>
    </dxf>
    <dxf>
      <font>
        <color rgb="fff7c6ce"/>
      </font>
      <fill>
        <patternFill patternType="solid">
          <fgColor rgb="fff7c6ce"/>
          <bgColor rgb="fff7c6ce"/>
        </patternFill>
      </fill>
      <border/>
    </dxf>
    <dxf>
      <font>
        <b val="1"/>
        <color rgb="ff9C0006"/>
      </font>
      <fill>
        <patternFill patternType="solid">
          <fgColor rgb="fff7c6ce"/>
          <bgColor rgb="fff7c6ce"/>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8e402ffaf05c22ee7e0df9d80110df65.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1" name="Delaware Office of Management and Budget - Government Support Services_Logo" descr="Delaware Office of Management and Budget - Government Support Service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Z702"/>
  <sheetViews>
    <sheetView tabSelected="1" workbookViewId="0" showGridLines="true" showRowColHeaders="0">
      <selection activeCell="B14" sqref="B14:E14"/>
    </sheetView>
  </sheetViews>
  <sheetFormatPr defaultRowHeight="14.4" outlineLevelRow="0" outlineLevelCol="0"/>
  <cols>
    <col min="2" max="2" width="25" customWidth="true" style="0"/>
    <col min="3" max="3" width="25" customWidth="true" style="0"/>
    <col min="4" max="4" width="25" customWidth="true" style="0"/>
    <col min="5" max="5" width="25" customWidth="true" style="0"/>
    <col min="702" max="702" width="9.10" hidden="true" style="0"/>
  </cols>
  <sheetData>
    <row r="2" spans="1:702">
      <c r="B2"/>
    </row>
    <row r="8" spans="1:702" customHeight="1" ht="32">
      <c r="B8" s="2" t="s">
        <v>1</v>
      </c>
    </row>
    <row r="10" spans="1:702" customHeight="1" ht="36">
      <c r="B10" s="3" t="s">
        <v>2</v>
      </c>
    </row>
    <row r="12" spans="1:702">
      <c r="B12" s="4" t="s">
        <v>3</v>
      </c>
    </row>
    <row r="14" spans="1:702" customHeight="1" ht="432">
      <c r="B14" s="5" t="s">
        <v>4</v>
      </c>
      <c r="C14" s="5"/>
      <c r="D14" s="5"/>
      <c r="E14" s="5"/>
    </row>
    <row r="702" spans="1:702">
      <c r="ZZ702" s="1" t="s">
        <v>0</v>
      </c>
    </row>
  </sheetData>
  <sheetProtection password="E36C" sheet="1" objects="1" scenarios="1" formatCells="1" formatColumns="1" formatRows="1" insertColumns="1" insertRows="1" insertHyperlinks="0" deleteColumns="1" deleteRows="1" sort="1" autoFilter="1" pivotTables="1" selectLockedCells="0" selectUnlockedCells="0"/>
  <mergeCells>
    <mergeCell ref="B8:E8"/>
    <mergeCell ref="B10:E10"/>
    <mergeCell ref="B14:E14"/>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F16"/>
  <sheetViews>
    <sheetView tabSelected="0" workbookViewId="0" showGridLines="true" showRowColHeaders="0">
      <pane ySplit="10" topLeftCell="A11" activePane="bottomLeft" state="frozen"/>
      <selection pane="bottomLeft" activeCell="B11" sqref="B11:BF13"/>
    </sheetView>
  </sheetViews>
  <sheetFormatPr defaultRowHeight="14.4" outlineLevelRow="0" outlineLevelCol="0"/>
  <cols>
    <col min="2" max="2" width="20" customWidth="true" style="0"/>
    <col min="3" max="3" width="20" customWidth="true" style="0"/>
    <col min="4" max="4" width="9.10" hidden="true" style="0"/>
    <col min="5" max="5" width="20" customWidth="true" style="0"/>
    <col min="6" max="6" width="2" customWidth="true" style="0"/>
    <col min="7" max="7" width="1" customWidth="true" style="0"/>
    <col min="8" max="8" width="1" customWidth="true" style="0"/>
    <col min="9" max="9" width="1" customWidth="true" style="0"/>
    <col min="10" max="10" width="1" customWidth="true" style="0"/>
    <col min="11" max="11" width="1" customWidth="true" style="0"/>
    <col min="12" max="12" width="1" customWidth="true" style="0"/>
    <col min="13" max="13" width="1" customWidth="true" style="0"/>
    <col min="14" max="14" width="1" customWidth="true" style="0"/>
    <col min="15" max="15" width="1" customWidth="true" style="0"/>
    <col min="16" max="16" width="1" customWidth="true" style="0"/>
    <col min="17" max="17" width="1" customWidth="true" style="0"/>
    <col min="18" max="18" width="1" customWidth="true" style="0"/>
    <col min="19" max="19" width="1" customWidth="true" style="0"/>
    <col min="20" max="20" width="1" customWidth="true" style="0"/>
    <col min="21" max="21" width="1" customWidth="true" style="0"/>
    <col min="22" max="22" width="1" customWidth="true" style="0"/>
    <col min="23" max="23" width="1" customWidth="true" style="0"/>
    <col min="24" max="24" width="1" customWidth="true" style="0"/>
    <col min="25" max="25" width="1" customWidth="true" style="0"/>
    <col min="26" max="26" width="1" customWidth="true" style="0"/>
    <col min="27" max="27" width="1" customWidth="true" style="0"/>
    <col min="28" max="28" width="1" customWidth="true" style="0"/>
    <col min="29" max="29" width="1" customWidth="true" style="0"/>
    <col min="30" max="30" width="1" customWidth="true" style="0"/>
    <col min="31" max="31" width="1" customWidth="true" style="0"/>
    <col min="32" max="32" width="1" customWidth="true" style="0"/>
    <col min="33" max="33" width="1" customWidth="true" style="0"/>
    <col min="34" max="34" width="1" customWidth="true" style="0"/>
    <col min="35" max="35" width="1" customWidth="true" style="0"/>
    <col min="36" max="36" width="1" customWidth="true" style="0"/>
    <col min="37" max="37" width="1" customWidth="true" style="0"/>
    <col min="38" max="38" width="1" customWidth="true" style="0"/>
    <col min="39" max="39" width="1" customWidth="true" style="0"/>
    <col min="40" max="40" width="1" customWidth="true" style="0"/>
    <col min="41" max="41" width="1" customWidth="true" style="0"/>
    <col min="42" max="42" width="1" customWidth="true" style="0"/>
    <col min="43" max="43" width="1" customWidth="true" style="0"/>
    <col min="44" max="44" width="1" customWidth="true" style="0"/>
    <col min="45" max="45" width="1" customWidth="true" style="0"/>
    <col min="46" max="46" width="1" customWidth="true" style="0"/>
    <col min="47" max="47" width="1" customWidth="true" style="0"/>
    <col min="48" max="48" width="1" customWidth="true" style="0"/>
    <col min="49" max="49" width="1" customWidth="true" style="0"/>
    <col min="50" max="50" width="1" customWidth="true" style="0"/>
    <col min="51" max="51" width="1" customWidth="true" style="0"/>
    <col min="52" max="52" width="1" customWidth="true" style="0"/>
    <col min="53" max="53" width="1" customWidth="true" style="0"/>
    <col min="54" max="54" width="1" customWidth="true" style="0"/>
    <col min="55" max="55" width="1" customWidth="true" style="0"/>
    <col min="56" max="56" width="1" customWidth="true" style="0"/>
    <col min="57" max="57" width="2" customWidth="true" style="0"/>
    <col min="58" max="58" width="20" customWidth="true" style="0"/>
  </cols>
  <sheetData>
    <row r="2" spans="1:58" hidden="true"/>
    <row r="3" spans="1:58" hidden="true"/>
    <row r="4" spans="1:58" hidden="true"/>
    <row r="5" spans="1:58" hidden="true"/>
    <row r="6" spans="1:58" hidden="true"/>
    <row r="7" spans="1:58" hidden="true"/>
    <row r="8" spans="1:58">
      <c r="B8" s="4" t="s">
        <v>6</v>
      </c>
    </row>
    <row r="10" spans="1:58" customHeight="1" ht="32">
      <c r="B10" s="9" t="s">
        <v>7</v>
      </c>
      <c r="C10" s="9" t="s">
        <v>8</v>
      </c>
      <c r="D10" s="9" t="s">
        <v>9</v>
      </c>
      <c r="E10" s="9" t="s">
        <v>10</v>
      </c>
      <c r="F10" s="9" t="s">
        <v>11</v>
      </c>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t="s">
        <v>12</v>
      </c>
    </row>
    <row r="11" spans="1:58">
      <c r="B11" s="6">
        <v>1</v>
      </c>
      <c r="C11" s="7" t="str">
        <f>'1'!C48</f>
        <v>0</v>
      </c>
      <c r="D11" s="7"/>
      <c r="E11" s="7" t="str">
        <f>'1'!F48</f>
        <v>0</v>
      </c>
      <c r="F11" s="1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4"/>
      <c r="BF11" s="8" t="str">
        <f>IF(E11= 1, "Complete: no errors",IF(COUNTIF(INDIRECT("'"&amp;B11:B13&amp;"'!H11:H12"),"*"&amp;"response"&amp;"*"),"Errors present","No errors"))</f>
        <v>0</v>
      </c>
    </row>
    <row r="12" spans="1:58">
      <c r="B12" s="6"/>
      <c r="C12" s="7"/>
      <c r="D12" s="7"/>
      <c r="E12" s="7"/>
      <c r="F12" s="20"/>
      <c r="G12" s="27" t="str">
        <f>E11 &gt;= 0.02</f>
        <v>0</v>
      </c>
      <c r="H12" s="28" t="str">
        <f>E11 &gt;= 0.04</f>
        <v>0</v>
      </c>
      <c r="I12" s="28" t="str">
        <f>E11 &gt;= 0.06</f>
        <v>0</v>
      </c>
      <c r="J12" s="28" t="str">
        <f>E11 &gt;= 0.08</f>
        <v>0</v>
      </c>
      <c r="K12" s="28" t="str">
        <f>E11 &gt;= 0.1</f>
        <v>0</v>
      </c>
      <c r="L12" s="28" t="str">
        <f>E11 &gt;= 0.12</f>
        <v>0</v>
      </c>
      <c r="M12" s="28" t="str">
        <f>E11 &gt;= 0.14</f>
        <v>0</v>
      </c>
      <c r="N12" s="28" t="str">
        <f>E11 &gt;= 0.16</f>
        <v>0</v>
      </c>
      <c r="O12" s="28" t="str">
        <f>E11 &gt;= 0.18</f>
        <v>0</v>
      </c>
      <c r="P12" s="28" t="str">
        <f>E11 &gt;= 0.2</f>
        <v>0</v>
      </c>
      <c r="Q12" s="28" t="str">
        <f>E11 &gt;= 0.22</f>
        <v>0</v>
      </c>
      <c r="R12" s="28" t="str">
        <f>E11 &gt;= 0.24</f>
        <v>0</v>
      </c>
      <c r="S12" s="28" t="str">
        <f>E11 &gt;= 0.26</f>
        <v>0</v>
      </c>
      <c r="T12" s="28" t="str">
        <f>E11 &gt;= 0.28</f>
        <v>0</v>
      </c>
      <c r="U12" s="28" t="str">
        <f>E11 &gt;= 0.3</f>
        <v>0</v>
      </c>
      <c r="V12" s="28" t="str">
        <f>E11 &gt;= 0.32</f>
        <v>0</v>
      </c>
      <c r="W12" s="28" t="str">
        <f>E11 &gt;= 0.34</f>
        <v>0</v>
      </c>
      <c r="X12" s="28" t="str">
        <f>E11 &gt;= 0.36</f>
        <v>0</v>
      </c>
      <c r="Y12" s="28" t="str">
        <f>E11 &gt;= 0.38</f>
        <v>0</v>
      </c>
      <c r="Z12" s="28" t="str">
        <f>E11 &gt;= 0.4</f>
        <v>0</v>
      </c>
      <c r="AA12" s="28" t="str">
        <f>E11 &gt;= 0.42</f>
        <v>0</v>
      </c>
      <c r="AB12" s="28" t="str">
        <f>E11 &gt;= 0.44</f>
        <v>0</v>
      </c>
      <c r="AC12" s="28" t="str">
        <f>E11 &gt;= 0.46</f>
        <v>0</v>
      </c>
      <c r="AD12" s="28" t="str">
        <f>E11 &gt;= 0.48</f>
        <v>0</v>
      </c>
      <c r="AE12" s="28" t="str">
        <f>E11 &gt;= 0.5</f>
        <v>0</v>
      </c>
      <c r="AF12" s="28" t="str">
        <f>E11 &gt;= 0.52</f>
        <v>0</v>
      </c>
      <c r="AG12" s="28" t="str">
        <f>E11 &gt;= 0.54</f>
        <v>0</v>
      </c>
      <c r="AH12" s="28" t="str">
        <f>E11 &gt;= 0.56</f>
        <v>0</v>
      </c>
      <c r="AI12" s="28" t="str">
        <f>E11 &gt;= 0.58</f>
        <v>0</v>
      </c>
      <c r="AJ12" s="28" t="str">
        <f>E11 &gt;= 0.6</f>
        <v>0</v>
      </c>
      <c r="AK12" s="28" t="str">
        <f>E11 &gt;= 0.62</f>
        <v>0</v>
      </c>
      <c r="AL12" s="28" t="str">
        <f>E11 &gt;= 0.64</f>
        <v>0</v>
      </c>
      <c r="AM12" s="28" t="str">
        <f>E11 &gt;= 0.66</f>
        <v>0</v>
      </c>
      <c r="AN12" s="28" t="str">
        <f>E11 &gt;= 0.68</f>
        <v>0</v>
      </c>
      <c r="AO12" s="28" t="str">
        <f>E11 &gt;= 0.7</f>
        <v>0</v>
      </c>
      <c r="AP12" s="28" t="str">
        <f>E11 &gt;= 0.72</f>
        <v>0</v>
      </c>
      <c r="AQ12" s="28" t="str">
        <f>E11 &gt;= 0.74</f>
        <v>0</v>
      </c>
      <c r="AR12" s="28" t="str">
        <f>E11 &gt;= 0.76</f>
        <v>0</v>
      </c>
      <c r="AS12" s="28" t="str">
        <f>E11 &gt;= 0.78</f>
        <v>0</v>
      </c>
      <c r="AT12" s="28" t="str">
        <f>E11 &gt;= 0.8</f>
        <v>0</v>
      </c>
      <c r="AU12" s="28" t="str">
        <f>E11 &gt;= 0.82</f>
        <v>0</v>
      </c>
      <c r="AV12" s="28" t="str">
        <f>E11 &gt;= 0.84</f>
        <v>0</v>
      </c>
      <c r="AW12" s="28" t="str">
        <f>E11 &gt;= 0.86</f>
        <v>0</v>
      </c>
      <c r="AX12" s="28" t="str">
        <f>E11 &gt;= 0.88</f>
        <v>0</v>
      </c>
      <c r="AY12" s="28" t="str">
        <f>E11 &gt;= 0.9</f>
        <v>0</v>
      </c>
      <c r="AZ12" s="28" t="str">
        <f>E11 &gt;= 0.92</f>
        <v>0</v>
      </c>
      <c r="BA12" s="28" t="str">
        <f>E11 &gt;= 0.94</f>
        <v>0</v>
      </c>
      <c r="BB12" s="28" t="str">
        <f>E11 &gt;= 0.96</f>
        <v>0</v>
      </c>
      <c r="BC12" s="28" t="str">
        <f>E11 &gt;= 0.98</f>
        <v>0</v>
      </c>
      <c r="BD12" s="29" t="str">
        <f>E11 &gt;= 1</f>
        <v>0</v>
      </c>
      <c r="BE12" s="25"/>
      <c r="BF12" s="8"/>
    </row>
    <row r="13" spans="1:58">
      <c r="B13" s="6"/>
      <c r="C13" s="7"/>
      <c r="D13" s="7"/>
      <c r="E13" s="7"/>
      <c r="F13" s="21"/>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6"/>
      <c r="BF13" s="8"/>
    </row>
    <row r="14" spans="1:58">
      <c r="B14" s="31" t="s">
        <v>5</v>
      </c>
      <c r="C14" s="33" t="str">
        <f>SUM(C11:C13)</f>
        <v>0</v>
      </c>
      <c r="D14" s="33"/>
      <c r="E14" s="33" t="str">
        <f>IF($C$14=0,1,SUMPRODUCT(C11:C13, E11:E13) / $C$14)</f>
        <v>0</v>
      </c>
      <c r="F14" s="34"/>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6"/>
      <c r="BF14" s="46"/>
    </row>
    <row r="15" spans="1:58">
      <c r="B15" s="32"/>
      <c r="C15" s="37"/>
      <c r="D15" s="37"/>
      <c r="E15" s="37"/>
      <c r="F15" s="38"/>
      <c r="G15" s="39" t="str">
        <f>E14 &gt;= 0.02</f>
        <v>0</v>
      </c>
      <c r="H15" s="40" t="str">
        <f>E14 &gt;= 0.04</f>
        <v>0</v>
      </c>
      <c r="I15" s="40" t="str">
        <f>E14 &gt;= 0.06</f>
        <v>0</v>
      </c>
      <c r="J15" s="40" t="str">
        <f>E14 &gt;= 0.08</f>
        <v>0</v>
      </c>
      <c r="K15" s="40" t="str">
        <f>E14 &gt;= 0.1</f>
        <v>0</v>
      </c>
      <c r="L15" s="40" t="str">
        <f>E14 &gt;= 0.12</f>
        <v>0</v>
      </c>
      <c r="M15" s="40" t="str">
        <f>E14 &gt;= 0.14</f>
        <v>0</v>
      </c>
      <c r="N15" s="40" t="str">
        <f>E14 &gt;= 0.16</f>
        <v>0</v>
      </c>
      <c r="O15" s="40" t="str">
        <f>E14 &gt;= 0.18</f>
        <v>0</v>
      </c>
      <c r="P15" s="40" t="str">
        <f>E14 &gt;= 0.2</f>
        <v>0</v>
      </c>
      <c r="Q15" s="40" t="str">
        <f>E14 &gt;= 0.22</f>
        <v>0</v>
      </c>
      <c r="R15" s="40" t="str">
        <f>E14 &gt;= 0.24</f>
        <v>0</v>
      </c>
      <c r="S15" s="40" t="str">
        <f>E14 &gt;= 0.26</f>
        <v>0</v>
      </c>
      <c r="T15" s="40" t="str">
        <f>E14 &gt;= 0.28</f>
        <v>0</v>
      </c>
      <c r="U15" s="40" t="str">
        <f>E14 &gt;= 0.3</f>
        <v>0</v>
      </c>
      <c r="V15" s="40" t="str">
        <f>E14 &gt;= 0.32</f>
        <v>0</v>
      </c>
      <c r="W15" s="40" t="str">
        <f>E14 &gt;= 0.34</f>
        <v>0</v>
      </c>
      <c r="X15" s="40" t="str">
        <f>E14 &gt;= 0.36</f>
        <v>0</v>
      </c>
      <c r="Y15" s="40" t="str">
        <f>E14 &gt;= 0.38</f>
        <v>0</v>
      </c>
      <c r="Z15" s="40" t="str">
        <f>E14 &gt;= 0.4</f>
        <v>0</v>
      </c>
      <c r="AA15" s="40" t="str">
        <f>E14 &gt;= 0.42</f>
        <v>0</v>
      </c>
      <c r="AB15" s="40" t="str">
        <f>E14 &gt;= 0.44</f>
        <v>0</v>
      </c>
      <c r="AC15" s="40" t="str">
        <f>E14 &gt;= 0.46</f>
        <v>0</v>
      </c>
      <c r="AD15" s="40" t="str">
        <f>E14 &gt;= 0.48</f>
        <v>0</v>
      </c>
      <c r="AE15" s="40" t="str">
        <f>E14 &gt;= 0.5</f>
        <v>0</v>
      </c>
      <c r="AF15" s="40" t="str">
        <f>E14 &gt;= 0.52</f>
        <v>0</v>
      </c>
      <c r="AG15" s="40" t="str">
        <f>E14 &gt;= 0.54</f>
        <v>0</v>
      </c>
      <c r="AH15" s="40" t="str">
        <f>E14 &gt;= 0.56</f>
        <v>0</v>
      </c>
      <c r="AI15" s="40" t="str">
        <f>E14 &gt;= 0.58</f>
        <v>0</v>
      </c>
      <c r="AJ15" s="40" t="str">
        <f>E14 &gt;= 0.6</f>
        <v>0</v>
      </c>
      <c r="AK15" s="40" t="str">
        <f>E14 &gt;= 0.62</f>
        <v>0</v>
      </c>
      <c r="AL15" s="40" t="str">
        <f>E14 &gt;= 0.64</f>
        <v>0</v>
      </c>
      <c r="AM15" s="40" t="str">
        <f>E14 &gt;= 0.66</f>
        <v>0</v>
      </c>
      <c r="AN15" s="40" t="str">
        <f>E14 &gt;= 0.68</f>
        <v>0</v>
      </c>
      <c r="AO15" s="40" t="str">
        <f>E14 &gt;= 0.7</f>
        <v>0</v>
      </c>
      <c r="AP15" s="40" t="str">
        <f>E14 &gt;= 0.72</f>
        <v>0</v>
      </c>
      <c r="AQ15" s="40" t="str">
        <f>E14 &gt;= 0.74</f>
        <v>0</v>
      </c>
      <c r="AR15" s="40" t="str">
        <f>E14 &gt;= 0.76</f>
        <v>0</v>
      </c>
      <c r="AS15" s="40" t="str">
        <f>E14 &gt;= 0.78</f>
        <v>0</v>
      </c>
      <c r="AT15" s="40" t="str">
        <f>E14 &gt;= 0.8</f>
        <v>0</v>
      </c>
      <c r="AU15" s="40" t="str">
        <f>E14 &gt;= 0.82</f>
        <v>0</v>
      </c>
      <c r="AV15" s="40" t="str">
        <f>E14 &gt;= 0.84</f>
        <v>0</v>
      </c>
      <c r="AW15" s="40" t="str">
        <f>E14 &gt;= 0.86</f>
        <v>0</v>
      </c>
      <c r="AX15" s="40" t="str">
        <f>E14 &gt;= 0.88</f>
        <v>0</v>
      </c>
      <c r="AY15" s="40" t="str">
        <f>E14 &gt;= 0.9</f>
        <v>0</v>
      </c>
      <c r="AZ15" s="40" t="str">
        <f>E14 &gt;= 0.92</f>
        <v>0</v>
      </c>
      <c r="BA15" s="40" t="str">
        <f>E14 &gt;= 0.94</f>
        <v>0</v>
      </c>
      <c r="BB15" s="40" t="str">
        <f>E14 &gt;= 0.96</f>
        <v>0</v>
      </c>
      <c r="BC15" s="40" t="str">
        <f>E14 &gt;= 0.98</f>
        <v>0</v>
      </c>
      <c r="BD15" s="41" t="str">
        <f>E14 &gt;= 1</f>
        <v>0</v>
      </c>
      <c r="BE15" s="42"/>
      <c r="BF15" s="47"/>
    </row>
    <row r="16" spans="1:58">
      <c r="B16" s="32"/>
      <c r="C16" s="37"/>
      <c r="D16" s="37"/>
      <c r="E16" s="37"/>
      <c r="F16" s="43"/>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5"/>
      <c r="BF16" s="47"/>
    </row>
  </sheetData>
  <sheetProtection password="E36C" sheet="1" objects="1" scenarios="1" formatCells="1" formatColumns="1" formatRows="1" insertColumns="1" insertRows="1" insertHyperlinks="0" deleteColumns="1" deleteRows="1" sort="1" autoFilter="1" pivotTables="1" selectLockedCells="0" selectUnlockedCells="0"/>
  <mergeCells>
    <mergeCell ref="B11:B13"/>
    <mergeCell ref="C11:C13"/>
    <mergeCell ref="D11:D13"/>
    <mergeCell ref="E11:E13"/>
    <mergeCell ref="BF11:BF13"/>
    <mergeCell ref="B14:B16"/>
    <mergeCell ref="C14:C16"/>
    <mergeCell ref="D14:D16"/>
    <mergeCell ref="E14:E16"/>
    <mergeCell ref="BF14:BF16"/>
    <mergeCell ref="F10:BE10"/>
  </mergeCells>
  <conditionalFormatting sqref="G12:BD12">
    <cfRule type="expression" dxfId="0" priority="1">
      <formula>G$12</formula>
    </cfRule>
    <cfRule type="expression" dxfId="1" priority="2">
      <formula>NOT(G$12)</formula>
    </cfRule>
  </conditionalFormatting>
  <conditionalFormatting sqref="G15:BD15">
    <cfRule type="expression" dxfId="2" priority="3">
      <formula>G$15</formula>
    </cfRule>
    <cfRule type="expression" dxfId="3" priority="4">
      <formula>NOT(G$15)</formula>
    </cfRule>
  </conditionalFormatting>
  <conditionalFormatting sqref="E11:E16">
    <cfRule type="expression" dxfId="4" priority="5">
      <formula>TRUE</formula>
    </cfRule>
  </conditionalFormatting>
  <conditionalFormatting sqref="BF11:BF13">
    <cfRule type="expression" dxfId="5" priority="6">
      <formula>$BF11 ="Complete: no errors"</formula>
    </cfRule>
    <cfRule type="expression" dxfId="6" priority="7">
      <formula>$BF11 = "Errors present"</formula>
    </cfRule>
  </conditionalFormatting>
  <conditionalFormatting sqref="B11:BF13">
    <cfRule type="expression" dxfId="7" priority="8">
      <formula>OR(IF(ISNUMBER($B11),MOD($B11,2)=1,FALSE),IF(ISNUMBER($B10),MOD($B10,2)=1,FALSE),IF(ISNUMBER($B9),MOD($B9,2)=1,FALSE))</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I48"/>
  <sheetViews>
    <sheetView tabSelected="0" workbookViewId="0" showGridLines="true" showRowColHeaders="0">
      <pane ySplit="10" topLeftCell="A11" activePane="bottomLeft" state="frozen"/>
      <selection pane="bottomLeft" activeCell="I11" sqref="I11:I47"/>
    </sheetView>
  </sheetViews>
  <sheetFormatPr defaultRowHeight="14.4" outlineLevelRow="0" outlineLevelCol="0"/>
  <cols>
    <col min="2" max="2" width="9.10" hidden="true" style="0"/>
    <col min="3" max="3" width="10" customWidth="true" style="0"/>
    <col min="4" max="4" width="66" customWidth="true" style="0"/>
    <col min="5" max="5" width="9.10" hidden="true" style="0"/>
    <col min="6" max="6" width="25" customWidth="true" style="0"/>
    <col min="7" max="7" width="66" customWidth="true" style="0"/>
    <col min="8" max="8" width="40" customWidth="true" style="0"/>
    <col min="9" max="9" width="9.10" hidden="true" style="0"/>
  </cols>
  <sheetData>
    <row r="2" spans="1:9">
      <c r="C2" s="4" t="s">
        <v>13</v>
      </c>
    </row>
    <row r="3" spans="1:9" hidden="true"/>
    <row r="4" spans="1:9" hidden="true"/>
    <row r="5" spans="1:9" hidden="true"/>
    <row r="6" spans="1:9" hidden="true"/>
    <row r="7" spans="1:9" hidden="true"/>
    <row r="8" spans="1:9" hidden="true"/>
    <row r="10" spans="1:9" customHeight="1" ht="32">
      <c r="C10" s="9" t="s">
        <v>14</v>
      </c>
      <c r="D10" s="9" t="s">
        <v>15</v>
      </c>
      <c r="E10" s="9" t="s">
        <v>9</v>
      </c>
      <c r="F10" s="10" t="s">
        <v>16</v>
      </c>
      <c r="G10" s="10" t="s">
        <v>17</v>
      </c>
      <c r="H10" s="10" t="s">
        <v>18</v>
      </c>
      <c r="I10" t="s">
        <v>9</v>
      </c>
    </row>
    <row r="11" spans="1:9">
      <c r="B11" s="1">
        <v>1458272</v>
      </c>
      <c r="C11" s="6" t="s">
        <v>19</v>
      </c>
      <c r="D11" s="17" t="s">
        <v>20</v>
      </c>
      <c r="E11" s="7"/>
      <c r="F11" s="11"/>
      <c r="G11" s="12"/>
      <c r="H11" s="18" t="str">
        <f>IF(AND(ISNA(MATCH(OFFSET($H11,0,-2)&amp;"",responseOption0,0)),NOT(TRIM(OFFSET($H11,0,-2)) = "")),"Response must be one of "&amp;INDEX(responseValidationRulesGroup0,3,1),IF(AND(IF(ISNA(INDEX(responseValidationRulesGroup0,MATCH(OFFSET($H11,0,-2)&amp;"",responseOption0,0),2)),FALSE,INDEX(responseValidationRulesGroup0,MATCH(OFFSET($H11,0,-2)&amp;"",responseOption0,0),2)),TRIM(OFFSET($H11,0,-1)) = ""),"A comment is required for this response",IF(IF(ISNA(INDEX(responseValidationRulesGroup0,MATCH(OFFSET($H11,0,-2)&amp;"",responseOption0,0),3)),FALSE,INDEX(responseValidationRulesGroup0,MATCH(OFFSET($H11,0,-2)&amp;"",responseOption0,0),3)),IF(TRIM(OFFSET($H11,0,-1)) = "","Complete","The comment must be left blank for this response"),IF(TRIM(OFFSET($H11,0,-2))="","Incomplete", "Complete"))))</f>
        <v>0</v>
      </c>
      <c r="I11" s="1">
        <v>1</v>
      </c>
    </row>
    <row r="12" spans="1:9">
      <c r="B12" s="1">
        <v>1458273</v>
      </c>
      <c r="C12" s="6" t="s">
        <v>22</v>
      </c>
      <c r="D12" s="17" t="s">
        <v>23</v>
      </c>
      <c r="E12" s="7"/>
      <c r="F12" s="11" t="s">
        <v>21</v>
      </c>
      <c r="G12" s="12"/>
      <c r="H12" s="18" t="str">
        <f>IF(AND(
            OR(OFFSET($H12,0,-2) = "-",OFFSET($H12,0,-2) = ""),OFFSET($H12,0,-1) = ""),"Incomplete","Complete")</f>
        <v>0</v>
      </c>
      <c r="I12" s="1">
        <v>0</v>
      </c>
    </row>
    <row r="13" spans="1:9">
      <c r="B13" s="1">
        <v>1458274</v>
      </c>
      <c r="C13" s="6" t="s">
        <v>24</v>
      </c>
      <c r="D13" s="17" t="s">
        <v>25</v>
      </c>
      <c r="E13" s="7"/>
      <c r="F13" s="11" t="s">
        <v>21</v>
      </c>
      <c r="G13" s="12"/>
      <c r="H13" s="18" t="str">
        <f>IF(AND(
            OR(OFFSET($H13,0,-2) = "-",OFFSET($H13,0,-2) = ""),OFFSET($H13,0,-1) = ""),"Incomplete","Complete")</f>
        <v>0</v>
      </c>
      <c r="I13" s="1">
        <v>1</v>
      </c>
    </row>
    <row r="14" spans="1:9">
      <c r="B14" s="1">
        <v>1458275</v>
      </c>
      <c r="C14" s="6" t="s">
        <v>26</v>
      </c>
      <c r="D14" s="17" t="s">
        <v>27</v>
      </c>
      <c r="E14" s="7"/>
      <c r="F14" s="11" t="s">
        <v>21</v>
      </c>
      <c r="G14" s="12"/>
      <c r="H14" s="18" t="str">
        <f>IF(AND(
            OR(OFFSET($H14,0,-2) = "-",OFFSET($H14,0,-2) = ""),OFFSET($H14,0,-1) = ""),"Incomplete","Complete")</f>
        <v>0</v>
      </c>
      <c r="I14" s="1">
        <v>0</v>
      </c>
    </row>
    <row r="15" spans="1:9">
      <c r="B15" s="1">
        <v>1458276</v>
      </c>
      <c r="C15" s="6" t="s">
        <v>28</v>
      </c>
      <c r="D15" s="17" t="s">
        <v>29</v>
      </c>
      <c r="E15" s="7"/>
      <c r="F15" s="11" t="s">
        <v>21</v>
      </c>
      <c r="G15" s="12"/>
      <c r="H15" s="18" t="str">
        <f>IF(AND(
            OR(OFFSET($H15,0,-2) = "-",OFFSET($H15,0,-2) = ""),OFFSET($H15,0,-1) = ""),"Incomplete","Complete")</f>
        <v>0</v>
      </c>
      <c r="I15" s="1">
        <v>1</v>
      </c>
    </row>
    <row r="16" spans="1:9">
      <c r="B16" s="1">
        <v>1470536</v>
      </c>
      <c r="C16" s="6" t="s">
        <v>30</v>
      </c>
      <c r="D16" s="17" t="s">
        <v>31</v>
      </c>
      <c r="E16" s="7"/>
      <c r="F16" s="11"/>
      <c r="G16" s="12"/>
      <c r="H16" s="18" t="str">
        <f>IF(AND(ISNA(MATCH(OFFSET($H16,0,-2)&amp;"",responseOption1,0)),NOT(TRIM(OFFSET($H16,0,-2)) = "")),"Response must be one of "&amp;INDEX(responseValidationRulesGroup1,3,1),IF(AND(IF(ISNA(INDEX(responseValidationRulesGroup1,MATCH(OFFSET($H16,0,-2)&amp;"",responseOption1,0),2)),FALSE,INDEX(responseValidationRulesGroup1,MATCH(OFFSET($H16,0,-2)&amp;"",responseOption1,0),2)),TRIM(OFFSET($H16,0,-1)) = ""),"A comment is required for this response",IF(IF(ISNA(INDEX(responseValidationRulesGroup1,MATCH(OFFSET($H16,0,-2)&amp;"",responseOption1,0),3)),FALSE,INDEX(responseValidationRulesGroup1,MATCH(OFFSET($H16,0,-2)&amp;"",responseOption1,0),3)),IF(TRIM(OFFSET($H16,0,-1)) = "","Complete","The comment must be left blank for this response"),IF(TRIM(OFFSET($H16,0,-2))="","Incomplete", "Complete"))))</f>
        <v>0</v>
      </c>
      <c r="I16" s="1">
        <v>0</v>
      </c>
    </row>
    <row r="17" spans="1:9">
      <c r="B17" s="1">
        <v>1470537</v>
      </c>
      <c r="C17" s="6" t="s">
        <v>32</v>
      </c>
      <c r="D17" s="17" t="s">
        <v>33</v>
      </c>
      <c r="E17" s="7"/>
      <c r="F17" s="11"/>
      <c r="G17" s="12"/>
      <c r="H17" s="18" t="str">
        <f>IF(AND(ISNA(MATCH(OFFSET($H17,0,-2)&amp;"",responseOption1,0)),NOT(TRIM(OFFSET($H17,0,-2)) = "")),"Response must be one of "&amp;INDEX(responseValidationRulesGroup1,3,1),IF(AND(IF(ISNA(INDEX(responseValidationRulesGroup1,MATCH(OFFSET($H17,0,-2)&amp;"",responseOption1,0),2)),FALSE,INDEX(responseValidationRulesGroup1,MATCH(OFFSET($H17,0,-2)&amp;"",responseOption1,0),2)),TRIM(OFFSET($H17,0,-1)) = ""),"A comment is required for this response",IF(IF(ISNA(INDEX(responseValidationRulesGroup1,MATCH(OFFSET($H17,0,-2)&amp;"",responseOption1,0),3)),FALSE,INDEX(responseValidationRulesGroup1,MATCH(OFFSET($H17,0,-2)&amp;"",responseOption1,0),3)),IF(TRIM(OFFSET($H17,0,-1)) = "","Complete","The comment must be left blank for this response"),IF(TRIM(OFFSET($H17,0,-2))="","Incomplete", "Complete"))))</f>
        <v>0</v>
      </c>
      <c r="I17" s="1">
        <v>1</v>
      </c>
    </row>
    <row r="18" spans="1:9">
      <c r="B18" s="1">
        <v>1470538</v>
      </c>
      <c r="C18" s="6" t="s">
        <v>34</v>
      </c>
      <c r="D18" s="17" t="s">
        <v>35</v>
      </c>
      <c r="E18" s="7"/>
      <c r="F18" s="11"/>
      <c r="G18" s="12"/>
      <c r="H18" s="18" t="str">
        <f>IF(AND(ISNA(MATCH(OFFSET($H18,0,-2)&amp;"",responseOption1,0)),NOT(TRIM(OFFSET($H18,0,-2)) = "")),"Response must be one of "&amp;INDEX(responseValidationRulesGroup1,3,1),IF(AND(IF(ISNA(INDEX(responseValidationRulesGroup1,MATCH(OFFSET($H18,0,-2)&amp;"",responseOption1,0),2)),FALSE,INDEX(responseValidationRulesGroup1,MATCH(OFFSET($H18,0,-2)&amp;"",responseOption1,0),2)),TRIM(OFFSET($H18,0,-1)) = ""),"A comment is required for this response",IF(IF(ISNA(INDEX(responseValidationRulesGroup1,MATCH(OFFSET($H18,0,-2)&amp;"",responseOption1,0),3)),FALSE,INDEX(responseValidationRulesGroup1,MATCH(OFFSET($H18,0,-2)&amp;"",responseOption1,0),3)),IF(TRIM(OFFSET($H18,0,-1)) = "","Complete","The comment must be left blank for this response"),IF(TRIM(OFFSET($H18,0,-2))="","Incomplete", "Complete"))))</f>
        <v>0</v>
      </c>
      <c r="I18" s="1">
        <v>0</v>
      </c>
    </row>
    <row r="19" spans="1:9">
      <c r="B19" s="1">
        <v>1470539</v>
      </c>
      <c r="C19" s="6" t="s">
        <v>36</v>
      </c>
      <c r="D19" s="17" t="s">
        <v>37</v>
      </c>
      <c r="E19" s="7"/>
      <c r="F19" s="11"/>
      <c r="G19" s="12"/>
      <c r="H19" s="18" t="str">
        <f>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0</v>
      </c>
      <c r="I19" s="1">
        <v>1</v>
      </c>
    </row>
    <row r="20" spans="1:9">
      <c r="B20" s="1">
        <v>1470540</v>
      </c>
      <c r="C20" s="6" t="s">
        <v>38</v>
      </c>
      <c r="D20" s="17" t="s">
        <v>39</v>
      </c>
      <c r="E20" s="7"/>
      <c r="F20" s="11"/>
      <c r="G20" s="12"/>
      <c r="H20" s="18" t="str">
        <f>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0</v>
      </c>
      <c r="I20" s="1">
        <v>0</v>
      </c>
    </row>
    <row r="21" spans="1:9">
      <c r="B21" s="1">
        <v>1470541</v>
      </c>
      <c r="C21" s="6" t="s">
        <v>40</v>
      </c>
      <c r="D21" s="17" t="s">
        <v>41</v>
      </c>
      <c r="E21" s="7"/>
      <c r="F21" s="11"/>
      <c r="G21" s="12"/>
      <c r="H21" s="18" t="str">
        <f>IF(AND(ISNA(MATCH(OFFSET($H21,0,-2)&amp;"",responseOption1,0)),NOT(TRIM(OFFSET($H21,0,-2)) = "")),"Response must be one of "&amp;INDEX(responseValidationRulesGroup1,3,1),IF(AND(IF(ISNA(INDEX(responseValidationRulesGroup1,MATCH(OFFSET($H21,0,-2)&amp;"",responseOption1,0),2)),FALSE,INDEX(responseValidationRulesGroup1,MATCH(OFFSET($H21,0,-2)&amp;"",responseOption1,0),2)),TRIM(OFFSET($H21,0,-1)) = ""),"A comment is required for this response",IF(IF(ISNA(INDEX(responseValidationRulesGroup1,MATCH(OFFSET($H21,0,-2)&amp;"",responseOption1,0),3)),FALSE,INDEX(responseValidationRulesGroup1,MATCH(OFFSET($H21,0,-2)&amp;"",responseOption1,0),3)),IF(TRIM(OFFSET($H21,0,-1)) = "","Complete","The comment must be left blank for this response"),IF(TRIM(OFFSET($H21,0,-2))="","Incomplete", "Complete"))))</f>
        <v>0</v>
      </c>
      <c r="I21" s="1">
        <v>1</v>
      </c>
    </row>
    <row r="22" spans="1:9">
      <c r="B22" s="1">
        <v>1470542</v>
      </c>
      <c r="C22" s="6" t="s">
        <v>42</v>
      </c>
      <c r="D22" s="17" t="s">
        <v>43</v>
      </c>
      <c r="E22" s="7"/>
      <c r="F22" s="11"/>
      <c r="G22" s="12"/>
      <c r="H22" s="18" t="str">
        <f>IF(AND(ISNA(MATCH(OFFSET($H22,0,-2)&amp;"",responseOption1,0)),NOT(TRIM(OFFSET($H22,0,-2)) = "")),"Response must be one of "&amp;INDEX(responseValidationRulesGroup1,3,1),IF(AND(IF(ISNA(INDEX(responseValidationRulesGroup1,MATCH(OFFSET($H22,0,-2)&amp;"",responseOption1,0),2)),FALSE,INDEX(responseValidationRulesGroup1,MATCH(OFFSET($H22,0,-2)&amp;"",responseOption1,0),2)),TRIM(OFFSET($H22,0,-1)) = ""),"A comment is required for this response",IF(IF(ISNA(INDEX(responseValidationRulesGroup1,MATCH(OFFSET($H22,0,-2)&amp;"",responseOption1,0),3)),FALSE,INDEX(responseValidationRulesGroup1,MATCH(OFFSET($H22,0,-2)&amp;"",responseOption1,0),3)),IF(TRIM(OFFSET($H22,0,-1)) = "","Complete","The comment must be left blank for this response"),IF(TRIM(OFFSET($H22,0,-2))="","Incomplete", "Complete"))))</f>
        <v>0</v>
      </c>
      <c r="I22" s="1">
        <v>0</v>
      </c>
    </row>
    <row r="23" spans="1:9">
      <c r="B23" s="1">
        <v>1470543</v>
      </c>
      <c r="C23" s="6" t="s">
        <v>44</v>
      </c>
      <c r="D23" s="17" t="s">
        <v>45</v>
      </c>
      <c r="E23" s="7"/>
      <c r="F23" s="11"/>
      <c r="G23" s="12"/>
      <c r="H23" s="18" t="str">
        <f>IF(AND(ISNA(MATCH(OFFSET($H23,0,-2)&amp;"",responseOption1,0)),NOT(TRIM(OFFSET($H23,0,-2)) = "")),"Response must be one of "&amp;INDEX(responseValidationRulesGroup1,3,1),IF(AND(IF(ISNA(INDEX(responseValidationRulesGroup1,MATCH(OFFSET($H23,0,-2)&amp;"",responseOption1,0),2)),FALSE,INDEX(responseValidationRulesGroup1,MATCH(OFFSET($H23,0,-2)&amp;"",responseOption1,0),2)),TRIM(OFFSET($H23,0,-1)) = ""),"A comment is required for this response",IF(IF(ISNA(INDEX(responseValidationRulesGroup1,MATCH(OFFSET($H23,0,-2)&amp;"",responseOption1,0),3)),FALSE,INDEX(responseValidationRulesGroup1,MATCH(OFFSET($H23,0,-2)&amp;"",responseOption1,0),3)),IF(TRIM(OFFSET($H23,0,-1)) = "","Complete","The comment must be left blank for this response"),IF(TRIM(OFFSET($H23,0,-2))="","Incomplete", "Complete"))))</f>
        <v>0</v>
      </c>
      <c r="I23" s="1">
        <v>1</v>
      </c>
    </row>
    <row r="24" spans="1:9">
      <c r="B24" s="1">
        <v>1470544</v>
      </c>
      <c r="C24" s="6" t="s">
        <v>46</v>
      </c>
      <c r="D24" s="17" t="s">
        <v>47</v>
      </c>
      <c r="E24" s="7"/>
      <c r="F24" s="11"/>
      <c r="G24" s="12"/>
      <c r="H24" s="18" t="str">
        <f>IF(AND(ISNA(MATCH(OFFSET($H24,0,-2)&amp;"",responseOption1,0)),NOT(TRIM(OFFSET($H24,0,-2)) = "")),"Response must be one of "&amp;INDEX(responseValidationRulesGroup1,3,1),IF(AND(IF(ISNA(INDEX(responseValidationRulesGroup1,MATCH(OFFSET($H24,0,-2)&amp;"",responseOption1,0),2)),FALSE,INDEX(responseValidationRulesGroup1,MATCH(OFFSET($H24,0,-2)&amp;"",responseOption1,0),2)),TRIM(OFFSET($H24,0,-1)) = ""),"A comment is required for this response",IF(IF(ISNA(INDEX(responseValidationRulesGroup1,MATCH(OFFSET($H24,0,-2)&amp;"",responseOption1,0),3)),FALSE,INDEX(responseValidationRulesGroup1,MATCH(OFFSET($H24,0,-2)&amp;"",responseOption1,0),3)),IF(TRIM(OFFSET($H24,0,-1)) = "","Complete","The comment must be left blank for this response"),IF(TRIM(OFFSET($H24,0,-2))="","Incomplete", "Complete"))))</f>
        <v>0</v>
      </c>
      <c r="I24" s="1">
        <v>0</v>
      </c>
    </row>
    <row r="25" spans="1:9">
      <c r="B25" s="1">
        <v>1470545</v>
      </c>
      <c r="C25" s="6" t="s">
        <v>48</v>
      </c>
      <c r="D25" s="17" t="s">
        <v>49</v>
      </c>
      <c r="E25" s="7"/>
      <c r="F25" s="11"/>
      <c r="G25" s="12"/>
      <c r="H25" s="18" t="str">
        <f>IF(AND(ISNA(MATCH(OFFSET($H25,0,-2)&amp;"",responseOption1,0)),NOT(TRIM(OFFSET($H25,0,-2)) = "")),"Response must be one of "&amp;INDEX(responseValidationRulesGroup1,3,1),IF(AND(IF(ISNA(INDEX(responseValidationRulesGroup1,MATCH(OFFSET($H25,0,-2)&amp;"",responseOption1,0),2)),FALSE,INDEX(responseValidationRulesGroup1,MATCH(OFFSET($H25,0,-2)&amp;"",responseOption1,0),2)),TRIM(OFFSET($H25,0,-1)) = ""),"A comment is required for this response",IF(IF(ISNA(INDEX(responseValidationRulesGroup1,MATCH(OFFSET($H25,0,-2)&amp;"",responseOption1,0),3)),FALSE,INDEX(responseValidationRulesGroup1,MATCH(OFFSET($H25,0,-2)&amp;"",responseOption1,0),3)),IF(TRIM(OFFSET($H25,0,-1)) = "","Complete","The comment must be left blank for this response"),IF(TRIM(OFFSET($H25,0,-2))="","Incomplete", "Complete"))))</f>
        <v>0</v>
      </c>
      <c r="I25" s="1">
        <v>1</v>
      </c>
    </row>
    <row r="26" spans="1:9">
      <c r="B26" s="1">
        <v>1470546</v>
      </c>
      <c r="C26" s="6" t="s">
        <v>50</v>
      </c>
      <c r="D26" s="17" t="s">
        <v>51</v>
      </c>
      <c r="E26" s="7"/>
      <c r="F26" s="11"/>
      <c r="G26" s="12"/>
      <c r="H26" s="18" t="str">
        <f>IF(AND(ISNA(MATCH(OFFSET($H26,0,-2)&amp;"",responseOption1,0)),NOT(TRIM(OFFSET($H26,0,-2)) = "")),"Response must be one of "&amp;INDEX(responseValidationRulesGroup1,3,1),IF(AND(IF(ISNA(INDEX(responseValidationRulesGroup1,MATCH(OFFSET($H26,0,-2)&amp;"",responseOption1,0),2)),FALSE,INDEX(responseValidationRulesGroup1,MATCH(OFFSET($H26,0,-2)&amp;"",responseOption1,0),2)),TRIM(OFFSET($H26,0,-1)) = ""),"A comment is required for this response",IF(IF(ISNA(INDEX(responseValidationRulesGroup1,MATCH(OFFSET($H26,0,-2)&amp;"",responseOption1,0),3)),FALSE,INDEX(responseValidationRulesGroup1,MATCH(OFFSET($H26,0,-2)&amp;"",responseOption1,0),3)),IF(TRIM(OFFSET($H26,0,-1)) = "","Complete","The comment must be left blank for this response"),IF(TRIM(OFFSET($H26,0,-2))="","Incomplete", "Complete"))))</f>
        <v>0</v>
      </c>
      <c r="I26" s="1">
        <v>0</v>
      </c>
    </row>
    <row r="27" spans="1:9">
      <c r="B27" s="1">
        <v>1470547</v>
      </c>
      <c r="C27" s="6" t="s">
        <v>52</v>
      </c>
      <c r="D27" s="17" t="s">
        <v>53</v>
      </c>
      <c r="E27" s="7"/>
      <c r="F27" s="11"/>
      <c r="G27" s="12"/>
      <c r="H27" s="18" t="str">
        <f>IF(AND(ISNA(MATCH(OFFSET($H27,0,-2)&amp;"",responseOption1,0)),NOT(TRIM(OFFSET($H27,0,-2)) = "")),"Response must be one of "&amp;INDEX(responseValidationRulesGroup1,3,1),IF(AND(IF(ISNA(INDEX(responseValidationRulesGroup1,MATCH(OFFSET($H27,0,-2)&amp;"",responseOption1,0),2)),FALSE,INDEX(responseValidationRulesGroup1,MATCH(OFFSET($H27,0,-2)&amp;"",responseOption1,0),2)),TRIM(OFFSET($H27,0,-1)) = ""),"A comment is required for this response",IF(IF(ISNA(INDEX(responseValidationRulesGroup1,MATCH(OFFSET($H27,0,-2)&amp;"",responseOption1,0),3)),FALSE,INDEX(responseValidationRulesGroup1,MATCH(OFFSET($H27,0,-2)&amp;"",responseOption1,0),3)),IF(TRIM(OFFSET($H27,0,-1)) = "","Complete","The comment must be left blank for this response"),IF(TRIM(OFFSET($H27,0,-2))="","Incomplete", "Complete"))))</f>
        <v>0</v>
      </c>
      <c r="I27" s="1">
        <v>1</v>
      </c>
    </row>
    <row r="28" spans="1:9">
      <c r="B28" s="1">
        <v>1470549</v>
      </c>
      <c r="C28" s="6" t="s">
        <v>54</v>
      </c>
      <c r="D28" s="17" t="s">
        <v>55</v>
      </c>
      <c r="E28" s="7"/>
      <c r="F28" s="11"/>
      <c r="G28" s="12"/>
      <c r="H28" s="18" t="str">
        <f>IF(AND(ISNA(MATCH(OFFSET($H28,0,-2)&amp;"",responseOption1,0)),NOT(TRIM(OFFSET($H28,0,-2)) = "")),"Response must be one of "&amp;INDEX(responseValidationRulesGroup1,3,1),IF(AND(IF(ISNA(INDEX(responseValidationRulesGroup1,MATCH(OFFSET($H28,0,-2)&amp;"",responseOption1,0),2)),FALSE,INDEX(responseValidationRulesGroup1,MATCH(OFFSET($H28,0,-2)&amp;"",responseOption1,0),2)),TRIM(OFFSET($H28,0,-1)) = ""),"A comment is required for this response",IF(IF(ISNA(INDEX(responseValidationRulesGroup1,MATCH(OFFSET($H28,0,-2)&amp;"",responseOption1,0),3)),FALSE,INDEX(responseValidationRulesGroup1,MATCH(OFFSET($H28,0,-2)&amp;"",responseOption1,0),3)),IF(TRIM(OFFSET($H28,0,-1)) = "","Complete","The comment must be left blank for this response"),IF(TRIM(OFFSET($H28,0,-2))="","Incomplete", "Complete"))))</f>
        <v>0</v>
      </c>
      <c r="I28" s="1">
        <v>0</v>
      </c>
    </row>
    <row r="29" spans="1:9">
      <c r="B29" s="1">
        <v>1470550</v>
      </c>
      <c r="C29" s="6" t="s">
        <v>56</v>
      </c>
      <c r="D29" s="17" t="s">
        <v>57</v>
      </c>
      <c r="E29" s="7"/>
      <c r="F29" s="11"/>
      <c r="G29" s="12"/>
      <c r="H29" s="18" t="str">
        <f>IF(AND(ISNA(MATCH(OFFSET($H29,0,-2)&amp;"",responseOption1,0)),NOT(TRIM(OFFSET($H29,0,-2)) = "")),"Response must be one of "&amp;INDEX(responseValidationRulesGroup1,3,1),IF(AND(IF(ISNA(INDEX(responseValidationRulesGroup1,MATCH(OFFSET($H29,0,-2)&amp;"",responseOption1,0),2)),FALSE,INDEX(responseValidationRulesGroup1,MATCH(OFFSET($H29,0,-2)&amp;"",responseOption1,0),2)),TRIM(OFFSET($H29,0,-1)) = ""),"A comment is required for this response",IF(IF(ISNA(INDEX(responseValidationRulesGroup1,MATCH(OFFSET($H29,0,-2)&amp;"",responseOption1,0),3)),FALSE,INDEX(responseValidationRulesGroup1,MATCH(OFFSET($H29,0,-2)&amp;"",responseOption1,0),3)),IF(TRIM(OFFSET($H29,0,-1)) = "","Complete","The comment must be left blank for this response"),IF(TRIM(OFFSET($H29,0,-2))="","Incomplete", "Complete"))))</f>
        <v>0</v>
      </c>
      <c r="I29" s="1">
        <v>1</v>
      </c>
    </row>
    <row r="30" spans="1:9">
      <c r="B30" s="1">
        <v>1470551</v>
      </c>
      <c r="C30" s="6" t="s">
        <v>58</v>
      </c>
      <c r="D30" s="17" t="s">
        <v>59</v>
      </c>
      <c r="E30" s="7"/>
      <c r="F30" s="11"/>
      <c r="G30" s="12"/>
      <c r="H30" s="18" t="str">
        <f>IF(AND(ISNA(MATCH(OFFSET($H30,0,-2)&amp;"",responseOption1,0)),NOT(TRIM(OFFSET($H30,0,-2)) = "")),"Response must be one of "&amp;INDEX(responseValidationRulesGroup1,3,1),IF(AND(IF(ISNA(INDEX(responseValidationRulesGroup1,MATCH(OFFSET($H30,0,-2)&amp;"",responseOption1,0),2)),FALSE,INDEX(responseValidationRulesGroup1,MATCH(OFFSET($H30,0,-2)&amp;"",responseOption1,0),2)),TRIM(OFFSET($H30,0,-1)) = ""),"A comment is required for this response",IF(IF(ISNA(INDEX(responseValidationRulesGroup1,MATCH(OFFSET($H30,0,-2)&amp;"",responseOption1,0),3)),FALSE,INDEX(responseValidationRulesGroup1,MATCH(OFFSET($H30,0,-2)&amp;"",responseOption1,0),3)),IF(TRIM(OFFSET($H30,0,-1)) = "","Complete","The comment must be left blank for this response"),IF(TRIM(OFFSET($H30,0,-2))="","Incomplete", "Complete"))))</f>
        <v>0</v>
      </c>
      <c r="I30" s="1">
        <v>0</v>
      </c>
    </row>
    <row r="31" spans="1:9">
      <c r="B31" s="1">
        <v>1470552</v>
      </c>
      <c r="C31" s="6" t="s">
        <v>60</v>
      </c>
      <c r="D31" s="17" t="s">
        <v>61</v>
      </c>
      <c r="E31" s="7"/>
      <c r="F31" s="11"/>
      <c r="G31" s="12"/>
      <c r="H31" s="18" t="str">
        <f>IF(AND(ISNA(MATCH(OFFSET($H31,0,-2)&amp;"",responseOption1,0)),NOT(TRIM(OFFSET($H31,0,-2)) = "")),"Response must be one of "&amp;INDEX(responseValidationRulesGroup1,3,1),IF(AND(IF(ISNA(INDEX(responseValidationRulesGroup1,MATCH(OFFSET($H31,0,-2)&amp;"",responseOption1,0),2)),FALSE,INDEX(responseValidationRulesGroup1,MATCH(OFFSET($H31,0,-2)&amp;"",responseOption1,0),2)),TRIM(OFFSET($H31,0,-1)) = ""),"A comment is required for this response",IF(IF(ISNA(INDEX(responseValidationRulesGroup1,MATCH(OFFSET($H31,0,-2)&amp;"",responseOption1,0),3)),FALSE,INDEX(responseValidationRulesGroup1,MATCH(OFFSET($H31,0,-2)&amp;"",responseOption1,0),3)),IF(TRIM(OFFSET($H31,0,-1)) = "","Complete","The comment must be left blank for this response"),IF(TRIM(OFFSET($H31,0,-2))="","Incomplete", "Complete"))))</f>
        <v>0</v>
      </c>
      <c r="I31" s="1">
        <v>1</v>
      </c>
    </row>
    <row r="32" spans="1:9">
      <c r="B32" s="1">
        <v>1470553</v>
      </c>
      <c r="C32" s="6" t="s">
        <v>62</v>
      </c>
      <c r="D32" s="17" t="s">
        <v>63</v>
      </c>
      <c r="E32" s="7"/>
      <c r="F32" s="11"/>
      <c r="G32" s="12"/>
      <c r="H32" s="18" t="str">
        <f>IF(AND(ISNA(MATCH(OFFSET($H32,0,-2)&amp;"",responseOption1,0)),NOT(TRIM(OFFSET($H32,0,-2)) = "")),"Response must be one of "&amp;INDEX(responseValidationRulesGroup1,3,1),IF(AND(IF(ISNA(INDEX(responseValidationRulesGroup1,MATCH(OFFSET($H32,0,-2)&amp;"",responseOption1,0),2)),FALSE,INDEX(responseValidationRulesGroup1,MATCH(OFFSET($H32,0,-2)&amp;"",responseOption1,0),2)),TRIM(OFFSET($H32,0,-1)) = ""),"A comment is required for this response",IF(IF(ISNA(INDEX(responseValidationRulesGroup1,MATCH(OFFSET($H32,0,-2)&amp;"",responseOption1,0),3)),FALSE,INDEX(responseValidationRulesGroup1,MATCH(OFFSET($H32,0,-2)&amp;"",responseOption1,0),3)),IF(TRIM(OFFSET($H32,0,-1)) = "","Complete","The comment must be left blank for this response"),IF(TRIM(OFFSET($H32,0,-2))="","Incomplete", "Complete"))))</f>
        <v>0</v>
      </c>
      <c r="I32" s="1">
        <v>0</v>
      </c>
    </row>
    <row r="33" spans="1:9">
      <c r="B33" s="1">
        <v>1470554</v>
      </c>
      <c r="C33" s="6" t="s">
        <v>64</v>
      </c>
      <c r="D33" s="17" t="s">
        <v>65</v>
      </c>
      <c r="E33" s="7"/>
      <c r="F33" s="11"/>
      <c r="G33" s="12"/>
      <c r="H33" s="18" t="str">
        <f>IF(AND(ISNA(MATCH(OFFSET($H33,0,-2)&amp;"",responseOption1,0)),NOT(TRIM(OFFSET($H33,0,-2)) = "")),"Response must be one of "&amp;INDEX(responseValidationRulesGroup1,3,1),IF(AND(IF(ISNA(INDEX(responseValidationRulesGroup1,MATCH(OFFSET($H33,0,-2)&amp;"",responseOption1,0),2)),FALSE,INDEX(responseValidationRulesGroup1,MATCH(OFFSET($H33,0,-2)&amp;"",responseOption1,0),2)),TRIM(OFFSET($H33,0,-1)) = ""),"A comment is required for this response",IF(IF(ISNA(INDEX(responseValidationRulesGroup1,MATCH(OFFSET($H33,0,-2)&amp;"",responseOption1,0),3)),FALSE,INDEX(responseValidationRulesGroup1,MATCH(OFFSET($H33,0,-2)&amp;"",responseOption1,0),3)),IF(TRIM(OFFSET($H33,0,-1)) = "","Complete","The comment must be left blank for this response"),IF(TRIM(OFFSET($H33,0,-2))="","Incomplete", "Complete"))))</f>
        <v>0</v>
      </c>
      <c r="I33" s="1">
        <v>1</v>
      </c>
    </row>
    <row r="34" spans="1:9">
      <c r="B34" s="1">
        <v>1470555</v>
      </c>
      <c r="C34" s="6" t="s">
        <v>66</v>
      </c>
      <c r="D34" s="17" t="s">
        <v>67</v>
      </c>
      <c r="E34" s="7"/>
      <c r="F34" s="11"/>
      <c r="G34" s="12"/>
      <c r="H34" s="18" t="str">
        <f>IF(AND(ISNA(MATCH(OFFSET($H34,0,-2)&amp;"",responseOption1,0)),NOT(TRIM(OFFSET($H34,0,-2)) = "")),"Response must be one of "&amp;INDEX(responseValidationRulesGroup1,3,1),IF(AND(IF(ISNA(INDEX(responseValidationRulesGroup1,MATCH(OFFSET($H34,0,-2)&amp;"",responseOption1,0),2)),FALSE,INDEX(responseValidationRulesGroup1,MATCH(OFFSET($H34,0,-2)&amp;"",responseOption1,0),2)),TRIM(OFFSET($H34,0,-1)) = ""),"A comment is required for this response",IF(IF(ISNA(INDEX(responseValidationRulesGroup1,MATCH(OFFSET($H34,0,-2)&amp;"",responseOption1,0),3)),FALSE,INDEX(responseValidationRulesGroup1,MATCH(OFFSET($H34,0,-2)&amp;"",responseOption1,0),3)),IF(TRIM(OFFSET($H34,0,-1)) = "","Complete","The comment must be left blank for this response"),IF(TRIM(OFFSET($H34,0,-2))="","Incomplete", "Complete"))))</f>
        <v>0</v>
      </c>
      <c r="I34" s="1">
        <v>0</v>
      </c>
    </row>
    <row r="35" spans="1:9">
      <c r="B35" s="1">
        <v>1470556</v>
      </c>
      <c r="C35" s="6" t="s">
        <v>68</v>
      </c>
      <c r="D35" s="17" t="s">
        <v>69</v>
      </c>
      <c r="E35" s="7"/>
      <c r="F35" s="11"/>
      <c r="G35" s="12"/>
      <c r="H35" s="18" t="str">
        <f>IF(AND(ISNA(MATCH(OFFSET($H35,0,-2)&amp;"",responseOption1,0)),NOT(TRIM(OFFSET($H35,0,-2)) = "")),"Response must be one of "&amp;INDEX(responseValidationRulesGroup1,3,1),IF(AND(IF(ISNA(INDEX(responseValidationRulesGroup1,MATCH(OFFSET($H35,0,-2)&amp;"",responseOption1,0),2)),FALSE,INDEX(responseValidationRulesGroup1,MATCH(OFFSET($H35,0,-2)&amp;"",responseOption1,0),2)),TRIM(OFFSET($H35,0,-1)) = ""),"A comment is required for this response",IF(IF(ISNA(INDEX(responseValidationRulesGroup1,MATCH(OFFSET($H35,0,-2)&amp;"",responseOption1,0),3)),FALSE,INDEX(responseValidationRulesGroup1,MATCH(OFFSET($H35,0,-2)&amp;"",responseOption1,0),3)),IF(TRIM(OFFSET($H35,0,-1)) = "","Complete","The comment must be left blank for this response"),IF(TRIM(OFFSET($H35,0,-2))="","Incomplete", "Complete"))))</f>
        <v>0</v>
      </c>
      <c r="I35" s="1">
        <v>1</v>
      </c>
    </row>
    <row r="36" spans="1:9">
      <c r="B36" s="1">
        <v>1470557</v>
      </c>
      <c r="C36" s="6" t="s">
        <v>70</v>
      </c>
      <c r="D36" s="17" t="s">
        <v>71</v>
      </c>
      <c r="E36" s="7"/>
      <c r="F36" s="11"/>
      <c r="G36" s="12"/>
      <c r="H36" s="18" t="str">
        <f>IF(AND(ISNA(MATCH(OFFSET($H36,0,-2)&amp;"",responseOption1,0)),NOT(TRIM(OFFSET($H36,0,-2)) = "")),"Response must be one of "&amp;INDEX(responseValidationRulesGroup1,3,1),IF(AND(IF(ISNA(INDEX(responseValidationRulesGroup1,MATCH(OFFSET($H36,0,-2)&amp;"",responseOption1,0),2)),FALSE,INDEX(responseValidationRulesGroup1,MATCH(OFFSET($H36,0,-2)&amp;"",responseOption1,0),2)),TRIM(OFFSET($H36,0,-1)) = ""),"A comment is required for this response",IF(IF(ISNA(INDEX(responseValidationRulesGroup1,MATCH(OFFSET($H36,0,-2)&amp;"",responseOption1,0),3)),FALSE,INDEX(responseValidationRulesGroup1,MATCH(OFFSET($H36,0,-2)&amp;"",responseOption1,0),3)),IF(TRIM(OFFSET($H36,0,-1)) = "","Complete","The comment must be left blank for this response"),IF(TRIM(OFFSET($H36,0,-2))="","Incomplete", "Complete"))))</f>
        <v>0</v>
      </c>
      <c r="I36" s="1">
        <v>0</v>
      </c>
    </row>
    <row r="37" spans="1:9">
      <c r="B37" s="1">
        <v>1470558</v>
      </c>
      <c r="C37" s="6" t="s">
        <v>72</v>
      </c>
      <c r="D37" s="17" t="s">
        <v>73</v>
      </c>
      <c r="E37" s="7"/>
      <c r="F37" s="11"/>
      <c r="G37" s="12"/>
      <c r="H37" s="18" t="str">
        <f>IF(AND(ISNA(MATCH(OFFSET($H37,0,-2)&amp;"",responseOption1,0)),NOT(TRIM(OFFSET($H37,0,-2)) = "")),"Response must be one of "&amp;INDEX(responseValidationRulesGroup1,3,1),IF(AND(IF(ISNA(INDEX(responseValidationRulesGroup1,MATCH(OFFSET($H37,0,-2)&amp;"",responseOption1,0),2)),FALSE,INDEX(responseValidationRulesGroup1,MATCH(OFFSET($H37,0,-2)&amp;"",responseOption1,0),2)),TRIM(OFFSET($H37,0,-1)) = ""),"A comment is required for this response",IF(IF(ISNA(INDEX(responseValidationRulesGroup1,MATCH(OFFSET($H37,0,-2)&amp;"",responseOption1,0),3)),FALSE,INDEX(responseValidationRulesGroup1,MATCH(OFFSET($H37,0,-2)&amp;"",responseOption1,0),3)),IF(TRIM(OFFSET($H37,0,-1)) = "","Complete","The comment must be left blank for this response"),IF(TRIM(OFFSET($H37,0,-2))="","Incomplete", "Complete"))))</f>
        <v>0</v>
      </c>
      <c r="I37" s="1">
        <v>1</v>
      </c>
    </row>
    <row r="38" spans="1:9">
      <c r="B38" s="1">
        <v>1470559</v>
      </c>
      <c r="C38" s="6" t="s">
        <v>74</v>
      </c>
      <c r="D38" s="17" t="s">
        <v>75</v>
      </c>
      <c r="E38" s="7"/>
      <c r="F38" s="11"/>
      <c r="G38" s="12"/>
      <c r="H38" s="18" t="str">
        <f>IF(AND(ISNA(MATCH(OFFSET($H38,0,-2)&amp;"",responseOption1,0)),NOT(TRIM(OFFSET($H38,0,-2)) = "")),"Response must be one of "&amp;INDEX(responseValidationRulesGroup1,3,1),IF(AND(IF(ISNA(INDEX(responseValidationRulesGroup1,MATCH(OFFSET($H38,0,-2)&amp;"",responseOption1,0),2)),FALSE,INDEX(responseValidationRulesGroup1,MATCH(OFFSET($H38,0,-2)&amp;"",responseOption1,0),2)),TRIM(OFFSET($H38,0,-1)) = ""),"A comment is required for this response",IF(IF(ISNA(INDEX(responseValidationRulesGroup1,MATCH(OFFSET($H38,0,-2)&amp;"",responseOption1,0),3)),FALSE,INDEX(responseValidationRulesGroup1,MATCH(OFFSET($H38,0,-2)&amp;"",responseOption1,0),3)),IF(TRIM(OFFSET($H38,0,-1)) = "","Complete","The comment must be left blank for this response"),IF(TRIM(OFFSET($H38,0,-2))="","Incomplete", "Complete"))))</f>
        <v>0</v>
      </c>
      <c r="I38" s="1">
        <v>0</v>
      </c>
    </row>
    <row r="39" spans="1:9">
      <c r="B39" s="1">
        <v>1470560</v>
      </c>
      <c r="C39" s="6" t="s">
        <v>76</v>
      </c>
      <c r="D39" s="17" t="s">
        <v>77</v>
      </c>
      <c r="E39" s="7"/>
      <c r="F39" s="11"/>
      <c r="G39" s="12"/>
      <c r="H39" s="18" t="str">
        <f>IF(AND(ISNA(MATCH(OFFSET($H39,0,-2)&amp;"",responseOption1,0)),NOT(TRIM(OFFSET($H39,0,-2)) = "")),"Response must be one of "&amp;INDEX(responseValidationRulesGroup1,3,1),IF(AND(IF(ISNA(INDEX(responseValidationRulesGroup1,MATCH(OFFSET($H39,0,-2)&amp;"",responseOption1,0),2)),FALSE,INDEX(responseValidationRulesGroup1,MATCH(OFFSET($H39,0,-2)&amp;"",responseOption1,0),2)),TRIM(OFFSET($H39,0,-1)) = ""),"A comment is required for this response",IF(IF(ISNA(INDEX(responseValidationRulesGroup1,MATCH(OFFSET($H39,0,-2)&amp;"",responseOption1,0),3)),FALSE,INDEX(responseValidationRulesGroup1,MATCH(OFFSET($H39,0,-2)&amp;"",responseOption1,0),3)),IF(TRIM(OFFSET($H39,0,-1)) = "","Complete","The comment must be left blank for this response"),IF(TRIM(OFFSET($H39,0,-2))="","Incomplete", "Complete"))))</f>
        <v>0</v>
      </c>
      <c r="I39" s="1">
        <v>1</v>
      </c>
    </row>
    <row r="40" spans="1:9">
      <c r="B40" s="1">
        <v>1470561</v>
      </c>
      <c r="C40" s="6" t="s">
        <v>78</v>
      </c>
      <c r="D40" s="17" t="s">
        <v>79</v>
      </c>
      <c r="E40" s="7"/>
      <c r="F40" s="11"/>
      <c r="G40" s="12"/>
      <c r="H40" s="18" t="str">
        <f>IF(AND(ISNA(MATCH(OFFSET($H40,0,-2)&amp;"",responseOption1,0)),NOT(TRIM(OFFSET($H40,0,-2)) = "")),"Response must be one of "&amp;INDEX(responseValidationRulesGroup1,3,1),IF(AND(IF(ISNA(INDEX(responseValidationRulesGroup1,MATCH(OFFSET($H40,0,-2)&amp;"",responseOption1,0),2)),FALSE,INDEX(responseValidationRulesGroup1,MATCH(OFFSET($H40,0,-2)&amp;"",responseOption1,0),2)),TRIM(OFFSET($H40,0,-1)) = ""),"A comment is required for this response",IF(IF(ISNA(INDEX(responseValidationRulesGroup1,MATCH(OFFSET($H40,0,-2)&amp;"",responseOption1,0),3)),FALSE,INDEX(responseValidationRulesGroup1,MATCH(OFFSET($H40,0,-2)&amp;"",responseOption1,0),3)),IF(TRIM(OFFSET($H40,0,-1)) = "","Complete","The comment must be left blank for this response"),IF(TRIM(OFFSET($H40,0,-2))="","Incomplete", "Complete"))))</f>
        <v>0</v>
      </c>
      <c r="I40" s="1">
        <v>0</v>
      </c>
    </row>
    <row r="41" spans="1:9">
      <c r="B41" s="1">
        <v>1470562</v>
      </c>
      <c r="C41" s="6" t="s">
        <v>80</v>
      </c>
      <c r="D41" s="17" t="s">
        <v>81</v>
      </c>
      <c r="E41" s="7"/>
      <c r="F41" s="11"/>
      <c r="G41" s="12"/>
      <c r="H41" s="18" t="str">
        <f>IF(AND(ISNA(MATCH(OFFSET($H41,0,-2)&amp;"",responseOption1,0)),NOT(TRIM(OFFSET($H41,0,-2)) = "")),"Response must be one of "&amp;INDEX(responseValidationRulesGroup1,3,1),IF(AND(IF(ISNA(INDEX(responseValidationRulesGroup1,MATCH(OFFSET($H41,0,-2)&amp;"",responseOption1,0),2)),FALSE,INDEX(responseValidationRulesGroup1,MATCH(OFFSET($H41,0,-2)&amp;"",responseOption1,0),2)),TRIM(OFFSET($H41,0,-1)) = ""),"A comment is required for this response",IF(IF(ISNA(INDEX(responseValidationRulesGroup1,MATCH(OFFSET($H41,0,-2)&amp;"",responseOption1,0),3)),FALSE,INDEX(responseValidationRulesGroup1,MATCH(OFFSET($H41,0,-2)&amp;"",responseOption1,0),3)),IF(TRIM(OFFSET($H41,0,-1)) = "","Complete","The comment must be left blank for this response"),IF(TRIM(OFFSET($H41,0,-2))="","Incomplete", "Complete"))))</f>
        <v>0</v>
      </c>
      <c r="I41" s="1">
        <v>1</v>
      </c>
    </row>
    <row r="42" spans="1:9">
      <c r="B42" s="1">
        <v>1470563</v>
      </c>
      <c r="C42" s="6" t="s">
        <v>82</v>
      </c>
      <c r="D42" s="17" t="s">
        <v>83</v>
      </c>
      <c r="E42" s="7"/>
      <c r="F42" s="11"/>
      <c r="G42" s="12"/>
      <c r="H42" s="18" t="str">
        <f>IF(AND(ISNA(MATCH(OFFSET($H42,0,-2)&amp;"",responseOption1,0)),NOT(TRIM(OFFSET($H42,0,-2)) = "")),"Response must be one of "&amp;INDEX(responseValidationRulesGroup1,3,1),IF(AND(IF(ISNA(INDEX(responseValidationRulesGroup1,MATCH(OFFSET($H42,0,-2)&amp;"",responseOption1,0),2)),FALSE,INDEX(responseValidationRulesGroup1,MATCH(OFFSET($H42,0,-2)&amp;"",responseOption1,0),2)),TRIM(OFFSET($H42,0,-1)) = ""),"A comment is required for this response",IF(IF(ISNA(INDEX(responseValidationRulesGroup1,MATCH(OFFSET($H42,0,-2)&amp;"",responseOption1,0),3)),FALSE,INDEX(responseValidationRulesGroup1,MATCH(OFFSET($H42,0,-2)&amp;"",responseOption1,0),3)),IF(TRIM(OFFSET($H42,0,-1)) = "","Complete","The comment must be left blank for this response"),IF(TRIM(OFFSET($H42,0,-2))="","Incomplete", "Complete"))))</f>
        <v>0</v>
      </c>
      <c r="I42" s="1">
        <v>0</v>
      </c>
    </row>
    <row r="43" spans="1:9">
      <c r="B43" s="1">
        <v>1470564</v>
      </c>
      <c r="C43" s="6" t="s">
        <v>84</v>
      </c>
      <c r="D43" s="17" t="s">
        <v>85</v>
      </c>
      <c r="E43" s="7"/>
      <c r="F43" s="11"/>
      <c r="G43" s="12"/>
      <c r="H43" s="18" t="str">
        <f>IF(AND(ISNA(MATCH(OFFSET($H43,0,-2)&amp;"",responseOption1,0)),NOT(TRIM(OFFSET($H43,0,-2)) = "")),"Response must be one of "&amp;INDEX(responseValidationRulesGroup1,3,1),IF(AND(IF(ISNA(INDEX(responseValidationRulesGroup1,MATCH(OFFSET($H43,0,-2)&amp;"",responseOption1,0),2)),FALSE,INDEX(responseValidationRulesGroup1,MATCH(OFFSET($H43,0,-2)&amp;"",responseOption1,0),2)),TRIM(OFFSET($H43,0,-1)) = ""),"A comment is required for this response",IF(IF(ISNA(INDEX(responseValidationRulesGroup1,MATCH(OFFSET($H43,0,-2)&amp;"",responseOption1,0),3)),FALSE,INDEX(responseValidationRulesGroup1,MATCH(OFFSET($H43,0,-2)&amp;"",responseOption1,0),3)),IF(TRIM(OFFSET($H43,0,-1)) = "","Complete","The comment must be left blank for this response"),IF(TRIM(OFFSET($H43,0,-2))="","Incomplete", "Complete"))))</f>
        <v>0</v>
      </c>
      <c r="I43" s="1">
        <v>1</v>
      </c>
    </row>
    <row r="44" spans="1:9">
      <c r="B44" s="1">
        <v>1470565</v>
      </c>
      <c r="C44" s="6" t="s">
        <v>86</v>
      </c>
      <c r="D44" s="17" t="s">
        <v>87</v>
      </c>
      <c r="E44" s="7"/>
      <c r="F44" s="11"/>
      <c r="G44" s="12"/>
      <c r="H44" s="18" t="str">
        <f>IF(AND(ISNA(MATCH(OFFSET($H44,0,-2)&amp;"",responseOption1,0)),NOT(TRIM(OFFSET($H44,0,-2)) = "")),"Response must be one of "&amp;INDEX(responseValidationRulesGroup1,3,1),IF(AND(IF(ISNA(INDEX(responseValidationRulesGroup1,MATCH(OFFSET($H44,0,-2)&amp;"",responseOption1,0),2)),FALSE,INDEX(responseValidationRulesGroup1,MATCH(OFFSET($H44,0,-2)&amp;"",responseOption1,0),2)),TRIM(OFFSET($H44,0,-1)) = ""),"A comment is required for this response",IF(IF(ISNA(INDEX(responseValidationRulesGroup1,MATCH(OFFSET($H44,0,-2)&amp;"",responseOption1,0),3)),FALSE,INDEX(responseValidationRulesGroup1,MATCH(OFFSET($H44,0,-2)&amp;"",responseOption1,0),3)),IF(TRIM(OFFSET($H44,0,-1)) = "","Complete","The comment must be left blank for this response"),IF(TRIM(OFFSET($H44,0,-2))="","Incomplete", "Complete"))))</f>
        <v>0</v>
      </c>
      <c r="I44" s="1">
        <v>0</v>
      </c>
    </row>
    <row r="45" spans="1:9">
      <c r="B45" s="1">
        <v>1470566</v>
      </c>
      <c r="C45" s="6" t="s">
        <v>88</v>
      </c>
      <c r="D45" s="17" t="s">
        <v>89</v>
      </c>
      <c r="E45" s="7"/>
      <c r="F45" s="11"/>
      <c r="G45" s="12"/>
      <c r="H45" s="18" t="str">
        <f>IF(AND(ISNA(MATCH(OFFSET($H45,0,-2)&amp;"",responseOption1,0)),NOT(TRIM(OFFSET($H45,0,-2)) = "")),"Response must be one of "&amp;INDEX(responseValidationRulesGroup1,3,1),IF(AND(IF(ISNA(INDEX(responseValidationRulesGroup1,MATCH(OFFSET($H45,0,-2)&amp;"",responseOption1,0),2)),FALSE,INDEX(responseValidationRulesGroup1,MATCH(OFFSET($H45,0,-2)&amp;"",responseOption1,0),2)),TRIM(OFFSET($H45,0,-1)) = ""),"A comment is required for this response",IF(IF(ISNA(INDEX(responseValidationRulesGroup1,MATCH(OFFSET($H45,0,-2)&amp;"",responseOption1,0),3)),FALSE,INDEX(responseValidationRulesGroup1,MATCH(OFFSET($H45,0,-2)&amp;"",responseOption1,0),3)),IF(TRIM(OFFSET($H45,0,-1)) = "","Complete","The comment must be left blank for this response"),IF(TRIM(OFFSET($H45,0,-2))="","Incomplete", "Complete"))))</f>
        <v>0</v>
      </c>
      <c r="I45" s="1">
        <v>1</v>
      </c>
    </row>
    <row r="46" spans="1:9">
      <c r="B46" s="1">
        <v>1470567</v>
      </c>
      <c r="C46" s="6" t="s">
        <v>90</v>
      </c>
      <c r="D46" s="17" t="s">
        <v>91</v>
      </c>
      <c r="E46" s="7"/>
      <c r="F46" s="11"/>
      <c r="G46" s="12"/>
      <c r="H46" s="18" t="str">
        <f>IF(AND(ISNA(MATCH(OFFSET($H46,0,-2)&amp;"",responseOption1,0)),NOT(TRIM(OFFSET($H46,0,-2)) = "")),"Response must be one of "&amp;INDEX(responseValidationRulesGroup1,3,1),IF(AND(IF(ISNA(INDEX(responseValidationRulesGroup1,MATCH(OFFSET($H46,0,-2)&amp;"",responseOption1,0),2)),FALSE,INDEX(responseValidationRulesGroup1,MATCH(OFFSET($H46,0,-2)&amp;"",responseOption1,0),2)),TRIM(OFFSET($H46,0,-1)) = ""),"A comment is required for this response",IF(IF(ISNA(INDEX(responseValidationRulesGroup1,MATCH(OFFSET($H46,0,-2)&amp;"",responseOption1,0),3)),FALSE,INDEX(responseValidationRulesGroup1,MATCH(OFFSET($H46,0,-2)&amp;"",responseOption1,0),3)),IF(TRIM(OFFSET($H46,0,-1)) = "","Complete","The comment must be left blank for this response"),IF(TRIM(OFFSET($H46,0,-2))="","Incomplete", "Complete"))))</f>
        <v>0</v>
      </c>
      <c r="I46" s="1">
        <v>0</v>
      </c>
    </row>
    <row r="47" spans="1:9">
      <c r="B47" s="1">
        <v>1470568</v>
      </c>
      <c r="C47" s="6" t="s">
        <v>92</v>
      </c>
      <c r="D47" s="17" t="s">
        <v>93</v>
      </c>
      <c r="E47" s="7"/>
      <c r="F47" s="11"/>
      <c r="G47" s="12"/>
      <c r="H47" s="18" t="str">
        <f>IF(AND(ISNA(MATCH(OFFSET($H47,0,-2)&amp;"",responseOption1,0)),NOT(TRIM(OFFSET($H47,0,-2)) = "")),"Response must be one of "&amp;INDEX(responseValidationRulesGroup1,3,1),IF(AND(IF(ISNA(INDEX(responseValidationRulesGroup1,MATCH(OFFSET($H47,0,-2)&amp;"",responseOption1,0),2)),FALSE,INDEX(responseValidationRulesGroup1,MATCH(OFFSET($H47,0,-2)&amp;"",responseOption1,0),2)),TRIM(OFFSET($H47,0,-1)) = ""),"A comment is required for this response",IF(IF(ISNA(INDEX(responseValidationRulesGroup1,MATCH(OFFSET($H47,0,-2)&amp;"",responseOption1,0),3)),FALSE,INDEX(responseValidationRulesGroup1,MATCH(OFFSET($H47,0,-2)&amp;"",responseOption1,0),3)),IF(TRIM(OFFSET($H47,0,-1)) = "","Complete","The comment must be left blank for this response"),IF(TRIM(OFFSET($H47,0,-2))="","Incomplete", "Complete"))))</f>
        <v>0</v>
      </c>
      <c r="I47" s="1">
        <v>1</v>
      </c>
    </row>
    <row r="48" spans="1:9" customHeight="1" ht="27">
      <c r="B48">
        <v>-1</v>
      </c>
      <c r="C48" s="13" t="str">
        <f>COUNTIF(I11:I47,"&lt;&gt;-1")</f>
        <v>0</v>
      </c>
      <c r="D48" s="14"/>
      <c r="E48" s="15"/>
      <c r="F48" s="16" t="str">
        <f>IF(C48=0,1,(COUNTIF(H11:H47,TRUE)+COUNTIF(H11:H47,"Complete")) / (C48))</f>
        <v>0</v>
      </c>
      <c r="G48" s="14"/>
      <c r="H48" s="14"/>
    </row>
  </sheetData>
  <sheetProtection password="E36C" sheet="1" objects="1" scenarios="1" formatCells="1" formatColumns="1" formatRows="1" insertColumns="1" insertRows="1" insertHyperlinks="0" deleteColumns="1" deleteRows="1" sort="1" autoFilter="1" pivotTables="1" selectLockedCells="0" selectUnlockedCells="0"/>
  <mergeCells>
    <mergeCell ref="C48:D48"/>
    <mergeCell ref="F48:G48"/>
  </mergeCells>
  <conditionalFormatting sqref="C11:G47">
    <cfRule type="expression" dxfId="8" priority="1">
      <formula>$I11=1</formula>
    </cfRule>
  </conditionalFormatting>
  <conditionalFormatting sqref="H11:H47">
    <cfRule type="expression" dxfId="9" priority="2">
      <formula>$H11 ="Complete"</formula>
    </cfRule>
    <cfRule type="expression" dxfId="10" priority="3">
      <formula>$H11=1</formula>
    </cfRule>
    <cfRule type="expression" dxfId="11" priority="4">
      <formula>$H11</formula>
    </cfRule>
    <cfRule type="expression" dxfId="12" priority="5">
      <formula>AND(NOT(ISBLANK($H11)), NOT($H11))</formula>
    </cfRule>
    <cfRule type="expression" dxfId="13" priority="6">
      <formula>NOT(ISBLANK($H11))</formula>
    </cfRule>
  </conditionalFormatting>
  <dataValidations count="2">
    <dataValidation type="list" errorStyle="stop" operator="between" allowBlank="0" showDropDown="0" showInputMessage="0" showErrorMessage="1" errorTitle="Error - Invalid Input" error="Please select an item from the drop-down list." sqref="F11">
      <formula1>"Yes,No"</formula1>
    </dataValidation>
    <dataValidation type="list" errorStyle="stop" operator="between" allowBlank="0" showDropDown="0" showInputMessage="0" showErrorMessage="1" errorTitle="Error - Invalid Input" error="Please select an item from the drop-down list." sqref="F16:F47">
      <formula1>"Yes,No"</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F3"/>
  <sheetViews>
    <sheetView tabSelected="0" workbookViewId="0" showGridLines="true" showRowColHeaders="1">
      <selection activeCell="A1" sqref="A1:F3"/>
    </sheetView>
  </sheetViews>
  <sheetFormatPr defaultRowHeight="14.4" outlineLevelRow="0" outlineLevelCol="0"/>
  <sheetData>
    <row r="1" spans="1:6">
      <c r="A1" s="30" t="s">
        <v>94</v>
      </c>
      <c r="B1" s="1" t="str">
        <f>TRUE()</f>
        <v>0</v>
      </c>
      <c r="C1" s="1" t="str">
        <f>FALSE()</f>
        <v>0</v>
      </c>
      <c r="D1" s="30" t="s">
        <v>94</v>
      </c>
      <c r="E1" s="1" t="str">
        <f>FALSE()</f>
        <v>0</v>
      </c>
      <c r="F1" s="1" t="str">
        <f>FALSE()</f>
        <v>0</v>
      </c>
    </row>
    <row r="2" spans="1:6">
      <c r="A2" s="30" t="s">
        <v>95</v>
      </c>
      <c r="B2" s="1" t="str">
        <f>FALSE()</f>
        <v>0</v>
      </c>
      <c r="C2" s="1" t="str">
        <f>FALSE()</f>
        <v>0</v>
      </c>
      <c r="D2" s="30" t="s">
        <v>95</v>
      </c>
      <c r="E2" s="1" t="str">
        <f>FALSE()</f>
        <v>0</v>
      </c>
      <c r="F2" s="1" t="str">
        <f>FALSE()</f>
        <v>0</v>
      </c>
    </row>
    <row r="3" spans="1:6">
      <c r="A3" s="1" t="s">
        <v>96</v>
      </c>
      <c r="B3" s="1"/>
      <c r="C3" s="1"/>
      <c r="D3" s="1" t="s">
        <v>96</v>
      </c>
      <c r="E3" s="1"/>
      <c r="F3" s="1"/>
    </row>
  </sheetData>
  <sheetProtection password="E36C" sheet="1" objects="1" scenarios="1" formatCells="1" formatColumns="1" formatRows="1" insertColumns="1" insertRows="1" insertHyperlinks="1" deleteColumns="1" deleteRows="1" sort="1" autoFilter="1" pivotTables="1" selectLockedCells="1" selectUnlockedCells="1"/>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Summary</vt:lpstr>
      <vt:lpstr>1</vt:lpstr>
      <vt:lpstr>Response Options (hidden)</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Bonfire</dc:creator>
  <cp:lastModifiedBy>Bonfire</cp:lastModifiedBy>
  <dcterms:created xsi:type="dcterms:W3CDTF">2025-03-12T16:44:32+00:00</dcterms:created>
  <dcterms:modified xsi:type="dcterms:W3CDTF">2025-03-12T16:44:32+00:00</dcterms:modified>
  <dc:title>Questionnaire Response Template</dc:title>
  <dc:description/>
  <dc:subject/>
  <cp:keywords/>
  <cp:category/>
</cp:coreProperties>
</file>