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66925"/>
  <xr:revisionPtr revIDLastSave="0" documentId="8_{FDF34106-AD6C-4595-8FE5-33A3755B7565}" xr6:coauthVersionLast="47" xr6:coauthVersionMax="47" xr10:uidLastSave="{00000000-0000-0000-0000-000000000000}"/>
  <bookViews>
    <workbookView xWindow="-28920" yWindow="-120" windowWidth="29040" windowHeight="15720" tabRatio="884" firstSheet="5" activeTab="9" xr2:uid="{6DFF988F-E1EE-47E7-9864-C7D77877590D}"/>
  </bookViews>
  <sheets>
    <sheet name="Lookup" sheetId="18" state="hidden" r:id="rId1"/>
    <sheet name="1. Overview" sheetId="2" r:id="rId2"/>
    <sheet name="2. Medicare Parity FFS" sheetId="4" r:id="rId3"/>
    <sheet name="2a. Medicare Parity FFS UP" sheetId="5" r:id="rId4"/>
    <sheet name="2b. Medicare Parity NonFFS" sheetId="6" r:id="rId5"/>
    <sheet name="3. PC %Spend DE Attributed Memb" sheetId="7" r:id="rId6"/>
    <sheet name="3a. PC % Spend All Members" sheetId="8" r:id="rId7"/>
    <sheet name="3b. Care Transformation" sheetId="20" r:id="rId8"/>
    <sheet name="4. NonProfessional Price Growth" sheetId="10" r:id="rId9"/>
    <sheet name="5. APMA Fixed Payment Methods" sheetId="11" r:id="rId10"/>
    <sheet name="5a. APMA HCP-LAN" sheetId="12" r:id="rId11"/>
    <sheet name="6. Demographic Information" sheetId="19" r:id="rId12"/>
    <sheet name="7. Notes" sheetId="13" r:id="rId13"/>
    <sheet name="8. App A - PC CPTs" sheetId="14" r:id="rId14"/>
    <sheet name="9. App B - PC Taxonomy" sheetId="15" r:id="rId15"/>
    <sheet name="10. App C - PC POS" sheetId="16" r:id="rId16"/>
  </sheets>
  <definedNames>
    <definedName name="__123Graph_DCurrent" localSheetId="1" hidden="1">#REF!</definedName>
    <definedName name="__123Graph_DCurrent" localSheetId="0" hidden="1">#REF!</definedName>
    <definedName name="__123Graph_DCurrent" hidden="1">#REF!</definedName>
    <definedName name="_AMO_ContentDefinition_661930709" hidden="1">"'Partitions:21'"</definedName>
    <definedName name="_AMO_ContentDefinition_661930709.0" hidden="1">"'&lt;ContentDefinition name=""Direct Pay"" rsid=""661930709"" type=""StoredProcess"" format=""Html"" imgfmt=""ActiveX"" created=""03/11/2014 09:36:05"" modifed=""03/11/2014 09:36:05"" user=""y1qdtso"" apply=""True"" thread=""Background"" css=""\\ad.bcbsri'"</definedName>
    <definedName name="_AMO_ContentDefinition_661930709.1" hidden="1">"'.org\data\bcbs\LGURATING\Templates\Reporting Templates\BCFancy.css"" range=""Direct_Pay"" auto=""False"" xTime=""00:02:23.8152612"" rTime=""00:05:19.1467525"" bgnew=""False"" nFmt=""True"" grphSet=""True"" imgY=""0"" imgX=""0""&gt;_x000D_
  &lt;files&gt;C:\Documents'"</definedName>
    <definedName name="_AMO_ContentDefinition_661930709.10" hidden="1">"'nReference&amp;gt;&amp;lt;PromptDefinitionReference obj=&amp;quot;p17&amp;quot; promptId=&amp;quot;PromptDef_1349086195010_798987&amp;quot; name=&amp;quot;B_PERIOD_I&amp;quot; definitionType=&amp;quot;IntegerDefinition&amp;quot; selectionType=&amp;quot;Single&amp;quot;&amp;gt;&amp;lt;Value&amp;gt;&amp;lt;Integer o'"</definedName>
    <definedName name="_AMO_ContentDefinition_661930709.11" hidden="1">"'bj=&amp;quot;p18&amp;quot; value=&amp;quot;201301&amp;quot; /&amp;gt;&amp;lt;/Value&amp;gt;&amp;lt;/PromptDefinitionReference&amp;gt;&amp;lt;PromptDefinitionReference obj=&amp;quot;p19&amp;quot; promptId=&amp;quot;PromptDef_1349086195027_145767&amp;quot; name=&amp;quot;PE_PERIOD_I&amp;quot; definitionType=&amp;quot;In'"</definedName>
    <definedName name="_AMO_ContentDefinition_661930709.12" hidden="1">"'tegerDefinition&amp;quot; selectionType=&amp;quot;Single&amp;quot;&amp;gt;&amp;lt;Value&amp;gt;&amp;lt;Integer obj=&amp;quot;p20&amp;quot; value=&amp;quot;201402&amp;quot; /&amp;gt;&amp;lt;/Value&amp;gt;&amp;lt;/PromptDefinitionReference&amp;gt;&amp;lt;PromptDefinitionReference obj=&amp;quot;p21&amp;quot; promptId=&amp;quot;Promp'"</definedName>
    <definedName name="_AMO_ContentDefinition_661930709.13" hidden="1">"'tDef_1350388930961_439939&amp;quot; name=&amp;quot;MKSG&amp;quot; definitionType=&amp;quot;TextDefinition&amp;quot;&amp;gt;&amp;lt;Value&amp;gt;&amp;lt;Collection obj=&amp;quot;p22&amp;quot;&amp;gt;&amp;lt;Values&amp;gt;&amp;lt;String obj=&amp;quot;p23&amp;quot; value=&amp;quot;FI LARGE GROUP&amp;quot; /&amp;gt;&amp;lt;/Values&amp;gt;&amp;lt'"</definedName>
    <definedName name="_AMO_ContentDefinition_661930709.14" hidden="1">"';/Collection&amp;gt;&amp;lt;/Value&amp;gt;&amp;lt;/PromptDefinitionReference&amp;gt;&amp;lt;PromptDefinitionReference obj=&amp;quot;p24&amp;quot; promptId=&amp;quot;PromptDef_1349086195026_734288&amp;quot; name=&amp;quot;E_PERIOD_I&amp;quot; definitionType=&amp;quot;IntegerDefinition&amp;quot; selectionTyp'"</definedName>
    <definedName name="_AMO_ContentDefinition_661930709.15" hidden="1">"'e=&amp;quot;Single&amp;quot;&amp;gt;&amp;lt;Value&amp;gt;&amp;lt;Integer obj=&amp;quot;p25&amp;quot; value=&amp;quot;201312&amp;quot; /&amp;gt;&amp;lt;/Value&amp;gt;&amp;lt;/PromptDefinitionReference&amp;gt;&amp;lt;PromptDefinitionReference obj=&amp;quot;p26&amp;quot; promptId=&amp;quot;PromptDef_1352810154687_871849&amp;quot; na'"</definedName>
    <definedName name="_AMO_ContentDefinition_661930709.16" hidden="1">"'me=&amp;quot;M_TYPE&amp;quot; definitionType=&amp;quot;ModalGroupDefinition&amp;quot; selectionType=&amp;quot;Single&amp;quot;&amp;gt;&amp;lt;Value&amp;gt;&amp;lt;String obj=&amp;quot;p27&amp;quot; value=&amp;quot;BEGIN_PERIOD_ID&amp;quot; /&amp;gt;&amp;lt;/Value&amp;gt;&amp;lt;/PromptDefinitionReference&amp;gt;&amp;lt;/Definitio'"</definedName>
    <definedName name="_AMO_ContentDefinition_661930709.17" hidden="1">"'nReferencesAndValues&amp;gt;&amp;lt;/PromptValues&amp;gt;"" /&gt;_x000D_
  &lt;param n=""HasPrompts"" v=""True"" /&gt;_x000D_
  &lt;param n=""DNA"" v=""&amp;lt;DNA&amp;gt;&amp;#xD;&amp;#xA;  &amp;lt;Type&amp;gt;StoredProcess&amp;lt;/Type&amp;gt;&amp;#xD;&amp;#xA;  &amp;lt;Name&amp;gt;Direct Pay&amp;lt;/Name&amp;gt;&amp;#xD;&amp;#xA;  &amp;lt;Version&amp;gt;'"</definedName>
    <definedName name="_AMO_ContentDefinition_661930709.18" hidden="1">"'1&amp;lt;/Version&amp;gt;&amp;#xD;&amp;#xA;  &amp;lt;Assembly&amp;gt;SAS.EG.SDS.Model&amp;lt;/Assembly&amp;gt;&amp;#xD;&amp;#xA;  &amp;lt;Factory&amp;gt;SAS.EG.SDS.Model.Creator&amp;lt;/Factory&amp;gt;&amp;#xD;&amp;#xA;  &amp;lt;ParentName&amp;gt;Reporting&amp;lt;/ParentName&amp;gt;&amp;#xD;&amp;#xA;  &amp;lt;DisplayName&amp;gt;Direct Pay&amp;lt;/Di'"</definedName>
    <definedName name="_AMO_ContentDefinition_661930709.19" hidden="1">"'splayName&amp;gt;&amp;#xD;&amp;#xA;  &amp;lt;SBIP&amp;gt;/Department Storage/Actuarial/Analyst/Reporting/Direct Pay&amp;lt;/SBIP&amp;gt;&amp;#xD;&amp;#xA;  &amp;lt;Path&amp;gt;/Department Storage/Actuarial/Analyst/Reporting/Direct Pay&amp;lt;/Path&amp;gt;&amp;#xD;&amp;#xA;&amp;lt;/DNA&amp;gt;"" /&gt;_x000D_
  &lt;param n=""Server'"</definedName>
    <definedName name="_AMO_ContentDefinition_661930709.2" hidden="1">"' and Settings\Y1QDTSO\My Documents\My SAS Files\Add-In for Microsoft Office\_SOA_A53VPJUB.B60002LJ_937210236\main.html&lt;/files&gt;_x000D_
  &lt;parents /&gt;_x000D_
  &lt;children /&gt;_x000D_
  &lt;param n=""DisplayName"" v=""Direct Pay"" /&gt;_x000D_
  &lt;param n=""DisplayType"" v=""Stored Proce'"</definedName>
    <definedName name="_AMO_ContentDefinition_661930709.20" hidden="1">"'Name"" v=""SASApp"" /&gt;_x000D_
  &lt;param n=""ClassName"" v=""SAS.OfficeAddin.StoredProcess"" /&gt;_x000D_
&lt;/ContentDefinition&gt;'"</definedName>
    <definedName name="_AMO_ContentDefinition_661930709.3" hidden="1">"'ss"" /&gt;_x000D_
  &lt;param n=""RawValues"" v=""False"" /&gt;_x000D_
  &lt;param n=""AMO_Version"" v=""4.3"" /&gt;_x000D_
  &lt;param n=""Prompts"" v=""&amp;lt;PromptValues obj=&amp;quot;p1&amp;quot; version=&amp;quot;1.0&amp;quot;&amp;gt;&amp;lt;DefinitionReferencesAndValues&amp;gt;&amp;lt;PromptDefinitionReference obj'"</definedName>
    <definedName name="_AMO_ContentDefinition_661930709.4" hidden="1">"'=&amp;quot;p2&amp;quot; promptId=&amp;quot;PromptDef_1350470234045_442124&amp;quot; name=&amp;quot;PREF&amp;quot; definitionType=&amp;quot;TextDefinition&amp;quot; selectionType=&amp;quot;Single&amp;quot;&amp;gt;&amp;lt;Value&amp;gt;&amp;lt;String obj=&amp;quot;p3&amp;quot; value=&amp;quot;A2&amp;quot; /&amp;gt;&amp;lt;/Value&amp;gt;'"</definedName>
    <definedName name="_AMO_ContentDefinition_661930709.5" hidden="1">"'&amp;lt;/PromptDefinitionReference&amp;gt;&amp;lt;PromptDefinitionReference obj=&amp;quot;p4&amp;quot; promptId=&amp;quot;PromptDef_1350308164093_647320&amp;quot; name=&amp;quot;REP_TYPE&amp;quot; definitionType=&amp;quot;TextDefinition&amp;quot; selectionType=&amp;quot;Single&amp;quot;&amp;gt;&amp;lt;Value&amp;gt'"</definedName>
    <definedName name="_AMO_ContentDefinition_661930709.6" hidden="1">"';&amp;lt;String obj=&amp;quot;p5&amp;quot; value=&amp;quot;AD HOC&amp;quot; /&amp;gt;&amp;lt;/Value&amp;gt;&amp;lt;/PromptDefinitionReference&amp;gt;&amp;lt;PromptDefinitionReference obj=&amp;quot;p6&amp;quot; promptId=&amp;quot;PromptDef_1386267023167_697077&amp;quot; name=&amp;quot;MISC2&amp;quot; definitionType=&amp;qu'"</definedName>
    <definedName name="_AMO_ContentDefinition_661930709.7" hidden="1">"'ot;TextDefinition&amp;quot;&amp;gt;&amp;lt;Value&amp;gt;&amp;lt;Collection obj=&amp;quot;p7&amp;quot;&amp;gt;&amp;lt;Values&amp;gt;&amp;lt;String obj=&amp;quot;p8&amp;quot; value=&amp;quot;ACCOUNT_NAME&amp;quot; /&amp;gt;&amp;lt;String obj=&amp;quot;p9&amp;quot; value=&amp;quot;PERIOD_ID&amp;quot; /&amp;gt;&amp;lt;String obj=&amp;quot;p10&amp;quot; '"</definedName>
    <definedName name="_AMO_ContentDefinition_661930709.8" hidden="1">"'value=&amp;quot;PLAN_NAME&amp;quot; /&amp;gt;&amp;lt;String obj=&amp;quot;p11&amp;quot; value=&amp;quot;POOL&amp;quot; /&amp;gt;&amp;lt;String obj=&amp;quot;p12&amp;quot; value=&amp;quot;LOW_INCOME_SUBSIDY&amp;quot; /&amp;gt;&amp;lt;String obj=&amp;quot;p13&amp;quot; value=&amp;quot;BENEFIT_ID&amp;quot; /&amp;gt;&amp;lt;String obj=&amp;quot;'"</definedName>
    <definedName name="_AMO_ContentDefinition_661930709.9" hidden="1">"'p14&amp;quot; value=&amp;quot;TIER_TYPE_DESC&amp;quot; /&amp;gt;&amp;lt;String obj=&amp;quot;p15&amp;quot; value=&amp;quot;TIER_TYPE&amp;quot; /&amp;gt;&amp;lt;String obj=&amp;quot;p16&amp;quot; value=&amp;quot;SUBSIDY_ELIGIBLE&amp;quot; /&amp;gt;&amp;lt;/Values&amp;gt;&amp;lt;/Collection&amp;gt;&amp;lt;/Value&amp;gt;&amp;lt;/PromptDefinitio'"</definedName>
    <definedName name="_AMO_ContentLocation_661930709_HtmlCsvResults_" hidden="1">"'&lt;ContentLocation path="""" rsid=""661930709"" tag=""HtmlCsvResults"" fid=""0""&gt;_x000D_
  &lt;param n=""_NumRows"" v=""1171"" /&gt;_x000D_
  &lt;param n=""_NumCols"" v=""45"" /&gt;_x000D_
&lt;/ContentLocation&gt;'"</definedName>
    <definedName name="_AMO_RefreshMultipleList" hidden="1">"'&lt;Items /&gt;'"</definedName>
    <definedName name="_AMO_SingleObject_661930709_HtmlCsvResults_" hidden="1">#REF!</definedName>
    <definedName name="_AMO_XmlVersion" hidden="1">"'1'"</definedName>
    <definedName name="_Fill" hidden="1">#REF!</definedName>
    <definedName name="_xlnm._FilterDatabase" localSheetId="15" hidden="1">'10. App C - PC POS'!$A$1:$C$1</definedName>
    <definedName name="_xlnm._FilterDatabase" localSheetId="2" hidden="1">'2. Medicare Parity FFS'!$A$3:$Q$489</definedName>
    <definedName name="_xlnm._FilterDatabase" localSheetId="13" hidden="1">'8. App A - PC CPTs'!$A$1:$C$1</definedName>
    <definedName name="_xlnm._FilterDatabase" localSheetId="14" hidden="1">'9. App B - PC Taxonomy'!$A$1:$C$1</definedName>
    <definedName name="_Key1" hidden="1">#REF!</definedName>
    <definedName name="_Order1" hidden="1">255</definedName>
    <definedName name="_Sort"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4" l="1"/>
  <c r="L70" i="8" l="1"/>
  <c r="C36" i="2"/>
  <c r="D36" i="2" s="1"/>
  <c r="C37" i="2"/>
  <c r="F55" i="18"/>
  <c r="E55" i="18"/>
  <c r="F63" i="2"/>
  <c r="G63" i="2"/>
  <c r="E63" i="2"/>
  <c r="C66" i="2"/>
  <c r="B66" i="2"/>
  <c r="Q65" i="4" l="1"/>
  <c r="Q66" i="4"/>
  <c r="Q67" i="4"/>
  <c r="Q144" i="4"/>
  <c r="Q416" i="4"/>
  <c r="Q422" i="4"/>
  <c r="Q423" i="4"/>
  <c r="Q432" i="4"/>
  <c r="Q192" i="4"/>
  <c r="Q368" i="4"/>
  <c r="Q207" i="4"/>
  <c r="Q220" i="4"/>
  <c r="Q221" i="4"/>
  <c r="Q222" i="4"/>
  <c r="Q231" i="4"/>
  <c r="Q232" i="4"/>
  <c r="Q238" i="4"/>
  <c r="Q239" i="4"/>
  <c r="Q240" i="4"/>
  <c r="Q241" i="4"/>
  <c r="Q242" i="4"/>
  <c r="Q243" i="4"/>
  <c r="Q208" i="4"/>
  <c r="Q209" i="4"/>
  <c r="Q210" i="4"/>
  <c r="Q211" i="4"/>
  <c r="Q212" i="4"/>
  <c r="Q213" i="4"/>
  <c r="Q214" i="4"/>
  <c r="Q215" i="4"/>
  <c r="Q216" i="4"/>
  <c r="Q217" i="4"/>
  <c r="Q227" i="4"/>
  <c r="Q228" i="4"/>
  <c r="Q229" i="4"/>
  <c r="Q230" i="4"/>
  <c r="Q181" i="4"/>
  <c r="Q182" i="4"/>
  <c r="Q244" i="4"/>
  <c r="Q408" i="4"/>
  <c r="Q457" i="4"/>
  <c r="Q450" i="4"/>
  <c r="Q451" i="4"/>
  <c r="Q452" i="4"/>
  <c r="Q458" i="4"/>
  <c r="Q459" i="4"/>
  <c r="Q460" i="4"/>
  <c r="Q257" i="4"/>
  <c r="Q258" i="4"/>
  <c r="Q259" i="4"/>
  <c r="Q342" i="4"/>
  <c r="Q382" i="4"/>
  <c r="Q351" i="4"/>
  <c r="Q352" i="4"/>
  <c r="Q346" i="4"/>
  <c r="Q347" i="4"/>
  <c r="Q348" i="4"/>
  <c r="Q349" i="4"/>
  <c r="Q461" i="4"/>
  <c r="Q462" i="4"/>
  <c r="Q397" i="4"/>
  <c r="Q398" i="4"/>
  <c r="Q404" i="4"/>
  <c r="Q405" i="4"/>
  <c r="Q395" i="4"/>
  <c r="Q396" i="4"/>
  <c r="Q179" i="4"/>
  <c r="Q180" i="4"/>
  <c r="Q468" i="4"/>
  <c r="Q469" i="4"/>
  <c r="Q437" i="4"/>
  <c r="Q438" i="4"/>
  <c r="Q439" i="4"/>
  <c r="Q440" i="4"/>
  <c r="Q441" i="4"/>
  <c r="Q442" i="4"/>
  <c r="Q443" i="4"/>
  <c r="Q444" i="4"/>
  <c r="Q445" i="4"/>
  <c r="Q446" i="4"/>
  <c r="Q447" i="4"/>
  <c r="Q448" i="4"/>
  <c r="Q449" i="4"/>
  <c r="Q4" i="4"/>
  <c r="Q8" i="4"/>
  <c r="Q11" i="4"/>
  <c r="Q13" i="4"/>
  <c r="Q17" i="4"/>
  <c r="Q18" i="4"/>
  <c r="Q19" i="4"/>
  <c r="Q20" i="4"/>
  <c r="Q21" i="4"/>
  <c r="Q22" i="4"/>
  <c r="Q32" i="4"/>
  <c r="Q35" i="4"/>
  <c r="Q36" i="4"/>
  <c r="Q41" i="4"/>
  <c r="Q42" i="4"/>
  <c r="Q47" i="4"/>
  <c r="Q48" i="4"/>
  <c r="Q49" i="4"/>
  <c r="Q50" i="4"/>
  <c r="Q51" i="4"/>
  <c r="Q52" i="4"/>
  <c r="Q53" i="4"/>
  <c r="Q54" i="4"/>
  <c r="Q59" i="4"/>
  <c r="Q68" i="4"/>
  <c r="Q69" i="4"/>
  <c r="Q70" i="4"/>
  <c r="Q71" i="4"/>
  <c r="Q72" i="4"/>
  <c r="Q73" i="4"/>
  <c r="Q74" i="4"/>
  <c r="Q75" i="4"/>
  <c r="Q76" i="4"/>
  <c r="Q77" i="4"/>
  <c r="Q78" i="4"/>
  <c r="Q79" i="4"/>
  <c r="Q80" i="4"/>
  <c r="Q81" i="4"/>
  <c r="Q82" i="4"/>
  <c r="Q83" i="4"/>
  <c r="Q84" i="4"/>
  <c r="Q85" i="4"/>
  <c r="Q86" i="4"/>
  <c r="Q87" i="4"/>
  <c r="Q88" i="4"/>
  <c r="Q89" i="4"/>
  <c r="Q90" i="4"/>
  <c r="Q91" i="4"/>
  <c r="Q92" i="4"/>
  <c r="Q93" i="4"/>
  <c r="Q94" i="4"/>
  <c r="Q95" i="4"/>
  <c r="Q96" i="4"/>
  <c r="Q97" i="4"/>
  <c r="Q98" i="4"/>
  <c r="Q99" i="4"/>
  <c r="Q100" i="4"/>
  <c r="Q101" i="4"/>
  <c r="Q102" i="4"/>
  <c r="Q103" i="4"/>
  <c r="Q104" i="4"/>
  <c r="Q112" i="4"/>
  <c r="Q114" i="4"/>
  <c r="Q116" i="4"/>
  <c r="Q119" i="4"/>
  <c r="Q120" i="4"/>
  <c r="Q121" i="4"/>
  <c r="Q122" i="4"/>
  <c r="Q123" i="4"/>
  <c r="Q124" i="4"/>
  <c r="Q125" i="4"/>
  <c r="Q126" i="4"/>
  <c r="Q127" i="4"/>
  <c r="Q128" i="4"/>
  <c r="Q129" i="4"/>
  <c r="Q130" i="4"/>
  <c r="Q131" i="4"/>
  <c r="Q132" i="4"/>
  <c r="Q133" i="4"/>
  <c r="Q134" i="4"/>
  <c r="Q135" i="4"/>
  <c r="Q136" i="4"/>
  <c r="Q138" i="4"/>
  <c r="Q139" i="4"/>
  <c r="Q140" i="4"/>
  <c r="Q141" i="4"/>
  <c r="Q142" i="4"/>
  <c r="Q145" i="4"/>
  <c r="Q146" i="4"/>
  <c r="Q147" i="4"/>
  <c r="Q148" i="4"/>
  <c r="Q149" i="4"/>
  <c r="N65" i="4"/>
  <c r="N66" i="4"/>
  <c r="N67" i="4"/>
  <c r="N144" i="4"/>
  <c r="N416" i="4"/>
  <c r="N422" i="4"/>
  <c r="N423" i="4"/>
  <c r="N432" i="4"/>
  <c r="N192" i="4"/>
  <c r="N368" i="4"/>
  <c r="N207" i="4"/>
  <c r="N220" i="4"/>
  <c r="N221" i="4"/>
  <c r="N222" i="4"/>
  <c r="N231" i="4"/>
  <c r="N232" i="4"/>
  <c r="N238" i="4"/>
  <c r="N239" i="4"/>
  <c r="N240" i="4"/>
  <c r="N241" i="4"/>
  <c r="N242" i="4"/>
  <c r="N243" i="4"/>
  <c r="N208" i="4"/>
  <c r="N209" i="4"/>
  <c r="N210" i="4"/>
  <c r="N211" i="4"/>
  <c r="N212" i="4"/>
  <c r="N213" i="4"/>
  <c r="N214" i="4"/>
  <c r="N215" i="4"/>
  <c r="N216" i="4"/>
  <c r="N217" i="4"/>
  <c r="N227" i="4"/>
  <c r="N228" i="4"/>
  <c r="N229" i="4"/>
  <c r="N230" i="4"/>
  <c r="N181" i="4"/>
  <c r="N182" i="4"/>
  <c r="N244" i="4"/>
  <c r="N408" i="4"/>
  <c r="N457" i="4"/>
  <c r="N450" i="4"/>
  <c r="N451" i="4"/>
  <c r="N452" i="4"/>
  <c r="N458" i="4"/>
  <c r="N459" i="4"/>
  <c r="N460" i="4"/>
  <c r="N257" i="4"/>
  <c r="N258" i="4"/>
  <c r="N259" i="4"/>
  <c r="N342" i="4"/>
  <c r="N382" i="4"/>
  <c r="N351" i="4"/>
  <c r="N352" i="4"/>
  <c r="N346" i="4"/>
  <c r="N347" i="4"/>
  <c r="N348" i="4"/>
  <c r="N349" i="4"/>
  <c r="N461" i="4"/>
  <c r="N462" i="4"/>
  <c r="N397" i="4"/>
  <c r="N398" i="4"/>
  <c r="N404" i="4"/>
  <c r="N405" i="4"/>
  <c r="N395" i="4"/>
  <c r="N396" i="4"/>
  <c r="N179" i="4"/>
  <c r="N180" i="4"/>
  <c r="N468" i="4"/>
  <c r="N469" i="4"/>
  <c r="N437" i="4"/>
  <c r="N438" i="4"/>
  <c r="N439" i="4"/>
  <c r="N440" i="4"/>
  <c r="N441" i="4"/>
  <c r="N442" i="4"/>
  <c r="N443" i="4"/>
  <c r="N444" i="4"/>
  <c r="N445" i="4"/>
  <c r="N446" i="4"/>
  <c r="N447" i="4"/>
  <c r="N448" i="4"/>
  <c r="N449" i="4"/>
  <c r="N4" i="4"/>
  <c r="N8" i="4"/>
  <c r="N11" i="4"/>
  <c r="N13" i="4"/>
  <c r="N17" i="4"/>
  <c r="N18" i="4"/>
  <c r="N19" i="4"/>
  <c r="N20" i="4"/>
  <c r="N21" i="4"/>
  <c r="N22" i="4"/>
  <c r="N32" i="4"/>
  <c r="N35" i="4"/>
  <c r="N36" i="4"/>
  <c r="N41" i="4"/>
  <c r="N42" i="4"/>
  <c r="N47" i="4"/>
  <c r="N48" i="4"/>
  <c r="N49" i="4"/>
  <c r="N50" i="4"/>
  <c r="N51" i="4"/>
  <c r="N52" i="4"/>
  <c r="N53" i="4"/>
  <c r="N54" i="4"/>
  <c r="N59" i="4"/>
  <c r="N68" i="4"/>
  <c r="N69" i="4"/>
  <c r="N70" i="4"/>
  <c r="N71" i="4"/>
  <c r="N72" i="4"/>
  <c r="N73" i="4"/>
  <c r="N74" i="4"/>
  <c r="N75" i="4"/>
  <c r="N76" i="4"/>
  <c r="N77" i="4"/>
  <c r="N78" i="4"/>
  <c r="N79" i="4"/>
  <c r="N80" i="4"/>
  <c r="N81" i="4"/>
  <c r="N82" i="4"/>
  <c r="N83" i="4"/>
  <c r="N84" i="4"/>
  <c r="N85" i="4"/>
  <c r="N86" i="4"/>
  <c r="N87" i="4"/>
  <c r="N88" i="4"/>
  <c r="N89" i="4"/>
  <c r="N90" i="4"/>
  <c r="N91" i="4"/>
  <c r="N92" i="4"/>
  <c r="N93" i="4"/>
  <c r="N94" i="4"/>
  <c r="N95" i="4"/>
  <c r="N96" i="4"/>
  <c r="N97" i="4"/>
  <c r="N98" i="4"/>
  <c r="N99" i="4"/>
  <c r="N100" i="4"/>
  <c r="N101" i="4"/>
  <c r="N102" i="4"/>
  <c r="N103" i="4"/>
  <c r="N104" i="4"/>
  <c r="N112" i="4"/>
  <c r="N114" i="4"/>
  <c r="N116" i="4"/>
  <c r="N119" i="4"/>
  <c r="N120" i="4"/>
  <c r="N121" i="4"/>
  <c r="N122" i="4"/>
  <c r="N123" i="4"/>
  <c r="N124" i="4"/>
  <c r="N125" i="4"/>
  <c r="N126" i="4"/>
  <c r="N127" i="4"/>
  <c r="N128" i="4"/>
  <c r="N129" i="4"/>
  <c r="N130" i="4"/>
  <c r="N131" i="4"/>
  <c r="N132" i="4"/>
  <c r="N133" i="4"/>
  <c r="N134" i="4"/>
  <c r="N135" i="4"/>
  <c r="N136" i="4"/>
  <c r="N138" i="4"/>
  <c r="N139" i="4"/>
  <c r="N140" i="4"/>
  <c r="N141" i="4"/>
  <c r="N142" i="4"/>
  <c r="N145" i="4"/>
  <c r="N146" i="4"/>
  <c r="N147" i="4"/>
  <c r="N148" i="4"/>
  <c r="N149" i="4"/>
  <c r="F149" i="4"/>
  <c r="F148" i="4"/>
  <c r="F147" i="4"/>
  <c r="F146" i="4"/>
  <c r="F145" i="4"/>
  <c r="F142" i="4"/>
  <c r="F141" i="4"/>
  <c r="F140" i="4"/>
  <c r="F139" i="4"/>
  <c r="F138" i="4"/>
  <c r="F136" i="4"/>
  <c r="F135" i="4"/>
  <c r="F134" i="4"/>
  <c r="F133" i="4"/>
  <c r="F132" i="4"/>
  <c r="F131" i="4"/>
  <c r="F130" i="4"/>
  <c r="F129" i="4"/>
  <c r="F128" i="4"/>
  <c r="F127" i="4"/>
  <c r="F126" i="4"/>
  <c r="F125" i="4"/>
  <c r="F124" i="4"/>
  <c r="F123" i="4"/>
  <c r="F122" i="4"/>
  <c r="F121" i="4"/>
  <c r="F120" i="4"/>
  <c r="F119" i="4"/>
  <c r="F116" i="4"/>
  <c r="F114" i="4"/>
  <c r="F112" i="4"/>
  <c r="F104" i="4"/>
  <c r="F103" i="4"/>
  <c r="F102" i="4"/>
  <c r="F101" i="4"/>
  <c r="F100" i="4"/>
  <c r="F99" i="4"/>
  <c r="F98" i="4"/>
  <c r="F97" i="4"/>
  <c r="F96" i="4"/>
  <c r="F95" i="4"/>
  <c r="F94" i="4"/>
  <c r="F93" i="4"/>
  <c r="F92" i="4"/>
  <c r="F91" i="4"/>
  <c r="F90" i="4"/>
  <c r="F89" i="4"/>
  <c r="F88" i="4"/>
  <c r="F87" i="4"/>
  <c r="F86" i="4"/>
  <c r="F85" i="4"/>
  <c r="F84" i="4"/>
  <c r="F83" i="4"/>
  <c r="F82" i="4"/>
  <c r="F81" i="4"/>
  <c r="F80" i="4"/>
  <c r="F79" i="4"/>
  <c r="F78" i="4"/>
  <c r="F77" i="4"/>
  <c r="F76" i="4"/>
  <c r="F75" i="4"/>
  <c r="F74" i="4"/>
  <c r="F73" i="4"/>
  <c r="F72" i="4"/>
  <c r="F71" i="4"/>
  <c r="F70" i="4"/>
  <c r="F69" i="4"/>
  <c r="F68" i="4"/>
  <c r="F59" i="4"/>
  <c r="F54" i="4"/>
  <c r="F53" i="4"/>
  <c r="F52" i="4"/>
  <c r="F51" i="4"/>
  <c r="F50" i="4"/>
  <c r="F49" i="4"/>
  <c r="F48" i="4"/>
  <c r="F47" i="4"/>
  <c r="F42" i="4"/>
  <c r="F41" i="4"/>
  <c r="F36" i="4"/>
  <c r="F35" i="4"/>
  <c r="F32" i="4"/>
  <c r="F22" i="4"/>
  <c r="F21" i="4"/>
  <c r="F20" i="4"/>
  <c r="F19" i="4"/>
  <c r="F18" i="4"/>
  <c r="F17" i="4"/>
  <c r="F13" i="4"/>
  <c r="F11" i="4"/>
  <c r="F8" i="4"/>
  <c r="F4" i="4"/>
  <c r="F449" i="4"/>
  <c r="F448" i="4"/>
  <c r="F447" i="4"/>
  <c r="F446" i="4"/>
  <c r="F445" i="4"/>
  <c r="F444" i="4"/>
  <c r="F443" i="4"/>
  <c r="F442" i="4"/>
  <c r="F441" i="4"/>
  <c r="F440" i="4"/>
  <c r="F439" i="4"/>
  <c r="F438" i="4"/>
  <c r="F437" i="4"/>
  <c r="F469" i="4"/>
  <c r="F468" i="4"/>
  <c r="F180" i="4"/>
  <c r="F179" i="4"/>
  <c r="F396" i="4"/>
  <c r="F395" i="4"/>
  <c r="F405" i="4"/>
  <c r="F404" i="4"/>
  <c r="F398" i="4"/>
  <c r="F397" i="4"/>
  <c r="F462" i="4"/>
  <c r="F461" i="4"/>
  <c r="F349" i="4"/>
  <c r="F348" i="4"/>
  <c r="F347" i="4"/>
  <c r="F346" i="4"/>
  <c r="F352" i="4"/>
  <c r="F351" i="4"/>
  <c r="F382" i="4"/>
  <c r="F342" i="4"/>
  <c r="F259" i="4"/>
  <c r="F258" i="4"/>
  <c r="F257" i="4"/>
  <c r="F460" i="4"/>
  <c r="F459" i="4"/>
  <c r="F458" i="4"/>
  <c r="F452" i="4"/>
  <c r="F451" i="4"/>
  <c r="F450" i="4"/>
  <c r="F457" i="4"/>
  <c r="F408" i="4"/>
  <c r="F244" i="4"/>
  <c r="F182" i="4"/>
  <c r="F181" i="4"/>
  <c r="F230" i="4"/>
  <c r="F229" i="4"/>
  <c r="F228" i="4"/>
  <c r="F227" i="4"/>
  <c r="F217" i="4"/>
  <c r="F216" i="4"/>
  <c r="F215" i="4"/>
  <c r="F214" i="4"/>
  <c r="F213" i="4"/>
  <c r="F212" i="4"/>
  <c r="F211" i="4"/>
  <c r="F210" i="4"/>
  <c r="F209" i="4"/>
  <c r="F208" i="4"/>
  <c r="F243" i="4"/>
  <c r="F242" i="4"/>
  <c r="F241" i="4"/>
  <c r="F240" i="4"/>
  <c r="F239" i="4"/>
  <c r="F238" i="4"/>
  <c r="F232" i="4"/>
  <c r="F231" i="4"/>
  <c r="F222" i="4"/>
  <c r="F221" i="4"/>
  <c r="F220" i="4"/>
  <c r="F207" i="4"/>
  <c r="F368" i="4"/>
  <c r="F192" i="4"/>
  <c r="F432" i="4"/>
  <c r="F423" i="4"/>
  <c r="F422" i="4"/>
  <c r="F416" i="4"/>
  <c r="F144" i="4"/>
  <c r="F67" i="4"/>
  <c r="F66" i="4"/>
  <c r="F65" i="4"/>
  <c r="J65" i="4"/>
  <c r="J66" i="4"/>
  <c r="J67" i="4"/>
  <c r="J144" i="4"/>
  <c r="J416" i="4"/>
  <c r="J422" i="4"/>
  <c r="J423" i="4"/>
  <c r="J432" i="4"/>
  <c r="J192" i="4"/>
  <c r="J368" i="4"/>
  <c r="J207" i="4"/>
  <c r="J220" i="4"/>
  <c r="J221" i="4"/>
  <c r="J222" i="4"/>
  <c r="J231" i="4"/>
  <c r="J232" i="4"/>
  <c r="J238" i="4"/>
  <c r="J239" i="4"/>
  <c r="J240" i="4"/>
  <c r="J241" i="4"/>
  <c r="J242" i="4"/>
  <c r="J243" i="4"/>
  <c r="J208" i="4"/>
  <c r="J209" i="4"/>
  <c r="J210" i="4"/>
  <c r="J211" i="4"/>
  <c r="J212" i="4"/>
  <c r="J213" i="4"/>
  <c r="J214" i="4"/>
  <c r="J215" i="4"/>
  <c r="J216" i="4"/>
  <c r="J217" i="4"/>
  <c r="J227" i="4"/>
  <c r="J228" i="4"/>
  <c r="J229" i="4"/>
  <c r="J230" i="4"/>
  <c r="J181" i="4"/>
  <c r="J182" i="4"/>
  <c r="J244" i="4"/>
  <c r="J408" i="4"/>
  <c r="J457" i="4"/>
  <c r="J450" i="4"/>
  <c r="J451" i="4"/>
  <c r="J452" i="4"/>
  <c r="J458" i="4"/>
  <c r="J459" i="4"/>
  <c r="J460" i="4"/>
  <c r="J257" i="4"/>
  <c r="J258" i="4"/>
  <c r="J259" i="4"/>
  <c r="J342" i="4"/>
  <c r="J382" i="4"/>
  <c r="J351" i="4"/>
  <c r="J352" i="4"/>
  <c r="J346" i="4"/>
  <c r="J347" i="4"/>
  <c r="J348" i="4"/>
  <c r="J349" i="4"/>
  <c r="J461" i="4"/>
  <c r="J462" i="4"/>
  <c r="J397" i="4"/>
  <c r="J398" i="4"/>
  <c r="J404" i="4"/>
  <c r="J405" i="4"/>
  <c r="J395" i="4"/>
  <c r="J396" i="4"/>
  <c r="J179" i="4"/>
  <c r="J180" i="4"/>
  <c r="J468" i="4"/>
  <c r="J469" i="4"/>
  <c r="J437" i="4"/>
  <c r="J438" i="4"/>
  <c r="J439" i="4"/>
  <c r="J440" i="4"/>
  <c r="J441" i="4"/>
  <c r="J442" i="4"/>
  <c r="J443" i="4"/>
  <c r="J444" i="4"/>
  <c r="J445" i="4"/>
  <c r="J446" i="4"/>
  <c r="J447" i="4"/>
  <c r="J448" i="4"/>
  <c r="J449" i="4"/>
  <c r="J4" i="4"/>
  <c r="J8" i="4"/>
  <c r="J11" i="4"/>
  <c r="J13" i="4"/>
  <c r="J17" i="4"/>
  <c r="J18" i="4"/>
  <c r="J19" i="4"/>
  <c r="J20" i="4"/>
  <c r="J21" i="4"/>
  <c r="J22" i="4"/>
  <c r="J32" i="4"/>
  <c r="J35" i="4"/>
  <c r="J36" i="4"/>
  <c r="J41" i="4"/>
  <c r="J42" i="4"/>
  <c r="J47" i="4"/>
  <c r="J48" i="4"/>
  <c r="J49" i="4"/>
  <c r="J50" i="4"/>
  <c r="J51" i="4"/>
  <c r="J52" i="4"/>
  <c r="J53" i="4"/>
  <c r="J54" i="4"/>
  <c r="J59"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12" i="4"/>
  <c r="J114" i="4"/>
  <c r="J116" i="4"/>
  <c r="J119" i="4"/>
  <c r="J120" i="4"/>
  <c r="J121" i="4"/>
  <c r="J122" i="4"/>
  <c r="J123" i="4"/>
  <c r="J124" i="4"/>
  <c r="J125" i="4"/>
  <c r="J126" i="4"/>
  <c r="J127" i="4"/>
  <c r="J128" i="4"/>
  <c r="J129" i="4"/>
  <c r="J130" i="4"/>
  <c r="J131" i="4"/>
  <c r="J132" i="4"/>
  <c r="J133" i="4"/>
  <c r="J134" i="4"/>
  <c r="J135" i="4"/>
  <c r="J136" i="4"/>
  <c r="J138" i="4"/>
  <c r="J139" i="4"/>
  <c r="J140" i="4"/>
  <c r="J141" i="4"/>
  <c r="J142" i="4"/>
  <c r="J145" i="4"/>
  <c r="J146" i="4"/>
  <c r="J147" i="4"/>
  <c r="J148" i="4"/>
  <c r="J149" i="4"/>
  <c r="N465" i="4" l="1"/>
  <c r="Q463" i="4"/>
  <c r="N463" i="4"/>
  <c r="N171" i="4"/>
  <c r="N170" i="4"/>
  <c r="N167" i="4"/>
  <c r="J6" i="4"/>
  <c r="J7" i="4"/>
  <c r="J9" i="4"/>
  <c r="J10" i="4"/>
  <c r="J12" i="4"/>
  <c r="J15" i="4"/>
  <c r="J16" i="4"/>
  <c r="J23" i="4"/>
  <c r="J24" i="4"/>
  <c r="J25" i="4"/>
  <c r="J26" i="4"/>
  <c r="J27" i="4"/>
  <c r="J28" i="4"/>
  <c r="J29" i="4"/>
  <c r="J30" i="4"/>
  <c r="J31" i="4"/>
  <c r="J33" i="4"/>
  <c r="J34" i="4"/>
  <c r="J37" i="4"/>
  <c r="J38" i="4"/>
  <c r="J39" i="4"/>
  <c r="J40" i="4"/>
  <c r="J43" i="4"/>
  <c r="J44" i="4"/>
  <c r="J45" i="4"/>
  <c r="J46" i="4"/>
  <c r="J55" i="4"/>
  <c r="J56" i="4"/>
  <c r="J57" i="4"/>
  <c r="J58" i="4"/>
  <c r="J60" i="4"/>
  <c r="J61" i="4"/>
  <c r="J62" i="4"/>
  <c r="J63" i="4"/>
  <c r="J64" i="4"/>
  <c r="J105" i="4"/>
  <c r="J106" i="4"/>
  <c r="J107" i="4"/>
  <c r="J108" i="4"/>
  <c r="J109" i="4"/>
  <c r="J110" i="4"/>
  <c r="J111" i="4"/>
  <c r="J113" i="4"/>
  <c r="J115" i="4"/>
  <c r="J117" i="4"/>
  <c r="J118" i="4"/>
  <c r="J137" i="4"/>
  <c r="J143"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83" i="4"/>
  <c r="J184" i="4"/>
  <c r="J185" i="4"/>
  <c r="J186" i="4"/>
  <c r="J187" i="4"/>
  <c r="J188" i="4"/>
  <c r="J189" i="4"/>
  <c r="J190" i="4"/>
  <c r="J191" i="4"/>
  <c r="J193" i="4"/>
  <c r="J194" i="4"/>
  <c r="J195" i="4"/>
  <c r="J196" i="4"/>
  <c r="J197" i="4"/>
  <c r="J198" i="4"/>
  <c r="J199" i="4"/>
  <c r="J200" i="4"/>
  <c r="J201" i="4"/>
  <c r="J202" i="4"/>
  <c r="J203" i="4"/>
  <c r="J204" i="4"/>
  <c r="J205" i="4"/>
  <c r="J206" i="4"/>
  <c r="J218" i="4"/>
  <c r="J219" i="4"/>
  <c r="J223" i="4"/>
  <c r="J224" i="4"/>
  <c r="J225" i="4"/>
  <c r="J226" i="4"/>
  <c r="J233" i="4"/>
  <c r="J234" i="4"/>
  <c r="J235" i="4"/>
  <c r="J236" i="4"/>
  <c r="J237" i="4"/>
  <c r="J245" i="4"/>
  <c r="J246" i="4"/>
  <c r="J247" i="4"/>
  <c r="J248" i="4"/>
  <c r="J249" i="4"/>
  <c r="J250" i="4"/>
  <c r="J251" i="4"/>
  <c r="J252" i="4"/>
  <c r="J253" i="4"/>
  <c r="J254" i="4"/>
  <c r="J255" i="4"/>
  <c r="J256"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3" i="4"/>
  <c r="J344" i="4"/>
  <c r="J345" i="4"/>
  <c r="J350" i="4"/>
  <c r="J353" i="4"/>
  <c r="J354" i="4"/>
  <c r="J355" i="4"/>
  <c r="J356" i="4"/>
  <c r="J357" i="4"/>
  <c r="J358" i="4"/>
  <c r="J359" i="4"/>
  <c r="J360" i="4"/>
  <c r="J361" i="4"/>
  <c r="J362" i="4"/>
  <c r="J363" i="4"/>
  <c r="J364" i="4"/>
  <c r="J365" i="4"/>
  <c r="J366" i="4"/>
  <c r="J367" i="4"/>
  <c r="J369" i="4"/>
  <c r="J370" i="4"/>
  <c r="J371" i="4"/>
  <c r="J372" i="4"/>
  <c r="J373" i="4"/>
  <c r="J374" i="4"/>
  <c r="J375" i="4"/>
  <c r="J376" i="4"/>
  <c r="J377" i="4"/>
  <c r="J378" i="4"/>
  <c r="J379" i="4"/>
  <c r="J380" i="4"/>
  <c r="J381" i="4"/>
  <c r="J383" i="4"/>
  <c r="J384" i="4"/>
  <c r="J385" i="4"/>
  <c r="J386" i="4"/>
  <c r="J387" i="4"/>
  <c r="J388" i="4"/>
  <c r="J389" i="4"/>
  <c r="J390" i="4"/>
  <c r="J391" i="4"/>
  <c r="J392" i="4"/>
  <c r="J393" i="4"/>
  <c r="J394" i="4"/>
  <c r="J399" i="4"/>
  <c r="J400" i="4"/>
  <c r="J401" i="4"/>
  <c r="J402" i="4"/>
  <c r="J403" i="4"/>
  <c r="J406" i="4"/>
  <c r="J407" i="4"/>
  <c r="J409" i="4"/>
  <c r="J410" i="4"/>
  <c r="J411" i="4"/>
  <c r="J412" i="4"/>
  <c r="J413" i="4"/>
  <c r="J414" i="4"/>
  <c r="J415" i="4"/>
  <c r="J417" i="4"/>
  <c r="J418" i="4"/>
  <c r="J419" i="4"/>
  <c r="J420" i="4"/>
  <c r="J421" i="4"/>
  <c r="J424" i="4"/>
  <c r="J425" i="4"/>
  <c r="J426" i="4"/>
  <c r="J427" i="4"/>
  <c r="J428" i="4"/>
  <c r="J429" i="4"/>
  <c r="J430" i="4"/>
  <c r="J431" i="4"/>
  <c r="J433" i="4"/>
  <c r="J434" i="4"/>
  <c r="J435" i="4"/>
  <c r="J436" i="4"/>
  <c r="J453" i="4"/>
  <c r="J454" i="4"/>
  <c r="J455" i="4"/>
  <c r="J456" i="4"/>
  <c r="J463" i="4"/>
  <c r="J464" i="4"/>
  <c r="J465" i="4"/>
  <c r="J466" i="4"/>
  <c r="J467" i="4"/>
  <c r="J470" i="4"/>
  <c r="J471" i="4"/>
  <c r="J472" i="4"/>
  <c r="J473" i="4"/>
  <c r="J474" i="4"/>
  <c r="J475" i="4"/>
  <c r="J476" i="4"/>
  <c r="J477" i="4"/>
  <c r="J478" i="4"/>
  <c r="J479" i="4"/>
  <c r="J480" i="4"/>
  <c r="J481" i="4"/>
  <c r="J482" i="4"/>
  <c r="J483" i="4"/>
  <c r="J484" i="4"/>
  <c r="J485" i="4"/>
  <c r="J486" i="4"/>
  <c r="J487" i="4"/>
  <c r="J488" i="4"/>
  <c r="J489" i="4"/>
  <c r="J5" i="4" l="1"/>
  <c r="F6" i="4"/>
  <c r="F7" i="4"/>
  <c r="F9" i="4"/>
  <c r="F10" i="4"/>
  <c r="F12" i="4"/>
  <c r="F14" i="4"/>
  <c r="F15" i="4"/>
  <c r="F16" i="4"/>
  <c r="F23" i="4"/>
  <c r="F24" i="4"/>
  <c r="F25" i="4"/>
  <c r="F26" i="4"/>
  <c r="F27" i="4"/>
  <c r="F28" i="4"/>
  <c r="F29" i="4"/>
  <c r="F30" i="4"/>
  <c r="F31" i="4"/>
  <c r="F33" i="4"/>
  <c r="F34" i="4"/>
  <c r="F37" i="4"/>
  <c r="F38" i="4"/>
  <c r="F39" i="4"/>
  <c r="F40" i="4"/>
  <c r="F43" i="4"/>
  <c r="F44" i="4"/>
  <c r="F45" i="4"/>
  <c r="F46" i="4"/>
  <c r="F55" i="4"/>
  <c r="F56" i="4"/>
  <c r="F57" i="4"/>
  <c r="F58" i="4"/>
  <c r="F60" i="4"/>
  <c r="F61" i="4"/>
  <c r="F62" i="4"/>
  <c r="F63" i="4"/>
  <c r="F64" i="4"/>
  <c r="F105" i="4"/>
  <c r="F106" i="4"/>
  <c r="F107" i="4"/>
  <c r="F108" i="4"/>
  <c r="F109" i="4"/>
  <c r="F110" i="4"/>
  <c r="F111" i="4"/>
  <c r="F113" i="4"/>
  <c r="F115" i="4"/>
  <c r="F117" i="4"/>
  <c r="F118" i="4"/>
  <c r="F137" i="4"/>
  <c r="F143"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83" i="4"/>
  <c r="F184" i="4"/>
  <c r="F185" i="4"/>
  <c r="F186" i="4"/>
  <c r="F187" i="4"/>
  <c r="F188" i="4"/>
  <c r="F189" i="4"/>
  <c r="F190" i="4"/>
  <c r="F191" i="4"/>
  <c r="F193" i="4"/>
  <c r="F194" i="4"/>
  <c r="F195" i="4"/>
  <c r="F196" i="4"/>
  <c r="F197" i="4"/>
  <c r="F198" i="4"/>
  <c r="F199" i="4"/>
  <c r="F200" i="4"/>
  <c r="F201" i="4"/>
  <c r="F202" i="4"/>
  <c r="F203" i="4"/>
  <c r="F204" i="4"/>
  <c r="F205" i="4"/>
  <c r="F206" i="4"/>
  <c r="F218" i="4"/>
  <c r="F219" i="4"/>
  <c r="F223" i="4"/>
  <c r="F224" i="4"/>
  <c r="F225" i="4"/>
  <c r="F226" i="4"/>
  <c r="F233" i="4"/>
  <c r="F234" i="4"/>
  <c r="F235" i="4"/>
  <c r="F236" i="4"/>
  <c r="F237" i="4"/>
  <c r="F245" i="4"/>
  <c r="F246" i="4"/>
  <c r="F247" i="4"/>
  <c r="F248" i="4"/>
  <c r="F249" i="4"/>
  <c r="F250" i="4"/>
  <c r="F251" i="4"/>
  <c r="F252" i="4"/>
  <c r="F253" i="4"/>
  <c r="F254" i="4"/>
  <c r="F255" i="4"/>
  <c r="F256"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3" i="4"/>
  <c r="F344" i="4"/>
  <c r="F345" i="4"/>
  <c r="F350" i="4"/>
  <c r="F353" i="4"/>
  <c r="F354" i="4"/>
  <c r="F355" i="4"/>
  <c r="F356" i="4"/>
  <c r="F357" i="4"/>
  <c r="F358" i="4"/>
  <c r="F359" i="4"/>
  <c r="F360" i="4"/>
  <c r="F361" i="4"/>
  <c r="F362" i="4"/>
  <c r="F363" i="4"/>
  <c r="F364" i="4"/>
  <c r="F365" i="4"/>
  <c r="F366" i="4"/>
  <c r="F367" i="4"/>
  <c r="F369" i="4"/>
  <c r="F370" i="4"/>
  <c r="F371" i="4"/>
  <c r="F372" i="4"/>
  <c r="F373" i="4"/>
  <c r="F374" i="4"/>
  <c r="F375" i="4"/>
  <c r="F376" i="4"/>
  <c r="F377" i="4"/>
  <c r="F378" i="4"/>
  <c r="F379" i="4"/>
  <c r="F380" i="4"/>
  <c r="F381" i="4"/>
  <c r="F383" i="4"/>
  <c r="F384" i="4"/>
  <c r="F385" i="4"/>
  <c r="F386" i="4"/>
  <c r="F387" i="4"/>
  <c r="F388" i="4"/>
  <c r="F389" i="4"/>
  <c r="F390" i="4"/>
  <c r="F391" i="4"/>
  <c r="F392" i="4"/>
  <c r="F393" i="4"/>
  <c r="F394" i="4"/>
  <c r="F399" i="4"/>
  <c r="F400" i="4"/>
  <c r="F401" i="4"/>
  <c r="F402" i="4"/>
  <c r="F403" i="4"/>
  <c r="F406" i="4"/>
  <c r="F407" i="4"/>
  <c r="F409" i="4"/>
  <c r="F410" i="4"/>
  <c r="F411" i="4"/>
  <c r="F412" i="4"/>
  <c r="F413" i="4"/>
  <c r="F414" i="4"/>
  <c r="F415" i="4"/>
  <c r="F417" i="4"/>
  <c r="F418" i="4"/>
  <c r="F419" i="4"/>
  <c r="F420" i="4"/>
  <c r="F421" i="4"/>
  <c r="F424" i="4"/>
  <c r="F425" i="4"/>
  <c r="F426" i="4"/>
  <c r="F427" i="4"/>
  <c r="F428" i="4"/>
  <c r="F429" i="4"/>
  <c r="F430" i="4"/>
  <c r="F431" i="4"/>
  <c r="F433" i="4"/>
  <c r="F434" i="4"/>
  <c r="F435" i="4"/>
  <c r="F436" i="4"/>
  <c r="F453" i="4"/>
  <c r="F454" i="4"/>
  <c r="F455" i="4"/>
  <c r="F456" i="4"/>
  <c r="F463" i="4"/>
  <c r="F464" i="4"/>
  <c r="F465" i="4"/>
  <c r="F466" i="4"/>
  <c r="F467" i="4"/>
  <c r="F470" i="4"/>
  <c r="F471" i="4"/>
  <c r="F472" i="4"/>
  <c r="F473" i="4"/>
  <c r="F474" i="4"/>
  <c r="F475" i="4"/>
  <c r="F476" i="4"/>
  <c r="F477" i="4"/>
  <c r="F478" i="4"/>
  <c r="F479" i="4"/>
  <c r="F480" i="4"/>
  <c r="F481" i="4"/>
  <c r="F482" i="4"/>
  <c r="F483" i="4"/>
  <c r="F484" i="4"/>
  <c r="F485" i="4"/>
  <c r="F486" i="4"/>
  <c r="F487" i="4"/>
  <c r="F488" i="4"/>
  <c r="F489" i="4"/>
  <c r="F5" i="4"/>
  <c r="N5" i="4"/>
  <c r="Q113" i="4"/>
  <c r="Q16" i="4"/>
  <c r="Q6" i="4"/>
  <c r="Q7" i="4"/>
  <c r="Q9" i="4"/>
  <c r="Q10" i="4"/>
  <c r="Q12" i="4"/>
  <c r="Q14" i="4"/>
  <c r="Q15" i="4"/>
  <c r="Q23" i="4"/>
  <c r="Q24" i="4"/>
  <c r="Q25" i="4"/>
  <c r="Q26" i="4"/>
  <c r="Q27" i="4"/>
  <c r="Q28" i="4"/>
  <c r="Q29" i="4"/>
  <c r="Q30" i="4"/>
  <c r="Q31" i="4"/>
  <c r="Q33" i="4"/>
  <c r="Q34" i="4"/>
  <c r="Q37" i="4"/>
  <c r="Q38" i="4"/>
  <c r="Q39" i="4"/>
  <c r="Q40" i="4"/>
  <c r="Q43" i="4"/>
  <c r="Q44" i="4"/>
  <c r="Q45" i="4"/>
  <c r="Q46" i="4"/>
  <c r="Q55" i="4"/>
  <c r="Q56" i="4"/>
  <c r="Q57" i="4"/>
  <c r="Q58" i="4"/>
  <c r="Q60" i="4"/>
  <c r="Q61" i="4"/>
  <c r="Q62" i="4"/>
  <c r="Q63" i="4"/>
  <c r="Q64" i="4"/>
  <c r="Q105" i="4"/>
  <c r="Q106" i="4"/>
  <c r="Q107" i="4"/>
  <c r="Q108" i="4"/>
  <c r="Q109" i="4"/>
  <c r="Q110" i="4"/>
  <c r="Q111" i="4"/>
  <c r="Q115" i="4"/>
  <c r="Q117" i="4"/>
  <c r="Q118" i="4"/>
  <c r="Q137" i="4"/>
  <c r="Q143" i="4"/>
  <c r="Q150" i="4"/>
  <c r="Q151" i="4"/>
  <c r="Q152" i="4"/>
  <c r="Q153" i="4"/>
  <c r="Q154" i="4"/>
  <c r="Q155" i="4"/>
  <c r="Q156" i="4"/>
  <c r="Q157" i="4"/>
  <c r="Q158" i="4"/>
  <c r="Q159" i="4"/>
  <c r="Q160" i="4"/>
  <c r="Q161" i="4"/>
  <c r="Q162" i="4"/>
  <c r="Q163" i="4"/>
  <c r="Q164" i="4"/>
  <c r="Q165" i="4"/>
  <c r="Q166" i="4"/>
  <c r="Q167" i="4"/>
  <c r="Q168" i="4"/>
  <c r="Q169" i="4"/>
  <c r="Q170" i="4"/>
  <c r="Q171" i="4"/>
  <c r="Q172" i="4"/>
  <c r="Q173" i="4"/>
  <c r="Q174" i="4"/>
  <c r="Q175" i="4"/>
  <c r="Q176" i="4"/>
  <c r="Q177" i="4"/>
  <c r="Q178" i="4"/>
  <c r="Q183" i="4"/>
  <c r="Q184" i="4"/>
  <c r="Q185" i="4"/>
  <c r="Q186" i="4"/>
  <c r="Q187" i="4"/>
  <c r="Q188" i="4"/>
  <c r="Q189" i="4"/>
  <c r="Q190" i="4"/>
  <c r="Q191" i="4"/>
  <c r="Q193" i="4"/>
  <c r="Q194" i="4"/>
  <c r="Q195" i="4"/>
  <c r="Q196" i="4"/>
  <c r="Q197" i="4"/>
  <c r="Q198" i="4"/>
  <c r="Q199" i="4"/>
  <c r="Q200" i="4"/>
  <c r="Q201" i="4"/>
  <c r="Q202" i="4"/>
  <c r="Q203" i="4"/>
  <c r="Q204" i="4"/>
  <c r="Q205" i="4"/>
  <c r="Q206" i="4"/>
  <c r="Q218" i="4"/>
  <c r="Q219" i="4"/>
  <c r="Q223" i="4"/>
  <c r="Q224" i="4"/>
  <c r="Q225" i="4"/>
  <c r="Q226" i="4"/>
  <c r="Q233" i="4"/>
  <c r="Q234" i="4"/>
  <c r="Q235" i="4"/>
  <c r="Q236" i="4"/>
  <c r="Q237" i="4"/>
  <c r="Q245" i="4"/>
  <c r="Q246" i="4"/>
  <c r="Q247" i="4"/>
  <c r="Q248" i="4"/>
  <c r="Q249" i="4"/>
  <c r="Q250" i="4"/>
  <c r="Q251" i="4"/>
  <c r="Q252" i="4"/>
  <c r="Q253" i="4"/>
  <c r="Q254" i="4"/>
  <c r="Q255" i="4"/>
  <c r="Q256" i="4"/>
  <c r="Q260" i="4"/>
  <c r="Q261" i="4"/>
  <c r="Q262" i="4"/>
  <c r="Q263" i="4"/>
  <c r="Q264" i="4"/>
  <c r="Q265" i="4"/>
  <c r="Q266" i="4"/>
  <c r="Q267" i="4"/>
  <c r="Q268" i="4"/>
  <c r="Q269" i="4"/>
  <c r="Q270" i="4"/>
  <c r="Q271" i="4"/>
  <c r="Q272" i="4"/>
  <c r="Q273" i="4"/>
  <c r="Q274" i="4"/>
  <c r="Q275" i="4"/>
  <c r="Q276" i="4"/>
  <c r="Q277" i="4"/>
  <c r="Q278" i="4"/>
  <c r="Q279" i="4"/>
  <c r="Q280" i="4"/>
  <c r="Q281" i="4"/>
  <c r="Q282" i="4"/>
  <c r="Q283" i="4"/>
  <c r="Q284" i="4"/>
  <c r="Q285" i="4"/>
  <c r="Q286" i="4"/>
  <c r="Q287" i="4"/>
  <c r="Q288" i="4"/>
  <c r="Q289" i="4"/>
  <c r="Q290" i="4"/>
  <c r="Q291" i="4"/>
  <c r="Q292" i="4"/>
  <c r="Q293" i="4"/>
  <c r="Q294" i="4"/>
  <c r="Q295" i="4"/>
  <c r="Q296" i="4"/>
  <c r="Q297" i="4"/>
  <c r="Q298" i="4"/>
  <c r="Q299" i="4"/>
  <c r="Q300" i="4"/>
  <c r="Q301" i="4"/>
  <c r="Q302" i="4"/>
  <c r="Q303" i="4"/>
  <c r="Q304" i="4"/>
  <c r="Q305" i="4"/>
  <c r="Q306" i="4"/>
  <c r="Q307" i="4"/>
  <c r="Q308" i="4"/>
  <c r="Q309" i="4"/>
  <c r="Q310" i="4"/>
  <c r="Q311" i="4"/>
  <c r="Q312" i="4"/>
  <c r="Q313" i="4"/>
  <c r="Q314" i="4"/>
  <c r="Q315" i="4"/>
  <c r="Q316" i="4"/>
  <c r="Q317" i="4"/>
  <c r="Q318" i="4"/>
  <c r="Q319" i="4"/>
  <c r="Q320" i="4"/>
  <c r="Q321" i="4"/>
  <c r="Q322" i="4"/>
  <c r="Q323" i="4"/>
  <c r="Q324" i="4"/>
  <c r="Q325" i="4"/>
  <c r="Q326" i="4"/>
  <c r="Q327" i="4"/>
  <c r="Q328" i="4"/>
  <c r="Q329" i="4"/>
  <c r="Q330" i="4"/>
  <c r="Q331" i="4"/>
  <c r="Q332" i="4"/>
  <c r="Q333" i="4"/>
  <c r="Q334" i="4"/>
  <c r="Q335" i="4"/>
  <c r="Q336" i="4"/>
  <c r="Q337" i="4"/>
  <c r="Q338" i="4"/>
  <c r="Q339" i="4"/>
  <c r="Q340" i="4"/>
  <c r="Q341" i="4"/>
  <c r="Q343" i="4"/>
  <c r="Q344" i="4"/>
  <c r="Q345" i="4"/>
  <c r="Q350" i="4"/>
  <c r="Q353" i="4"/>
  <c r="Q354" i="4"/>
  <c r="Q355" i="4"/>
  <c r="Q356" i="4"/>
  <c r="Q357" i="4"/>
  <c r="Q358" i="4"/>
  <c r="Q359" i="4"/>
  <c r="Q360" i="4"/>
  <c r="Q361" i="4"/>
  <c r="Q362" i="4"/>
  <c r="Q363" i="4"/>
  <c r="Q364" i="4"/>
  <c r="Q365" i="4"/>
  <c r="Q366" i="4"/>
  <c r="Q367" i="4"/>
  <c r="Q369" i="4"/>
  <c r="Q370" i="4"/>
  <c r="Q371" i="4"/>
  <c r="Q372" i="4"/>
  <c r="Q373" i="4"/>
  <c r="Q374" i="4"/>
  <c r="Q375" i="4"/>
  <c r="Q376" i="4"/>
  <c r="Q377" i="4"/>
  <c r="Q378" i="4"/>
  <c r="Q379" i="4"/>
  <c r="Q380" i="4"/>
  <c r="Q381" i="4"/>
  <c r="Q383" i="4"/>
  <c r="Q384" i="4"/>
  <c r="Q385" i="4"/>
  <c r="Q386" i="4"/>
  <c r="Q387" i="4"/>
  <c r="Q388" i="4"/>
  <c r="Q389" i="4"/>
  <c r="Q390" i="4"/>
  <c r="Q391" i="4"/>
  <c r="Q392" i="4"/>
  <c r="Q393" i="4"/>
  <c r="Q394" i="4"/>
  <c r="Q399" i="4"/>
  <c r="Q400" i="4"/>
  <c r="Q401" i="4"/>
  <c r="Q402" i="4"/>
  <c r="Q403" i="4"/>
  <c r="Q406" i="4"/>
  <c r="Q407" i="4"/>
  <c r="Q409" i="4"/>
  <c r="Q410" i="4"/>
  <c r="Q411" i="4"/>
  <c r="Q412" i="4"/>
  <c r="Q413" i="4"/>
  <c r="Q414" i="4"/>
  <c r="Q415" i="4"/>
  <c r="Q417" i="4"/>
  <c r="Q418" i="4"/>
  <c r="Q419" i="4"/>
  <c r="Q420" i="4"/>
  <c r="Q421" i="4"/>
  <c r="Q424" i="4"/>
  <c r="Q425" i="4"/>
  <c r="Q426" i="4"/>
  <c r="Q427" i="4"/>
  <c r="Q428" i="4"/>
  <c r="Q429" i="4"/>
  <c r="Q430" i="4"/>
  <c r="Q431" i="4"/>
  <c r="Q433" i="4"/>
  <c r="Q434" i="4"/>
  <c r="Q435" i="4"/>
  <c r="Q436" i="4"/>
  <c r="Q453" i="4"/>
  <c r="Q454" i="4"/>
  <c r="Q455" i="4"/>
  <c r="Q456" i="4"/>
  <c r="Q464" i="4"/>
  <c r="Q465" i="4"/>
  <c r="Q466" i="4"/>
  <c r="Q467" i="4"/>
  <c r="Q470" i="4"/>
  <c r="Q471" i="4"/>
  <c r="Q472" i="4"/>
  <c r="Q473" i="4"/>
  <c r="Q474" i="4"/>
  <c r="Q475" i="4"/>
  <c r="Q476" i="4"/>
  <c r="Q477" i="4"/>
  <c r="Q478" i="4"/>
  <c r="Q479" i="4"/>
  <c r="Q480" i="4"/>
  <c r="Q481" i="4"/>
  <c r="Q482" i="4"/>
  <c r="Q483" i="4"/>
  <c r="Q484" i="4"/>
  <c r="Q485" i="4"/>
  <c r="Q486" i="4"/>
  <c r="Q487" i="4"/>
  <c r="Q488" i="4"/>
  <c r="Q489" i="4"/>
  <c r="Q5" i="4"/>
  <c r="N387" i="4"/>
  <c r="N202" i="4"/>
  <c r="N218" i="4"/>
  <c r="N6" i="4"/>
  <c r="N7" i="4"/>
  <c r="N9" i="4"/>
  <c r="N10" i="4"/>
  <c r="N12" i="4"/>
  <c r="N14" i="4"/>
  <c r="N15" i="4"/>
  <c r="N16" i="4"/>
  <c r="N23" i="4"/>
  <c r="N24" i="4"/>
  <c r="N25" i="4"/>
  <c r="N26" i="4"/>
  <c r="N27" i="4"/>
  <c r="N28" i="4"/>
  <c r="N29" i="4"/>
  <c r="N30" i="4"/>
  <c r="N31" i="4"/>
  <c r="N33" i="4"/>
  <c r="N34" i="4"/>
  <c r="N37" i="4"/>
  <c r="N38" i="4"/>
  <c r="N39" i="4"/>
  <c r="N40" i="4"/>
  <c r="N43" i="4"/>
  <c r="N44" i="4"/>
  <c r="N45" i="4"/>
  <c r="N46" i="4"/>
  <c r="N55" i="4"/>
  <c r="N56" i="4"/>
  <c r="N57" i="4"/>
  <c r="N58" i="4"/>
  <c r="N60" i="4"/>
  <c r="N61" i="4"/>
  <c r="N62" i="4"/>
  <c r="N63" i="4"/>
  <c r="N64" i="4"/>
  <c r="N105" i="4"/>
  <c r="N106" i="4"/>
  <c r="N107" i="4"/>
  <c r="N108" i="4"/>
  <c r="N109" i="4"/>
  <c r="N110" i="4"/>
  <c r="N111" i="4"/>
  <c r="N113" i="4"/>
  <c r="N115" i="4"/>
  <c r="N117" i="4"/>
  <c r="N118" i="4"/>
  <c r="N137" i="4"/>
  <c r="N143" i="4"/>
  <c r="N150" i="4"/>
  <c r="N151" i="4"/>
  <c r="N152" i="4"/>
  <c r="N153" i="4"/>
  <c r="N154" i="4"/>
  <c r="N155" i="4"/>
  <c r="N156" i="4"/>
  <c r="N157" i="4"/>
  <c r="N158" i="4"/>
  <c r="N159" i="4"/>
  <c r="N160" i="4"/>
  <c r="N161" i="4"/>
  <c r="N162" i="4"/>
  <c r="N163" i="4"/>
  <c r="N164" i="4"/>
  <c r="N165" i="4"/>
  <c r="N166" i="4"/>
  <c r="N168" i="4"/>
  <c r="N169" i="4"/>
  <c r="N172" i="4"/>
  <c r="N173" i="4"/>
  <c r="N174" i="4"/>
  <c r="N175" i="4"/>
  <c r="N176" i="4"/>
  <c r="N177" i="4"/>
  <c r="N178" i="4"/>
  <c r="N183" i="4"/>
  <c r="N184" i="4"/>
  <c r="N185" i="4"/>
  <c r="N186" i="4"/>
  <c r="N187" i="4"/>
  <c r="N188" i="4"/>
  <c r="N189" i="4"/>
  <c r="N190" i="4"/>
  <c r="N191" i="4"/>
  <c r="N193" i="4"/>
  <c r="N194" i="4"/>
  <c r="N195" i="4"/>
  <c r="N196" i="4"/>
  <c r="N197" i="4"/>
  <c r="N198" i="4"/>
  <c r="N199" i="4"/>
  <c r="N200" i="4"/>
  <c r="N201" i="4"/>
  <c r="N203" i="4"/>
  <c r="N204" i="4"/>
  <c r="N205" i="4"/>
  <c r="N206" i="4"/>
  <c r="N219" i="4"/>
  <c r="N223" i="4"/>
  <c r="N224" i="4"/>
  <c r="N225" i="4"/>
  <c r="N226" i="4"/>
  <c r="N233" i="4"/>
  <c r="N234" i="4"/>
  <c r="N235" i="4"/>
  <c r="N236" i="4"/>
  <c r="N237" i="4"/>
  <c r="N245" i="4"/>
  <c r="N246" i="4"/>
  <c r="N247" i="4"/>
  <c r="N248" i="4"/>
  <c r="N249" i="4"/>
  <c r="N250" i="4"/>
  <c r="N251" i="4"/>
  <c r="N252" i="4"/>
  <c r="N253" i="4"/>
  <c r="N254" i="4"/>
  <c r="N255" i="4"/>
  <c r="N256" i="4"/>
  <c r="N260" i="4"/>
  <c r="N261" i="4"/>
  <c r="N262" i="4"/>
  <c r="N263" i="4"/>
  <c r="N264" i="4"/>
  <c r="N265" i="4"/>
  <c r="N266" i="4"/>
  <c r="N267" i="4"/>
  <c r="N268" i="4"/>
  <c r="N269" i="4"/>
  <c r="N270" i="4"/>
  <c r="N271" i="4"/>
  <c r="N272" i="4"/>
  <c r="N273" i="4"/>
  <c r="N274" i="4"/>
  <c r="N275" i="4"/>
  <c r="N276" i="4"/>
  <c r="N277" i="4"/>
  <c r="N278" i="4"/>
  <c r="N279" i="4"/>
  <c r="N280" i="4"/>
  <c r="N281" i="4"/>
  <c r="N282" i="4"/>
  <c r="N283" i="4"/>
  <c r="N284" i="4"/>
  <c r="N285" i="4"/>
  <c r="N286" i="4"/>
  <c r="N287" i="4"/>
  <c r="N288" i="4"/>
  <c r="N289" i="4"/>
  <c r="N290" i="4"/>
  <c r="N291" i="4"/>
  <c r="N292" i="4"/>
  <c r="N293" i="4"/>
  <c r="N294" i="4"/>
  <c r="N295" i="4"/>
  <c r="N296" i="4"/>
  <c r="N297" i="4"/>
  <c r="N298" i="4"/>
  <c r="N299" i="4"/>
  <c r="N300" i="4"/>
  <c r="N301" i="4"/>
  <c r="N302" i="4"/>
  <c r="N303" i="4"/>
  <c r="N304" i="4"/>
  <c r="N305" i="4"/>
  <c r="N306" i="4"/>
  <c r="N307" i="4"/>
  <c r="N308" i="4"/>
  <c r="N309" i="4"/>
  <c r="N310" i="4"/>
  <c r="N311" i="4"/>
  <c r="N312" i="4"/>
  <c r="N313" i="4"/>
  <c r="N314" i="4"/>
  <c r="N315" i="4"/>
  <c r="N316" i="4"/>
  <c r="N317" i="4"/>
  <c r="N318" i="4"/>
  <c r="N319" i="4"/>
  <c r="N320" i="4"/>
  <c r="N321" i="4"/>
  <c r="N322" i="4"/>
  <c r="N323" i="4"/>
  <c r="N324" i="4"/>
  <c r="N325" i="4"/>
  <c r="N326" i="4"/>
  <c r="N327" i="4"/>
  <c r="N328" i="4"/>
  <c r="N329" i="4"/>
  <c r="N330" i="4"/>
  <c r="N331" i="4"/>
  <c r="N332" i="4"/>
  <c r="N333" i="4"/>
  <c r="N334" i="4"/>
  <c r="N335" i="4"/>
  <c r="N336" i="4"/>
  <c r="N337" i="4"/>
  <c r="N338" i="4"/>
  <c r="N339" i="4"/>
  <c r="N340" i="4"/>
  <c r="N341" i="4"/>
  <c r="N343" i="4"/>
  <c r="N344" i="4"/>
  <c r="N345" i="4"/>
  <c r="N350" i="4"/>
  <c r="N353" i="4"/>
  <c r="N354" i="4"/>
  <c r="N355" i="4"/>
  <c r="N356" i="4"/>
  <c r="N357" i="4"/>
  <c r="N358" i="4"/>
  <c r="N359" i="4"/>
  <c r="N360" i="4"/>
  <c r="N361" i="4"/>
  <c r="N362" i="4"/>
  <c r="N363" i="4"/>
  <c r="N364" i="4"/>
  <c r="N365" i="4"/>
  <c r="N366" i="4"/>
  <c r="N367" i="4"/>
  <c r="N369" i="4"/>
  <c r="N370" i="4"/>
  <c r="N371" i="4"/>
  <c r="N372" i="4"/>
  <c r="N373" i="4"/>
  <c r="N374" i="4"/>
  <c r="N375" i="4"/>
  <c r="N376" i="4"/>
  <c r="N377" i="4"/>
  <c r="N378" i="4"/>
  <c r="N379" i="4"/>
  <c r="N380" i="4"/>
  <c r="N381" i="4"/>
  <c r="N383" i="4"/>
  <c r="N384" i="4"/>
  <c r="N385" i="4"/>
  <c r="N386" i="4"/>
  <c r="N388" i="4"/>
  <c r="N389" i="4"/>
  <c r="N390" i="4"/>
  <c r="N391" i="4"/>
  <c r="N392" i="4"/>
  <c r="N393" i="4"/>
  <c r="N394" i="4"/>
  <c r="N399" i="4"/>
  <c r="N400" i="4"/>
  <c r="N401" i="4"/>
  <c r="N402" i="4"/>
  <c r="N403" i="4"/>
  <c r="N406" i="4"/>
  <c r="N407" i="4"/>
  <c r="N409" i="4"/>
  <c r="N410" i="4"/>
  <c r="N411" i="4"/>
  <c r="N412" i="4"/>
  <c r="N413" i="4"/>
  <c r="N414" i="4"/>
  <c r="N415" i="4"/>
  <c r="N417" i="4"/>
  <c r="N418" i="4"/>
  <c r="N419" i="4"/>
  <c r="N420" i="4"/>
  <c r="N421" i="4"/>
  <c r="N424" i="4"/>
  <c r="N425" i="4"/>
  <c r="N426" i="4"/>
  <c r="N427" i="4"/>
  <c r="N428" i="4"/>
  <c r="N429" i="4"/>
  <c r="N430" i="4"/>
  <c r="N431" i="4"/>
  <c r="N433" i="4"/>
  <c r="N434" i="4"/>
  <c r="N435" i="4"/>
  <c r="N436" i="4"/>
  <c r="N453" i="4"/>
  <c r="N454" i="4"/>
  <c r="N455" i="4"/>
  <c r="N456" i="4"/>
  <c r="N464" i="4"/>
  <c r="N466" i="4"/>
  <c r="N467" i="4"/>
  <c r="N470" i="4"/>
  <c r="N471" i="4"/>
  <c r="N472" i="4"/>
  <c r="N473" i="4"/>
  <c r="N474" i="4"/>
  <c r="N475" i="4"/>
  <c r="N476" i="4"/>
  <c r="N477" i="4"/>
  <c r="N478" i="4"/>
  <c r="N479" i="4"/>
  <c r="N480" i="4"/>
  <c r="N481" i="4"/>
  <c r="N482" i="4"/>
  <c r="N483" i="4"/>
  <c r="N484" i="4"/>
  <c r="N485" i="4"/>
  <c r="N486" i="4"/>
  <c r="N487" i="4"/>
  <c r="N488" i="4"/>
  <c r="N489" i="4"/>
  <c r="D66" i="2"/>
  <c r="D65" i="2"/>
  <c r="C65" i="2"/>
  <c r="C64" i="2"/>
  <c r="B64" i="2" l="1"/>
  <c r="B65" i="2"/>
  <c r="G66" i="2" l="1"/>
  <c r="G65" i="2"/>
  <c r="G64" i="2"/>
  <c r="F66" i="2"/>
  <c r="F65" i="2"/>
  <c r="F64" i="2"/>
  <c r="E66" i="2"/>
  <c r="E65" i="2"/>
  <c r="E64" i="2"/>
  <c r="E58" i="18"/>
  <c r="F58" i="18"/>
  <c r="C40" i="2"/>
  <c r="C39" i="2"/>
  <c r="C38" i="2"/>
  <c r="D49" i="18"/>
  <c r="C49" i="18"/>
  <c r="C21" i="2"/>
  <c r="H66" i="2" l="1"/>
  <c r="I66" i="2" s="1"/>
  <c r="AE9" i="20"/>
  <c r="AE10" i="20"/>
  <c r="AE11" i="20"/>
  <c r="AE12" i="20"/>
  <c r="AE13" i="20"/>
  <c r="AE14" i="20"/>
  <c r="AE15" i="20"/>
  <c r="AE16" i="20"/>
  <c r="AE17" i="20"/>
  <c r="AE18" i="20"/>
  <c r="AE19" i="20"/>
  <c r="AE20" i="20"/>
  <c r="AE21" i="20"/>
  <c r="AE22" i="20"/>
  <c r="AE23" i="20"/>
  <c r="AE24" i="20"/>
  <c r="AE25" i="20"/>
  <c r="AE26" i="20"/>
  <c r="AE27" i="20"/>
  <c r="AE28" i="20"/>
  <c r="AE29" i="20"/>
  <c r="AE30" i="20"/>
  <c r="AE31" i="20"/>
  <c r="AE32" i="20"/>
  <c r="AE33" i="20"/>
  <c r="AE34" i="20"/>
  <c r="AE35" i="20"/>
  <c r="AE36" i="20"/>
  <c r="AE37" i="20"/>
  <c r="AE38" i="20"/>
  <c r="AE39" i="20"/>
  <c r="AE40" i="20"/>
  <c r="AE41" i="20"/>
  <c r="AE42" i="20"/>
  <c r="AE43" i="20"/>
  <c r="AE44" i="20"/>
  <c r="AE45" i="20"/>
  <c r="AE46" i="20"/>
  <c r="AE47" i="20"/>
  <c r="AE48" i="20"/>
  <c r="AE49" i="20"/>
  <c r="AE50" i="20"/>
  <c r="AE51" i="20"/>
  <c r="AE52" i="20"/>
  <c r="AE53" i="20"/>
  <c r="AE54" i="20"/>
  <c r="AE55" i="20"/>
  <c r="AE56" i="20"/>
  <c r="AE57" i="20"/>
  <c r="AE58" i="20"/>
  <c r="AE59" i="20"/>
  <c r="AE60" i="20"/>
  <c r="AE61" i="20"/>
  <c r="AE62" i="20"/>
  <c r="AE63" i="20"/>
  <c r="AE64" i="20"/>
  <c r="AE65" i="20"/>
  <c r="AE66" i="20"/>
  <c r="AE67" i="20"/>
  <c r="AE68" i="20"/>
  <c r="AE69" i="20"/>
  <c r="AE70" i="20"/>
  <c r="AE71" i="20"/>
  <c r="AE72" i="20"/>
  <c r="AE73" i="20"/>
  <c r="AE74" i="20"/>
  <c r="AE75" i="20"/>
  <c r="AE76" i="20"/>
  <c r="AE77" i="20"/>
  <c r="AE78" i="20"/>
  <c r="AE79" i="20"/>
  <c r="AE80" i="20"/>
  <c r="AE81" i="20"/>
  <c r="AE82" i="20"/>
  <c r="AE83" i="20"/>
  <c r="AE84" i="20"/>
  <c r="AE85" i="20"/>
  <c r="AE86" i="20"/>
  <c r="AE87" i="20"/>
  <c r="AE88" i="20"/>
  <c r="AE89" i="20"/>
  <c r="AE90" i="20"/>
  <c r="AE91" i="20"/>
  <c r="AE92" i="20"/>
  <c r="AE93" i="20"/>
  <c r="AE94" i="20"/>
  <c r="AE95" i="20"/>
  <c r="AE96" i="20"/>
  <c r="AE97" i="20"/>
  <c r="AE98" i="20"/>
  <c r="AE99" i="20"/>
  <c r="AE100" i="20"/>
  <c r="AE101" i="20"/>
  <c r="AE102" i="20"/>
  <c r="AE103" i="20"/>
  <c r="AE104" i="20"/>
  <c r="AE105" i="20"/>
  <c r="AE106" i="20"/>
  <c r="AE107" i="20"/>
  <c r="AE108" i="20"/>
  <c r="AE109" i="20"/>
  <c r="AE110" i="20"/>
  <c r="AE111" i="20"/>
  <c r="AE112" i="20"/>
  <c r="AE113" i="20"/>
  <c r="AE114" i="20"/>
  <c r="AE115" i="20"/>
  <c r="AE116" i="20"/>
  <c r="AE117" i="20"/>
  <c r="AE118" i="20"/>
  <c r="AE119" i="20"/>
  <c r="AE120" i="20"/>
  <c r="AE121" i="20"/>
  <c r="AE122" i="20"/>
  <c r="AE123" i="20"/>
  <c r="AE124" i="20"/>
  <c r="AE125" i="20"/>
  <c r="AE126" i="20"/>
  <c r="AE127" i="20"/>
  <c r="AE128" i="20"/>
  <c r="AE129" i="20"/>
  <c r="AE130" i="20"/>
  <c r="AE131" i="20"/>
  <c r="AE132" i="20"/>
  <c r="AE133" i="20"/>
  <c r="AE134" i="20"/>
  <c r="AE135" i="20"/>
  <c r="AE136" i="20"/>
  <c r="AE137" i="20"/>
  <c r="AE138" i="20"/>
  <c r="AE139" i="20"/>
  <c r="AE140" i="20"/>
  <c r="AE141" i="20"/>
  <c r="AE142" i="20"/>
  <c r="AE143" i="20"/>
  <c r="AE144" i="20"/>
  <c r="AE145" i="20"/>
  <c r="AE146" i="20"/>
  <c r="AE147" i="20"/>
  <c r="AE148" i="20"/>
  <c r="AE149" i="20"/>
  <c r="AE150" i="20"/>
  <c r="AE151" i="20"/>
  <c r="AE152" i="20"/>
  <c r="AE153" i="20"/>
  <c r="AE154" i="20"/>
  <c r="AE155" i="20"/>
  <c r="AE156" i="20"/>
  <c r="AE157" i="20"/>
  <c r="AE158" i="20"/>
  <c r="AE159" i="20"/>
  <c r="AE160" i="20"/>
  <c r="AE161" i="20"/>
  <c r="AE162" i="20"/>
  <c r="AE163" i="20"/>
  <c r="AE164" i="20"/>
  <c r="AE165" i="20"/>
  <c r="AE166" i="20"/>
  <c r="AE167" i="20"/>
  <c r="AE168" i="20"/>
  <c r="AE169" i="20"/>
  <c r="AE170" i="20"/>
  <c r="AE171" i="20"/>
  <c r="AE172" i="20"/>
  <c r="AE173" i="20"/>
  <c r="AE174" i="20"/>
  <c r="AE175" i="20"/>
  <c r="AE176" i="20"/>
  <c r="AE177" i="20"/>
  <c r="AE178" i="20"/>
  <c r="AE179" i="20"/>
  <c r="AE180" i="20"/>
  <c r="AE181" i="20"/>
  <c r="AE182" i="20"/>
  <c r="AE183" i="20"/>
  <c r="AE184" i="20"/>
  <c r="AE185" i="20"/>
  <c r="AE186" i="20"/>
  <c r="AE187" i="20"/>
  <c r="AE188" i="20"/>
  <c r="AE189" i="20"/>
  <c r="AE190" i="20"/>
  <c r="AE191" i="20"/>
  <c r="AE192" i="20"/>
  <c r="AE193" i="20"/>
  <c r="AE194" i="20"/>
  <c r="AE195" i="20"/>
  <c r="AE196" i="20"/>
  <c r="AE197" i="20"/>
  <c r="AE198" i="20"/>
  <c r="AE199" i="20"/>
  <c r="AE200" i="20"/>
  <c r="AE201" i="20"/>
  <c r="AE202" i="20"/>
  <c r="AE203" i="20"/>
  <c r="AE204" i="20"/>
  <c r="AE205" i="20"/>
  <c r="AE206" i="20"/>
  <c r="AE207" i="20"/>
  <c r="AE208" i="20"/>
  <c r="AE209" i="20"/>
  <c r="AE210" i="20"/>
  <c r="AE211" i="20"/>
  <c r="AE212" i="20"/>
  <c r="AE213" i="20"/>
  <c r="AE214" i="20"/>
  <c r="AE215" i="20"/>
  <c r="AE216" i="20"/>
  <c r="AE217" i="20"/>
  <c r="AE218" i="20"/>
  <c r="AE219" i="20"/>
  <c r="AE220" i="20"/>
  <c r="AE221" i="20"/>
  <c r="AE222" i="20"/>
  <c r="AE223" i="20"/>
  <c r="AE224" i="20"/>
  <c r="AE225" i="20"/>
  <c r="AE226" i="20"/>
  <c r="AE227" i="20"/>
  <c r="AE228" i="20"/>
  <c r="AE229" i="20"/>
  <c r="AE230" i="20"/>
  <c r="AE231" i="20"/>
  <c r="AE232" i="20"/>
  <c r="AE233" i="20"/>
  <c r="AE234" i="20"/>
  <c r="AE235" i="20"/>
  <c r="AE236" i="20"/>
  <c r="AE237" i="20"/>
  <c r="AE238" i="20"/>
  <c r="AE239" i="20"/>
  <c r="AE240" i="20"/>
  <c r="AE241" i="20"/>
  <c r="AE242" i="20"/>
  <c r="AE243" i="20"/>
  <c r="AE244" i="20"/>
  <c r="AE245" i="20"/>
  <c r="AE246" i="20"/>
  <c r="AE247" i="20"/>
  <c r="AE248" i="20"/>
  <c r="AE249" i="20"/>
  <c r="AE250" i="20"/>
  <c r="AE251" i="20"/>
  <c r="AE252" i="20"/>
  <c r="AE253" i="20"/>
  <c r="AE254" i="20"/>
  <c r="AE255" i="20"/>
  <c r="AE256" i="20"/>
  <c r="AE257" i="20"/>
  <c r="AE258" i="20"/>
  <c r="AE259" i="20"/>
  <c r="AE260" i="20"/>
  <c r="AE261" i="20"/>
  <c r="AE262" i="20"/>
  <c r="AE263" i="20"/>
  <c r="AE264" i="20"/>
  <c r="AE265" i="20"/>
  <c r="AE266" i="20"/>
  <c r="AE267" i="20"/>
  <c r="AE268" i="20"/>
  <c r="AE269" i="20"/>
  <c r="AE270" i="20"/>
  <c r="AE271" i="20"/>
  <c r="AE272" i="20"/>
  <c r="AE273" i="20"/>
  <c r="AE274" i="20"/>
  <c r="AE275" i="20"/>
  <c r="AE276" i="20"/>
  <c r="AE277" i="20"/>
  <c r="AE278" i="20"/>
  <c r="AE279" i="20"/>
  <c r="AE280" i="20"/>
  <c r="AE281" i="20"/>
  <c r="AE282" i="20"/>
  <c r="AE283" i="20"/>
  <c r="AE284" i="20"/>
  <c r="AE285" i="20"/>
  <c r="AE286" i="20"/>
  <c r="AE287" i="20"/>
  <c r="AE288" i="20"/>
  <c r="AE289" i="20"/>
  <c r="AE290" i="20"/>
  <c r="AE291" i="20"/>
  <c r="AE292" i="20"/>
  <c r="AE293" i="20"/>
  <c r="AE294" i="20"/>
  <c r="AE295" i="20"/>
  <c r="AE296" i="20"/>
  <c r="AE297" i="20"/>
  <c r="AE298" i="20"/>
  <c r="AE299" i="20"/>
  <c r="AE300" i="20"/>
  <c r="AE301" i="20"/>
  <c r="AE302" i="20"/>
  <c r="AE303" i="20"/>
  <c r="AE304" i="20"/>
  <c r="AE305" i="20"/>
  <c r="AE306" i="20"/>
  <c r="AE307" i="20"/>
  <c r="AE308" i="20"/>
  <c r="AE309" i="20"/>
  <c r="AE310" i="20"/>
  <c r="AE311" i="20"/>
  <c r="AE312" i="20"/>
  <c r="AE313" i="20"/>
  <c r="AE314" i="20"/>
  <c r="AE315" i="20"/>
  <c r="AE316" i="20"/>
  <c r="AE317" i="20"/>
  <c r="AE318" i="20"/>
  <c r="AE319" i="20"/>
  <c r="AE320" i="20"/>
  <c r="AE321" i="20"/>
  <c r="AE322" i="20"/>
  <c r="AE323" i="20"/>
  <c r="AE324" i="20"/>
  <c r="AE325" i="20"/>
  <c r="AE326" i="20"/>
  <c r="AE327" i="20"/>
  <c r="AE328" i="20"/>
  <c r="AE329" i="20"/>
  <c r="AE330" i="20"/>
  <c r="AE331" i="20"/>
  <c r="AE332" i="20"/>
  <c r="AE333" i="20"/>
  <c r="AE334" i="20"/>
  <c r="AE335" i="20"/>
  <c r="AE336" i="20"/>
  <c r="AE337" i="20"/>
  <c r="AE338" i="20"/>
  <c r="AE339" i="20"/>
  <c r="AE340" i="20"/>
  <c r="AE341" i="20"/>
  <c r="AE342" i="20"/>
  <c r="AE343" i="20"/>
  <c r="AE344" i="20"/>
  <c r="AE345" i="20"/>
  <c r="AE346" i="20"/>
  <c r="AE347" i="20"/>
  <c r="AE348" i="20"/>
  <c r="AE349" i="20"/>
  <c r="AE350" i="20"/>
  <c r="AE351" i="20"/>
  <c r="AE352" i="20"/>
  <c r="AE353" i="20"/>
  <c r="AE354" i="20"/>
  <c r="AE355" i="20"/>
  <c r="AE356" i="20"/>
  <c r="AE357" i="20"/>
  <c r="AE358" i="20"/>
  <c r="AE359" i="20"/>
  <c r="AE360" i="20"/>
  <c r="AE361" i="20"/>
  <c r="AE362" i="20"/>
  <c r="AE363" i="20"/>
  <c r="AE364" i="20"/>
  <c r="AE365" i="20"/>
  <c r="AE366" i="20"/>
  <c r="AE367" i="20"/>
  <c r="AE368" i="20"/>
  <c r="AE369" i="20"/>
  <c r="AE370" i="20"/>
  <c r="AE371" i="20"/>
  <c r="AE372" i="20"/>
  <c r="AE373" i="20"/>
  <c r="AE374" i="20"/>
  <c r="AE375" i="20"/>
  <c r="AE376" i="20"/>
  <c r="AE377" i="20"/>
  <c r="AE378" i="20"/>
  <c r="AE379" i="20"/>
  <c r="AE380" i="20"/>
  <c r="AE381" i="20"/>
  <c r="AE382" i="20"/>
  <c r="AE383" i="20"/>
  <c r="AE384" i="20"/>
  <c r="AE385" i="20"/>
  <c r="AE386" i="20"/>
  <c r="AE387" i="20"/>
  <c r="AE388" i="20"/>
  <c r="AE389" i="20"/>
  <c r="AE390" i="20"/>
  <c r="AE391" i="20"/>
  <c r="AE392" i="20"/>
  <c r="AE393" i="20"/>
  <c r="AE394" i="20"/>
  <c r="AE395" i="20"/>
  <c r="AE396" i="20"/>
  <c r="AE397" i="20"/>
  <c r="AE398" i="20"/>
  <c r="AE399" i="20"/>
  <c r="AE400" i="20"/>
  <c r="AE401" i="20"/>
  <c r="AE402" i="20"/>
  <c r="AE403" i="20"/>
  <c r="AE404" i="20"/>
  <c r="AE405" i="20"/>
  <c r="AE406" i="20"/>
  <c r="AE407" i="20"/>
  <c r="AE408" i="20"/>
  <c r="AE409" i="20"/>
  <c r="AE410" i="20"/>
  <c r="AE411" i="20"/>
  <c r="AE412" i="20"/>
  <c r="AE413" i="20"/>
  <c r="AE414" i="20"/>
  <c r="AE415" i="20"/>
  <c r="AE416" i="20"/>
  <c r="AE417" i="20"/>
  <c r="AE418" i="20"/>
  <c r="AE419" i="20"/>
  <c r="AE420" i="20"/>
  <c r="AE421" i="20"/>
  <c r="AE422" i="20"/>
  <c r="AE423" i="20"/>
  <c r="AE424" i="20"/>
  <c r="AE425" i="20"/>
  <c r="AE426" i="20"/>
  <c r="AE427" i="20"/>
  <c r="AE428" i="20"/>
  <c r="AE429" i="20"/>
  <c r="AE430" i="20"/>
  <c r="AE431" i="20"/>
  <c r="AE432" i="20"/>
  <c r="AE433" i="20"/>
  <c r="AE434" i="20"/>
  <c r="AE435" i="20"/>
  <c r="AE436" i="20"/>
  <c r="AE437" i="20"/>
  <c r="AE438" i="20"/>
  <c r="AE439" i="20"/>
  <c r="AE440" i="20"/>
  <c r="AE441" i="20"/>
  <c r="AE442" i="20"/>
  <c r="AE443" i="20"/>
  <c r="AE444" i="20"/>
  <c r="AE445" i="20"/>
  <c r="AE446" i="20"/>
  <c r="AE447" i="20"/>
  <c r="AE448" i="20"/>
  <c r="AE449" i="20"/>
  <c r="AE450" i="20"/>
  <c r="AE451" i="20"/>
  <c r="AE452" i="20"/>
  <c r="AE453" i="20"/>
  <c r="AE454" i="20"/>
  <c r="AE455" i="20"/>
  <c r="AE456" i="20"/>
  <c r="AE457" i="20"/>
  <c r="AE458" i="20"/>
  <c r="AE459" i="20"/>
  <c r="AE460" i="20"/>
  <c r="AE461" i="20"/>
  <c r="AE462" i="20"/>
  <c r="AE463" i="20"/>
  <c r="AE464" i="20"/>
  <c r="AE465" i="20"/>
  <c r="AE466" i="20"/>
  <c r="AE467" i="20"/>
  <c r="AE468" i="20"/>
  <c r="AE469" i="20"/>
  <c r="AE470" i="20"/>
  <c r="AE471" i="20"/>
  <c r="AE472" i="20"/>
  <c r="AE473" i="20"/>
  <c r="AE474" i="20"/>
  <c r="AE475" i="20"/>
  <c r="AE476" i="20"/>
  <c r="AE477" i="20"/>
  <c r="AE478" i="20"/>
  <c r="AE479" i="20"/>
  <c r="AE480" i="20"/>
  <c r="AE481" i="20"/>
  <c r="AE482" i="20"/>
  <c r="AE483" i="20"/>
  <c r="AE484" i="20"/>
  <c r="AE485" i="20"/>
  <c r="AE486" i="20"/>
  <c r="AE487" i="20"/>
  <c r="AE488" i="20"/>
  <c r="AE489" i="20"/>
  <c r="AE490" i="20"/>
  <c r="AE491" i="20"/>
  <c r="AE492" i="20"/>
  <c r="AE493" i="20"/>
  <c r="AE494" i="20"/>
  <c r="AE495" i="20"/>
  <c r="AE496" i="20"/>
  <c r="AE497" i="20"/>
  <c r="AE498" i="20"/>
  <c r="AE499" i="20"/>
  <c r="AE500" i="20"/>
  <c r="AE501" i="20"/>
  <c r="AE502" i="20"/>
  <c r="AE503" i="20"/>
  <c r="AE504" i="20"/>
  <c r="AE505" i="20"/>
  <c r="AE506" i="20"/>
  <c r="AE507" i="20"/>
  <c r="AE508" i="20"/>
  <c r="AE509" i="20"/>
  <c r="AE510" i="20"/>
  <c r="AE511" i="20"/>
  <c r="AE512" i="20"/>
  <c r="AE513" i="20"/>
  <c r="AE514" i="20"/>
  <c r="AE515" i="20"/>
  <c r="AE516" i="20"/>
  <c r="AE517" i="20"/>
  <c r="AE518" i="20"/>
  <c r="AE519" i="20"/>
  <c r="AE520" i="20"/>
  <c r="AE521" i="20"/>
  <c r="AE522" i="20"/>
  <c r="AE523" i="20"/>
  <c r="AE524" i="20"/>
  <c r="AE525" i="20"/>
  <c r="AE526" i="20"/>
  <c r="AE527" i="20"/>
  <c r="AE528" i="20"/>
  <c r="AE529" i="20"/>
  <c r="AE530" i="20"/>
  <c r="AE531" i="20"/>
  <c r="AE532" i="20"/>
  <c r="AE533" i="20"/>
  <c r="AE534" i="20"/>
  <c r="AE535" i="20"/>
  <c r="AE536" i="20"/>
  <c r="AE537" i="20"/>
  <c r="AE538" i="20"/>
  <c r="AE539" i="20"/>
  <c r="AE540" i="20"/>
  <c r="AE541" i="20"/>
  <c r="AE542" i="20"/>
  <c r="AE543" i="20"/>
  <c r="AE544" i="20"/>
  <c r="AE545" i="20"/>
  <c r="AE546" i="20"/>
  <c r="AE547" i="20"/>
  <c r="AE548" i="20"/>
  <c r="AE549" i="20"/>
  <c r="AE550" i="20"/>
  <c r="AE551" i="20"/>
  <c r="AE552" i="20"/>
  <c r="AE553" i="20"/>
  <c r="AE554" i="20"/>
  <c r="AE555" i="20"/>
  <c r="AE556" i="20"/>
  <c r="AE557" i="20"/>
  <c r="AE558" i="20"/>
  <c r="AE559" i="20"/>
  <c r="AE560" i="20"/>
  <c r="AE561" i="20"/>
  <c r="AE562" i="20"/>
  <c r="AE563" i="20"/>
  <c r="AE564" i="20"/>
  <c r="AE565" i="20"/>
  <c r="AE566" i="20"/>
  <c r="AE567" i="20"/>
  <c r="AE568" i="20"/>
  <c r="AE569" i="20"/>
  <c r="AE570" i="20"/>
  <c r="AE571" i="20"/>
  <c r="AE572" i="20"/>
  <c r="AE573" i="20"/>
  <c r="AE574" i="20"/>
  <c r="AE575" i="20"/>
  <c r="AE576" i="20"/>
  <c r="AE577" i="20"/>
  <c r="AE578" i="20"/>
  <c r="AE579" i="20"/>
  <c r="AE580" i="20"/>
  <c r="AE581" i="20"/>
  <c r="AE582" i="20"/>
  <c r="AE583" i="20"/>
  <c r="AE584" i="20"/>
  <c r="AE585" i="20"/>
  <c r="AE586" i="20"/>
  <c r="AE587" i="20"/>
  <c r="AE588" i="20"/>
  <c r="AE589" i="20"/>
  <c r="AE590" i="20"/>
  <c r="AE591" i="20"/>
  <c r="AE592" i="20"/>
  <c r="AE593" i="20"/>
  <c r="AE594" i="20"/>
  <c r="AE595" i="20"/>
  <c r="AE596" i="20"/>
  <c r="AE597" i="20"/>
  <c r="AE598" i="20"/>
  <c r="AE599" i="20"/>
  <c r="AE600" i="20"/>
  <c r="AE601" i="20"/>
  <c r="AE602" i="20"/>
  <c r="AE603" i="20"/>
  <c r="AE604" i="20"/>
  <c r="AE605" i="20"/>
  <c r="AE606" i="20"/>
  <c r="AE607" i="20"/>
  <c r="AE608" i="20"/>
  <c r="AE609" i="20"/>
  <c r="AE610" i="20"/>
  <c r="AE611" i="20"/>
  <c r="AE612" i="20"/>
  <c r="AE613" i="20"/>
  <c r="AE614" i="20"/>
  <c r="AE615" i="20"/>
  <c r="AE616" i="20"/>
  <c r="AE617" i="20"/>
  <c r="AE618" i="20"/>
  <c r="AE619" i="20"/>
  <c r="AE620" i="20"/>
  <c r="AE621" i="20"/>
  <c r="AE622" i="20"/>
  <c r="AE623" i="20"/>
  <c r="AE624" i="20"/>
  <c r="AE625" i="20"/>
  <c r="AE626" i="20"/>
  <c r="AE627" i="20"/>
  <c r="AE628" i="20"/>
  <c r="AE629" i="20"/>
  <c r="AE630" i="20"/>
  <c r="AE631" i="20"/>
  <c r="AE632" i="20"/>
  <c r="AE633" i="20"/>
  <c r="AE634" i="20"/>
  <c r="AE635" i="20"/>
  <c r="AE636" i="20"/>
  <c r="AE637" i="20"/>
  <c r="AE638" i="20"/>
  <c r="AE639" i="20"/>
  <c r="AE640" i="20"/>
  <c r="AE641" i="20"/>
  <c r="AE642" i="20"/>
  <c r="AE643" i="20"/>
  <c r="AE644" i="20"/>
  <c r="AE645" i="20"/>
  <c r="AE646" i="20"/>
  <c r="AE647" i="20"/>
  <c r="AE648" i="20"/>
  <c r="AE649" i="20"/>
  <c r="AE650" i="20"/>
  <c r="AE651" i="20"/>
  <c r="AE652" i="20"/>
  <c r="AE653" i="20"/>
  <c r="AE654" i="20"/>
  <c r="AE655" i="20"/>
  <c r="AE656" i="20"/>
  <c r="AE657" i="20"/>
  <c r="AE658" i="20"/>
  <c r="AE659" i="20"/>
  <c r="AE660" i="20"/>
  <c r="AE661" i="20"/>
  <c r="AE662" i="20"/>
  <c r="AE663" i="20"/>
  <c r="AE664" i="20"/>
  <c r="AE665" i="20"/>
  <c r="AE666" i="20"/>
  <c r="AE667" i="20"/>
  <c r="AE668" i="20"/>
  <c r="AE669" i="20"/>
  <c r="AE670" i="20"/>
  <c r="AE671" i="20"/>
  <c r="AE672" i="20"/>
  <c r="AE673" i="20"/>
  <c r="AE674" i="20"/>
  <c r="AE675" i="20"/>
  <c r="AE676" i="20"/>
  <c r="AE677" i="20"/>
  <c r="AE678" i="20"/>
  <c r="AE679" i="20"/>
  <c r="AE680" i="20"/>
  <c r="AE681" i="20"/>
  <c r="AE682" i="20"/>
  <c r="AE683" i="20"/>
  <c r="AE684" i="20"/>
  <c r="AE685" i="20"/>
  <c r="AE686" i="20"/>
  <c r="AE687" i="20"/>
  <c r="AE688" i="20"/>
  <c r="AE689" i="20"/>
  <c r="AE690" i="20"/>
  <c r="AE691" i="20"/>
  <c r="AE692" i="20"/>
  <c r="AE693" i="20"/>
  <c r="AE694" i="20"/>
  <c r="AE695" i="20"/>
  <c r="AE696" i="20"/>
  <c r="AE697" i="20"/>
  <c r="AE698" i="20"/>
  <c r="AE699" i="20"/>
  <c r="AE700" i="20"/>
  <c r="AE701" i="20"/>
  <c r="AE702" i="20"/>
  <c r="AE703" i="20"/>
  <c r="AE704" i="20"/>
  <c r="AE705" i="20"/>
  <c r="AE706" i="20"/>
  <c r="AE707" i="20"/>
  <c r="AE708" i="20"/>
  <c r="AE709" i="20"/>
  <c r="AE710" i="20"/>
  <c r="AE711" i="20"/>
  <c r="AE712" i="20"/>
  <c r="AE713" i="20"/>
  <c r="AE714" i="20"/>
  <c r="AE715" i="20"/>
  <c r="AE716" i="20"/>
  <c r="AE717" i="20"/>
  <c r="AE718" i="20"/>
  <c r="AE719" i="20"/>
  <c r="AE720" i="20"/>
  <c r="AE721" i="20"/>
  <c r="AE722" i="20"/>
  <c r="AE723" i="20"/>
  <c r="AE724" i="20"/>
  <c r="AE725" i="20"/>
  <c r="AE726" i="20"/>
  <c r="AE727" i="20"/>
  <c r="AE728" i="20"/>
  <c r="AE729" i="20"/>
  <c r="AE730" i="20"/>
  <c r="AE731" i="20"/>
  <c r="AE732" i="20"/>
  <c r="AE733" i="20"/>
  <c r="AE734" i="20"/>
  <c r="AE735" i="20"/>
  <c r="AE736" i="20"/>
  <c r="AE737" i="20"/>
  <c r="AE738" i="20"/>
  <c r="AE739" i="20"/>
  <c r="AE740" i="20"/>
  <c r="AE741" i="20"/>
  <c r="AE742" i="20"/>
  <c r="AE743" i="20"/>
  <c r="AE744" i="20"/>
  <c r="AE745" i="20"/>
  <c r="AE746" i="20"/>
  <c r="AE747" i="20"/>
  <c r="AE748" i="20"/>
  <c r="AE749" i="20"/>
  <c r="AE750" i="20"/>
  <c r="AE751" i="20"/>
  <c r="AE752" i="20"/>
  <c r="AE753" i="20"/>
  <c r="AE754" i="20"/>
  <c r="AE755" i="20"/>
  <c r="AE756" i="20"/>
  <c r="AE757" i="20"/>
  <c r="AE758" i="20"/>
  <c r="AE759" i="20"/>
  <c r="AE760" i="20"/>
  <c r="AE761" i="20"/>
  <c r="AE762" i="20"/>
  <c r="AE763" i="20"/>
  <c r="AE764" i="20"/>
  <c r="AE765" i="20"/>
  <c r="AE766" i="20"/>
  <c r="AE767" i="20"/>
  <c r="AE768" i="20"/>
  <c r="AE769" i="20"/>
  <c r="AE770" i="20"/>
  <c r="AE771" i="20"/>
  <c r="AE772" i="20"/>
  <c r="AE773" i="20"/>
  <c r="AE774" i="20"/>
  <c r="AE775" i="20"/>
  <c r="AE776" i="20"/>
  <c r="AE777" i="20"/>
  <c r="AE778" i="20"/>
  <c r="AE779" i="20"/>
  <c r="AE780" i="20"/>
  <c r="AE781" i="20"/>
  <c r="AE782" i="20"/>
  <c r="AE783" i="20"/>
  <c r="AE784" i="20"/>
  <c r="AE785" i="20"/>
  <c r="AE786" i="20"/>
  <c r="AE787" i="20"/>
  <c r="AE788" i="20"/>
  <c r="AE789" i="20"/>
  <c r="AE790" i="20"/>
  <c r="AE791" i="20"/>
  <c r="AE792" i="20"/>
  <c r="AE793" i="20"/>
  <c r="AE794" i="20"/>
  <c r="AE795" i="20"/>
  <c r="AE796" i="20"/>
  <c r="AE797" i="20"/>
  <c r="AE798" i="20"/>
  <c r="AE799" i="20"/>
  <c r="AE800" i="20"/>
  <c r="AE801" i="20"/>
  <c r="AE802" i="20"/>
  <c r="AE803" i="20"/>
  <c r="AE804" i="20"/>
  <c r="AE805" i="20"/>
  <c r="AE806" i="20"/>
  <c r="AE807" i="20"/>
  <c r="AE808" i="20"/>
  <c r="AE809" i="20"/>
  <c r="AE810" i="20"/>
  <c r="AE811" i="20"/>
  <c r="AE812" i="20"/>
  <c r="AE813" i="20"/>
  <c r="AE814" i="20"/>
  <c r="AE815" i="20"/>
  <c r="AE816" i="20"/>
  <c r="AE817" i="20"/>
  <c r="AE818" i="20"/>
  <c r="AE819" i="20"/>
  <c r="AE820" i="20"/>
  <c r="AE821" i="20"/>
  <c r="AE822" i="20"/>
  <c r="AE823" i="20"/>
  <c r="AE824" i="20"/>
  <c r="AE825" i="20"/>
  <c r="AE826" i="20"/>
  <c r="AE827" i="20"/>
  <c r="AE828" i="20"/>
  <c r="AE829" i="20"/>
  <c r="AE830" i="20"/>
  <c r="AE831" i="20"/>
  <c r="AE832" i="20"/>
  <c r="AE833" i="20"/>
  <c r="AE834" i="20"/>
  <c r="AE835" i="20"/>
  <c r="AE836" i="20"/>
  <c r="AE837" i="20"/>
  <c r="AE838" i="20"/>
  <c r="AE839" i="20"/>
  <c r="AE840" i="20"/>
  <c r="AE841" i="20"/>
  <c r="AE842" i="20"/>
  <c r="AE843" i="20"/>
  <c r="AE844" i="20"/>
  <c r="AE845" i="20"/>
  <c r="AE846" i="20"/>
  <c r="AE847" i="20"/>
  <c r="AE848" i="20"/>
  <c r="AE849" i="20"/>
  <c r="AE850" i="20"/>
  <c r="AE851" i="20"/>
  <c r="AE852" i="20"/>
  <c r="AE853" i="20"/>
  <c r="AE854" i="20"/>
  <c r="AE855" i="20"/>
  <c r="AE856" i="20"/>
  <c r="AE857" i="20"/>
  <c r="AE858" i="20"/>
  <c r="AE859" i="20"/>
  <c r="AE860" i="20"/>
  <c r="AE861" i="20"/>
  <c r="AE862" i="20"/>
  <c r="AE863" i="20"/>
  <c r="AE864" i="20"/>
  <c r="AE865" i="20"/>
  <c r="AE866" i="20"/>
  <c r="AE867" i="20"/>
  <c r="AE868" i="20"/>
  <c r="AE869" i="20"/>
  <c r="AE870" i="20"/>
  <c r="AE871" i="20"/>
  <c r="AE872" i="20"/>
  <c r="AE873" i="20"/>
  <c r="AE874" i="20"/>
  <c r="AE875" i="20"/>
  <c r="AE876" i="20"/>
  <c r="AE877" i="20"/>
  <c r="AE878" i="20"/>
  <c r="AE879" i="20"/>
  <c r="AE880" i="20"/>
  <c r="AE881" i="20"/>
  <c r="AE882" i="20"/>
  <c r="AE883" i="20"/>
  <c r="AE884" i="20"/>
  <c r="AE885" i="20"/>
  <c r="AE886" i="20"/>
  <c r="AE887" i="20"/>
  <c r="AE888" i="20"/>
  <c r="AE889" i="20"/>
  <c r="AE890" i="20"/>
  <c r="AE891" i="20"/>
  <c r="AE892" i="20"/>
  <c r="AE893" i="20"/>
  <c r="AE894" i="20"/>
  <c r="AE895" i="20"/>
  <c r="AE896" i="20"/>
  <c r="AE897" i="20"/>
  <c r="AE898" i="20"/>
  <c r="AE899" i="20"/>
  <c r="AE900" i="20"/>
  <c r="AE901" i="20"/>
  <c r="AE902" i="20"/>
  <c r="AE903" i="20"/>
  <c r="AE904" i="20"/>
  <c r="AE905" i="20"/>
  <c r="AE906" i="20"/>
  <c r="AE907" i="20"/>
  <c r="AE908" i="20"/>
  <c r="AE909" i="20"/>
  <c r="AE910" i="20"/>
  <c r="AE911" i="20"/>
  <c r="AE912" i="20"/>
  <c r="AE913" i="20"/>
  <c r="AE914" i="20"/>
  <c r="AE915" i="20"/>
  <c r="AE916" i="20"/>
  <c r="AE917" i="20"/>
  <c r="AE918" i="20"/>
  <c r="AE919" i="20"/>
  <c r="AE920" i="20"/>
  <c r="AE921" i="20"/>
  <c r="AE922" i="20"/>
  <c r="AE923" i="20"/>
  <c r="AE924" i="20"/>
  <c r="AE925" i="20"/>
  <c r="AE926" i="20"/>
  <c r="AE927" i="20"/>
  <c r="AE928" i="20"/>
  <c r="AE929" i="20"/>
  <c r="AE930" i="20"/>
  <c r="AE931" i="20"/>
  <c r="AE932" i="20"/>
  <c r="AE933" i="20"/>
  <c r="AE934" i="20"/>
  <c r="AE935" i="20"/>
  <c r="AE936" i="20"/>
  <c r="AE937" i="20"/>
  <c r="AE938" i="20"/>
  <c r="AE939" i="20"/>
  <c r="AE940" i="20"/>
  <c r="AE941" i="20"/>
  <c r="AE942" i="20"/>
  <c r="AE943" i="20"/>
  <c r="AE944" i="20"/>
  <c r="AE945" i="20"/>
  <c r="AE946" i="20"/>
  <c r="AE947" i="20"/>
  <c r="AE948" i="20"/>
  <c r="AE949" i="20"/>
  <c r="AE950" i="20"/>
  <c r="AE951" i="20"/>
  <c r="AE952" i="20"/>
  <c r="AE953" i="20"/>
  <c r="AE954" i="20"/>
  <c r="AE955" i="20"/>
  <c r="AE956" i="20"/>
  <c r="AE957" i="20"/>
  <c r="AE958" i="20"/>
  <c r="AE959" i="20"/>
  <c r="AE960" i="20"/>
  <c r="AE961" i="20"/>
  <c r="AE962" i="20"/>
  <c r="AE963" i="20"/>
  <c r="AE964" i="20"/>
  <c r="AE965" i="20"/>
  <c r="AE966" i="20"/>
  <c r="AE967" i="20"/>
  <c r="AE968" i="20"/>
  <c r="AE969" i="20"/>
  <c r="AE970" i="20"/>
  <c r="AE971" i="20"/>
  <c r="AE972" i="20"/>
  <c r="AE973" i="20"/>
  <c r="AE974" i="20"/>
  <c r="AE975" i="20"/>
  <c r="AE976" i="20"/>
  <c r="AE977" i="20"/>
  <c r="AE978" i="20"/>
  <c r="AE979" i="20"/>
  <c r="AE980" i="20"/>
  <c r="AE981" i="20"/>
  <c r="AE982" i="20"/>
  <c r="AE983" i="20"/>
  <c r="AE984" i="20"/>
  <c r="AE985" i="20"/>
  <c r="AE986" i="20"/>
  <c r="AE987" i="20"/>
  <c r="AE988" i="20"/>
  <c r="AE989" i="20"/>
  <c r="AE990" i="20"/>
  <c r="AE991" i="20"/>
  <c r="AE992" i="20"/>
  <c r="AE993" i="20"/>
  <c r="AE994" i="20"/>
  <c r="AE995" i="20"/>
  <c r="AE996" i="20"/>
  <c r="AE997" i="20"/>
  <c r="AE998" i="20"/>
  <c r="AE999" i="20"/>
  <c r="AE1000" i="20"/>
  <c r="AE1001" i="20"/>
  <c r="AE1002" i="20"/>
  <c r="AE1003" i="20"/>
  <c r="AE1004" i="20"/>
  <c r="AE1005" i="20"/>
  <c r="AE1006" i="20"/>
  <c r="AE1007" i="20"/>
  <c r="N1006" i="20"/>
  <c r="N1007" i="20"/>
  <c r="N9" i="20"/>
  <c r="N10" i="20"/>
  <c r="N11" i="20"/>
  <c r="N12" i="20"/>
  <c r="N13" i="20"/>
  <c r="N14" i="20"/>
  <c r="N15" i="20"/>
  <c r="N16" i="20"/>
  <c r="N17" i="20"/>
  <c r="N18" i="20"/>
  <c r="N19" i="20"/>
  <c r="N20" i="20"/>
  <c r="N21" i="20"/>
  <c r="N22" i="20"/>
  <c r="N23" i="20"/>
  <c r="N24" i="20"/>
  <c r="N25" i="20"/>
  <c r="N26" i="20"/>
  <c r="N27" i="20"/>
  <c r="N28" i="20"/>
  <c r="N29" i="20"/>
  <c r="N30" i="20"/>
  <c r="N31" i="20"/>
  <c r="N32" i="20"/>
  <c r="N33" i="20"/>
  <c r="N34" i="20"/>
  <c r="N35" i="20"/>
  <c r="N36" i="20"/>
  <c r="N37" i="20"/>
  <c r="N38" i="20"/>
  <c r="N39" i="20"/>
  <c r="N40" i="20"/>
  <c r="N41" i="20"/>
  <c r="N42" i="20"/>
  <c r="N43" i="20"/>
  <c r="N44" i="20"/>
  <c r="N45" i="20"/>
  <c r="N46" i="20"/>
  <c r="N47" i="20"/>
  <c r="N48" i="20"/>
  <c r="N49" i="20"/>
  <c r="N50" i="20"/>
  <c r="N51" i="20"/>
  <c r="N52" i="20"/>
  <c r="N53" i="20"/>
  <c r="N54" i="20"/>
  <c r="N55" i="20"/>
  <c r="N56" i="20"/>
  <c r="N57" i="20"/>
  <c r="N58" i="20"/>
  <c r="N59" i="20"/>
  <c r="N60" i="20"/>
  <c r="N61" i="20"/>
  <c r="N62" i="20"/>
  <c r="N63" i="20"/>
  <c r="N64" i="20"/>
  <c r="N65" i="20"/>
  <c r="N66" i="20"/>
  <c r="N67" i="20"/>
  <c r="N68" i="20"/>
  <c r="N69" i="20"/>
  <c r="N70" i="20"/>
  <c r="N71" i="20"/>
  <c r="N72" i="20"/>
  <c r="N73" i="20"/>
  <c r="N74" i="20"/>
  <c r="N75" i="20"/>
  <c r="N76" i="20"/>
  <c r="N77" i="20"/>
  <c r="N78" i="20"/>
  <c r="N79" i="20"/>
  <c r="N80" i="20"/>
  <c r="N81" i="20"/>
  <c r="N82" i="20"/>
  <c r="N83" i="20"/>
  <c r="N84" i="20"/>
  <c r="N85" i="20"/>
  <c r="N86" i="20"/>
  <c r="N87" i="20"/>
  <c r="N88" i="20"/>
  <c r="N89" i="20"/>
  <c r="N90" i="20"/>
  <c r="N91" i="20"/>
  <c r="N92" i="20"/>
  <c r="N93" i="20"/>
  <c r="N94" i="20"/>
  <c r="N95" i="20"/>
  <c r="N96" i="20"/>
  <c r="N97" i="20"/>
  <c r="N98" i="20"/>
  <c r="N99" i="20"/>
  <c r="N100" i="20"/>
  <c r="N101" i="20"/>
  <c r="N102" i="20"/>
  <c r="N103" i="20"/>
  <c r="N104" i="20"/>
  <c r="N105" i="20"/>
  <c r="N106" i="20"/>
  <c r="N107" i="20"/>
  <c r="N108" i="20"/>
  <c r="N109" i="20"/>
  <c r="N110" i="20"/>
  <c r="N111" i="20"/>
  <c r="N112" i="20"/>
  <c r="N113" i="20"/>
  <c r="N114" i="20"/>
  <c r="N115" i="20"/>
  <c r="N116" i="20"/>
  <c r="N117" i="20"/>
  <c r="N118" i="20"/>
  <c r="N119" i="20"/>
  <c r="N120" i="20"/>
  <c r="N121" i="20"/>
  <c r="N122" i="20"/>
  <c r="N123" i="20"/>
  <c r="N124" i="20"/>
  <c r="N125" i="20"/>
  <c r="N126" i="20"/>
  <c r="N127" i="20"/>
  <c r="N128" i="20"/>
  <c r="N129" i="20"/>
  <c r="N130" i="20"/>
  <c r="N131" i="20"/>
  <c r="N132" i="20"/>
  <c r="N133" i="20"/>
  <c r="N134" i="20"/>
  <c r="N135" i="20"/>
  <c r="N136" i="20"/>
  <c r="N137" i="20"/>
  <c r="N138" i="20"/>
  <c r="N139" i="20"/>
  <c r="N140" i="20"/>
  <c r="N141" i="20"/>
  <c r="N142" i="20"/>
  <c r="N143" i="20"/>
  <c r="N144" i="20"/>
  <c r="N145" i="20"/>
  <c r="N146" i="20"/>
  <c r="N147" i="20"/>
  <c r="N148" i="20"/>
  <c r="N149" i="20"/>
  <c r="N150" i="20"/>
  <c r="N151" i="20"/>
  <c r="N152" i="20"/>
  <c r="N153" i="20"/>
  <c r="N154" i="20"/>
  <c r="N155" i="20"/>
  <c r="N156" i="20"/>
  <c r="N157" i="20"/>
  <c r="N158" i="20"/>
  <c r="N159" i="20"/>
  <c r="N160" i="20"/>
  <c r="N161" i="20"/>
  <c r="N162" i="20"/>
  <c r="N163" i="20"/>
  <c r="N164" i="20"/>
  <c r="N165" i="20"/>
  <c r="N166" i="20"/>
  <c r="N167" i="20"/>
  <c r="N168" i="20"/>
  <c r="N169" i="20"/>
  <c r="N170" i="20"/>
  <c r="N171" i="20"/>
  <c r="N172" i="20"/>
  <c r="N173" i="20"/>
  <c r="N174" i="20"/>
  <c r="N175" i="20"/>
  <c r="N176" i="20"/>
  <c r="N177" i="20"/>
  <c r="N178" i="20"/>
  <c r="N179" i="20"/>
  <c r="N180" i="20"/>
  <c r="N181" i="20"/>
  <c r="N182" i="20"/>
  <c r="N183" i="20"/>
  <c r="N184" i="20"/>
  <c r="N185" i="20"/>
  <c r="N186" i="20"/>
  <c r="N187" i="20"/>
  <c r="N188" i="20"/>
  <c r="N189" i="20"/>
  <c r="N190" i="20"/>
  <c r="N191" i="20"/>
  <c r="N192" i="20"/>
  <c r="N193" i="20"/>
  <c r="N194" i="20"/>
  <c r="N195" i="20"/>
  <c r="N196" i="20"/>
  <c r="N197" i="20"/>
  <c r="N198" i="20"/>
  <c r="N199" i="20"/>
  <c r="N200" i="20"/>
  <c r="N201" i="20"/>
  <c r="N202" i="20"/>
  <c r="N203" i="20"/>
  <c r="N204" i="20"/>
  <c r="N205" i="20"/>
  <c r="N206" i="20"/>
  <c r="N207" i="20"/>
  <c r="N208" i="20"/>
  <c r="N209" i="20"/>
  <c r="N210" i="20"/>
  <c r="N211" i="20"/>
  <c r="N212" i="20"/>
  <c r="N213" i="20"/>
  <c r="N214" i="20"/>
  <c r="N215" i="20"/>
  <c r="N216" i="20"/>
  <c r="N217" i="20"/>
  <c r="N218" i="20"/>
  <c r="N219" i="20"/>
  <c r="N220" i="20"/>
  <c r="N221" i="20"/>
  <c r="N222" i="20"/>
  <c r="N223" i="20"/>
  <c r="N224" i="20"/>
  <c r="N225" i="20"/>
  <c r="N226" i="20"/>
  <c r="N227" i="20"/>
  <c r="N228" i="20"/>
  <c r="N229" i="20"/>
  <c r="N230" i="20"/>
  <c r="N231" i="20"/>
  <c r="N232" i="20"/>
  <c r="N233" i="20"/>
  <c r="N234" i="20"/>
  <c r="N235" i="20"/>
  <c r="N236" i="20"/>
  <c r="N237" i="20"/>
  <c r="N238" i="20"/>
  <c r="N239" i="20"/>
  <c r="N240" i="20"/>
  <c r="N241" i="20"/>
  <c r="N242" i="20"/>
  <c r="N243" i="20"/>
  <c r="N244" i="20"/>
  <c r="N245" i="20"/>
  <c r="N246" i="20"/>
  <c r="N247" i="20"/>
  <c r="N248" i="20"/>
  <c r="N249" i="20"/>
  <c r="N250" i="20"/>
  <c r="N251" i="20"/>
  <c r="N252" i="20"/>
  <c r="N253" i="20"/>
  <c r="N254" i="20"/>
  <c r="N255" i="20"/>
  <c r="N256" i="20"/>
  <c r="N257" i="20"/>
  <c r="N258" i="20"/>
  <c r="N259" i="20"/>
  <c r="N260" i="20"/>
  <c r="N261" i="20"/>
  <c r="N262" i="20"/>
  <c r="N263" i="20"/>
  <c r="N264" i="20"/>
  <c r="N265" i="20"/>
  <c r="N266" i="20"/>
  <c r="N267" i="20"/>
  <c r="N268" i="20"/>
  <c r="N269" i="20"/>
  <c r="N270" i="20"/>
  <c r="N271" i="20"/>
  <c r="N272" i="20"/>
  <c r="N273" i="20"/>
  <c r="N274" i="20"/>
  <c r="N275" i="20"/>
  <c r="N276" i="20"/>
  <c r="N277" i="20"/>
  <c r="N278" i="20"/>
  <c r="N279" i="20"/>
  <c r="N280" i="20"/>
  <c r="N281" i="20"/>
  <c r="N282" i="20"/>
  <c r="N283" i="20"/>
  <c r="N284" i="20"/>
  <c r="N285" i="20"/>
  <c r="N286" i="20"/>
  <c r="N287" i="20"/>
  <c r="N288" i="20"/>
  <c r="N289" i="20"/>
  <c r="N290" i="20"/>
  <c r="N291" i="20"/>
  <c r="N292" i="20"/>
  <c r="N293" i="20"/>
  <c r="N294" i="20"/>
  <c r="N295" i="20"/>
  <c r="N296" i="20"/>
  <c r="N297" i="20"/>
  <c r="N298" i="20"/>
  <c r="N299" i="20"/>
  <c r="N300" i="20"/>
  <c r="N301" i="20"/>
  <c r="N302" i="20"/>
  <c r="N303" i="20"/>
  <c r="N304" i="20"/>
  <c r="N305" i="20"/>
  <c r="N306" i="20"/>
  <c r="N307" i="20"/>
  <c r="N308" i="20"/>
  <c r="N309" i="20"/>
  <c r="N310" i="20"/>
  <c r="N311" i="20"/>
  <c r="N312" i="20"/>
  <c r="N313" i="20"/>
  <c r="N314" i="20"/>
  <c r="N315" i="20"/>
  <c r="N316" i="20"/>
  <c r="N317" i="20"/>
  <c r="N318" i="20"/>
  <c r="N319" i="20"/>
  <c r="N320" i="20"/>
  <c r="N321" i="20"/>
  <c r="N322" i="20"/>
  <c r="N323" i="20"/>
  <c r="N324" i="20"/>
  <c r="N325" i="20"/>
  <c r="N326" i="20"/>
  <c r="N327" i="20"/>
  <c r="N328" i="20"/>
  <c r="N329" i="20"/>
  <c r="N330" i="20"/>
  <c r="N331" i="20"/>
  <c r="N332" i="20"/>
  <c r="N333" i="20"/>
  <c r="N334" i="20"/>
  <c r="N335" i="20"/>
  <c r="N336" i="20"/>
  <c r="N337" i="20"/>
  <c r="N338" i="20"/>
  <c r="N339" i="20"/>
  <c r="N340" i="20"/>
  <c r="N341" i="20"/>
  <c r="N342" i="20"/>
  <c r="N343" i="20"/>
  <c r="N344" i="20"/>
  <c r="N345" i="20"/>
  <c r="N346" i="20"/>
  <c r="N347" i="20"/>
  <c r="N348" i="20"/>
  <c r="N349" i="20"/>
  <c r="N350" i="20"/>
  <c r="N351" i="20"/>
  <c r="N352" i="20"/>
  <c r="N353" i="20"/>
  <c r="N354" i="20"/>
  <c r="N355" i="20"/>
  <c r="N356" i="20"/>
  <c r="N357" i="20"/>
  <c r="N358" i="20"/>
  <c r="N359" i="20"/>
  <c r="N360" i="20"/>
  <c r="N361" i="20"/>
  <c r="N362" i="20"/>
  <c r="N363" i="20"/>
  <c r="N364" i="20"/>
  <c r="N365" i="20"/>
  <c r="N366" i="20"/>
  <c r="N367" i="20"/>
  <c r="N368" i="20"/>
  <c r="N369" i="20"/>
  <c r="N370" i="20"/>
  <c r="N371" i="20"/>
  <c r="N372" i="20"/>
  <c r="N373" i="20"/>
  <c r="N374" i="20"/>
  <c r="N375" i="20"/>
  <c r="N376" i="20"/>
  <c r="N377" i="20"/>
  <c r="N378" i="20"/>
  <c r="N379" i="20"/>
  <c r="N380" i="20"/>
  <c r="N381" i="20"/>
  <c r="N382" i="20"/>
  <c r="N383" i="20"/>
  <c r="N384" i="20"/>
  <c r="N385" i="20"/>
  <c r="N386" i="20"/>
  <c r="N387" i="20"/>
  <c r="N388" i="20"/>
  <c r="N389" i="20"/>
  <c r="N390" i="20"/>
  <c r="N391" i="20"/>
  <c r="N392" i="20"/>
  <c r="N393" i="20"/>
  <c r="N394" i="20"/>
  <c r="N395" i="20"/>
  <c r="N396" i="20"/>
  <c r="N397" i="20"/>
  <c r="N398" i="20"/>
  <c r="N399" i="20"/>
  <c r="N400" i="20"/>
  <c r="N401" i="20"/>
  <c r="N402" i="20"/>
  <c r="N403" i="20"/>
  <c r="N404" i="20"/>
  <c r="N405" i="20"/>
  <c r="N406" i="20"/>
  <c r="N407" i="20"/>
  <c r="N408" i="20"/>
  <c r="N409" i="20"/>
  <c r="N410" i="20"/>
  <c r="N411" i="20"/>
  <c r="N412" i="20"/>
  <c r="N413" i="20"/>
  <c r="N414" i="20"/>
  <c r="N415" i="20"/>
  <c r="N416" i="20"/>
  <c r="N417" i="20"/>
  <c r="N418" i="20"/>
  <c r="N419" i="20"/>
  <c r="N420" i="20"/>
  <c r="N421" i="20"/>
  <c r="N422" i="20"/>
  <c r="N423" i="20"/>
  <c r="N424" i="20"/>
  <c r="N425" i="20"/>
  <c r="N426" i="20"/>
  <c r="N427" i="20"/>
  <c r="N428" i="20"/>
  <c r="N429" i="20"/>
  <c r="N430" i="20"/>
  <c r="N431" i="20"/>
  <c r="N432" i="20"/>
  <c r="N433" i="20"/>
  <c r="N434" i="20"/>
  <c r="N435" i="20"/>
  <c r="N436" i="20"/>
  <c r="N437" i="20"/>
  <c r="N438" i="20"/>
  <c r="N439" i="20"/>
  <c r="N440" i="20"/>
  <c r="N441" i="20"/>
  <c r="N442" i="20"/>
  <c r="N443" i="20"/>
  <c r="N444" i="20"/>
  <c r="N445" i="20"/>
  <c r="N446" i="20"/>
  <c r="N447" i="20"/>
  <c r="N448" i="20"/>
  <c r="N449" i="20"/>
  <c r="N450" i="20"/>
  <c r="N451" i="20"/>
  <c r="N452" i="20"/>
  <c r="N453" i="20"/>
  <c r="N454" i="20"/>
  <c r="N455" i="20"/>
  <c r="N456" i="20"/>
  <c r="N457" i="20"/>
  <c r="N458" i="20"/>
  <c r="N459" i="20"/>
  <c r="N460" i="20"/>
  <c r="N461" i="20"/>
  <c r="N462" i="20"/>
  <c r="N463" i="20"/>
  <c r="N464" i="20"/>
  <c r="N465" i="20"/>
  <c r="N466" i="20"/>
  <c r="N467" i="20"/>
  <c r="N468" i="20"/>
  <c r="N469" i="20"/>
  <c r="N470" i="20"/>
  <c r="N471" i="20"/>
  <c r="N472" i="20"/>
  <c r="N473" i="20"/>
  <c r="N474" i="20"/>
  <c r="N475" i="20"/>
  <c r="N476" i="20"/>
  <c r="N477" i="20"/>
  <c r="N478" i="20"/>
  <c r="N479" i="20"/>
  <c r="N480" i="20"/>
  <c r="N481" i="20"/>
  <c r="N482" i="20"/>
  <c r="N483" i="20"/>
  <c r="N484" i="20"/>
  <c r="N485" i="20"/>
  <c r="N486" i="20"/>
  <c r="N487" i="20"/>
  <c r="N488" i="20"/>
  <c r="N489" i="20"/>
  <c r="N490" i="20"/>
  <c r="N491" i="20"/>
  <c r="N492" i="20"/>
  <c r="N493" i="20"/>
  <c r="N494" i="20"/>
  <c r="N495" i="20"/>
  <c r="N496" i="20"/>
  <c r="N497" i="20"/>
  <c r="N498" i="20"/>
  <c r="N499" i="20"/>
  <c r="N500" i="20"/>
  <c r="N501" i="20"/>
  <c r="N502" i="20"/>
  <c r="N503" i="20"/>
  <c r="N504" i="20"/>
  <c r="N505" i="20"/>
  <c r="N506" i="20"/>
  <c r="N507" i="20"/>
  <c r="N508" i="20"/>
  <c r="N509" i="20"/>
  <c r="N510" i="20"/>
  <c r="N511" i="20"/>
  <c r="N512" i="20"/>
  <c r="N513" i="20"/>
  <c r="N514" i="20"/>
  <c r="N515" i="20"/>
  <c r="N516" i="20"/>
  <c r="N517" i="20"/>
  <c r="N518" i="20"/>
  <c r="N519" i="20"/>
  <c r="N520" i="20"/>
  <c r="N521" i="20"/>
  <c r="N522" i="20"/>
  <c r="N523" i="20"/>
  <c r="N524" i="20"/>
  <c r="N525" i="20"/>
  <c r="N526" i="20"/>
  <c r="N527" i="20"/>
  <c r="N528" i="20"/>
  <c r="N529" i="20"/>
  <c r="N530" i="20"/>
  <c r="N531" i="20"/>
  <c r="N532" i="20"/>
  <c r="N533" i="20"/>
  <c r="N534" i="20"/>
  <c r="N535" i="20"/>
  <c r="N536" i="20"/>
  <c r="N537" i="20"/>
  <c r="N538" i="20"/>
  <c r="N539" i="20"/>
  <c r="N540" i="20"/>
  <c r="N541" i="20"/>
  <c r="N542" i="20"/>
  <c r="N543" i="20"/>
  <c r="N544" i="20"/>
  <c r="N545" i="20"/>
  <c r="N546" i="20"/>
  <c r="N547" i="20"/>
  <c r="N548" i="20"/>
  <c r="N549" i="20"/>
  <c r="N550" i="20"/>
  <c r="N551" i="20"/>
  <c r="N552" i="20"/>
  <c r="N553" i="20"/>
  <c r="N554" i="20"/>
  <c r="N555" i="20"/>
  <c r="N556" i="20"/>
  <c r="N557" i="20"/>
  <c r="N558" i="20"/>
  <c r="N559" i="20"/>
  <c r="N560" i="20"/>
  <c r="N561" i="20"/>
  <c r="N562" i="20"/>
  <c r="N563" i="20"/>
  <c r="N564" i="20"/>
  <c r="N565" i="20"/>
  <c r="N566" i="20"/>
  <c r="N567" i="20"/>
  <c r="N568" i="20"/>
  <c r="N569" i="20"/>
  <c r="N570" i="20"/>
  <c r="N571" i="20"/>
  <c r="N572" i="20"/>
  <c r="N573" i="20"/>
  <c r="N574" i="20"/>
  <c r="N575" i="20"/>
  <c r="N576" i="20"/>
  <c r="N577" i="20"/>
  <c r="N578" i="20"/>
  <c r="N579" i="20"/>
  <c r="N580" i="20"/>
  <c r="N581" i="20"/>
  <c r="N582" i="20"/>
  <c r="N583" i="20"/>
  <c r="N584" i="20"/>
  <c r="N585" i="20"/>
  <c r="N586" i="20"/>
  <c r="N587" i="20"/>
  <c r="N588" i="20"/>
  <c r="N589" i="20"/>
  <c r="N590" i="20"/>
  <c r="N591" i="20"/>
  <c r="N592" i="20"/>
  <c r="N593" i="20"/>
  <c r="N594" i="20"/>
  <c r="N595" i="20"/>
  <c r="N596" i="20"/>
  <c r="N597" i="20"/>
  <c r="N598" i="20"/>
  <c r="N599" i="20"/>
  <c r="N600" i="20"/>
  <c r="N601" i="20"/>
  <c r="N602" i="20"/>
  <c r="N603" i="20"/>
  <c r="N604" i="20"/>
  <c r="N605" i="20"/>
  <c r="N606" i="20"/>
  <c r="N607" i="20"/>
  <c r="N608" i="20"/>
  <c r="N609" i="20"/>
  <c r="N610" i="20"/>
  <c r="N611" i="20"/>
  <c r="N612" i="20"/>
  <c r="N613" i="20"/>
  <c r="N614" i="20"/>
  <c r="N615" i="20"/>
  <c r="N616" i="20"/>
  <c r="N617" i="20"/>
  <c r="N618" i="20"/>
  <c r="N619" i="20"/>
  <c r="N620" i="20"/>
  <c r="N621" i="20"/>
  <c r="N622" i="20"/>
  <c r="N623" i="20"/>
  <c r="N624" i="20"/>
  <c r="N625" i="20"/>
  <c r="N626" i="20"/>
  <c r="N627" i="20"/>
  <c r="N628" i="20"/>
  <c r="N629" i="20"/>
  <c r="N630" i="20"/>
  <c r="N631" i="20"/>
  <c r="N632" i="20"/>
  <c r="N633" i="20"/>
  <c r="N634" i="20"/>
  <c r="N635" i="20"/>
  <c r="N636" i="20"/>
  <c r="N637" i="20"/>
  <c r="N638" i="20"/>
  <c r="N639" i="20"/>
  <c r="N640" i="20"/>
  <c r="N641" i="20"/>
  <c r="N642" i="20"/>
  <c r="N643" i="20"/>
  <c r="N644" i="20"/>
  <c r="N645" i="20"/>
  <c r="N646" i="20"/>
  <c r="N647" i="20"/>
  <c r="N648" i="20"/>
  <c r="N649" i="20"/>
  <c r="N650" i="20"/>
  <c r="N651" i="20"/>
  <c r="N652" i="20"/>
  <c r="N653" i="20"/>
  <c r="N654" i="20"/>
  <c r="N655" i="20"/>
  <c r="N656" i="20"/>
  <c r="N657" i="20"/>
  <c r="N658" i="20"/>
  <c r="N659" i="20"/>
  <c r="N660" i="20"/>
  <c r="N661" i="20"/>
  <c r="N662" i="20"/>
  <c r="N663" i="20"/>
  <c r="N664" i="20"/>
  <c r="N665" i="20"/>
  <c r="N666" i="20"/>
  <c r="N667" i="20"/>
  <c r="N668" i="20"/>
  <c r="N669" i="20"/>
  <c r="N670" i="20"/>
  <c r="N671" i="20"/>
  <c r="N672" i="20"/>
  <c r="N673" i="20"/>
  <c r="N674" i="20"/>
  <c r="N675" i="20"/>
  <c r="N676" i="20"/>
  <c r="N677" i="20"/>
  <c r="N678" i="20"/>
  <c r="N679" i="20"/>
  <c r="N680" i="20"/>
  <c r="N681" i="20"/>
  <c r="N682" i="20"/>
  <c r="N683" i="20"/>
  <c r="N684" i="20"/>
  <c r="N685" i="20"/>
  <c r="N686" i="20"/>
  <c r="N687" i="20"/>
  <c r="N688" i="20"/>
  <c r="N689" i="20"/>
  <c r="N690" i="20"/>
  <c r="N691" i="20"/>
  <c r="N692" i="20"/>
  <c r="N693" i="20"/>
  <c r="N694" i="20"/>
  <c r="N695" i="20"/>
  <c r="N696" i="20"/>
  <c r="N697" i="20"/>
  <c r="N698" i="20"/>
  <c r="N699" i="20"/>
  <c r="N700" i="20"/>
  <c r="N701" i="20"/>
  <c r="N702" i="20"/>
  <c r="N703" i="20"/>
  <c r="N704" i="20"/>
  <c r="N705" i="20"/>
  <c r="N706" i="20"/>
  <c r="N707" i="20"/>
  <c r="N708" i="20"/>
  <c r="N709" i="20"/>
  <c r="N710" i="20"/>
  <c r="N711" i="20"/>
  <c r="N712" i="20"/>
  <c r="N713" i="20"/>
  <c r="N714" i="20"/>
  <c r="N715" i="20"/>
  <c r="N716" i="20"/>
  <c r="N717" i="20"/>
  <c r="N718" i="20"/>
  <c r="N719" i="20"/>
  <c r="N720" i="20"/>
  <c r="N721" i="20"/>
  <c r="N722" i="20"/>
  <c r="N723" i="20"/>
  <c r="N724" i="20"/>
  <c r="N725" i="20"/>
  <c r="N726" i="20"/>
  <c r="N727" i="20"/>
  <c r="N728" i="20"/>
  <c r="N729" i="20"/>
  <c r="N730" i="20"/>
  <c r="N731" i="20"/>
  <c r="N732" i="20"/>
  <c r="N733" i="20"/>
  <c r="N734" i="20"/>
  <c r="N735" i="20"/>
  <c r="N736" i="20"/>
  <c r="N737" i="20"/>
  <c r="N738" i="20"/>
  <c r="N739" i="20"/>
  <c r="N740" i="20"/>
  <c r="N741" i="20"/>
  <c r="N742" i="20"/>
  <c r="N743" i="20"/>
  <c r="N744" i="20"/>
  <c r="N745" i="20"/>
  <c r="N746" i="20"/>
  <c r="N747" i="20"/>
  <c r="N748" i="20"/>
  <c r="N749" i="20"/>
  <c r="N750" i="20"/>
  <c r="N751" i="20"/>
  <c r="N752" i="20"/>
  <c r="N753" i="20"/>
  <c r="N754" i="20"/>
  <c r="N755" i="20"/>
  <c r="N756" i="20"/>
  <c r="N757" i="20"/>
  <c r="N758" i="20"/>
  <c r="N759" i="20"/>
  <c r="N760" i="20"/>
  <c r="N761" i="20"/>
  <c r="N762" i="20"/>
  <c r="N763" i="20"/>
  <c r="N764" i="20"/>
  <c r="N765" i="20"/>
  <c r="N766" i="20"/>
  <c r="N767" i="20"/>
  <c r="N768" i="20"/>
  <c r="N769" i="20"/>
  <c r="N770" i="20"/>
  <c r="N771" i="20"/>
  <c r="N772" i="20"/>
  <c r="N773" i="20"/>
  <c r="N774" i="20"/>
  <c r="N775" i="20"/>
  <c r="N776" i="20"/>
  <c r="N777" i="20"/>
  <c r="N778" i="20"/>
  <c r="N779" i="20"/>
  <c r="N780" i="20"/>
  <c r="N781" i="20"/>
  <c r="N782" i="20"/>
  <c r="N783" i="20"/>
  <c r="N784" i="20"/>
  <c r="N785" i="20"/>
  <c r="N786" i="20"/>
  <c r="N787" i="20"/>
  <c r="N788" i="20"/>
  <c r="N789" i="20"/>
  <c r="N790" i="20"/>
  <c r="N791" i="20"/>
  <c r="N792" i="20"/>
  <c r="N793" i="20"/>
  <c r="N794" i="20"/>
  <c r="N795" i="20"/>
  <c r="N796" i="20"/>
  <c r="N797" i="20"/>
  <c r="N798" i="20"/>
  <c r="N799" i="20"/>
  <c r="N800" i="20"/>
  <c r="N801" i="20"/>
  <c r="N802" i="20"/>
  <c r="N803" i="20"/>
  <c r="N804" i="20"/>
  <c r="N805" i="20"/>
  <c r="N806" i="20"/>
  <c r="N807" i="20"/>
  <c r="N808" i="20"/>
  <c r="N809" i="20"/>
  <c r="N810" i="20"/>
  <c r="N811" i="20"/>
  <c r="N812" i="20"/>
  <c r="N813" i="20"/>
  <c r="N814" i="20"/>
  <c r="N815" i="20"/>
  <c r="N816" i="20"/>
  <c r="N817" i="20"/>
  <c r="N818" i="20"/>
  <c r="N819" i="20"/>
  <c r="N820" i="20"/>
  <c r="N821" i="20"/>
  <c r="N822" i="20"/>
  <c r="N823" i="20"/>
  <c r="N824" i="20"/>
  <c r="N825" i="20"/>
  <c r="N826" i="20"/>
  <c r="N827" i="20"/>
  <c r="N828" i="20"/>
  <c r="N829" i="20"/>
  <c r="N830" i="20"/>
  <c r="N831" i="20"/>
  <c r="N832" i="20"/>
  <c r="N833" i="20"/>
  <c r="N834" i="20"/>
  <c r="N835" i="20"/>
  <c r="N836" i="20"/>
  <c r="N837" i="20"/>
  <c r="N838" i="20"/>
  <c r="N839" i="20"/>
  <c r="N840" i="20"/>
  <c r="N841" i="20"/>
  <c r="N842" i="20"/>
  <c r="N843" i="20"/>
  <c r="N844" i="20"/>
  <c r="N845" i="20"/>
  <c r="N846" i="20"/>
  <c r="N847" i="20"/>
  <c r="N848" i="20"/>
  <c r="N849" i="20"/>
  <c r="N850" i="20"/>
  <c r="N851" i="20"/>
  <c r="N852" i="20"/>
  <c r="N853" i="20"/>
  <c r="N854" i="20"/>
  <c r="N855" i="20"/>
  <c r="N856" i="20"/>
  <c r="N857" i="20"/>
  <c r="N858" i="20"/>
  <c r="N859" i="20"/>
  <c r="N860" i="20"/>
  <c r="N861" i="20"/>
  <c r="N862" i="20"/>
  <c r="N863" i="20"/>
  <c r="N864" i="20"/>
  <c r="N865" i="20"/>
  <c r="N866" i="20"/>
  <c r="N867" i="20"/>
  <c r="N868" i="20"/>
  <c r="N869" i="20"/>
  <c r="N870" i="20"/>
  <c r="N871" i="20"/>
  <c r="N872" i="20"/>
  <c r="N873" i="20"/>
  <c r="N874" i="20"/>
  <c r="N875" i="20"/>
  <c r="N876" i="20"/>
  <c r="N877" i="20"/>
  <c r="N878" i="20"/>
  <c r="N879" i="20"/>
  <c r="N880" i="20"/>
  <c r="N881" i="20"/>
  <c r="N882" i="20"/>
  <c r="N883" i="20"/>
  <c r="N884" i="20"/>
  <c r="N885" i="20"/>
  <c r="N886" i="20"/>
  <c r="N887" i="20"/>
  <c r="N888" i="20"/>
  <c r="N889" i="20"/>
  <c r="N890" i="20"/>
  <c r="N891" i="20"/>
  <c r="N892" i="20"/>
  <c r="N893" i="20"/>
  <c r="N894" i="20"/>
  <c r="N895" i="20"/>
  <c r="N896" i="20"/>
  <c r="N897" i="20"/>
  <c r="N898" i="20"/>
  <c r="N899" i="20"/>
  <c r="N900" i="20"/>
  <c r="N901" i="20"/>
  <c r="N902" i="20"/>
  <c r="N903" i="20"/>
  <c r="N904" i="20"/>
  <c r="N905" i="20"/>
  <c r="N906" i="20"/>
  <c r="N907" i="20"/>
  <c r="N908" i="20"/>
  <c r="N909" i="20"/>
  <c r="N910" i="20"/>
  <c r="N911" i="20"/>
  <c r="N912" i="20"/>
  <c r="N913" i="20"/>
  <c r="N914" i="20"/>
  <c r="N915" i="20"/>
  <c r="N916" i="20"/>
  <c r="N917" i="20"/>
  <c r="N918" i="20"/>
  <c r="N919" i="20"/>
  <c r="N920" i="20"/>
  <c r="N921" i="20"/>
  <c r="N922" i="20"/>
  <c r="N923" i="20"/>
  <c r="N924" i="20"/>
  <c r="N925" i="20"/>
  <c r="N926" i="20"/>
  <c r="N927" i="20"/>
  <c r="N928" i="20"/>
  <c r="N929" i="20"/>
  <c r="N930" i="20"/>
  <c r="N931" i="20"/>
  <c r="N932" i="20"/>
  <c r="N933" i="20"/>
  <c r="N934" i="20"/>
  <c r="N935" i="20"/>
  <c r="N936" i="20"/>
  <c r="N937" i="20"/>
  <c r="N938" i="20"/>
  <c r="N939" i="20"/>
  <c r="N940" i="20"/>
  <c r="N941" i="20"/>
  <c r="N942" i="20"/>
  <c r="N943" i="20"/>
  <c r="N944" i="20"/>
  <c r="N945" i="20"/>
  <c r="N946" i="20"/>
  <c r="N947" i="20"/>
  <c r="N948" i="20"/>
  <c r="N949" i="20"/>
  <c r="N950" i="20"/>
  <c r="N951" i="20"/>
  <c r="N952" i="20"/>
  <c r="N953" i="20"/>
  <c r="N954" i="20"/>
  <c r="N955" i="20"/>
  <c r="N956" i="20"/>
  <c r="N957" i="20"/>
  <c r="N958" i="20"/>
  <c r="N959" i="20"/>
  <c r="N960" i="20"/>
  <c r="N961" i="20"/>
  <c r="N962" i="20"/>
  <c r="N963" i="20"/>
  <c r="N964" i="20"/>
  <c r="N965" i="20"/>
  <c r="N966" i="20"/>
  <c r="N967" i="20"/>
  <c r="N968" i="20"/>
  <c r="N969" i="20"/>
  <c r="N970" i="20"/>
  <c r="N971" i="20"/>
  <c r="N972" i="20"/>
  <c r="N973" i="20"/>
  <c r="N974" i="20"/>
  <c r="N975" i="20"/>
  <c r="N976" i="20"/>
  <c r="N977" i="20"/>
  <c r="N978" i="20"/>
  <c r="N979" i="20"/>
  <c r="N980" i="20"/>
  <c r="N981" i="20"/>
  <c r="N982" i="20"/>
  <c r="N983" i="20"/>
  <c r="N984" i="20"/>
  <c r="N985" i="20"/>
  <c r="N986" i="20"/>
  <c r="N987" i="20"/>
  <c r="N988" i="20"/>
  <c r="N989" i="20"/>
  <c r="N990" i="20"/>
  <c r="N991" i="20"/>
  <c r="N992" i="20"/>
  <c r="N993" i="20"/>
  <c r="N994" i="20"/>
  <c r="N995" i="20"/>
  <c r="N996" i="20"/>
  <c r="N997" i="20"/>
  <c r="N998" i="20"/>
  <c r="N999" i="20"/>
  <c r="N1000" i="20"/>
  <c r="N1001" i="20"/>
  <c r="N1002" i="20"/>
  <c r="N1003" i="20"/>
  <c r="N1004" i="20"/>
  <c r="N1005" i="20"/>
  <c r="N8" i="20"/>
  <c r="G9" i="20"/>
  <c r="G8" i="20"/>
  <c r="B9" i="20"/>
  <c r="AE8" i="20"/>
  <c r="B8" i="20"/>
  <c r="O7" i="19"/>
  <c r="O8" i="19"/>
  <c r="O9" i="19"/>
  <c r="O10" i="19"/>
  <c r="O11" i="19"/>
  <c r="O12" i="19"/>
  <c r="O13" i="19"/>
  <c r="O6" i="19"/>
  <c r="M14" i="19"/>
  <c r="L14" i="19"/>
  <c r="K14" i="19"/>
  <c r="N13" i="19"/>
  <c r="N12" i="19"/>
  <c r="N11" i="19"/>
  <c r="N10" i="19"/>
  <c r="N9" i="19"/>
  <c r="N8" i="19"/>
  <c r="N7" i="19"/>
  <c r="N6" i="19"/>
  <c r="H7" i="19"/>
  <c r="H8" i="19"/>
  <c r="H9" i="19"/>
  <c r="H10" i="19"/>
  <c r="H11" i="19"/>
  <c r="H12" i="19"/>
  <c r="H13" i="19"/>
  <c r="H6" i="19"/>
  <c r="F14" i="19"/>
  <c r="G14" i="19"/>
  <c r="E14" i="19"/>
  <c r="N14" i="19" l="1"/>
  <c r="O14" i="19"/>
  <c r="H14" i="19"/>
  <c r="K71" i="8"/>
  <c r="K70" i="8"/>
  <c r="K69" i="8"/>
  <c r="K68" i="8"/>
  <c r="K65" i="8"/>
  <c r="K9" i="12" s="1"/>
  <c r="K63" i="8"/>
  <c r="K61" i="8"/>
  <c r="K60" i="8"/>
  <c r="K59" i="8"/>
  <c r="K58" i="8"/>
  <c r="K57" i="8"/>
  <c r="K56" i="8"/>
  <c r="K55" i="8"/>
  <c r="K54" i="8"/>
  <c r="K53" i="8"/>
  <c r="K52" i="8"/>
  <c r="K51" i="8"/>
  <c r="K45" i="8"/>
  <c r="K46" i="8"/>
  <c r="K47" i="8"/>
  <c r="K44" i="8"/>
  <c r="L61" i="8"/>
  <c r="Y31" i="8"/>
  <c r="O31" i="8"/>
  <c r="G31" i="8"/>
  <c r="C44" i="7"/>
  <c r="H7" i="5" l="1"/>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6" i="5"/>
  <c r="C6" i="5"/>
  <c r="F57" i="18" l="1"/>
  <c r="H65" i="2" s="1"/>
  <c r="E57" i="18"/>
  <c r="F56" i="18"/>
  <c r="H64" i="2" s="1"/>
  <c r="I64" i="2" s="1"/>
  <c r="J64" i="2" s="1"/>
  <c r="E56" i="18"/>
  <c r="F54" i="18"/>
  <c r="E54" i="18"/>
  <c r="F53" i="18"/>
  <c r="E53" i="18"/>
  <c r="G62" i="2"/>
  <c r="H62" i="2" s="1"/>
  <c r="I62" i="2" s="1"/>
  <c r="J62" i="2" s="1"/>
  <c r="F62" i="2"/>
  <c r="E62" i="2"/>
  <c r="D45" i="18"/>
  <c r="D46" i="18"/>
  <c r="D47" i="18"/>
  <c r="D48" i="18"/>
  <c r="D44" i="18"/>
  <c r="C44" i="18"/>
  <c r="C45" i="18"/>
  <c r="C46" i="18"/>
  <c r="C47" i="18"/>
  <c r="C48" i="18"/>
  <c r="I70" i="7" l="1"/>
  <c r="I61" i="7"/>
  <c r="I65" i="7" s="1"/>
  <c r="D70" i="7"/>
  <c r="D71" i="7" s="1"/>
  <c r="D61" i="7"/>
  <c r="D65" i="7" s="1"/>
  <c r="J66" i="2"/>
  <c r="I65" i="2"/>
  <c r="J65" i="2" s="1"/>
  <c r="D64" i="2"/>
  <c r="D63" i="2"/>
  <c r="C63" i="2"/>
  <c r="B63" i="2"/>
  <c r="H63" i="2" s="1"/>
  <c r="I63" i="2" s="1"/>
  <c r="J63" i="2" s="1"/>
  <c r="O68" i="8"/>
  <c r="G68" i="8"/>
  <c r="K68" i="7"/>
  <c r="F68" i="7"/>
  <c r="T31" i="7"/>
  <c r="L31" i="7"/>
  <c r="G31" i="7"/>
  <c r="I71" i="7" l="1"/>
  <c r="I73" i="7" s="1"/>
  <c r="H70" i="7"/>
  <c r="D73" i="7"/>
  <c r="B39" i="2" s="1"/>
  <c r="D39" i="2" s="1"/>
  <c r="B29" i="2" l="1"/>
  <c r="C29" i="2"/>
  <c r="D62" i="2"/>
  <c r="C62" i="2"/>
  <c r="B62" i="2"/>
  <c r="D70" i="8"/>
  <c r="W33" i="8"/>
  <c r="U33" i="8"/>
  <c r="M33" i="8"/>
  <c r="K33" i="8"/>
  <c r="E33" i="8"/>
  <c r="E34" i="8" s="1"/>
  <c r="C33" i="8"/>
  <c r="R33" i="7"/>
  <c r="R34" i="7" s="1"/>
  <c r="S34" i="7" s="1"/>
  <c r="P33" i="7"/>
  <c r="P34" i="7" s="1"/>
  <c r="Q34" i="7" s="1"/>
  <c r="J33" i="7"/>
  <c r="J34" i="7" s="1"/>
  <c r="H33" i="7"/>
  <c r="H34" i="7" s="1"/>
  <c r="E33" i="7"/>
  <c r="C33" i="7"/>
  <c r="K7" i="5"/>
  <c r="K8" i="5"/>
  <c r="K9" i="5"/>
  <c r="K10" i="5"/>
  <c r="K11" i="5"/>
  <c r="K12" i="5"/>
  <c r="K16" i="5"/>
  <c r="K17" i="5"/>
  <c r="K19" i="5"/>
  <c r="K20" i="5"/>
  <c r="K21" i="5"/>
  <c r="K22" i="5"/>
  <c r="K23" i="5"/>
  <c r="K24" i="5"/>
  <c r="K28" i="5"/>
  <c r="K29" i="5"/>
  <c r="K30" i="5"/>
  <c r="K31" i="5"/>
  <c r="K32" i="5"/>
  <c r="K33" i="5"/>
  <c r="K34" i="5"/>
  <c r="K35" i="5"/>
  <c r="K36" i="5"/>
  <c r="K38" i="5"/>
  <c r="K40" i="5"/>
  <c r="K41" i="5"/>
  <c r="K42" i="5"/>
  <c r="K43" i="5"/>
  <c r="K44" i="5"/>
  <c r="K45" i="5"/>
  <c r="K46" i="5"/>
  <c r="K47" i="5"/>
  <c r="K48" i="5"/>
  <c r="K52" i="5"/>
  <c r="K53" i="5"/>
  <c r="K54" i="5"/>
  <c r="K55" i="5"/>
  <c r="K56" i="5"/>
  <c r="K57" i="5"/>
  <c r="K58" i="5"/>
  <c r="K59" i="5"/>
  <c r="K60" i="5"/>
  <c r="K64" i="5"/>
  <c r="K65" i="5"/>
  <c r="K66" i="5"/>
  <c r="K67" i="5"/>
  <c r="K68" i="5"/>
  <c r="K69" i="5"/>
  <c r="K70" i="5"/>
  <c r="K71" i="5"/>
  <c r="K72" i="5"/>
  <c r="K76" i="5"/>
  <c r="K77" i="5"/>
  <c r="K78" i="5"/>
  <c r="K79" i="5"/>
  <c r="K80" i="5"/>
  <c r="K81" i="5"/>
  <c r="K82" i="5"/>
  <c r="K83" i="5"/>
  <c r="K84" i="5"/>
  <c r="K86" i="5"/>
  <c r="K88" i="5"/>
  <c r="K89" i="5"/>
  <c r="K90" i="5"/>
  <c r="K91" i="5"/>
  <c r="K92" i="5"/>
  <c r="K93" i="5"/>
  <c r="K94" i="5"/>
  <c r="K95" i="5"/>
  <c r="K96" i="5"/>
  <c r="K101" i="5"/>
  <c r="K102" i="5"/>
  <c r="K103" i="5"/>
  <c r="K104" i="5"/>
  <c r="K105" i="5"/>
  <c r="K106" i="5"/>
  <c r="K107" i="5"/>
  <c r="K108" i="5"/>
  <c r="K111" i="5"/>
  <c r="K112" i="5"/>
  <c r="K113" i="5"/>
  <c r="K114" i="5"/>
  <c r="K115" i="5"/>
  <c r="K116" i="5"/>
  <c r="K117" i="5"/>
  <c r="K118" i="5"/>
  <c r="K119" i="5"/>
  <c r="K120" i="5"/>
  <c r="K123" i="5"/>
  <c r="K124" i="5"/>
  <c r="K125" i="5"/>
  <c r="K127" i="5"/>
  <c r="K128" i="5"/>
  <c r="K129" i="5"/>
  <c r="K130" i="5"/>
  <c r="K131" i="5"/>
  <c r="K132" i="5"/>
  <c r="K134" i="5"/>
  <c r="K137" i="5"/>
  <c r="K138" i="5"/>
  <c r="K139" i="5"/>
  <c r="K140" i="5"/>
  <c r="K141" i="5"/>
  <c r="K142" i="5"/>
  <c r="K143" i="5"/>
  <c r="K144" i="5"/>
  <c r="K147" i="5"/>
  <c r="K148" i="5"/>
  <c r="K149" i="5"/>
  <c r="K150" i="5"/>
  <c r="K151" i="5"/>
  <c r="K152" i="5"/>
  <c r="K153" i="5"/>
  <c r="K154" i="5"/>
  <c r="K155" i="5"/>
  <c r="K156" i="5"/>
  <c r="K159" i="5"/>
  <c r="K160" i="5"/>
  <c r="K161" i="5"/>
  <c r="K162" i="5"/>
  <c r="K163" i="5"/>
  <c r="K164" i="5"/>
  <c r="K165" i="5"/>
  <c r="K166" i="5"/>
  <c r="K167" i="5"/>
  <c r="K168" i="5"/>
  <c r="K173" i="5"/>
  <c r="K175" i="5"/>
  <c r="K176" i="5"/>
  <c r="K177" i="5"/>
  <c r="K178" i="5"/>
  <c r="K179" i="5"/>
  <c r="K180" i="5"/>
  <c r="K182" i="5"/>
  <c r="K183" i="5"/>
  <c r="K184" i="5"/>
  <c r="K185" i="5"/>
  <c r="K186" i="5"/>
  <c r="K187" i="5"/>
  <c r="K188" i="5"/>
  <c r="K189" i="5"/>
  <c r="K190" i="5"/>
  <c r="K191" i="5"/>
  <c r="K192" i="5"/>
  <c r="K193" i="5"/>
  <c r="K194" i="5"/>
  <c r="K195" i="5"/>
  <c r="K196" i="5"/>
  <c r="K197" i="5"/>
  <c r="K198" i="5"/>
  <c r="K199" i="5"/>
  <c r="K200" i="5"/>
  <c r="K201" i="5"/>
  <c r="K202" i="5"/>
  <c r="K203" i="5"/>
  <c r="K6" i="5"/>
  <c r="B7" i="5"/>
  <c r="C7" i="5"/>
  <c r="F7" i="5" s="1"/>
  <c r="B8" i="5"/>
  <c r="C8" i="5"/>
  <c r="F8" i="5" s="1"/>
  <c r="B9" i="5"/>
  <c r="C9" i="5"/>
  <c r="F9" i="5" s="1"/>
  <c r="B10" i="5"/>
  <c r="C10" i="5"/>
  <c r="F10" i="5" s="1"/>
  <c r="B11" i="5"/>
  <c r="C11" i="5"/>
  <c r="F11" i="5" s="1"/>
  <c r="B12" i="5"/>
  <c r="C12" i="5"/>
  <c r="F12" i="5" s="1"/>
  <c r="B13" i="5"/>
  <c r="C13" i="5"/>
  <c r="F13" i="5" s="1"/>
  <c r="B14" i="5"/>
  <c r="C14" i="5"/>
  <c r="F14" i="5" s="1"/>
  <c r="B15" i="5"/>
  <c r="C15" i="5"/>
  <c r="F15" i="5" s="1"/>
  <c r="B16" i="5"/>
  <c r="C16" i="5"/>
  <c r="F16" i="5" s="1"/>
  <c r="B17" i="5"/>
  <c r="C17" i="5"/>
  <c r="F17" i="5" s="1"/>
  <c r="B18" i="5"/>
  <c r="C18" i="5"/>
  <c r="F18" i="5" s="1"/>
  <c r="B19" i="5"/>
  <c r="C19" i="5"/>
  <c r="F19" i="5" s="1"/>
  <c r="B20" i="5"/>
  <c r="C20" i="5"/>
  <c r="F20" i="5" s="1"/>
  <c r="B21" i="5"/>
  <c r="C21" i="5"/>
  <c r="F21" i="5" s="1"/>
  <c r="B22" i="5"/>
  <c r="C22" i="5"/>
  <c r="F22" i="5" s="1"/>
  <c r="B23" i="5"/>
  <c r="C23" i="5"/>
  <c r="F23" i="5" s="1"/>
  <c r="B24" i="5"/>
  <c r="C24" i="5"/>
  <c r="F24" i="5" s="1"/>
  <c r="B25" i="5"/>
  <c r="C25" i="5"/>
  <c r="F25" i="5" s="1"/>
  <c r="B26" i="5"/>
  <c r="C26" i="5"/>
  <c r="F26" i="5" s="1"/>
  <c r="B27" i="5"/>
  <c r="C27" i="5"/>
  <c r="F27" i="5" s="1"/>
  <c r="B28" i="5"/>
  <c r="C28" i="5"/>
  <c r="F28" i="5" s="1"/>
  <c r="B29" i="5"/>
  <c r="C29" i="5"/>
  <c r="F29" i="5" s="1"/>
  <c r="B30" i="5"/>
  <c r="C30" i="5"/>
  <c r="F30" i="5" s="1"/>
  <c r="B31" i="5"/>
  <c r="C31" i="5"/>
  <c r="F31" i="5" s="1"/>
  <c r="B32" i="5"/>
  <c r="C32" i="5"/>
  <c r="F32" i="5" s="1"/>
  <c r="B33" i="5"/>
  <c r="C33" i="5"/>
  <c r="F33" i="5" s="1"/>
  <c r="B34" i="5"/>
  <c r="C34" i="5"/>
  <c r="F34" i="5" s="1"/>
  <c r="B35" i="5"/>
  <c r="C35" i="5"/>
  <c r="F35" i="5" s="1"/>
  <c r="B36" i="5"/>
  <c r="C36" i="5"/>
  <c r="F36" i="5" s="1"/>
  <c r="B37" i="5"/>
  <c r="C37" i="5"/>
  <c r="F37" i="5" s="1"/>
  <c r="B38" i="5"/>
  <c r="C38" i="5"/>
  <c r="F38" i="5" s="1"/>
  <c r="B39" i="5"/>
  <c r="C39" i="5"/>
  <c r="F39" i="5" s="1"/>
  <c r="B40" i="5"/>
  <c r="C40" i="5"/>
  <c r="F40" i="5" s="1"/>
  <c r="B41" i="5"/>
  <c r="C41" i="5"/>
  <c r="F41" i="5" s="1"/>
  <c r="B42" i="5"/>
  <c r="C42" i="5"/>
  <c r="F42" i="5" s="1"/>
  <c r="B43" i="5"/>
  <c r="C43" i="5"/>
  <c r="F43" i="5" s="1"/>
  <c r="B44" i="5"/>
  <c r="C44" i="5"/>
  <c r="F44" i="5" s="1"/>
  <c r="B45" i="5"/>
  <c r="C45" i="5"/>
  <c r="F45" i="5" s="1"/>
  <c r="B46" i="5"/>
  <c r="C46" i="5"/>
  <c r="F46" i="5" s="1"/>
  <c r="B47" i="5"/>
  <c r="C47" i="5"/>
  <c r="F47" i="5" s="1"/>
  <c r="B48" i="5"/>
  <c r="C48" i="5"/>
  <c r="F48" i="5" s="1"/>
  <c r="B49" i="5"/>
  <c r="C49" i="5"/>
  <c r="F49" i="5" s="1"/>
  <c r="B50" i="5"/>
  <c r="C50" i="5"/>
  <c r="F50" i="5" s="1"/>
  <c r="B51" i="5"/>
  <c r="C51" i="5"/>
  <c r="F51" i="5" s="1"/>
  <c r="B52" i="5"/>
  <c r="C52" i="5"/>
  <c r="F52" i="5" s="1"/>
  <c r="B53" i="5"/>
  <c r="C53" i="5"/>
  <c r="F53" i="5" s="1"/>
  <c r="B54" i="5"/>
  <c r="C54" i="5"/>
  <c r="F54" i="5" s="1"/>
  <c r="B55" i="5"/>
  <c r="C55" i="5"/>
  <c r="F55" i="5" s="1"/>
  <c r="B56" i="5"/>
  <c r="C56" i="5"/>
  <c r="F56" i="5" s="1"/>
  <c r="B57" i="5"/>
  <c r="C57" i="5"/>
  <c r="F57" i="5" s="1"/>
  <c r="B58" i="5"/>
  <c r="C58" i="5"/>
  <c r="F58" i="5" s="1"/>
  <c r="B59" i="5"/>
  <c r="C59" i="5"/>
  <c r="F59" i="5" s="1"/>
  <c r="B60" i="5"/>
  <c r="C60" i="5"/>
  <c r="F60" i="5" s="1"/>
  <c r="B61" i="5"/>
  <c r="C61" i="5"/>
  <c r="F61" i="5" s="1"/>
  <c r="B62" i="5"/>
  <c r="C62" i="5"/>
  <c r="F62" i="5" s="1"/>
  <c r="B63" i="5"/>
  <c r="C63" i="5"/>
  <c r="F63" i="5" s="1"/>
  <c r="B64" i="5"/>
  <c r="C64" i="5"/>
  <c r="F64" i="5" s="1"/>
  <c r="B65" i="5"/>
  <c r="C65" i="5"/>
  <c r="F65" i="5" s="1"/>
  <c r="B66" i="5"/>
  <c r="C66" i="5"/>
  <c r="F66" i="5" s="1"/>
  <c r="B67" i="5"/>
  <c r="C67" i="5"/>
  <c r="F67" i="5" s="1"/>
  <c r="B68" i="5"/>
  <c r="C68" i="5"/>
  <c r="F68" i="5" s="1"/>
  <c r="B69" i="5"/>
  <c r="C69" i="5"/>
  <c r="F69" i="5" s="1"/>
  <c r="B70" i="5"/>
  <c r="C70" i="5"/>
  <c r="F70" i="5" s="1"/>
  <c r="B71" i="5"/>
  <c r="C71" i="5"/>
  <c r="F71" i="5" s="1"/>
  <c r="B72" i="5"/>
  <c r="C72" i="5"/>
  <c r="F72" i="5" s="1"/>
  <c r="B73" i="5"/>
  <c r="C73" i="5"/>
  <c r="F73" i="5" s="1"/>
  <c r="B74" i="5"/>
  <c r="C74" i="5"/>
  <c r="F74" i="5" s="1"/>
  <c r="B75" i="5"/>
  <c r="C75" i="5"/>
  <c r="F75" i="5" s="1"/>
  <c r="B76" i="5"/>
  <c r="C76" i="5"/>
  <c r="F76" i="5" s="1"/>
  <c r="B77" i="5"/>
  <c r="C77" i="5"/>
  <c r="F77" i="5" s="1"/>
  <c r="B78" i="5"/>
  <c r="C78" i="5"/>
  <c r="F78" i="5" s="1"/>
  <c r="B79" i="5"/>
  <c r="C79" i="5"/>
  <c r="F79" i="5" s="1"/>
  <c r="B80" i="5"/>
  <c r="C80" i="5"/>
  <c r="F80" i="5" s="1"/>
  <c r="B81" i="5"/>
  <c r="C81" i="5"/>
  <c r="F81" i="5" s="1"/>
  <c r="B82" i="5"/>
  <c r="C82" i="5"/>
  <c r="F82" i="5" s="1"/>
  <c r="B83" i="5"/>
  <c r="C83" i="5"/>
  <c r="F83" i="5" s="1"/>
  <c r="B84" i="5"/>
  <c r="C84" i="5"/>
  <c r="F84" i="5" s="1"/>
  <c r="B85" i="5"/>
  <c r="C85" i="5"/>
  <c r="F85" i="5" s="1"/>
  <c r="B86" i="5"/>
  <c r="C86" i="5"/>
  <c r="F86" i="5" s="1"/>
  <c r="B87" i="5"/>
  <c r="C87" i="5"/>
  <c r="F87" i="5" s="1"/>
  <c r="B88" i="5"/>
  <c r="C88" i="5"/>
  <c r="F88" i="5" s="1"/>
  <c r="B89" i="5"/>
  <c r="C89" i="5"/>
  <c r="F89" i="5" s="1"/>
  <c r="B90" i="5"/>
  <c r="C90" i="5"/>
  <c r="F90" i="5" s="1"/>
  <c r="B91" i="5"/>
  <c r="C91" i="5"/>
  <c r="F91" i="5" s="1"/>
  <c r="B92" i="5"/>
  <c r="C92" i="5"/>
  <c r="F92" i="5" s="1"/>
  <c r="B93" i="5"/>
  <c r="C93" i="5"/>
  <c r="F93" i="5" s="1"/>
  <c r="B94" i="5"/>
  <c r="C94" i="5"/>
  <c r="F94" i="5" s="1"/>
  <c r="B95" i="5"/>
  <c r="C95" i="5"/>
  <c r="F95" i="5" s="1"/>
  <c r="B96" i="5"/>
  <c r="C96" i="5"/>
  <c r="F96" i="5" s="1"/>
  <c r="B97" i="5"/>
  <c r="C97" i="5"/>
  <c r="F97" i="5" s="1"/>
  <c r="B98" i="5"/>
  <c r="C98" i="5"/>
  <c r="F98" i="5" s="1"/>
  <c r="B99" i="5"/>
  <c r="C99" i="5"/>
  <c r="F99" i="5" s="1"/>
  <c r="B100" i="5"/>
  <c r="C100" i="5"/>
  <c r="F100" i="5" s="1"/>
  <c r="B101" i="5"/>
  <c r="C101" i="5"/>
  <c r="F101" i="5" s="1"/>
  <c r="B102" i="5"/>
  <c r="C102" i="5"/>
  <c r="F102" i="5" s="1"/>
  <c r="B103" i="5"/>
  <c r="C103" i="5"/>
  <c r="F103" i="5" s="1"/>
  <c r="B104" i="5"/>
  <c r="C104" i="5"/>
  <c r="F104" i="5" s="1"/>
  <c r="B105" i="5"/>
  <c r="C105" i="5"/>
  <c r="F105" i="5" s="1"/>
  <c r="B106" i="5"/>
  <c r="C106" i="5"/>
  <c r="F106" i="5" s="1"/>
  <c r="B107" i="5"/>
  <c r="C107" i="5"/>
  <c r="F107" i="5" s="1"/>
  <c r="B108" i="5"/>
  <c r="C108" i="5"/>
  <c r="F108" i="5" s="1"/>
  <c r="B109" i="5"/>
  <c r="C109" i="5"/>
  <c r="F109" i="5" s="1"/>
  <c r="B110" i="5"/>
  <c r="C110" i="5"/>
  <c r="F110" i="5" s="1"/>
  <c r="B111" i="5"/>
  <c r="C111" i="5"/>
  <c r="F111" i="5" s="1"/>
  <c r="B112" i="5"/>
  <c r="C112" i="5"/>
  <c r="F112" i="5" s="1"/>
  <c r="B113" i="5"/>
  <c r="C113" i="5"/>
  <c r="F113" i="5" s="1"/>
  <c r="B114" i="5"/>
  <c r="C114" i="5"/>
  <c r="F114" i="5" s="1"/>
  <c r="B115" i="5"/>
  <c r="C115" i="5"/>
  <c r="F115" i="5" s="1"/>
  <c r="B116" i="5"/>
  <c r="C116" i="5"/>
  <c r="F116" i="5" s="1"/>
  <c r="B117" i="5"/>
  <c r="C117" i="5"/>
  <c r="F117" i="5" s="1"/>
  <c r="B118" i="5"/>
  <c r="C118" i="5"/>
  <c r="F118" i="5" s="1"/>
  <c r="B119" i="5"/>
  <c r="C119" i="5"/>
  <c r="F119" i="5" s="1"/>
  <c r="B120" i="5"/>
  <c r="C120" i="5"/>
  <c r="F120" i="5" s="1"/>
  <c r="B121" i="5"/>
  <c r="C121" i="5"/>
  <c r="F121" i="5" s="1"/>
  <c r="B122" i="5"/>
  <c r="C122" i="5"/>
  <c r="F122" i="5" s="1"/>
  <c r="B123" i="5"/>
  <c r="C123" i="5"/>
  <c r="F123" i="5" s="1"/>
  <c r="B124" i="5"/>
  <c r="C124" i="5"/>
  <c r="F124" i="5" s="1"/>
  <c r="B125" i="5"/>
  <c r="C125" i="5"/>
  <c r="F125" i="5" s="1"/>
  <c r="B126" i="5"/>
  <c r="C126" i="5"/>
  <c r="F126" i="5" s="1"/>
  <c r="B127" i="5"/>
  <c r="C127" i="5"/>
  <c r="F127" i="5" s="1"/>
  <c r="B128" i="5"/>
  <c r="C128" i="5"/>
  <c r="F128" i="5" s="1"/>
  <c r="B129" i="5"/>
  <c r="C129" i="5"/>
  <c r="F129" i="5" s="1"/>
  <c r="B130" i="5"/>
  <c r="C130" i="5"/>
  <c r="F130" i="5" s="1"/>
  <c r="B131" i="5"/>
  <c r="C131" i="5"/>
  <c r="F131" i="5" s="1"/>
  <c r="B132" i="5"/>
  <c r="C132" i="5"/>
  <c r="F132" i="5" s="1"/>
  <c r="B133" i="5"/>
  <c r="C133" i="5"/>
  <c r="F133" i="5" s="1"/>
  <c r="B134" i="5"/>
  <c r="C134" i="5"/>
  <c r="F134" i="5" s="1"/>
  <c r="B135" i="5"/>
  <c r="C135" i="5"/>
  <c r="F135" i="5" s="1"/>
  <c r="B136" i="5"/>
  <c r="C136" i="5"/>
  <c r="F136" i="5" s="1"/>
  <c r="B137" i="5"/>
  <c r="C137" i="5"/>
  <c r="F137" i="5" s="1"/>
  <c r="B138" i="5"/>
  <c r="C138" i="5"/>
  <c r="F138" i="5" s="1"/>
  <c r="B139" i="5"/>
  <c r="C139" i="5"/>
  <c r="F139" i="5" s="1"/>
  <c r="B140" i="5"/>
  <c r="C140" i="5"/>
  <c r="F140" i="5" s="1"/>
  <c r="B141" i="5"/>
  <c r="C141" i="5"/>
  <c r="F141" i="5" s="1"/>
  <c r="B142" i="5"/>
  <c r="C142" i="5"/>
  <c r="F142" i="5" s="1"/>
  <c r="B143" i="5"/>
  <c r="C143" i="5"/>
  <c r="F143" i="5" s="1"/>
  <c r="B144" i="5"/>
  <c r="C144" i="5"/>
  <c r="F144" i="5" s="1"/>
  <c r="B145" i="5"/>
  <c r="C145" i="5"/>
  <c r="F145" i="5" s="1"/>
  <c r="B146" i="5"/>
  <c r="C146" i="5"/>
  <c r="F146" i="5" s="1"/>
  <c r="B147" i="5"/>
  <c r="C147" i="5"/>
  <c r="F147" i="5" s="1"/>
  <c r="B148" i="5"/>
  <c r="C148" i="5"/>
  <c r="F148" i="5" s="1"/>
  <c r="B149" i="5"/>
  <c r="C149" i="5"/>
  <c r="F149" i="5" s="1"/>
  <c r="B150" i="5"/>
  <c r="C150" i="5"/>
  <c r="F150" i="5" s="1"/>
  <c r="B151" i="5"/>
  <c r="C151" i="5"/>
  <c r="F151" i="5" s="1"/>
  <c r="B152" i="5"/>
  <c r="C152" i="5"/>
  <c r="F152" i="5" s="1"/>
  <c r="B153" i="5"/>
  <c r="C153" i="5"/>
  <c r="F153" i="5" s="1"/>
  <c r="B154" i="5"/>
  <c r="C154" i="5"/>
  <c r="F154" i="5" s="1"/>
  <c r="B155" i="5"/>
  <c r="C155" i="5"/>
  <c r="F155" i="5" s="1"/>
  <c r="B156" i="5"/>
  <c r="C156" i="5"/>
  <c r="F156" i="5" s="1"/>
  <c r="B157" i="5"/>
  <c r="C157" i="5"/>
  <c r="F157" i="5" s="1"/>
  <c r="B158" i="5"/>
  <c r="C158" i="5"/>
  <c r="F158" i="5" s="1"/>
  <c r="B159" i="5"/>
  <c r="C159" i="5"/>
  <c r="F159" i="5" s="1"/>
  <c r="B160" i="5"/>
  <c r="C160" i="5"/>
  <c r="F160" i="5" s="1"/>
  <c r="B161" i="5"/>
  <c r="C161" i="5"/>
  <c r="F161" i="5" s="1"/>
  <c r="B162" i="5"/>
  <c r="C162" i="5"/>
  <c r="F162" i="5" s="1"/>
  <c r="B163" i="5"/>
  <c r="C163" i="5"/>
  <c r="F163" i="5" s="1"/>
  <c r="B164" i="5"/>
  <c r="C164" i="5"/>
  <c r="F164" i="5" s="1"/>
  <c r="B165" i="5"/>
  <c r="C165" i="5"/>
  <c r="F165" i="5" s="1"/>
  <c r="B166" i="5"/>
  <c r="C166" i="5"/>
  <c r="F166" i="5" s="1"/>
  <c r="B167" i="5"/>
  <c r="C167" i="5"/>
  <c r="F167" i="5" s="1"/>
  <c r="B168" i="5"/>
  <c r="C168" i="5"/>
  <c r="F168" i="5" s="1"/>
  <c r="B169" i="5"/>
  <c r="C169" i="5"/>
  <c r="F169" i="5" s="1"/>
  <c r="B170" i="5"/>
  <c r="C170" i="5"/>
  <c r="F170" i="5" s="1"/>
  <c r="B171" i="5"/>
  <c r="C171" i="5"/>
  <c r="F171" i="5" s="1"/>
  <c r="B172" i="5"/>
  <c r="C172" i="5"/>
  <c r="F172" i="5" s="1"/>
  <c r="B173" i="5"/>
  <c r="C173" i="5"/>
  <c r="F173" i="5" s="1"/>
  <c r="B174" i="5"/>
  <c r="C174" i="5"/>
  <c r="F174" i="5" s="1"/>
  <c r="B175" i="5"/>
  <c r="C175" i="5"/>
  <c r="F175" i="5" s="1"/>
  <c r="B176" i="5"/>
  <c r="C176" i="5"/>
  <c r="F176" i="5" s="1"/>
  <c r="B177" i="5"/>
  <c r="C177" i="5"/>
  <c r="F177" i="5" s="1"/>
  <c r="B178" i="5"/>
  <c r="C178" i="5"/>
  <c r="F178" i="5" s="1"/>
  <c r="B179" i="5"/>
  <c r="C179" i="5"/>
  <c r="F179" i="5" s="1"/>
  <c r="B180" i="5"/>
  <c r="C180" i="5"/>
  <c r="F180" i="5" s="1"/>
  <c r="B181" i="5"/>
  <c r="C181" i="5"/>
  <c r="F181" i="5" s="1"/>
  <c r="B182" i="5"/>
  <c r="C182" i="5"/>
  <c r="F182" i="5" s="1"/>
  <c r="B183" i="5"/>
  <c r="C183" i="5"/>
  <c r="F183" i="5" s="1"/>
  <c r="B184" i="5"/>
  <c r="C184" i="5"/>
  <c r="F184" i="5" s="1"/>
  <c r="B185" i="5"/>
  <c r="C185" i="5"/>
  <c r="F185" i="5" s="1"/>
  <c r="B186" i="5"/>
  <c r="C186" i="5"/>
  <c r="F186" i="5" s="1"/>
  <c r="B187" i="5"/>
  <c r="C187" i="5"/>
  <c r="F187" i="5" s="1"/>
  <c r="B188" i="5"/>
  <c r="C188" i="5"/>
  <c r="F188" i="5" s="1"/>
  <c r="B189" i="5"/>
  <c r="C189" i="5"/>
  <c r="F189" i="5" s="1"/>
  <c r="B190" i="5"/>
  <c r="C190" i="5"/>
  <c r="F190" i="5" s="1"/>
  <c r="B191" i="5"/>
  <c r="C191" i="5"/>
  <c r="F191" i="5" s="1"/>
  <c r="B192" i="5"/>
  <c r="C192" i="5"/>
  <c r="F192" i="5" s="1"/>
  <c r="B193" i="5"/>
  <c r="C193" i="5"/>
  <c r="F193" i="5" s="1"/>
  <c r="B194" i="5"/>
  <c r="C194" i="5"/>
  <c r="F194" i="5" s="1"/>
  <c r="B195" i="5"/>
  <c r="C195" i="5"/>
  <c r="F195" i="5" s="1"/>
  <c r="B196" i="5"/>
  <c r="C196" i="5"/>
  <c r="F196" i="5" s="1"/>
  <c r="B197" i="5"/>
  <c r="C197" i="5"/>
  <c r="F197" i="5" s="1"/>
  <c r="B198" i="5"/>
  <c r="C198" i="5"/>
  <c r="F198" i="5" s="1"/>
  <c r="B199" i="5"/>
  <c r="C199" i="5"/>
  <c r="F199" i="5" s="1"/>
  <c r="B200" i="5"/>
  <c r="C200" i="5"/>
  <c r="F200" i="5" s="1"/>
  <c r="B201" i="5"/>
  <c r="C201" i="5"/>
  <c r="F201" i="5" s="1"/>
  <c r="B202" i="5"/>
  <c r="C202" i="5"/>
  <c r="F202" i="5" s="1"/>
  <c r="B203" i="5"/>
  <c r="C203" i="5"/>
  <c r="F203" i="5" s="1"/>
  <c r="F6" i="5"/>
  <c r="B6" i="5"/>
  <c r="P67" i="8"/>
  <c r="H67" i="8"/>
  <c r="Z32" i="8"/>
  <c r="Z31" i="8"/>
  <c r="Z30" i="8"/>
  <c r="Z26" i="8"/>
  <c r="Z23" i="8"/>
  <c r="Z22" i="8"/>
  <c r="Z21" i="8"/>
  <c r="Z20" i="8"/>
  <c r="Z19" i="8"/>
  <c r="Z18" i="8"/>
  <c r="Z17" i="8"/>
  <c r="Z16" i="8"/>
  <c r="Z15" i="8"/>
  <c r="Z14" i="8"/>
  <c r="Z8" i="8"/>
  <c r="Z9" i="8"/>
  <c r="Z10" i="8"/>
  <c r="Z7" i="8"/>
  <c r="P32" i="8"/>
  <c r="P31" i="8"/>
  <c r="P30" i="8"/>
  <c r="P26" i="8"/>
  <c r="P23" i="8"/>
  <c r="P22" i="8"/>
  <c r="P21" i="8"/>
  <c r="P20" i="8"/>
  <c r="P19" i="8"/>
  <c r="P18" i="8"/>
  <c r="P17" i="8"/>
  <c r="P16" i="8"/>
  <c r="P15" i="8"/>
  <c r="P14" i="8"/>
  <c r="P8" i="8"/>
  <c r="P9" i="8"/>
  <c r="P10" i="8"/>
  <c r="P7" i="8"/>
  <c r="H32" i="8"/>
  <c r="H31" i="8"/>
  <c r="H30" i="8"/>
  <c r="H26" i="8"/>
  <c r="H23" i="8"/>
  <c r="H22" i="8"/>
  <c r="H21" i="8"/>
  <c r="H20" i="8"/>
  <c r="H19" i="8"/>
  <c r="H18" i="8"/>
  <c r="H17" i="8"/>
  <c r="H16" i="8"/>
  <c r="H15" i="8"/>
  <c r="H14" i="8"/>
  <c r="H8" i="8"/>
  <c r="H9" i="8"/>
  <c r="H10" i="8"/>
  <c r="H7" i="8"/>
  <c r="K13" i="5"/>
  <c r="K14" i="5"/>
  <c r="K15" i="5"/>
  <c r="K18" i="5"/>
  <c r="K25" i="5"/>
  <c r="K26" i="5"/>
  <c r="K27" i="5"/>
  <c r="K37" i="5"/>
  <c r="K39" i="5"/>
  <c r="K49" i="5"/>
  <c r="K50" i="5"/>
  <c r="K51" i="5"/>
  <c r="K61" i="5"/>
  <c r="K62" i="5"/>
  <c r="K63" i="5"/>
  <c r="K73" i="5"/>
  <c r="K74" i="5"/>
  <c r="K75" i="5"/>
  <c r="K85" i="5"/>
  <c r="K87" i="5"/>
  <c r="K97" i="5"/>
  <c r="K98" i="5"/>
  <c r="K99" i="5"/>
  <c r="K100" i="5"/>
  <c r="K109" i="5"/>
  <c r="K110" i="5"/>
  <c r="K121" i="5"/>
  <c r="K122" i="5"/>
  <c r="K126" i="5"/>
  <c r="K133" i="5"/>
  <c r="K135" i="5"/>
  <c r="K136" i="5"/>
  <c r="K145" i="5"/>
  <c r="K146" i="5"/>
  <c r="K157" i="5"/>
  <c r="K158" i="5"/>
  <c r="K169" i="5"/>
  <c r="K170" i="5"/>
  <c r="K171" i="5"/>
  <c r="K172" i="5"/>
  <c r="K174" i="5"/>
  <c r="K181" i="5"/>
  <c r="J44" i="7"/>
  <c r="K26" i="10"/>
  <c r="K10" i="10"/>
  <c r="K9" i="10"/>
  <c r="K8" i="10"/>
  <c r="K7" i="10"/>
  <c r="J70" i="7"/>
  <c r="J69" i="7"/>
  <c r="J68" i="7"/>
  <c r="J65" i="7"/>
  <c r="J63" i="7"/>
  <c r="J61" i="7"/>
  <c r="J60" i="7"/>
  <c r="J59" i="7"/>
  <c r="J58" i="7"/>
  <c r="J57" i="7"/>
  <c r="J56" i="7"/>
  <c r="J55" i="7"/>
  <c r="J54" i="7"/>
  <c r="J53" i="7"/>
  <c r="J52" i="7"/>
  <c r="J51" i="7"/>
  <c r="J45" i="7"/>
  <c r="J46" i="7"/>
  <c r="J47" i="7"/>
  <c r="S33" i="7"/>
  <c r="S32" i="7"/>
  <c r="S31" i="7"/>
  <c r="S26" i="7"/>
  <c r="S23" i="7"/>
  <c r="S22" i="7"/>
  <c r="S21" i="7"/>
  <c r="S20" i="7"/>
  <c r="S19" i="7"/>
  <c r="S18" i="7"/>
  <c r="S17" i="7"/>
  <c r="S16" i="7"/>
  <c r="S15" i="7"/>
  <c r="S14" i="7"/>
  <c r="S10" i="7"/>
  <c r="S9" i="7"/>
  <c r="S8" i="7"/>
  <c r="S7" i="7"/>
  <c r="Q33" i="7"/>
  <c r="Q32" i="7"/>
  <c r="Q31" i="7"/>
  <c r="Q26" i="7"/>
  <c r="Q23" i="7"/>
  <c r="Q22" i="7"/>
  <c r="Q21" i="7"/>
  <c r="Q20" i="7"/>
  <c r="Q19" i="7"/>
  <c r="Q18" i="7"/>
  <c r="Q17" i="7"/>
  <c r="Q16" i="7"/>
  <c r="Q15" i="7"/>
  <c r="Q14" i="7"/>
  <c r="Q10" i="7"/>
  <c r="Q9" i="7"/>
  <c r="Q8" i="7"/>
  <c r="Q7" i="7"/>
  <c r="K34" i="7"/>
  <c r="K33" i="7"/>
  <c r="V33" i="7" s="1"/>
  <c r="K32" i="7"/>
  <c r="V32" i="7" s="1"/>
  <c r="K31" i="7"/>
  <c r="V31" i="7" s="1"/>
  <c r="K28" i="7"/>
  <c r="V28" i="7" s="1"/>
  <c r="K26" i="7"/>
  <c r="V26" i="7" s="1"/>
  <c r="K24" i="7"/>
  <c r="V24" i="7" s="1"/>
  <c r="K23" i="7"/>
  <c r="V23" i="7" s="1"/>
  <c r="K22" i="7"/>
  <c r="V22" i="7" s="1"/>
  <c r="K21" i="7"/>
  <c r="V21" i="7" s="1"/>
  <c r="K20" i="7"/>
  <c r="V20" i="7" s="1"/>
  <c r="K19" i="7"/>
  <c r="V19" i="7" s="1"/>
  <c r="K18" i="7"/>
  <c r="V18" i="7" s="1"/>
  <c r="K17" i="7"/>
  <c r="V17" i="7" s="1"/>
  <c r="K16" i="7"/>
  <c r="V16" i="7" s="1"/>
  <c r="K15" i="7"/>
  <c r="V15" i="7" s="1"/>
  <c r="K14" i="7"/>
  <c r="V14" i="7" s="1"/>
  <c r="K10" i="7"/>
  <c r="V10" i="7" s="1"/>
  <c r="K9" i="7"/>
  <c r="V9" i="7" s="1"/>
  <c r="K8" i="7"/>
  <c r="V8" i="7" s="1"/>
  <c r="K7" i="7"/>
  <c r="I34" i="7"/>
  <c r="U34" i="7" s="1"/>
  <c r="I33" i="7"/>
  <c r="U33" i="7" s="1"/>
  <c r="I32" i="7"/>
  <c r="U32" i="7" s="1"/>
  <c r="I31" i="7"/>
  <c r="U31" i="7" s="1"/>
  <c r="I28" i="7"/>
  <c r="U28" i="7" s="1"/>
  <c r="I26" i="7"/>
  <c r="U26" i="7" s="1"/>
  <c r="I24" i="7"/>
  <c r="U24" i="7" s="1"/>
  <c r="I23" i="7"/>
  <c r="U23" i="7" s="1"/>
  <c r="I22" i="7"/>
  <c r="U22" i="7" s="1"/>
  <c r="I21" i="7"/>
  <c r="U21" i="7" s="1"/>
  <c r="I20" i="7"/>
  <c r="U20" i="7" s="1"/>
  <c r="I19" i="7"/>
  <c r="U19" i="7" s="1"/>
  <c r="I18" i="7"/>
  <c r="U18" i="7" s="1"/>
  <c r="I17" i="7"/>
  <c r="U17" i="7" s="1"/>
  <c r="I16" i="7"/>
  <c r="U16" i="7" s="1"/>
  <c r="I15" i="7"/>
  <c r="U15" i="7" s="1"/>
  <c r="I14" i="7"/>
  <c r="U14" i="7" s="1"/>
  <c r="I10" i="7"/>
  <c r="U10" i="7" s="1"/>
  <c r="I9" i="7"/>
  <c r="U9" i="7" s="1"/>
  <c r="I8" i="7"/>
  <c r="U8" i="7" s="1"/>
  <c r="I7" i="7"/>
  <c r="F34" i="7"/>
  <c r="F33" i="7"/>
  <c r="N33" i="7" s="1"/>
  <c r="F32" i="7"/>
  <c r="N32" i="7" s="1"/>
  <c r="F31" i="7"/>
  <c r="N31" i="7" s="1"/>
  <c r="F28" i="7"/>
  <c r="F26" i="7"/>
  <c r="N26" i="7" s="1"/>
  <c r="F24" i="7"/>
  <c r="N24" i="7" s="1"/>
  <c r="F23" i="7"/>
  <c r="N23" i="7" s="1"/>
  <c r="F22" i="7"/>
  <c r="N22" i="7" s="1"/>
  <c r="F21" i="7"/>
  <c r="N21" i="7" s="1"/>
  <c r="F20" i="7"/>
  <c r="N20" i="7" s="1"/>
  <c r="F19" i="7"/>
  <c r="N19" i="7" s="1"/>
  <c r="F18" i="7"/>
  <c r="N18" i="7" s="1"/>
  <c r="F17" i="7"/>
  <c r="N17" i="7" s="1"/>
  <c r="F16" i="7"/>
  <c r="N16" i="7" s="1"/>
  <c r="F15" i="7"/>
  <c r="N15" i="7" s="1"/>
  <c r="F14" i="7"/>
  <c r="N14" i="7" s="1"/>
  <c r="F10" i="7"/>
  <c r="N10" i="7" s="1"/>
  <c r="F9" i="7"/>
  <c r="N9" i="7" s="1"/>
  <c r="F8" i="7"/>
  <c r="N8" i="7" s="1"/>
  <c r="F7" i="7"/>
  <c r="D34" i="7"/>
  <c r="M34" i="7" s="1"/>
  <c r="D33" i="7"/>
  <c r="M33" i="7" s="1"/>
  <c r="D32" i="7"/>
  <c r="M32" i="7" s="1"/>
  <c r="D31" i="7"/>
  <c r="M31" i="7" s="1"/>
  <c r="D28" i="7"/>
  <c r="M28" i="7" s="1"/>
  <c r="D26" i="7"/>
  <c r="M26" i="7" s="1"/>
  <c r="D24" i="7"/>
  <c r="M24" i="7" s="1"/>
  <c r="D23" i="7"/>
  <c r="M23" i="7" s="1"/>
  <c r="D22" i="7"/>
  <c r="M22" i="7" s="1"/>
  <c r="D21" i="7"/>
  <c r="M21" i="7" s="1"/>
  <c r="D20" i="7"/>
  <c r="M20" i="7" s="1"/>
  <c r="D19" i="7"/>
  <c r="M19" i="7" s="1"/>
  <c r="D18" i="7"/>
  <c r="M18" i="7" s="1"/>
  <c r="D17" i="7"/>
  <c r="M17" i="7" s="1"/>
  <c r="D16" i="7"/>
  <c r="M16" i="7" s="1"/>
  <c r="D15" i="7"/>
  <c r="M15" i="7" s="1"/>
  <c r="D14" i="7"/>
  <c r="M14" i="7" s="1"/>
  <c r="D8" i="7"/>
  <c r="M8" i="7" s="1"/>
  <c r="D9" i="7"/>
  <c r="M9" i="7" s="1"/>
  <c r="D10" i="7"/>
  <c r="M10" i="7" s="1"/>
  <c r="E34" i="7"/>
  <c r="C34" i="7"/>
  <c r="R24" i="7"/>
  <c r="R28" i="7" s="1"/>
  <c r="S28" i="7" s="1"/>
  <c r="P24" i="7"/>
  <c r="P28" i="7" s="1"/>
  <c r="Q28" i="7" s="1"/>
  <c r="J24" i="7"/>
  <c r="J28" i="7" s="1"/>
  <c r="H24" i="7"/>
  <c r="H28" i="7" s="1"/>
  <c r="E24" i="7"/>
  <c r="E28" i="7" s="1"/>
  <c r="C24" i="7"/>
  <c r="Z33" i="8" l="1"/>
  <c r="K36" i="7"/>
  <c r="B37" i="2" s="1"/>
  <c r="D37" i="2" s="1"/>
  <c r="H33" i="8"/>
  <c r="P33" i="8"/>
  <c r="V34" i="7"/>
  <c r="S36" i="7"/>
  <c r="B38" i="2" s="1"/>
  <c r="D38" i="2" s="1"/>
  <c r="N34" i="7"/>
  <c r="F36" i="7"/>
  <c r="B36" i="2" s="1"/>
  <c r="F2" i="5"/>
  <c r="B30" i="2" s="1"/>
  <c r="K2" i="5"/>
  <c r="C30" i="2" s="1"/>
  <c r="H34" i="8"/>
  <c r="N28" i="7"/>
  <c r="Q24" i="7"/>
  <c r="S24" i="7"/>
  <c r="M69" i="8" l="1"/>
  <c r="M68" i="8"/>
  <c r="M63" i="8"/>
  <c r="M60" i="8"/>
  <c r="M59" i="8"/>
  <c r="M58" i="8"/>
  <c r="M57" i="8"/>
  <c r="M56" i="8"/>
  <c r="M55" i="8"/>
  <c r="M54" i="8"/>
  <c r="M53" i="8"/>
  <c r="M52" i="8"/>
  <c r="M51" i="8"/>
  <c r="M45" i="8"/>
  <c r="M46" i="8"/>
  <c r="M47" i="8"/>
  <c r="C69" i="8"/>
  <c r="C68" i="8"/>
  <c r="C63" i="8"/>
  <c r="C60" i="8"/>
  <c r="C59" i="8"/>
  <c r="C58" i="8"/>
  <c r="C57" i="8"/>
  <c r="C56" i="8"/>
  <c r="C55" i="8"/>
  <c r="C54" i="8"/>
  <c r="C53" i="8"/>
  <c r="C52" i="8"/>
  <c r="C51" i="8"/>
  <c r="C45" i="8"/>
  <c r="C46" i="8"/>
  <c r="C47" i="8"/>
  <c r="C44" i="8"/>
  <c r="D61" i="8"/>
  <c r="D65" i="8" s="1"/>
  <c r="V33" i="8"/>
  <c r="V32" i="8"/>
  <c r="V31" i="8"/>
  <c r="V26" i="8"/>
  <c r="V23" i="8"/>
  <c r="V22" i="8"/>
  <c r="V21" i="8"/>
  <c r="V20" i="8"/>
  <c r="V19" i="8"/>
  <c r="V18" i="8"/>
  <c r="V17" i="8"/>
  <c r="V16" i="8"/>
  <c r="V15" i="8"/>
  <c r="V14" i="8"/>
  <c r="V10" i="8"/>
  <c r="V9" i="8"/>
  <c r="V8" i="8"/>
  <c r="W24" i="8"/>
  <c r="Z24" i="8" s="1"/>
  <c r="L33" i="8"/>
  <c r="AB33" i="8" s="1"/>
  <c r="L32" i="8"/>
  <c r="AB32" i="8" s="1"/>
  <c r="L31" i="8"/>
  <c r="AB31" i="8" s="1"/>
  <c r="L26" i="8"/>
  <c r="AB26" i="8" s="1"/>
  <c r="L23" i="8"/>
  <c r="AB23" i="8" s="1"/>
  <c r="L22" i="8"/>
  <c r="AB22" i="8" s="1"/>
  <c r="L21" i="8"/>
  <c r="AB21" i="8" s="1"/>
  <c r="L20" i="8"/>
  <c r="AB20" i="8" s="1"/>
  <c r="L19" i="8"/>
  <c r="AB19" i="8" s="1"/>
  <c r="L18" i="8"/>
  <c r="AB18" i="8" s="1"/>
  <c r="L17" i="8"/>
  <c r="AB17" i="8" s="1"/>
  <c r="L16" i="8"/>
  <c r="AB16" i="8" s="1"/>
  <c r="L15" i="8"/>
  <c r="AB15" i="8" s="1"/>
  <c r="L14" i="8"/>
  <c r="AB14" i="8" s="1"/>
  <c r="L10" i="8"/>
  <c r="L9" i="8"/>
  <c r="L8" i="8"/>
  <c r="F33" i="8"/>
  <c r="S33" i="8" s="1"/>
  <c r="F32" i="8"/>
  <c r="S32" i="8" s="1"/>
  <c r="F31" i="8"/>
  <c r="S31" i="8" s="1"/>
  <c r="F26" i="8"/>
  <c r="S26" i="8" s="1"/>
  <c r="M26" i="10" s="1"/>
  <c r="F23" i="8"/>
  <c r="S23" i="8" s="1"/>
  <c r="F22" i="8"/>
  <c r="S22" i="8" s="1"/>
  <c r="F21" i="8"/>
  <c r="S21" i="8" s="1"/>
  <c r="F20" i="8"/>
  <c r="F19" i="8"/>
  <c r="S19" i="8" s="1"/>
  <c r="F18" i="8"/>
  <c r="S18" i="8" s="1"/>
  <c r="F17" i="8"/>
  <c r="S17" i="8" s="1"/>
  <c r="F16" i="8"/>
  <c r="S16" i="8" s="1"/>
  <c r="F15" i="8"/>
  <c r="S15" i="8" s="1"/>
  <c r="F14" i="8"/>
  <c r="S14" i="8" s="1"/>
  <c r="F10" i="8"/>
  <c r="F9" i="8"/>
  <c r="F8" i="8"/>
  <c r="D33" i="8"/>
  <c r="R33" i="8" s="1"/>
  <c r="D32" i="8"/>
  <c r="R32" i="8" s="1"/>
  <c r="D31" i="8"/>
  <c r="R31" i="8" s="1"/>
  <c r="D26" i="8"/>
  <c r="R26" i="8" s="1"/>
  <c r="D23" i="8"/>
  <c r="R23" i="8" s="1"/>
  <c r="D22" i="8"/>
  <c r="R22" i="8" s="1"/>
  <c r="D21" i="8"/>
  <c r="R21" i="8" s="1"/>
  <c r="D20" i="8"/>
  <c r="R20" i="8" s="1"/>
  <c r="D19" i="8"/>
  <c r="R19" i="8" s="1"/>
  <c r="D18" i="8"/>
  <c r="R18" i="8" s="1"/>
  <c r="D17" i="8"/>
  <c r="R17" i="8" s="1"/>
  <c r="D16" i="8"/>
  <c r="R16" i="8" s="1"/>
  <c r="D15" i="8"/>
  <c r="R15" i="8" s="1"/>
  <c r="D14" i="8"/>
  <c r="R14" i="8" s="1"/>
  <c r="D8" i="8"/>
  <c r="D9" i="8"/>
  <c r="D10" i="8"/>
  <c r="F34" i="8"/>
  <c r="C34" i="8"/>
  <c r="D34" i="8" s="1"/>
  <c r="R34" i="8" s="1"/>
  <c r="U24" i="8"/>
  <c r="V24" i="8" s="1"/>
  <c r="M24" i="8"/>
  <c r="P24" i="8" s="1"/>
  <c r="K24" i="8"/>
  <c r="K28" i="8" s="1"/>
  <c r="L28" i="8" s="1"/>
  <c r="AB28" i="8" s="1"/>
  <c r="E24" i="8"/>
  <c r="H24" i="8" s="1"/>
  <c r="C24" i="8"/>
  <c r="C28" i="8" s="1"/>
  <c r="D28" i="8" s="1"/>
  <c r="R28" i="8" s="1"/>
  <c r="C65" i="8" l="1"/>
  <c r="I9" i="12" s="1"/>
  <c r="S34" i="8"/>
  <c r="W28" i="8"/>
  <c r="M28" i="8"/>
  <c r="E28" i="8"/>
  <c r="C61" i="8"/>
  <c r="M61" i="8"/>
  <c r="D24" i="8"/>
  <c r="R24" i="8" s="1"/>
  <c r="U28" i="8"/>
  <c r="V28" i="8" s="1"/>
  <c r="L24" i="8"/>
  <c r="AB24" i="8" s="1"/>
  <c r="F24" i="8"/>
  <c r="L71" i="8"/>
  <c r="H69" i="7"/>
  <c r="P69" i="8" s="1"/>
  <c r="H68" i="7"/>
  <c r="P68" i="8" s="1"/>
  <c r="H63" i="7"/>
  <c r="P63" i="8" s="1"/>
  <c r="M44" i="8"/>
  <c r="B40" i="2"/>
  <c r="D40" i="2" s="1"/>
  <c r="H60" i="7"/>
  <c r="P60" i="8" s="1"/>
  <c r="H59" i="7"/>
  <c r="P59" i="8" s="1"/>
  <c r="H58" i="7"/>
  <c r="P58" i="8" s="1"/>
  <c r="H57" i="7"/>
  <c r="P57" i="8" s="1"/>
  <c r="H56" i="7"/>
  <c r="P56" i="8" s="1"/>
  <c r="H55" i="7"/>
  <c r="P55" i="8" s="1"/>
  <c r="H54" i="7"/>
  <c r="P54" i="8" s="1"/>
  <c r="H53" i="7"/>
  <c r="P53" i="8" s="1"/>
  <c r="H52" i="7"/>
  <c r="P52" i="8" s="1"/>
  <c r="H51" i="7"/>
  <c r="P51" i="8" s="1"/>
  <c r="H47" i="7"/>
  <c r="P47" i="8" s="1"/>
  <c r="H46" i="7"/>
  <c r="P46" i="8" s="1"/>
  <c r="H45" i="7"/>
  <c r="P45" i="8" s="1"/>
  <c r="H44" i="7"/>
  <c r="P44" i="8" s="1"/>
  <c r="J71" i="7"/>
  <c r="C69" i="7"/>
  <c r="H69" i="8" s="1"/>
  <c r="C68" i="7"/>
  <c r="H68" i="8" s="1"/>
  <c r="C63" i="7"/>
  <c r="H63" i="8" s="1"/>
  <c r="C60" i="7"/>
  <c r="H60" i="8" s="1"/>
  <c r="C59" i="7"/>
  <c r="H59" i="8" s="1"/>
  <c r="C58" i="7"/>
  <c r="H58" i="8" s="1"/>
  <c r="C57" i="7"/>
  <c r="H57" i="8" s="1"/>
  <c r="C56" i="7"/>
  <c r="H56" i="8" s="1"/>
  <c r="C55" i="7"/>
  <c r="H55" i="8" s="1"/>
  <c r="C54" i="7"/>
  <c r="H54" i="8" s="1"/>
  <c r="C53" i="7"/>
  <c r="H53" i="8" s="1"/>
  <c r="C52" i="7"/>
  <c r="H52" i="8" s="1"/>
  <c r="C51" i="7"/>
  <c r="H51" i="8" s="1"/>
  <c r="C47" i="7"/>
  <c r="H47" i="8" s="1"/>
  <c r="C46" i="7"/>
  <c r="H46" i="8" s="1"/>
  <c r="C45" i="7"/>
  <c r="H45" i="8" s="1"/>
  <c r="H44" i="8"/>
  <c r="Z28" i="8" l="1"/>
  <c r="G9" i="12"/>
  <c r="H28" i="8"/>
  <c r="B45" i="2" s="1"/>
  <c r="C9" i="12"/>
  <c r="P28" i="8"/>
  <c r="E9" i="12"/>
  <c r="F28" i="8"/>
  <c r="F36" i="8" s="1"/>
  <c r="C61" i="7"/>
  <c r="H61" i="8" s="1"/>
  <c r="C70" i="7"/>
  <c r="C71" i="7" s="1"/>
  <c r="H61" i="7"/>
  <c r="C65" i="7" l="1"/>
  <c r="H65" i="8" s="1"/>
  <c r="H65" i="7"/>
  <c r="P65" i="8" s="1"/>
  <c r="P61" i="8"/>
  <c r="H71" i="7"/>
  <c r="P70" i="8"/>
  <c r="E71" i="7"/>
  <c r="E69" i="7"/>
  <c r="E68" i="7"/>
  <c r="E63" i="7"/>
  <c r="E60" i="7"/>
  <c r="E59" i="7"/>
  <c r="E58" i="7"/>
  <c r="E57" i="7"/>
  <c r="E56" i="7"/>
  <c r="E55" i="7"/>
  <c r="E53" i="7"/>
  <c r="E52" i="7"/>
  <c r="E51" i="7"/>
  <c r="E47" i="7"/>
  <c r="E46" i="7"/>
  <c r="E45" i="7"/>
  <c r="E44" i="7"/>
  <c r="P71" i="8" l="1"/>
  <c r="B49" i="2" s="1"/>
  <c r="E65" i="7"/>
  <c r="E61" i="7"/>
  <c r="E54" i="7"/>
  <c r="E70" i="7"/>
  <c r="M70" i="8" l="1"/>
  <c r="C70" i="8"/>
  <c r="H70" i="8" s="1"/>
  <c r="D71" i="8"/>
  <c r="D73" i="8" s="1"/>
  <c r="M71" i="8" l="1"/>
  <c r="C71" i="8"/>
  <c r="H71" i="8" l="1"/>
  <c r="B48" i="2" s="1"/>
  <c r="K22" i="12"/>
  <c r="K30" i="12" s="1"/>
  <c r="I22" i="12"/>
  <c r="I33" i="12" s="1"/>
  <c r="G22" i="12"/>
  <c r="G33" i="12" s="1"/>
  <c r="E22" i="12"/>
  <c r="E35" i="12" s="1"/>
  <c r="C22" i="12"/>
  <c r="C23" i="12" s="1"/>
  <c r="K8" i="12"/>
  <c r="I8" i="12"/>
  <c r="G8" i="12"/>
  <c r="E8" i="12"/>
  <c r="C8" i="12"/>
  <c r="K60" i="10"/>
  <c r="M60" i="10" s="1"/>
  <c r="E60" i="10"/>
  <c r="K56" i="10"/>
  <c r="M56" i="10" s="1"/>
  <c r="E56" i="10"/>
  <c r="K54" i="10"/>
  <c r="M54" i="10" s="1"/>
  <c r="E54" i="10"/>
  <c r="K53" i="10"/>
  <c r="M53" i="10" s="1"/>
  <c r="E53" i="10"/>
  <c r="K52" i="10"/>
  <c r="M52" i="10" s="1"/>
  <c r="E52" i="10"/>
  <c r="K51" i="10"/>
  <c r="M51" i="10" s="1"/>
  <c r="E51" i="10"/>
  <c r="K50" i="10"/>
  <c r="M50" i="10" s="1"/>
  <c r="E50" i="10"/>
  <c r="K49" i="10"/>
  <c r="M49" i="10" s="1"/>
  <c r="E49" i="10"/>
  <c r="K48" i="10"/>
  <c r="M48" i="10" s="1"/>
  <c r="E48" i="10"/>
  <c r="K47" i="10"/>
  <c r="M47" i="10" s="1"/>
  <c r="E47" i="10"/>
  <c r="K46" i="10"/>
  <c r="M46" i="10" s="1"/>
  <c r="E46" i="10"/>
  <c r="K45" i="10"/>
  <c r="M45" i="10" s="1"/>
  <c r="E45" i="10"/>
  <c r="K44" i="10"/>
  <c r="M44" i="10" s="1"/>
  <c r="E44" i="10"/>
  <c r="K40" i="10"/>
  <c r="M40" i="10" s="1"/>
  <c r="E40" i="10"/>
  <c r="K39" i="10"/>
  <c r="M39" i="10" s="1"/>
  <c r="E39" i="10"/>
  <c r="K38" i="10"/>
  <c r="M38" i="10" s="1"/>
  <c r="E38" i="10"/>
  <c r="K37" i="10"/>
  <c r="M37" i="10" s="1"/>
  <c r="E37" i="10"/>
  <c r="Q30" i="10"/>
  <c r="K30" i="10"/>
  <c r="M30" i="10" s="1"/>
  <c r="E30" i="10"/>
  <c r="Q26" i="10"/>
  <c r="E26" i="10"/>
  <c r="Q24" i="10"/>
  <c r="E24" i="10"/>
  <c r="Q23" i="10"/>
  <c r="E23" i="10"/>
  <c r="Q22" i="10"/>
  <c r="E22" i="10"/>
  <c r="Q21" i="10"/>
  <c r="E21" i="10"/>
  <c r="Q20" i="10"/>
  <c r="E20" i="10"/>
  <c r="Q19" i="10"/>
  <c r="E19" i="10"/>
  <c r="Q18" i="10"/>
  <c r="E18" i="10"/>
  <c r="Q17" i="10"/>
  <c r="E17" i="10"/>
  <c r="Q16" i="10"/>
  <c r="E16" i="10"/>
  <c r="Q15" i="10"/>
  <c r="E15" i="10"/>
  <c r="Q14" i="10"/>
  <c r="E14" i="10"/>
  <c r="Q10" i="10"/>
  <c r="E10" i="10"/>
  <c r="Q9" i="10"/>
  <c r="E9" i="10"/>
  <c r="Q8" i="10"/>
  <c r="E8" i="10"/>
  <c r="Q7" i="10"/>
  <c r="E7" i="10"/>
  <c r="X32" i="8"/>
  <c r="E69" i="8" s="1"/>
  <c r="N32" i="8"/>
  <c r="AC32" i="8" s="1"/>
  <c r="X31" i="8"/>
  <c r="E68" i="8" s="1"/>
  <c r="N31" i="8"/>
  <c r="AC31" i="8" s="1"/>
  <c r="X26" i="8"/>
  <c r="N26" i="8"/>
  <c r="X28" i="8"/>
  <c r="N28" i="8"/>
  <c r="X23" i="8"/>
  <c r="N23" i="8"/>
  <c r="X22" i="8"/>
  <c r="N22" i="8"/>
  <c r="X21" i="8"/>
  <c r="N21" i="8"/>
  <c r="X20" i="8"/>
  <c r="N20" i="8"/>
  <c r="X19" i="8"/>
  <c r="N19" i="8"/>
  <c r="X18" i="8"/>
  <c r="N18" i="8"/>
  <c r="X17" i="8"/>
  <c r="N17" i="8"/>
  <c r="X16" i="8"/>
  <c r="N16" i="8"/>
  <c r="X15" i="8"/>
  <c r="N15" i="8"/>
  <c r="X14" i="8"/>
  <c r="N14" i="8"/>
  <c r="X10" i="8"/>
  <c r="E47" i="8" s="1"/>
  <c r="N10" i="8"/>
  <c r="AC10" i="8" s="1"/>
  <c r="AB10" i="8"/>
  <c r="S10" i="8"/>
  <c r="M10" i="10" s="1"/>
  <c r="R10" i="8"/>
  <c r="X9" i="8"/>
  <c r="E46" i="8" s="1"/>
  <c r="N9" i="8"/>
  <c r="AC9" i="8" s="1"/>
  <c r="AB9" i="8"/>
  <c r="S9" i="8"/>
  <c r="M9" i="10" s="1"/>
  <c r="R9" i="8"/>
  <c r="X8" i="8"/>
  <c r="E45" i="8" s="1"/>
  <c r="N8" i="8"/>
  <c r="AB8" i="8"/>
  <c r="R8" i="8"/>
  <c r="X7" i="8"/>
  <c r="E44" i="8" s="1"/>
  <c r="V7" i="8"/>
  <c r="N7" i="8"/>
  <c r="L7" i="8"/>
  <c r="AB7" i="8" s="1"/>
  <c r="F7" i="8"/>
  <c r="D7" i="8"/>
  <c r="R7" i="8" s="1"/>
  <c r="C28" i="7"/>
  <c r="U7" i="7"/>
  <c r="V7" i="7"/>
  <c r="N7" i="7"/>
  <c r="D7" i="7"/>
  <c r="M7" i="7" s="1"/>
  <c r="S9" i="10" l="1"/>
  <c r="K23" i="12"/>
  <c r="G40" i="10"/>
  <c r="S10" i="10"/>
  <c r="G38" i="10"/>
  <c r="G39" i="10"/>
  <c r="G28" i="12"/>
  <c r="C30" i="12"/>
  <c r="I31" i="12"/>
  <c r="G34" i="12"/>
  <c r="G37" i="10"/>
  <c r="E65" i="8"/>
  <c r="G58" i="10" s="1"/>
  <c r="E51" i="8"/>
  <c r="G44" i="10" s="1"/>
  <c r="E57" i="8"/>
  <c r="G50" i="10" s="1"/>
  <c r="E52" i="8"/>
  <c r="G45" i="10" s="1"/>
  <c r="AC16" i="8"/>
  <c r="S16" i="10" s="1"/>
  <c r="E58" i="8"/>
  <c r="G51" i="10" s="1"/>
  <c r="E59" i="8"/>
  <c r="G52" i="10" s="1"/>
  <c r="E54" i="8"/>
  <c r="G47" i="10" s="1"/>
  <c r="E60" i="8"/>
  <c r="G53" i="10" s="1"/>
  <c r="E55" i="8"/>
  <c r="G48" i="10" s="1"/>
  <c r="E53" i="8"/>
  <c r="G46" i="10" s="1"/>
  <c r="E56" i="8"/>
  <c r="G49" i="10" s="1"/>
  <c r="E63" i="8"/>
  <c r="G56" i="10" s="1"/>
  <c r="AC22" i="8"/>
  <c r="S22" i="10" s="1"/>
  <c r="AC17" i="8"/>
  <c r="S17" i="10" s="1"/>
  <c r="AC23" i="8"/>
  <c r="S23" i="10" s="1"/>
  <c r="AC18" i="8"/>
  <c r="S18" i="10" s="1"/>
  <c r="AC28" i="8"/>
  <c r="S28" i="10" s="1"/>
  <c r="S28" i="8"/>
  <c r="M28" i="10" s="1"/>
  <c r="AC19" i="8"/>
  <c r="S19" i="10" s="1"/>
  <c r="AC26" i="8"/>
  <c r="S26" i="10" s="1"/>
  <c r="AC14" i="8"/>
  <c r="S14" i="10" s="1"/>
  <c r="AC20" i="8"/>
  <c r="S20" i="10" s="1"/>
  <c r="S20" i="8"/>
  <c r="AC15" i="8"/>
  <c r="S15" i="10" s="1"/>
  <c r="AC21" i="8"/>
  <c r="S21" i="10" s="1"/>
  <c r="K34" i="8"/>
  <c r="M34" i="8"/>
  <c r="U34" i="8"/>
  <c r="V34" i="8" s="1"/>
  <c r="W34" i="8"/>
  <c r="AC7" i="8"/>
  <c r="S7" i="10" s="1"/>
  <c r="X33" i="8"/>
  <c r="E70" i="8" s="1"/>
  <c r="N33" i="8"/>
  <c r="AC33" i="8" s="1"/>
  <c r="AC8" i="8"/>
  <c r="S8" i="10" s="1"/>
  <c r="S8" i="8"/>
  <c r="M8" i="10" s="1"/>
  <c r="S7" i="8"/>
  <c r="M7" i="10" s="1"/>
  <c r="N24" i="8"/>
  <c r="X24" i="8"/>
  <c r="E61" i="8" s="1"/>
  <c r="G54" i="10" s="1"/>
  <c r="E23" i="12"/>
  <c r="K27" i="12"/>
  <c r="G29" i="12"/>
  <c r="C31" i="12"/>
  <c r="G32" i="12"/>
  <c r="K33" i="12"/>
  <c r="G35" i="12"/>
  <c r="G23" i="12"/>
  <c r="C28" i="12"/>
  <c r="I29" i="12"/>
  <c r="E31" i="12"/>
  <c r="I32" i="12"/>
  <c r="C34" i="12"/>
  <c r="I35" i="12"/>
  <c r="I23" i="12"/>
  <c r="E28" i="12"/>
  <c r="K29" i="12"/>
  <c r="G31" i="12"/>
  <c r="K32" i="12"/>
  <c r="M32" i="12" s="1"/>
  <c r="E34" i="12"/>
  <c r="K35" i="12"/>
  <c r="C27" i="12"/>
  <c r="I28" i="12"/>
  <c r="E30" i="12"/>
  <c r="K31" i="12"/>
  <c r="C33" i="12"/>
  <c r="I34" i="12"/>
  <c r="E27" i="12"/>
  <c r="K28" i="12"/>
  <c r="G30" i="12"/>
  <c r="E33" i="12"/>
  <c r="K34" i="12"/>
  <c r="G27" i="12"/>
  <c r="C29" i="12"/>
  <c r="I30" i="12"/>
  <c r="C32" i="12"/>
  <c r="C35" i="12"/>
  <c r="I27" i="12"/>
  <c r="E29" i="12"/>
  <c r="E32" i="12"/>
  <c r="M31" i="12" l="1"/>
  <c r="I36" i="12"/>
  <c r="G36" i="12"/>
  <c r="X34" i="8"/>
  <c r="Z34" i="8"/>
  <c r="B47" i="2" s="1"/>
  <c r="P34" i="8"/>
  <c r="B46" i="2" s="1"/>
  <c r="N34" i="8"/>
  <c r="N36" i="8" s="1"/>
  <c r="AC24" i="8"/>
  <c r="S24" i="10" s="1"/>
  <c r="S24" i="8"/>
  <c r="L34" i="8"/>
  <c r="AB34" i="8" s="1"/>
  <c r="E36" i="12"/>
  <c r="C36" i="12"/>
  <c r="K36" i="12"/>
  <c r="E71" i="8" l="1"/>
  <c r="G60" i="10" s="1"/>
  <c r="B56" i="2" s="1"/>
  <c r="X36" i="8"/>
  <c r="AC34" i="8"/>
  <c r="S30" i="10" s="1"/>
  <c r="B55" i="2" s="1"/>
  <c r="L65" i="8"/>
  <c r="L73" i="8" s="1"/>
  <c r="M65" i="8" l="1"/>
  <c r="M58" i="10" s="1"/>
  <c r="B57" i="2" s="1"/>
  <c r="K14" i="10"/>
  <c r="M14" i="10" s="1"/>
  <c r="K24" i="10"/>
  <c r="M24" i="10" s="1"/>
  <c r="K23" i="10"/>
  <c r="M23" i="10" s="1"/>
  <c r="K22" i="10"/>
  <c r="M22" i="10" s="1"/>
  <c r="K21" i="10"/>
  <c r="M21" i="10" s="1"/>
  <c r="K20" i="10"/>
  <c r="M20" i="10" s="1"/>
  <c r="K19" i="10"/>
  <c r="M19" i="10" s="1"/>
  <c r="K18" i="10"/>
  <c r="M18" i="10" s="1"/>
  <c r="K17" i="10"/>
  <c r="M17" i="10" s="1"/>
  <c r="K16" i="10"/>
  <c r="M16" i="10" s="1"/>
  <c r="K15" i="10"/>
  <c r="M15" i="10" s="1"/>
  <c r="B54" i="2" l="1"/>
</calcChain>
</file>

<file path=xl/sharedStrings.xml><?xml version="1.0" encoding="utf-8"?>
<sst xmlns="http://schemas.openxmlformats.org/spreadsheetml/2006/main" count="2512" uniqueCount="960">
  <si>
    <t>Yes</t>
  </si>
  <si>
    <t>No</t>
  </si>
  <si>
    <t>This table has the error messages for WS 2 and 2a:</t>
  </si>
  <si>
    <t>UTIL is "Yes", LAA is &gt;= Medicare Fee</t>
  </si>
  <si>
    <t>Valid</t>
  </si>
  <si>
    <t>UTIL is "No", LAA&gt;Fee</t>
  </si>
  <si>
    <t>Column has been reported as "No Utilization", however an Allowed Amount has been provided.  Please check Utilization.</t>
  </si>
  <si>
    <t>UTIL is "Yes", LAA is &lt; Medicare Fee</t>
  </si>
  <si>
    <t>Please complete Worksheet 2a for this CPT Code - May be out of compliance</t>
  </si>
  <si>
    <t>UTIL is "No", LAA&lt;Fee</t>
  </si>
  <si>
    <t>Message when UTIL is blank and LAA non-blank</t>
  </si>
  <si>
    <t>UTIL is "Yes", but no LAA provided</t>
  </si>
  <si>
    <t>Please provide Lowest Allowed Amount.</t>
  </si>
  <si>
    <t>Column C has no dollar amount</t>
  </si>
  <si>
    <t>No Medicare Fee Available</t>
  </si>
  <si>
    <t>Valid - Contracted Fee is &gt;= Medicare Fee</t>
  </si>
  <si>
    <t>May be out of compliance</t>
  </si>
  <si>
    <t>WS 2a - col D blank, but Col E&gt;0</t>
  </si>
  <si>
    <t>Please enter an Allowed amount</t>
  </si>
  <si>
    <t>Error Messages in Demographic Worksheet</t>
  </si>
  <si>
    <t>ERROR, Membership reported for Delaware Residents must be less than Total (Delaware Residents is a subset of the Total market)</t>
  </si>
  <si>
    <t>This table has the Market Segment possible selections</t>
  </si>
  <si>
    <t>Individual Market</t>
  </si>
  <si>
    <t>Small Group Market</t>
  </si>
  <si>
    <t>Large Group Market</t>
  </si>
  <si>
    <t>Student Health Plan Market</t>
  </si>
  <si>
    <t>Please confirm the the market segment specified is consistent with Worksheets 2, 2a, 3, 3a, and 4.</t>
  </si>
  <si>
    <t>Error Messages in Worksheet 3a and 4:</t>
  </si>
  <si>
    <t>ERROR, attributed data must be a subset (lower) than total data</t>
  </si>
  <si>
    <t>ERROR, Professional primary care must be less than Total professional</t>
  </si>
  <si>
    <t>ERROR, CY 2023 (CY 2023 / CY2022) Trend doesn't match Worksheet 3a</t>
  </si>
  <si>
    <t>ERROR, CY 2024 (CY 2024 / CY2023) Trend doesn't match Worksheet 3a</t>
  </si>
  <si>
    <t>Trend Consistency Check Tolerance</t>
  </si>
  <si>
    <t>This table has the error meessages for above threshold in the Overview WS, wrt WS 3</t>
  </si>
  <si>
    <t>Year</t>
  </si>
  <si>
    <t>Check Compliance of CY % of Medical is below thresholds</t>
  </si>
  <si>
    <t>No Check</t>
  </si>
  <si>
    <t>This table has the thresholds for price growth cap and also the associated error messages</t>
  </si>
  <si>
    <t>IP Hos Price Trend Check</t>
  </si>
  <si>
    <t>OP Hos Price Trend Check</t>
  </si>
  <si>
    <t>Other Medical Price Trend Check</t>
  </si>
  <si>
    <t>Error messages</t>
  </si>
  <si>
    <t>No error messages</t>
  </si>
  <si>
    <t>No cap</t>
  </si>
  <si>
    <t>Selections in WS 3b. For "Year"</t>
  </si>
  <si>
    <t>CY 2022</t>
  </si>
  <si>
    <t>Selections in WS 3b. For "Participating"</t>
  </si>
  <si>
    <t>Participating</t>
  </si>
  <si>
    <t>Not Participating</t>
  </si>
  <si>
    <t>Selections in WS 3b. For "Participating Program(s)"</t>
  </si>
  <si>
    <t>Error message in WS 3b. for "Participating Program(s)" other than "None", when Non-participating PCP.</t>
  </si>
  <si>
    <t>Carrier</t>
  </si>
  <si>
    <t>NCQA PCMH</t>
  </si>
  <si>
    <t>Primary Care First</t>
  </si>
  <si>
    <t>None</t>
  </si>
  <si>
    <t>ERROR, Data provided in this section is for Non-Participating PCPs.  However, you have selected a Participating Program of something besides None.  Please provide an explanation in Column O.</t>
  </si>
  <si>
    <t>Other</t>
  </si>
  <si>
    <t>Audit</t>
  </si>
  <si>
    <t>Attestation</t>
  </si>
  <si>
    <t>Attestation and Audit</t>
  </si>
  <si>
    <t xml:space="preserve">Delaware Affordability Standards Data Request Template </t>
  </si>
  <si>
    <t>Overview</t>
  </si>
  <si>
    <t>Health Insurance Carrier Name:</t>
  </si>
  <si>
    <t>Carrier Lead Contact:</t>
  </si>
  <si>
    <t>Market Segment:</t>
  </si>
  <si>
    <t>This dashboard shows summary information and potential areas where data may have been provided in error.</t>
  </si>
  <si>
    <t>Worksheet 2 and 2a: Issues</t>
  </si>
  <si>
    <t>Issue</t>
  </si>
  <si>
    <t>Lowest Allowed Amount Less Than Medicare Fee</t>
  </si>
  <si>
    <t xml:space="preserve">Total Potential Underpayment </t>
  </si>
  <si>
    <t>Worksheet 3:  Primary Care % of Medical</t>
  </si>
  <si>
    <t>Primary Care % of Medical (from Worksheet 3)</t>
  </si>
  <si>
    <t>Check Compliance: % of Medical must be above threshold</t>
  </si>
  <si>
    <t>Worksheet 3 Check</t>
  </si>
  <si>
    <t>Worksheet 3a: # of Errors</t>
  </si>
  <si>
    <t>Worksheet 4: # of Errors</t>
  </si>
  <si>
    <t>CY 2022 (CY 2022 / CY2021)</t>
  </si>
  <si>
    <t>CY 2023 (CY 2023 / CY2022)</t>
  </si>
  <si>
    <t>CY 2024 (CY 2024 / CY2023)</t>
  </si>
  <si>
    <t>History of Hospital IP, OP, Other price trend</t>
  </si>
  <si>
    <t>IP Hos Price Trend (from Worksheet 4)</t>
  </si>
  <si>
    <t>OP Hos Price Trend (from Worksheet 4)</t>
  </si>
  <si>
    <t>Other Medical Price Trend (from Worksheet 4)</t>
  </si>
  <si>
    <t>IP price growth threshold</t>
  </si>
  <si>
    <t>OP price growth threshold</t>
  </si>
  <si>
    <t>IP Price Growth Check</t>
  </si>
  <si>
    <t>OP Price Growth Check</t>
  </si>
  <si>
    <t xml:space="preserve">Please Indicate Market Segment: </t>
  </si>
  <si>
    <t>Facility Price</t>
  </si>
  <si>
    <t>Non-Facility Price</t>
  </si>
  <si>
    <t xml:space="preserve">Facility Price </t>
  </si>
  <si>
    <t xml:space="preserve">Non-Facility Price </t>
  </si>
  <si>
    <t>CPT Code</t>
  </si>
  <si>
    <t>Description</t>
  </si>
  <si>
    <t xml:space="preserve">Medicare Fee for Delaware (Non-Facility) </t>
  </si>
  <si>
    <t xml:space="preserve">Lowest Allowed Amount </t>
  </si>
  <si>
    <t xml:space="preserve">Check (If Lower than Medicare) </t>
  </si>
  <si>
    <t xml:space="preserve">Lowest Contracted Fee </t>
  </si>
  <si>
    <t>Drainage Of Skin Abscess Simple</t>
  </si>
  <si>
    <t>Drainage Of Skin Abscess Complicated</t>
  </si>
  <si>
    <t>Drainage Of Pilonidal Cyst Simple</t>
  </si>
  <si>
    <t xml:space="preserve">Remove Foreign Body Simple </t>
  </si>
  <si>
    <t xml:space="preserve">Remove Foreign Body Complicated </t>
  </si>
  <si>
    <t>Puncture Drainage Of Lesion</t>
  </si>
  <si>
    <t>Debride Infected Skin</t>
  </si>
  <si>
    <t>Trim Skin Lesion Single</t>
  </si>
  <si>
    <t>Trim Skin Lesions 2 To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</si>
  <si>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</si>
  <si>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</si>
  <si>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</si>
  <si>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</si>
  <si>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</si>
  <si>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</si>
  <si>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</si>
  <si>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</si>
  <si>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</si>
  <si>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 Cm</t>
  </si>
  <si>
    <t>Exc H-F-Nk-Sp B9+Marg 0.5/&lt; Cm</t>
  </si>
  <si>
    <t>Exc H-F-Nk-Sp B9+Marg 0.6-1 Cm</t>
  </si>
  <si>
    <t>Exc H-F-Nk-Sp B9+Marg 1.1-2 Cm</t>
  </si>
  <si>
    <t>Exc H-F-Nk-Sp B9+Marg 2.1-3 Cm</t>
  </si>
  <si>
    <t>Trimming Nondystrophic Nails Any Number</t>
  </si>
  <si>
    <t>Debride Nail 1-5</t>
  </si>
  <si>
    <t>Debride Nail 6+</t>
  </si>
  <si>
    <t xml:space="preserve">Removal Of Nail Plate Simple </t>
  </si>
  <si>
    <t>Evacuation Subungual Hematoma</t>
  </si>
  <si>
    <t>Removal Of Nail Bed Partial/Complete</t>
  </si>
  <si>
    <t>Excision Of Nail Fold Toe</t>
  </si>
  <si>
    <t>Inject Skin Lesions &lt;/W 7</t>
  </si>
  <si>
    <t>Inject Skin &gt;7 Lesions</t>
  </si>
  <si>
    <t>Drainage Of Breast Lesion</t>
  </si>
  <si>
    <t>Removal Of Foreign Body Simple</t>
  </si>
  <si>
    <t>Inj Tendon Sheath/Ligament</t>
  </si>
  <si>
    <t>Inj Tendon Origin/Insertion</t>
  </si>
  <si>
    <t>Inj Trigger Point 1/2 Muscl</t>
  </si>
  <si>
    <t>Inject Trigger Points 3/&gt;</t>
  </si>
  <si>
    <t>Drain/Inj Joint/Bursa W/O Us Small</t>
  </si>
  <si>
    <t>Drain/Inj Joint/Bursa W/O Us Intermediate</t>
  </si>
  <si>
    <t>Drain/Inj Joint/Bursa W/O Us Major</t>
  </si>
  <si>
    <t>Drain/Inj Ganglion Cyst</t>
  </si>
  <si>
    <t>Closed Treat Radial Head Sublx Child</t>
  </si>
  <si>
    <t>Removal Foreign Body Intranasal Office Procedure</t>
  </si>
  <si>
    <t>Routine Venipuncture</t>
  </si>
  <si>
    <t xml:space="preserve">Clear Outer Ear Canal W/Out Anesthesia </t>
  </si>
  <si>
    <t xml:space="preserve">Remove Impacted Ear Wax Irrigation </t>
  </si>
  <si>
    <t xml:space="preserve">Remove Impacted Ear Wax Instruments </t>
  </si>
  <si>
    <t>Urinalysis Dip Stick/Tablet Reagnt Non-Auto Micrscpy</t>
  </si>
  <si>
    <t>Urinalysis Dip Stick/Tablet Reagent Auto Microscopy</t>
  </si>
  <si>
    <t>Urine Pregnancy Test Visual Color Comparison</t>
  </si>
  <si>
    <t>Urine Albumin Semiquantitative</t>
  </si>
  <si>
    <t>Blood Occult Peroxidase Actv Qual Feces 1 Determination</t>
  </si>
  <si>
    <t>Blood Occult Peroxidase Actv Qual Feces 1-3 Spec Determination</t>
  </si>
  <si>
    <t>Cholesterol Serum/Whole Blood Total</t>
  </si>
  <si>
    <t>Glucose Quantitative Blood Xcpt Reagent Strip</t>
  </si>
  <si>
    <t>Glucose Blood Reagent Strip</t>
  </si>
  <si>
    <t>Glucose Post Glucose Dose</t>
  </si>
  <si>
    <t>Gluc Bld Glucouse Device Spec Home Use</t>
  </si>
  <si>
    <t>Assay Of Lead</t>
  </si>
  <si>
    <t>Lipoprotein Dir Meas High Density Cholesterol</t>
  </si>
  <si>
    <t>Blood Count Spun Microhematocrit</t>
  </si>
  <si>
    <t>Blood Count Hematocrit</t>
  </si>
  <si>
    <t>Blood Count Hemoglobin</t>
  </si>
  <si>
    <t>Skin Test Tuberculosis Intradermal</t>
  </si>
  <si>
    <t>Smr Prim Src Gram/Giemsa Stain Bct Fungi/Cel</t>
  </si>
  <si>
    <t>Immunoassay Streptococcus Group A</t>
  </si>
  <si>
    <t>Immunizations/Injections</t>
  </si>
  <si>
    <t>Immunization Admin 1St/Only Component 18 Years&lt;</t>
  </si>
  <si>
    <t>Immunization Admin Each Addl Component 18 Years&lt;</t>
  </si>
  <si>
    <t>Immunization Admin 1 Vaccine Single/Combo</t>
  </si>
  <si>
    <t>Immunization Admin Each Add-On Single/Combo</t>
  </si>
  <si>
    <t>Immunization Admin Oral/Nasal Single/Combo</t>
  </si>
  <si>
    <t>Immunization Admin Oral/Nasal Addl Single/Combo</t>
  </si>
  <si>
    <t>Pure Tone Hearing Test Air</t>
  </si>
  <si>
    <t>Pure Tone Audiometry Air</t>
  </si>
  <si>
    <t>Evoked Auditory Test Qual</t>
  </si>
  <si>
    <t>Tympanometry</t>
  </si>
  <si>
    <t>Distortion Product Evoked Otoacoustic Emissions Limited</t>
  </si>
  <si>
    <t>Distortion Product Evoked Otoacoustic Emissions Comprehensive</t>
  </si>
  <si>
    <t>Ecg Routine Ecg W/Least 12 Lds W/I&amp;R</t>
  </si>
  <si>
    <t>Ecg Routine Ecg W/Least 12 Lds Trcg Only W/O I&amp;R</t>
  </si>
  <si>
    <t>Ecg Routine Ecg W/Least 12 Lds I&amp;R Only</t>
  </si>
  <si>
    <t>Rhythm Ecg 1-3 Leads W/Interpretation &amp; Report</t>
  </si>
  <si>
    <t>Xtrnl Pt Activ Ecg Transmis W/R&amp;I &lt;/30 Days</t>
  </si>
  <si>
    <t>Ambl Bld Press W/Tape&amp;/Disk 24/&gt; Hr Alys I&amp;R</t>
  </si>
  <si>
    <t>Spirometry</t>
  </si>
  <si>
    <t>Pt Recorded Spirometry Complex</t>
  </si>
  <si>
    <t>Pt Recorded Spirometry Simple</t>
  </si>
  <si>
    <t>Review Pt Spirometry</t>
  </si>
  <si>
    <t xml:space="preserve">Bronchodilation Responsiveness </t>
  </si>
  <si>
    <t>Bronchodilation Provocation Evaluation</t>
  </si>
  <si>
    <t>Respiratory Flow Volume Loop</t>
  </si>
  <si>
    <t>Pressurized/Nonpressurized Inhalation Treatment</t>
  </si>
  <si>
    <t>Demo&amp;/Eval Of Pt Utiliz Aersl Gen/Neb/Inhlr/Ip</t>
  </si>
  <si>
    <t>Noninvasive Ear/Pulse Oximetry Single Deter</t>
  </si>
  <si>
    <t>Noninvasive Ear/Pulse Oximetry Multiple Deter</t>
  </si>
  <si>
    <t>Prof Services Allergen Immutherapy Single Injection</t>
  </si>
  <si>
    <t>Prof Services Allergen Immutherapy Multiple Injection</t>
  </si>
  <si>
    <t>Assessment of aphasia</t>
  </si>
  <si>
    <t>Physician or licensed speech pathologist, evaluates the Pt for aphasia</t>
  </si>
  <si>
    <t>Developmental Screen W/Score</t>
  </si>
  <si>
    <t>Brief Emotional/Behav Assmt</t>
  </si>
  <si>
    <t>Health Behavior Assessment Or Re-Assessment</t>
  </si>
  <si>
    <t>Health Behavior Intervention, Individual Face-To-Face 30 Min</t>
  </si>
  <si>
    <t xml:space="preserve">Health Behavior Intervention, Individual Face-To-Face 15 Min </t>
  </si>
  <si>
    <t>Pt-Focused Hlth Risk Assmt</t>
  </si>
  <si>
    <t>Caregiver Health Risk Assmt</t>
  </si>
  <si>
    <t>Debridement Open Wound 20 Sq Cm/&lt;</t>
  </si>
  <si>
    <t>Rmvl Devital Tiss N-Slctv Dbrdmt W/O Anes 1 Sess</t>
  </si>
  <si>
    <t>Medical Nutrition Indiv In</t>
  </si>
  <si>
    <t>Self-Mgmt Educ &amp; Train 1 Pt</t>
  </si>
  <si>
    <t>Self-Mgmt Educ/Train 2-4 Pt</t>
  </si>
  <si>
    <t>Self-Mgmt Educ/Train 5-8 Pt</t>
  </si>
  <si>
    <t>Hc Pro Phone Call 5-10 Min</t>
  </si>
  <si>
    <t>Non-Physician Telephone Services 11-20 Min</t>
  </si>
  <si>
    <t>Non-Physician Telephone Services 21-30 Min</t>
  </si>
  <si>
    <t>Online Service By Hc Pro</t>
  </si>
  <si>
    <t>Specimen Handling Office-Lab</t>
  </si>
  <si>
    <t>Postop Follow-Up Visit</t>
  </si>
  <si>
    <t>Medical Services After Hrs</t>
  </si>
  <si>
    <t>Med Serv Evening/Wkend/Holiday</t>
  </si>
  <si>
    <t>Med Service Out Of Office</t>
  </si>
  <si>
    <t>Office Emergency Care</t>
  </si>
  <si>
    <t>Pt Education Materials</t>
  </si>
  <si>
    <t>Phys/QHP  Education Materials for Pts In Group Setting</t>
  </si>
  <si>
    <t>Visual Acuity Screen</t>
  </si>
  <si>
    <t xml:space="preserve">Ocular Instrumnt Screen Bil Remote Analysis </t>
  </si>
  <si>
    <t xml:space="preserve">Ocular Instrumnt Screen Bil On Site Analysis </t>
  </si>
  <si>
    <t>App Topical Fluoride Varnish</t>
  </si>
  <si>
    <t>Office/OutPt Visit New 15-29 Min</t>
  </si>
  <si>
    <t>Office/OutPt Visit New 30-44 Min</t>
  </si>
  <si>
    <t>Office/OutPt Visit New 45-59 Min</t>
  </si>
  <si>
    <t>Office/OutPt Visit New 60-74 Min</t>
  </si>
  <si>
    <t>Office/OutPt Visit Est</t>
  </si>
  <si>
    <t>Office/OutPt Visit Est 10-19 Min</t>
  </si>
  <si>
    <t>Office/OutPt Visit Est 20-29 Min</t>
  </si>
  <si>
    <t>Office/OutPt Visit Est 30-39 Min</t>
  </si>
  <si>
    <t>Office/OutPt Visit Est 40-54 Min</t>
  </si>
  <si>
    <t>Office Or Other OutPt Consultations 15 Min</t>
  </si>
  <si>
    <t>Office Or Other OutPt Consultations 30 Min</t>
  </si>
  <si>
    <t xml:space="preserve">Office Or Other OutPt Consultations 40 Min </t>
  </si>
  <si>
    <t>Office Or Other OutPt Consultations 60 Min</t>
  </si>
  <si>
    <t xml:space="preserve">Office Or Other OutPt Consultations 80 Min </t>
  </si>
  <si>
    <t>Domiciliary Or Rest Home Custodial Care 20 Min</t>
  </si>
  <si>
    <t xml:space="preserve">Domiciliary Or Rest Home Custodial Care 30 Min </t>
  </si>
  <si>
    <t>Domiciliary Or Rest Home Custodial Care 45 Min</t>
  </si>
  <si>
    <t>Domiciliary Or Rest Home Custodial Care 60 Min</t>
  </si>
  <si>
    <t>Domiciliary Or Rest Home Custodial Care 75 Min</t>
  </si>
  <si>
    <t>Domiciiary Or Rest Home Evaluation 15 Min</t>
  </si>
  <si>
    <t xml:space="preserve">Domiciliary Or Rest Home Evaluation 25 Min </t>
  </si>
  <si>
    <t xml:space="preserve">Domiciliary Or Rest Home Evaluation 40 Min </t>
  </si>
  <si>
    <t xml:space="preserve">Domiciliary Or Rest Home Evaluation 60 Min </t>
  </si>
  <si>
    <t>Individual Physician Supervision Of Pt (W/OutPt) In Home, Domiciliary Or Rest Home Complex 15-29 Min</t>
  </si>
  <si>
    <t>Individual Physician Supervision Of Pt (W/OutPt) In Home, Domiciliary Or Rest Home Complex 30 Min</t>
  </si>
  <si>
    <t xml:space="preserve">Home Visit New Pt 20 Min </t>
  </si>
  <si>
    <t xml:space="preserve">Home Visit New Pt 30 Min </t>
  </si>
  <si>
    <t>Home Visit New Pt 45 Min</t>
  </si>
  <si>
    <t xml:space="preserve">Home Visit New Pt 60 Min </t>
  </si>
  <si>
    <t>Home Visit New Pt 75 Min</t>
  </si>
  <si>
    <t>Home Visit New Pt</t>
  </si>
  <si>
    <t>Home Visit Established Pt 15 Min</t>
  </si>
  <si>
    <t>Home Visit Established Pt 25 Min</t>
  </si>
  <si>
    <t>Home Visit Established Pt 40 Min</t>
  </si>
  <si>
    <t xml:space="preserve">Home Visit Established Pt 60 Min </t>
  </si>
  <si>
    <t>Prolonged Service OutPt 60 Min</t>
  </si>
  <si>
    <t>Prolonged Service OutPt Add 30 Min</t>
  </si>
  <si>
    <t>Prolonged Service Requiring Unit/Floor 60 Min</t>
  </si>
  <si>
    <t>Prolonged Service Requiring Unit/Floor Add 30 Min</t>
  </si>
  <si>
    <t xml:space="preserve">Prolong Service W/O Contact </t>
  </si>
  <si>
    <t>Prolong Serv W/O Contact Add 30 Min</t>
  </si>
  <si>
    <t>Team Conf W/ Pt By Healthcare Prof 30 Min W/Physician</t>
  </si>
  <si>
    <t xml:space="preserve">Team Conf W/Out Pt By Healthcare Prof 30 Min W/Physician </t>
  </si>
  <si>
    <t xml:space="preserve">Team Conf W/Out Pt By Healthcare Prof 30 Min W/Out Physician </t>
  </si>
  <si>
    <t>Home/Nursing Facility Visits 15-29 Min</t>
  </si>
  <si>
    <t>Home/Nursing Facility Visits 30 Min</t>
  </si>
  <si>
    <t>Init Pm E/M New Pat Infant</t>
  </si>
  <si>
    <t>Init Pm E/M New Pat 1-4 Yrs</t>
  </si>
  <si>
    <t>Prev Visit New Age 5-11</t>
  </si>
  <si>
    <t>Prev Visit New Age 12-17</t>
  </si>
  <si>
    <t>Prev Visit New Age 18-39</t>
  </si>
  <si>
    <t>Prev Visit New Age 40-64</t>
  </si>
  <si>
    <t>Periodic Pm Reeval Est Pat Infant 1&gt;</t>
  </si>
  <si>
    <t>Prev Visit Est Age 1-4</t>
  </si>
  <si>
    <t>Prev Visit Est Age 5-11</t>
  </si>
  <si>
    <t>Prev Visit Est Age 12-17</t>
  </si>
  <si>
    <t>Prev Visit Est Age 18-39</t>
  </si>
  <si>
    <t>Prev Visit Est Age 40-64</t>
  </si>
  <si>
    <t>Per Pm Reeval Est Pat 65+ Yr</t>
  </si>
  <si>
    <t>Preventive Counseling Indiv 15 Min</t>
  </si>
  <si>
    <t>Preventive Counseling Indiv 30 Min</t>
  </si>
  <si>
    <t>Preventive Counseling Indiv 45 Min</t>
  </si>
  <si>
    <t>Preventive Counseling Indiv 60 Min</t>
  </si>
  <si>
    <t>Behav Chng Smoking 3-10 Min</t>
  </si>
  <si>
    <t>Behav Chng Smoking &gt; 10 Min</t>
  </si>
  <si>
    <t>Audit/Dast 15-30 Min</t>
  </si>
  <si>
    <t>Alcohol/Substance Screen &amp; Intervention &gt;30 Min</t>
  </si>
  <si>
    <t>Preventive Counseling Group 30 Min</t>
  </si>
  <si>
    <t xml:space="preserve">Preventive Counseling Group 60 Min </t>
  </si>
  <si>
    <t>Online Digital Evaluation And Management Service For An Established Pt For Up To 7 Days Cumulative Time During The 7 Days, 5-10 Min</t>
  </si>
  <si>
    <t>Online Digital Evaluation And Management Service For An Established Pt For Up To 7 Days Cumulative Time During The 7 Days, 11-20 Min</t>
  </si>
  <si>
    <t>Online Digital Evaluation And Management Service For An Established Pt For Up To 7 Days Cumulative Time During The 7 Days, 21 Or More Min</t>
  </si>
  <si>
    <t>Unlisted Preventive Service</t>
  </si>
  <si>
    <t>Phys/Qhp Telephone Evaluation 5-10 Min</t>
  </si>
  <si>
    <t>Phone E/M Phys/Qhp 11-20 Min</t>
  </si>
  <si>
    <t>Phys/Qhp Telephone Evaluation 21-30 Min</t>
  </si>
  <si>
    <t xml:space="preserve">Interprofessional Electronic Health Assessment  5-10 Min </t>
  </si>
  <si>
    <t xml:space="preserve">Interprofessional Electronic Health Assessment  11-20 Min </t>
  </si>
  <si>
    <t xml:space="preserve">Interprofessional Electronic Health Assessment  21-30  Min </t>
  </si>
  <si>
    <t>Interprofessional Electronic Health Assessment  31 Min &lt;</t>
  </si>
  <si>
    <t>Interprofessional Electronic Health Assessment 5 Min &gt;</t>
  </si>
  <si>
    <t>Interprofessional Electronic Health Record Referral Service(S) Provided By A Treating Physician Health Care Professional, &gt; 16 Min</t>
  </si>
  <si>
    <t xml:space="preserve">Remote Monitoring Physiologic Parameters Initial </t>
  </si>
  <si>
    <t xml:space="preserve">Remote Monitoring Physiologic Parameters Programed Transmission </t>
  </si>
  <si>
    <t>Work Related Disability Exam</t>
  </si>
  <si>
    <t>Disability Examination</t>
  </si>
  <si>
    <t>Remote Physiologic Monitoring Treatment Management Services,  First 20 Min</t>
  </si>
  <si>
    <t>Remote Physiologic Monitoring Treatment Management Services,  Additional 20 Min</t>
  </si>
  <si>
    <t>Assmt &amp; Care Planning Pt W/Cognitive Impairment</t>
  </si>
  <si>
    <t>Care Mgmt Svc Bhvl Health Conditions 20 Min</t>
  </si>
  <si>
    <t>Complex Care W/O Pt Vsit 60 Min</t>
  </si>
  <si>
    <t>Complex Chronic Care Addl 30 Min</t>
  </si>
  <si>
    <t>Chron Care Mgmt Srvc 20 Min</t>
  </si>
  <si>
    <t>Chronic Care Management Services At Least 30 Min</t>
  </si>
  <si>
    <t>1St Psyc Collab Care Mgmt</t>
  </si>
  <si>
    <t>Sbsq Psyc Collab Care Mgmt</t>
  </si>
  <si>
    <t>1St/Sbsq Psyc Collab Care</t>
  </si>
  <si>
    <t>Trans Care Mgmt 14 Day Disch</t>
  </si>
  <si>
    <t>Trans Care Mgmt 7 Day Disch</t>
  </si>
  <si>
    <t>Advncd Care Plan 30 Min</t>
  </si>
  <si>
    <t>Advncd Care Plan Addl 30 Min</t>
  </si>
  <si>
    <t>Home Visit For Newborn Care And Assessment</t>
  </si>
  <si>
    <t>Home Visit For Intramuscular Injections</t>
  </si>
  <si>
    <t>1000F</t>
  </si>
  <si>
    <t>Tobacco Use Assessed</t>
  </si>
  <si>
    <t>1220F</t>
  </si>
  <si>
    <t>Pt Screened For Depression</t>
  </si>
  <si>
    <t>3016F</t>
  </si>
  <si>
    <t>Pt Screened For Unhlthy Alcohol Use</t>
  </si>
  <si>
    <t>3085F</t>
  </si>
  <si>
    <t>Suicide Risk Assessed</t>
  </si>
  <si>
    <t>4004F</t>
  </si>
  <si>
    <t>Pt Tobacco Screen And Cessation Intervention</t>
  </si>
  <si>
    <t>4290F</t>
  </si>
  <si>
    <t>Pt Screened For Injection Drug Use (Hiv)</t>
  </si>
  <si>
    <t>4293F</t>
  </si>
  <si>
    <t>Pt Screened For High Risk Sexual Behavior (Hiv)</t>
  </si>
  <si>
    <t>G0008</t>
  </si>
  <si>
    <t>Admin Influenza Virus Vaccine</t>
  </si>
  <si>
    <t>G0009</t>
  </si>
  <si>
    <t>Admin Pneumococcal Vaccine</t>
  </si>
  <si>
    <t>G0010</t>
  </si>
  <si>
    <t>Admin Hepatitis B Vaccine</t>
  </si>
  <si>
    <t>G0101</t>
  </si>
  <si>
    <t>Cancer Screen; Pelvic/Breast Exam</t>
  </si>
  <si>
    <t>G0102</t>
  </si>
  <si>
    <t>Prostate Cancer Screening; Digital Rectal Examination</t>
  </si>
  <si>
    <t>G0103</t>
  </si>
  <si>
    <t>PSA Screening</t>
  </si>
  <si>
    <t>G0108</t>
  </si>
  <si>
    <t>Diabetes OutPt Self-Management Training Services Individual</t>
  </si>
  <si>
    <t>G0109</t>
  </si>
  <si>
    <t>Diabetes OutPt Self-Management Training Services Group</t>
  </si>
  <si>
    <t>G0181</t>
  </si>
  <si>
    <t>Home/Nursing Facility Visits W/Out Pt Medicare Approved</t>
  </si>
  <si>
    <t>G0202</t>
  </si>
  <si>
    <t>Screening Mammography Digital</t>
  </si>
  <si>
    <t>G0396</t>
  </si>
  <si>
    <t>Alcohol/Subs Misuse Intervention 15-30 Min</t>
  </si>
  <si>
    <t>G0397</t>
  </si>
  <si>
    <t>Alcohol/Subs Misuse Intervention 30 Min &lt;</t>
  </si>
  <si>
    <t>G0402</t>
  </si>
  <si>
    <t>Welcome to Medicare visit</t>
  </si>
  <si>
    <t>G0403</t>
  </si>
  <si>
    <t>Ekg For Initial Prevent Exam</t>
  </si>
  <si>
    <t>G0404</t>
  </si>
  <si>
    <t>Ekg Tracing For Initial Prev</t>
  </si>
  <si>
    <t>G0405</t>
  </si>
  <si>
    <t>Ekg Interpret &amp; Report Preve</t>
  </si>
  <si>
    <t>G0436</t>
  </si>
  <si>
    <t>Smoke Tob Cessation Cnsl As Pt; Intrmed 3-10 Min</t>
  </si>
  <si>
    <t>G0438</t>
  </si>
  <si>
    <t>Ppps, Initial Visit</t>
  </si>
  <si>
    <t>G0439</t>
  </si>
  <si>
    <t>Ppps, Subseq Visit</t>
  </si>
  <si>
    <t>G0442</t>
  </si>
  <si>
    <t>Annual Alcohol Screen 15 Min</t>
  </si>
  <si>
    <t>G0443</t>
  </si>
  <si>
    <t>Brief Alcohol Misuse Counsel</t>
  </si>
  <si>
    <t>G0444</t>
  </si>
  <si>
    <t>Depression Screen Annual 15 Min</t>
  </si>
  <si>
    <t>G0463</t>
  </si>
  <si>
    <t>Hospital Outpt Clinic Visit</t>
  </si>
  <si>
    <t>G0466</t>
  </si>
  <si>
    <t>FQHC Visit, New Pt</t>
  </si>
  <si>
    <t>G0467</t>
  </si>
  <si>
    <t>FQHC Visit, Established Pt</t>
  </si>
  <si>
    <t>G0468</t>
  </si>
  <si>
    <t>FQHC Preventive Visit</t>
  </si>
  <si>
    <t>G0472</t>
  </si>
  <si>
    <t>Hepatitis C Antibody Screening</t>
  </si>
  <si>
    <t>G0473</t>
  </si>
  <si>
    <t>Preventative Group Visits For Obesity</t>
  </si>
  <si>
    <t>G0475</t>
  </si>
  <si>
    <t>HIV Antigen/Antibody, Combination Assay, Screening</t>
  </si>
  <si>
    <t>G0476</t>
  </si>
  <si>
    <t>HPV Combo Assay Cancer Screen</t>
  </si>
  <si>
    <t>G0506</t>
  </si>
  <si>
    <t>Comprehensive Asses Care Plan Chronic Care Mgmt Services</t>
  </si>
  <si>
    <t>G0511</t>
  </si>
  <si>
    <t>Chronic Care Management Rural Health Clinic</t>
  </si>
  <si>
    <t>G0513</t>
  </si>
  <si>
    <t>Prolong Preventative Services, First 30 Min</t>
  </si>
  <si>
    <t>G0514</t>
  </si>
  <si>
    <t>Prolonged Preventive Service Addl 30 Min</t>
  </si>
  <si>
    <t>G2010</t>
  </si>
  <si>
    <t>Remote Evaluation Of Recodred Video/Images</t>
  </si>
  <si>
    <t>G2064</t>
  </si>
  <si>
    <t>Comprehensive Care Management Services For Single High-Risk Disease Physician</t>
  </si>
  <si>
    <t>G2065</t>
  </si>
  <si>
    <t>Comprehensive Care Management Services For A Single High-Risk Disease Clinical Staff</t>
  </si>
  <si>
    <t>G8482</t>
  </si>
  <si>
    <t>Influenza Immunization Administered Or Previously Received</t>
  </si>
  <si>
    <t>G9903</t>
  </si>
  <si>
    <t>Pt Screened For Tobacco Use And Identified As A Non-User</t>
  </si>
  <si>
    <t>G9964</t>
  </si>
  <si>
    <t>Pt Received One Well-Child Visit With A PCP During The Performance Period</t>
  </si>
  <si>
    <t>G9966</t>
  </si>
  <si>
    <t>Children Who Were Screened For Risk Of Developmental, Behavioral And Social Delays</t>
  </si>
  <si>
    <t>H0001</t>
  </si>
  <si>
    <t>Alcohol and/or drug assessment</t>
  </si>
  <si>
    <t>H0049</t>
  </si>
  <si>
    <t>Alcohol/Drug Screening</t>
  </si>
  <si>
    <t>H1000</t>
  </si>
  <si>
    <t>Prenatal Care At Risk Assessm</t>
  </si>
  <si>
    <t>H2000</t>
  </si>
  <si>
    <t>Comprehensive multidisciplinary evaluation</t>
  </si>
  <si>
    <t>H2010</t>
  </si>
  <si>
    <t>Comprehensive medication services, per 15 min</t>
  </si>
  <si>
    <t>H2027</t>
  </si>
  <si>
    <t>Psychoeducational service, per 15 minutes</t>
  </si>
  <si>
    <t>Q0091</t>
  </si>
  <si>
    <t>Obtaining Screen Pap Smear</t>
  </si>
  <si>
    <t>S0610</t>
  </si>
  <si>
    <t>Annual Gynecological Examine New Pt</t>
  </si>
  <si>
    <t>S0611</t>
  </si>
  <si>
    <t>Preventative Visits</t>
  </si>
  <si>
    <t>S0612</t>
  </si>
  <si>
    <t>Annual Gynecological Examin Established Pt</t>
  </si>
  <si>
    <t>S0613</t>
  </si>
  <si>
    <t>Annual Breast Exam</t>
  </si>
  <si>
    <t>S0622</t>
  </si>
  <si>
    <t>Phys Exam For College</t>
  </si>
  <si>
    <t>S9083</t>
  </si>
  <si>
    <t>Primary Care At Urgent Care</t>
  </si>
  <si>
    <t>S9117</t>
  </si>
  <si>
    <t>Back To School Visits</t>
  </si>
  <si>
    <t>S9445</t>
  </si>
  <si>
    <t>Pt Education Not Classified Individ</t>
  </si>
  <si>
    <t>S9446</t>
  </si>
  <si>
    <t>Pt Education Not Classified Group</t>
  </si>
  <si>
    <t>S9449</t>
  </si>
  <si>
    <t>Weight Mgmt Class Non-Phys Provider</t>
  </si>
  <si>
    <t>S9451</t>
  </si>
  <si>
    <t>Exercise Class Non-Phys Provider</t>
  </si>
  <si>
    <t>S9452</t>
  </si>
  <si>
    <t>Nutrition Classes Non-Phys Provider</t>
  </si>
  <si>
    <t>S9454</t>
  </si>
  <si>
    <t>Stress Management Classes Non-Phys Provider</t>
  </si>
  <si>
    <t>T1015</t>
  </si>
  <si>
    <t>Clinic Service All-Inclusive</t>
  </si>
  <si>
    <t>Total Potential Underpayment (Facility)</t>
  </si>
  <si>
    <t>Total Potential Underpayment (Non-Facility)</t>
  </si>
  <si>
    <t>Code</t>
  </si>
  <si>
    <t xml:space="preserve">Allowed Amount </t>
  </si>
  <si>
    <t>Utilization</t>
  </si>
  <si>
    <t>Potential Underpayment</t>
  </si>
  <si>
    <t>Business Rule or Other Explanation Re: Column D lower than Medicare</t>
  </si>
  <si>
    <t>Allowed Amount</t>
  </si>
  <si>
    <t>Business Rule or Other Explanation Re: Column I lower than Medicare</t>
  </si>
  <si>
    <t>Please Report all Market Segments Combined</t>
  </si>
  <si>
    <t>Question Number</t>
  </si>
  <si>
    <t>Question</t>
  </si>
  <si>
    <t>Reminder: Please use OVBHCD Primary Care definition</t>
  </si>
  <si>
    <t>HISTORICAL</t>
  </si>
  <si>
    <t>Completed and Incurred ($)</t>
  </si>
  <si>
    <t>Completed and Incurred PMPM</t>
  </si>
  <si>
    <t>Allowed ($)</t>
  </si>
  <si>
    <t>Allowed PMPM</t>
  </si>
  <si>
    <t>Completed and Incurred PMPM Trend</t>
  </si>
  <si>
    <t>Allowed PMPM Trend</t>
  </si>
  <si>
    <t>Aggregate Utilization</t>
  </si>
  <si>
    <t>Inpatient Hospital</t>
  </si>
  <si>
    <t>Primary Care (Professional)</t>
  </si>
  <si>
    <t>Outpatient Hospital</t>
  </si>
  <si>
    <t>Professional</t>
  </si>
  <si>
    <t>Other Medical</t>
  </si>
  <si>
    <t>Capitation</t>
  </si>
  <si>
    <t xml:space="preserve">  Primary Care Incentive Programs</t>
  </si>
  <si>
    <t xml:space="preserve">  Incentive Programs for Services Other than Primary Care</t>
  </si>
  <si>
    <t xml:space="preserve">  Primary Care Capitation</t>
  </si>
  <si>
    <t xml:space="preserve">  Capitation for Services Other than Primary Care</t>
  </si>
  <si>
    <t xml:space="preserve">  Risk Settlements (Net) to Support Primary Care Services</t>
  </si>
  <si>
    <t xml:space="preserve">  Risk Settlements (Net) to Support Services Other than Primary Care </t>
  </si>
  <si>
    <t xml:space="preserve">  Primary Care, Care Management</t>
  </si>
  <si>
    <t xml:space="preserve">  Care Management other than for Primary Care</t>
  </si>
  <si>
    <t xml:space="preserve">  Other, Primary Care </t>
  </si>
  <si>
    <t xml:space="preserve">  Other, Non-Primary Care </t>
  </si>
  <si>
    <t>Total Capitation</t>
  </si>
  <si>
    <t>Prescription Drug</t>
  </si>
  <si>
    <t>Total</t>
  </si>
  <si>
    <t>Primary Care</t>
  </si>
  <si>
    <t>Primary Care (Professional, Claims)</t>
  </si>
  <si>
    <t>Primary Care (Facility, Claims)</t>
  </si>
  <si>
    <t>Primary Care (Non-Claims)</t>
  </si>
  <si>
    <t>Primary Care (Total)</t>
  </si>
  <si>
    <t>Primary Care % of Medical</t>
  </si>
  <si>
    <t>Member Months</t>
  </si>
  <si>
    <t>PROJECTED</t>
  </si>
  <si>
    <t>CY 2023</t>
  </si>
  <si>
    <t>CY 2024</t>
  </si>
  <si>
    <t>Allowed PMPM Trend (CY 2024 / CY 2023)</t>
  </si>
  <si>
    <t>CY 2022 Allowed</t>
  </si>
  <si>
    <t>Total less than Attributed Check</t>
  </si>
  <si>
    <t xml:space="preserve">  Primary Care (Professional, Claims)</t>
  </si>
  <si>
    <t xml:space="preserve">  Primary Care (Facility, Claims)</t>
  </si>
  <si>
    <t xml:space="preserve">  Primary Care (Non-Claims)</t>
  </si>
  <si>
    <t>CY 2023 Allowed</t>
  </si>
  <si>
    <t>CY 2024 Allowed</t>
  </si>
  <si>
    <t>Total Allowed Dollars is less than Attributed Allowed Dollars (Check)</t>
  </si>
  <si>
    <t xml:space="preserve">Section A. Delaware Primary Care Provider Overview </t>
  </si>
  <si>
    <r>
      <t xml:space="preserve">Section C. Delaware Primary Care Providers Deemed </t>
    </r>
    <r>
      <rPr>
        <b/>
        <sz val="14"/>
        <color rgb="FFFF0000"/>
        <rFont val="Arial"/>
        <family val="2"/>
      </rPr>
      <t>Participating</t>
    </r>
    <r>
      <rPr>
        <b/>
        <sz val="14"/>
        <color theme="1"/>
        <rFont val="Arial"/>
        <family val="2"/>
      </rPr>
      <t xml:space="preserve"> in Care Transformation Activities</t>
    </r>
  </si>
  <si>
    <t>PROVIDER INFORMATION</t>
  </si>
  <si>
    <t xml:space="preserve">NON-CLAIMS PAYMENTS TO SUPPORT PRIMARY CARE </t>
  </si>
  <si>
    <t>CONTRACTUALLY-REQUIRED CARE TRANSFORMATION ACTIVITIES (Please respond Yes or No)</t>
  </si>
  <si>
    <t xml:space="preserve">Year </t>
  </si>
  <si>
    <t xml:space="preserve">Total Number of Contracted Delaware Primary Care NPIs </t>
  </si>
  <si>
    <t>Number of Contracted Delaware Primary Care NPIs"Participating in Care Transformation Activities"</t>
  </si>
  <si>
    <t>Member Months of Delaware Residents Enrolled in Situs-Based Plan Attributed to Primary Care Providers in Column C</t>
  </si>
  <si>
    <t>Number of Contracted Delaware Primary Care NPIs Not "Participating in Care Transformation Activities"</t>
  </si>
  <si>
    <t>Member Months of Delaware Residents Enrolled in Situs-Based Plan Not Attributed to a Primary Care Provider in Column C</t>
  </si>
  <si>
    <t xml:space="preserve">Total Member Months of Delaware Residents Enrolled in Situs-Based Plan </t>
  </si>
  <si>
    <t xml:space="preserve"> Provider Contracting Entity </t>
  </si>
  <si>
    <t>TIN of Provider Contracting Entity</t>
  </si>
  <si>
    <t xml:space="preserve"> Number of Contracted Delaware Primary Care NPIs Affiliated with Provider Contracting Entity</t>
  </si>
  <si>
    <t>Error Message</t>
  </si>
  <si>
    <t>Explanations for Error Messagfes in Column P</t>
  </si>
  <si>
    <t>Member Months of Delaware Residents Enrolled in Situs-Based Plans Attributed to Primary Care Providers in Column T</t>
  </si>
  <si>
    <t>Program Names (Carrier Programs Only)</t>
  </si>
  <si>
    <t>Practice Names (NCQA PCMH only)</t>
  </si>
  <si>
    <t>Primary Care Incentive Payments</t>
  </si>
  <si>
    <t>Primary Care Capitation</t>
  </si>
  <si>
    <t xml:space="preserve">Total Risk Settlements (Net) to Support Primary Care Services </t>
  </si>
  <si>
    <t xml:space="preserve">Primary Care, Care Management </t>
  </si>
  <si>
    <t>Other Primary Care</t>
  </si>
  <si>
    <t xml:space="preserve">Total Non-Claims Payments to Support Primary Care </t>
  </si>
  <si>
    <t xml:space="preserve">Team-Based Care and Care Management </t>
  </si>
  <si>
    <t>Planned Care at Every Visit</t>
  </si>
  <si>
    <t>Active Use of Data</t>
  </si>
  <si>
    <t xml:space="preserve">Effective Management of Tests and Specialist Referrals </t>
  </si>
  <si>
    <t xml:space="preserve">Integration of Primary Care and Behavioral Health </t>
  </si>
  <si>
    <t>Integration of Primary Care with Social Services</t>
  </si>
  <si>
    <t xml:space="preserve">Carrier Method for Documenting Compliance  </t>
  </si>
  <si>
    <t>A.</t>
  </si>
  <si>
    <t>Historical Actual Trend Reporting</t>
  </si>
  <si>
    <t>Price Trend</t>
  </si>
  <si>
    <t>Utilization &amp; Mix Trend</t>
  </si>
  <si>
    <t>PMPM Trend</t>
  </si>
  <si>
    <t>Trend Consistency Check</t>
  </si>
  <si>
    <t xml:space="preserve">  Primary Care Capitatation</t>
  </si>
  <si>
    <t>Risk Settlements (Net) to Support Primary Care Services</t>
  </si>
  <si>
    <t xml:space="preserve">Risk Settlements (Net) to Support Services Other than Primary Care </t>
  </si>
  <si>
    <r>
      <t xml:space="preserve">Note: </t>
    </r>
    <r>
      <rPr>
        <sz val="12"/>
        <rFont val="Arial"/>
        <family val="2"/>
      </rPr>
      <t xml:space="preserve">Total to include all primary care spend (professional, facility, non-claims) </t>
    </r>
  </si>
  <si>
    <t>B.</t>
  </si>
  <si>
    <t>Prospective Trend Assumptions</t>
  </si>
  <si>
    <t>CY 2024 PMPM</t>
  </si>
  <si>
    <t xml:space="preserve">  Other </t>
  </si>
  <si>
    <t xml:space="preserve">Please Indicate Fully Insured or Fully Insured and Self Insured </t>
  </si>
  <si>
    <t>TME PMPM</t>
  </si>
  <si>
    <t>Total Medical Expense All Services</t>
  </si>
  <si>
    <t>LAN Cat 1: Fee For Service - No Link to Quality &amp; Value</t>
  </si>
  <si>
    <t>LAN Cat 2-A: Payments for Infrastructure &amp; Operations</t>
  </si>
  <si>
    <t>LAN Cat 2-B: Pay for Reporting</t>
  </si>
  <si>
    <t>LAN Cat 2-C: Pay for Performance</t>
  </si>
  <si>
    <t xml:space="preserve">LAN Cat 3-A: APMs with Shared Savings </t>
  </si>
  <si>
    <t>LAN Cat 3-B: APMs with Shared Savings and Downside Risk</t>
  </si>
  <si>
    <t>LAN Cat 4-A: Condition-Specific Population-Based Payment</t>
  </si>
  <si>
    <t>LAN Cat 4-B: Comprehensive Population-Based Payment</t>
  </si>
  <si>
    <t>LAN Cat 4-C: Integrated Finance &amp; Delivery System</t>
  </si>
  <si>
    <t>% of Total Medical Expense</t>
  </si>
  <si>
    <t>Please complete the table below for each shared savings contract included as part of rows 16 and 17 and rows 30 and 31</t>
  </si>
  <si>
    <t xml:space="preserve">Shared Savings % Allocated to Provider </t>
  </si>
  <si>
    <t xml:space="preserve">Shared Savings % Allocated to Carrier </t>
  </si>
  <si>
    <t>Shared Losses % Allocated to Provider</t>
  </si>
  <si>
    <t>Shared Losses % Allocated to Carrier</t>
  </si>
  <si>
    <t>Savings Cap for Provider</t>
  </si>
  <si>
    <t xml:space="preserve">Losses Cap for Provider </t>
  </si>
  <si>
    <t>Age Cohort (Years)</t>
  </si>
  <si>
    <t>Male</t>
  </si>
  <si>
    <t>Female</t>
  </si>
  <si>
    <t>Other/Unknown</t>
  </si>
  <si>
    <t xml:space="preserve"> 0-9</t>
  </si>
  <si>
    <t xml:space="preserve"> 10-19</t>
  </si>
  <si>
    <t xml:space="preserve"> 20-29</t>
  </si>
  <si>
    <t xml:space="preserve"> 30-39</t>
  </si>
  <si>
    <t xml:space="preserve"> 40-49</t>
  </si>
  <si>
    <t xml:space="preserve"> 50-59</t>
  </si>
  <si>
    <t xml:space="preserve"> 60-69</t>
  </si>
  <si>
    <t xml:space="preserve"> 70+</t>
  </si>
  <si>
    <t>Total (all Ages)</t>
  </si>
  <si>
    <t>Delaware Affordability Standards Notes</t>
  </si>
  <si>
    <t>Notes</t>
  </si>
  <si>
    <t xml:space="preserve">3 &amp; 3a. Primary Care % Spend Attributed and All Members; 4. Non-Professional Price Growth </t>
  </si>
  <si>
    <t>Please provide information on why payments reported here may not match payments submitted for the same categories in the URRT.</t>
  </si>
  <si>
    <t xml:space="preserve">Please provide information on whether your organization pays facility fees in addition to professional fees for professional services delivered in a care setting owned by a health system. </t>
  </si>
  <si>
    <t xml:space="preserve">4.  Non-Professional Price Growth </t>
  </si>
  <si>
    <t xml:space="preserve">Please confirm if the reported price trend is the anticipated change in negotiated rate. If the price trend is different please describe how it is different. </t>
  </si>
  <si>
    <t>Please confirm whether this is what is typically reported in the URRT's "Cost Trend" column. If the URRT's "Cost Trend" is different please specify how it is different.</t>
  </si>
  <si>
    <t>Please explain how these price trends are reflected in your premium rates.</t>
  </si>
  <si>
    <t>IV. Additional Notes</t>
  </si>
  <si>
    <t xml:space="preserve"> Interprofessional Electronic Health Assessment  5-10 Min </t>
  </si>
  <si>
    <t xml:space="preserve"> Interprofessional Electronic Health Assessment  11-20 Min </t>
  </si>
  <si>
    <t xml:space="preserve"> Interprofessional Electronic Health Assessment  21-30  Min </t>
  </si>
  <si>
    <t xml:space="preserve"> Interprofessional Electronic Health Assessment  31 Min &lt;</t>
  </si>
  <si>
    <t>H2010-H2020</t>
  </si>
  <si>
    <t>Taxonomy Code Description</t>
  </si>
  <si>
    <t xml:space="preserve">Taxonomy Code </t>
  </si>
  <si>
    <t>Family Medicine</t>
  </si>
  <si>
    <t>207Q00000X</t>
  </si>
  <si>
    <t xml:space="preserve">Family Medicine, Adult Medicine </t>
  </si>
  <si>
    <t>207QA0505X</t>
  </si>
  <si>
    <t xml:space="preserve">Family Medicine, Geriatric Medicine </t>
  </si>
  <si>
    <t>207QG0300X</t>
  </si>
  <si>
    <t xml:space="preserve">General Practice </t>
  </si>
  <si>
    <t>208D00000X</t>
  </si>
  <si>
    <t>Internal Medicine</t>
  </si>
  <si>
    <t>207R00000X</t>
  </si>
  <si>
    <t xml:space="preserve">Internal Medicine, Geriatric Medicine </t>
  </si>
  <si>
    <t>207RG0300X</t>
  </si>
  <si>
    <t>Pediatrics</t>
  </si>
  <si>
    <t>208000000X</t>
  </si>
  <si>
    <t xml:space="preserve">Federally Qualified Health Center </t>
  </si>
  <si>
    <t>261QF0400X</t>
  </si>
  <si>
    <t>Clinic/Center, Rural Health</t>
  </si>
  <si>
    <t>261QR1300X</t>
  </si>
  <si>
    <t xml:space="preserve">Clinic/Center, Primary Care </t>
  </si>
  <si>
    <t>261QP2300X</t>
  </si>
  <si>
    <t xml:space="preserve">Nurse Practitioner </t>
  </si>
  <si>
    <t>363L00000X</t>
  </si>
  <si>
    <t xml:space="preserve">Nurse Practitioner, Adult Health </t>
  </si>
  <si>
    <t>363LA2200X</t>
  </si>
  <si>
    <t>Nurse Practitioner, Pediatrics</t>
  </si>
  <si>
    <t>363LP0200X</t>
  </si>
  <si>
    <t>Physician Assistant</t>
  </si>
  <si>
    <t>363A00000X</t>
  </si>
  <si>
    <t xml:space="preserve">Physician Assistant, Medical </t>
  </si>
  <si>
    <t>363AM0700X</t>
  </si>
  <si>
    <t xml:space="preserve">Nurse Practitioner, Family </t>
  </si>
  <si>
    <t>363LF0000X</t>
  </si>
  <si>
    <t xml:space="preserve">Nurse Practitioner, Gerontology </t>
  </si>
  <si>
    <t>363LG0600X</t>
  </si>
  <si>
    <t xml:space="preserve">Nurse Practitioner, Primary Care </t>
  </si>
  <si>
    <t>363LP2300X</t>
  </si>
  <si>
    <t xml:space="preserve">Nurse Practitioner, Community Health </t>
  </si>
  <si>
    <t>363LC1500X</t>
  </si>
  <si>
    <t xml:space="preserve">Nurse Practitioner, School </t>
  </si>
  <si>
    <t>363LS0200X</t>
  </si>
  <si>
    <t>1041C0700X</t>
  </si>
  <si>
    <t>Place of Service Code Description</t>
  </si>
  <si>
    <t xml:space="preserve">Place of Service Code </t>
  </si>
  <si>
    <t>Telehealth Provided Other than in Patient’s Home</t>
  </si>
  <si>
    <t>School</t>
  </si>
  <si>
    <t>Telehealth Provided in Patient’s Home</t>
  </si>
  <si>
    <t>Office</t>
  </si>
  <si>
    <t>Home</t>
  </si>
  <si>
    <t xml:space="preserve">Walk-In Retail Clinic </t>
  </si>
  <si>
    <t xml:space="preserve">Place of Employment – Worksite </t>
  </si>
  <si>
    <t xml:space="preserve">Urgent Care Facility </t>
  </si>
  <si>
    <t>Public Health Clinic</t>
  </si>
  <si>
    <t xml:space="preserve">Rural Health Clinic </t>
  </si>
  <si>
    <t>Participating Program(s) (e.g. Carrier, NCQA PCMH, Primary Care First, None, Other)</t>
  </si>
  <si>
    <t>Section A. All Members in Delaware-Situs Plans</t>
  </si>
  <si>
    <t>CY 2025 (CY 2025 / CY2024)</t>
  </si>
  <si>
    <t>ERROR, CY 2025 (CY 2025 / CY2024) Trend doesn't match Worksheet 3a</t>
  </si>
  <si>
    <t>If no to question 1, please explain.</t>
  </si>
  <si>
    <t>Do you plan to participate in the Delaware Primary Care Model?</t>
  </si>
  <si>
    <t xml:space="preserve">Response </t>
  </si>
  <si>
    <t>CY 2023 / CY 2022</t>
  </si>
  <si>
    <t>CY 2025</t>
  </si>
  <si>
    <t>Allowed PMPM Trend (CY 2025 / CY 2024)</t>
  </si>
  <si>
    <t>CY 2025 Allowed</t>
  </si>
  <si>
    <t>CY 2025 PMPM</t>
  </si>
  <si>
    <t>Outreach Site/Street</t>
  </si>
  <si>
    <t>Inpatient</t>
  </si>
  <si>
    <t>Outpatient</t>
  </si>
  <si>
    <t>Beebe Healthcare</t>
  </si>
  <si>
    <t>Christiana Care</t>
  </si>
  <si>
    <t>Nemours</t>
  </si>
  <si>
    <t>Bayhealth Medical Center</t>
  </si>
  <si>
    <t>TidalHealth</t>
  </si>
  <si>
    <t>Trinity Health (Saint Francis)</t>
  </si>
  <si>
    <t>Selections in WS 5. For "Inpatient" and "Outpatient"</t>
  </si>
  <si>
    <t>All Fixed Payments</t>
  </si>
  <si>
    <t>Some Fixed Payments</t>
  </si>
  <si>
    <t>No Fixed Payments</t>
  </si>
  <si>
    <t>G2211</t>
  </si>
  <si>
    <t>Complex e/m visit add on</t>
  </si>
  <si>
    <t>Behavior Identification Assessment, Administered By QHP, Each 15 Min Of QHP’S Time</t>
  </si>
  <si>
    <t>Behavior Identification-Supporting Assessment, Administered By One Technician Under The Direction Of A Physician Or Other Qualified Health Care Professional, Face-To-Face With The Pt, Each 15 Min</t>
  </si>
  <si>
    <t>Member Months (Required)</t>
  </si>
  <si>
    <t>Total Allowed Medical Expense All Services (Required)</t>
  </si>
  <si>
    <t>Section B. Delaware Residents in Delaware-Situs Plans</t>
  </si>
  <si>
    <r>
      <t xml:space="preserve">Does your organization's list of providers participating in care transformation include all practices participating in your organization's primary care incentive programs, the National Committee for Quality Assurance Patient-Centered Medical Home certification program, </t>
    </r>
    <r>
      <rPr>
        <sz val="11"/>
        <color rgb="FFFF0000"/>
        <rFont val="Calibri"/>
        <family val="2"/>
        <scheme val="minor"/>
      </rPr>
      <t>and</t>
    </r>
    <r>
      <rPr>
        <sz val="11"/>
        <color theme="1"/>
        <rFont val="Calibri"/>
        <family val="2"/>
        <scheme val="minor"/>
      </rPr>
      <t xml:space="preserve"> Primary Care First (PCF)?</t>
    </r>
  </si>
  <si>
    <t>Prev Visit - New Pt 65+ Yrs</t>
  </si>
  <si>
    <t>Insert Drug Implant Device</t>
  </si>
  <si>
    <t>Remove Drug Implant Device</t>
  </si>
  <si>
    <t>Remove W/ Insert Drug Implant</t>
  </si>
  <si>
    <t>Capillary Blood Draw</t>
  </si>
  <si>
    <t>Non-routine bl draw 3/&gt; yrs</t>
  </si>
  <si>
    <t>G0437</t>
  </si>
  <si>
    <t>Smoking &amp; Tob Cess Cnsl As Pt; Intensive &gt;10 Min </t>
  </si>
  <si>
    <t>G0445</t>
  </si>
  <si>
    <t>High Intensity Behavioral Counseling Std 30 Min </t>
  </si>
  <si>
    <t>G0447</t>
  </si>
  <si>
    <t>Behavior Counsel Obesity 15 Min </t>
  </si>
  <si>
    <t>G0505</t>
  </si>
  <si>
    <t>Cognition and functional assessment </t>
  </si>
  <si>
    <t>Cardiovascular stress test</t>
  </si>
  <si>
    <t>Pelvic examination </t>
  </si>
  <si>
    <t>Percutaneous allergy skin tests</t>
  </si>
  <si>
    <t>Cont gluc mntr pt prov eqp</t>
  </si>
  <si>
    <t>Cont gluc mntr phys/qhp eqp</t>
  </si>
  <si>
    <t>Cont gluc mntr analysis i&amp;r</t>
  </si>
  <si>
    <t>Assess health/ Behavioral assessment</t>
  </si>
  <si>
    <t>Assessment Health/ Behavioral subsequent</t>
  </si>
  <si>
    <t>Health Behavior Intervention, Group (2&lt;) Face-To-Face 30 Min</t>
  </si>
  <si>
    <t>Health Behavior Intervention, Group (2&lt;) Face-To-Face 15 Min</t>
  </si>
  <si>
    <t>Health Behavior Intervention, Family (W/ Pt) Face-To-Face 30 Min</t>
  </si>
  <si>
    <t>Health Behavior Intervention, Family (W/ Pt) Face-To-Face 15 Min</t>
  </si>
  <si>
    <t>Health Behavior Intervention, Family (W/Out Pt) Face-To-Face 30 Min</t>
  </si>
  <si>
    <t>Health Behavior Intervention, Family (W/Out Pt), Face-To-Face 15 Min</t>
  </si>
  <si>
    <t>Perq &amp; icut allg test venoms</t>
  </si>
  <si>
    <t>Perq&amp;ic allg test drugs/biol</t>
  </si>
  <si>
    <t>Icut allergy test drug/bug</t>
  </si>
  <si>
    <t>Icut allergy titrate-airborn</t>
  </si>
  <si>
    <t>Icut allergy test-delayed</t>
  </si>
  <si>
    <t>Allergy patch tests</t>
  </si>
  <si>
    <t>Photosensitivity tests</t>
  </si>
  <si>
    <t>Eye allergy tests</t>
  </si>
  <si>
    <t>Nose allergy test</t>
  </si>
  <si>
    <t>Bronchial allergy tests</t>
  </si>
  <si>
    <t>Psychological testing evaluation services by physician or other QHP</t>
  </si>
  <si>
    <t>Psychological and Neuropsychological Testing Evaluation Services</t>
  </si>
  <si>
    <t>Neuropsychological testing evaluation services by physician or other QHP</t>
  </si>
  <si>
    <t>Psychological and Neuropsychological Testing Evaluation Service</t>
  </si>
  <si>
    <t>Consultation with family</t>
  </si>
  <si>
    <t>Provider prepares report on Pt's mental state for other providers of care</t>
  </si>
  <si>
    <t>Ther/Proph/Diag Inj Sc/Im</t>
  </si>
  <si>
    <t>G0323</t>
  </si>
  <si>
    <t>Care manage beh svs 20mins</t>
  </si>
  <si>
    <t>G2214</t>
  </si>
  <si>
    <t>Initial or subsequent psych collab care mgmt</t>
  </si>
  <si>
    <t>G0556</t>
  </si>
  <si>
    <t>Adv prim care mgmt lvl 1</t>
  </si>
  <si>
    <t>G0557</t>
  </si>
  <si>
    <t>Adv prim care mgmt lvl 2</t>
  </si>
  <si>
    <t>G0558</t>
  </si>
  <si>
    <t>Adv prim care mgmt lvl 3</t>
  </si>
  <si>
    <t>G2250</t>
  </si>
  <si>
    <t xml:space="preserve">Remot img sub by pt, non e/m </t>
  </si>
  <si>
    <t>G2251</t>
  </si>
  <si>
    <t xml:space="preserve">Brief chkin, 5-10, non-e/m </t>
  </si>
  <si>
    <t>G2252</t>
  </si>
  <si>
    <t>Brief chkin by md/qhp, 11-20</t>
  </si>
  <si>
    <t>NQHP ol dig assmt&amp;mgmt 5-10</t>
  </si>
  <si>
    <t>NQHP ol dig assmt&amp;mgmt 11-20</t>
  </si>
  <si>
    <t>NQHP ol dig assmt&amp;mgmt 21+</t>
  </si>
  <si>
    <t>Prolng op e/m each 15 min</t>
  </si>
  <si>
    <t>Unlisted E&amp;M Service </t>
  </si>
  <si>
    <t>Chrnc care mgmt phys ea addl</t>
  </si>
  <si>
    <t>Chrnc care mgmt staf ea addl</t>
  </si>
  <si>
    <t>Prin care mgmt phys 1st 30</t>
  </si>
  <si>
    <t>Prin care mgmt phys ea addl</t>
  </si>
  <si>
    <t>Prin care mgmt staff 1st 30</t>
  </si>
  <si>
    <t>Prin care mgmt staff ea addl</t>
  </si>
  <si>
    <t>G3002</t>
  </si>
  <si>
    <t>Chronic pain mgmt 30 mins</t>
  </si>
  <si>
    <t>G3003</t>
  </si>
  <si>
    <t>Chronic pain mgmt addl 15m</t>
  </si>
  <si>
    <t>G0023</t>
  </si>
  <si>
    <t>Pin service 60m per month</t>
  </si>
  <si>
    <t>G0024</t>
  </si>
  <si>
    <t>Pin srv add 30 min pr m</t>
  </si>
  <si>
    <t>G0140</t>
  </si>
  <si>
    <t>Nav srv peer sup 60 min pr m</t>
  </si>
  <si>
    <t>G0146</t>
  </si>
  <si>
    <t>Nav srv peer sup add 30 pr m</t>
  </si>
  <si>
    <t>G0019</t>
  </si>
  <si>
    <t>Comm hlth intg svs sdoh 60mn</t>
  </si>
  <si>
    <t>G0022</t>
  </si>
  <si>
    <t>Comm hlth intg svs add 30 m</t>
  </si>
  <si>
    <t>Psych Diagnostic Evaluation</t>
  </si>
  <si>
    <t>Psych Diag Eval W/Med Services</t>
  </si>
  <si>
    <t>H0002</t>
  </si>
  <si>
    <t>Behavioral Health Screening To Admit To Treatment Program</t>
  </si>
  <si>
    <t>H0031</t>
  </si>
  <si>
    <t>Mental Health Assess By Non-MD</t>
  </si>
  <si>
    <t>G0537</t>
  </si>
  <si>
    <t xml:space="preserve">Risk ascvd tst once pr 12 mo </t>
  </si>
  <si>
    <t>G0538</t>
  </si>
  <si>
    <t xml:space="preserve">Ascvd rsk mng clin stf pr mo </t>
  </si>
  <si>
    <t>G0539</t>
  </si>
  <si>
    <t xml:space="preserve">Initial care training 30 m </t>
  </si>
  <si>
    <t>G0540</t>
  </si>
  <si>
    <t xml:space="preserve">Train for caregiver add 15 </t>
  </si>
  <si>
    <t>G0541</t>
  </si>
  <si>
    <t xml:space="preserve">No pt prsnt train initial 30 </t>
  </si>
  <si>
    <t>G0542</t>
  </si>
  <si>
    <t xml:space="preserve">No pt prsnt train add 15 </t>
  </si>
  <si>
    <t>G0543</t>
  </si>
  <si>
    <t xml:space="preserve">Group train w/o patient </t>
  </si>
  <si>
    <t>G0546</t>
  </si>
  <si>
    <t xml:space="preserve">Phone/internet ehr assess </t>
  </si>
  <si>
    <t>G0547</t>
  </si>
  <si>
    <t xml:space="preserve">Phone/internet svs 11-20m </t>
  </si>
  <si>
    <t>G0548</t>
  </si>
  <si>
    <t xml:space="preserve">Phone/inter svs 21-30 m </t>
  </si>
  <si>
    <t>G0549</t>
  </si>
  <si>
    <t xml:space="preserve">Phone/inter for treat&gt;31m </t>
  </si>
  <si>
    <t>G0550</t>
  </si>
  <si>
    <t xml:space="preserve">Phone/inter for dx/treat &gt;5m </t>
  </si>
  <si>
    <t>G0551</t>
  </si>
  <si>
    <t xml:space="preserve">Phn/intr svs fr dx treat 30m </t>
  </si>
  <si>
    <t>Acne surgery</t>
  </si>
  <si>
    <t>Drainage of pilonidal cyst, complicated</t>
  </si>
  <si>
    <t>Drainage of hematoma/fluid</t>
  </si>
  <si>
    <t>Complex drainage wound</t>
  </si>
  <si>
    <t>Tangntl bx skin single les</t>
  </si>
  <si>
    <t>Tangntl bx skin ea sep/addl</t>
  </si>
  <si>
    <t>Punch bx skin single lesion</t>
  </si>
  <si>
    <t>Punch bx skin ea sep/addl</t>
  </si>
  <si>
    <t>Incal bx skn single les</t>
  </si>
  <si>
    <t>Incal bx skn ea sep/addl</t>
  </si>
  <si>
    <t>Shave skin lesion &gt;2.0 cm</t>
  </si>
  <si>
    <t>Shave skin lesion 1.1-2.0 cm</t>
  </si>
  <si>
    <t>Exc tr-ext b9+marg 3.1-4 cm</t>
  </si>
  <si>
    <t>Exc tr-ext b9+marg &gt;4.0 cm</t>
  </si>
  <si>
    <t>Exc h-f-nk-sp b9+marg 3.1-4</t>
  </si>
  <si>
    <t>Exc h-f-nk-sp b9+marg &gt;4 cm</t>
  </si>
  <si>
    <t>Exc face-mm b9+marg 0.5 cm/&lt;</t>
  </si>
  <si>
    <t>Exc face-mm b9+marg 0.6-1 cm</t>
  </si>
  <si>
    <t>Exc face-mm b9+marg 1.1-2 cm</t>
  </si>
  <si>
    <t>Exc face-mm b9+marg 2.1-3 cm</t>
  </si>
  <si>
    <t>Exc face-mm b9+marg 3.1-4 cm</t>
  </si>
  <si>
    <t>Exc face-mm b9+marg &gt;4 cm</t>
  </si>
  <si>
    <t>Remove nail plate add-on</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</si>
  <si>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</si>
  <si>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</si>
  <si>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</si>
  <si>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</si>
  <si>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</si>
  <si>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</si>
  <si>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</si>
  <si>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</si>
  <si>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</si>
  <si>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</si>
  <si>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</si>
  <si>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</si>
  <si>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</si>
  <si>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</si>
  <si>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</si>
  <si>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</si>
  <si>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</si>
  <si>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</si>
  <si>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</si>
  <si>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</si>
  <si>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</si>
  <si>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</si>
  <si>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</si>
  <si>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</si>
  <si>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</si>
  <si>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</si>
  <si>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</si>
  <si>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</si>
  <si>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</si>
  <si>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</si>
  <si>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</si>
  <si>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Late closure of wound</t>
  </si>
  <si>
    <t>Dress/debrid p-thick burn s</t>
  </si>
  <si>
    <t>Destruction of skin lesions</t>
  </si>
  <si>
    <t>Drain/inj joint/bursa w/us</t>
  </si>
  <si>
    <t>Inject sacroiliac joint</t>
  </si>
  <si>
    <t>Apply long arm splint</t>
  </si>
  <si>
    <t>Apply forearm splint</t>
  </si>
  <si>
    <t>Application of finger splint</t>
  </si>
  <si>
    <t>Strapping of chest</t>
  </si>
  <si>
    <t>Strapping of shoulder</t>
  </si>
  <si>
    <t>Strapping of elbow or wrist</t>
  </si>
  <si>
    <t>Strapping of hand or finger</t>
  </si>
  <si>
    <t>Application long leg splint</t>
  </si>
  <si>
    <t>Application lower leg splint</t>
  </si>
  <si>
    <t>Strapping of hip</t>
  </si>
  <si>
    <t>Strapping of knee</t>
  </si>
  <si>
    <t>Strapping of ankle and/or ft</t>
  </si>
  <si>
    <t>Strapping of toes</t>
  </si>
  <si>
    <t>Apply multlay comprs lwr leg</t>
  </si>
  <si>
    <t>Appl multlay comprs arm/hand</t>
  </si>
  <si>
    <t>Control of nosebleed</t>
  </si>
  <si>
    <t>Repeat control of nosebleed</t>
  </si>
  <si>
    <t>Removal foreign body mouth</t>
  </si>
  <si>
    <t>Diagnostic anoscopy spx</t>
  </si>
  <si>
    <t>Insert temp bladder cath</t>
  </si>
  <si>
    <t>Us urine capacity measure</t>
  </si>
  <si>
    <t>Licensed Clinical Social Worker</t>
  </si>
  <si>
    <t>Clinical Nurse Specialist -Adult Health</t>
  </si>
  <si>
    <r>
      <t>364SA2200X</t>
    </r>
    <r>
      <rPr>
        <b/>
        <sz val="12"/>
        <color rgb="FF000000"/>
        <rFont val="Aptos"/>
        <family val="2"/>
      </rPr>
      <t> </t>
    </r>
  </si>
  <si>
    <t>Clinical Nurse Specialist -Community Health/Public Health</t>
  </si>
  <si>
    <r>
      <t>364SC1501X</t>
    </r>
    <r>
      <rPr>
        <b/>
        <sz val="12"/>
        <color rgb="FF000000"/>
        <rFont val="Aptos"/>
        <family val="2"/>
      </rPr>
      <t> </t>
    </r>
  </si>
  <si>
    <t>Clinical Nurse Specialist -Chronic Health</t>
  </si>
  <si>
    <r>
      <t>364SC2300X</t>
    </r>
    <r>
      <rPr>
        <b/>
        <sz val="12"/>
        <color rgb="FF000000"/>
        <rFont val="Aptos"/>
        <family val="2"/>
      </rPr>
      <t> </t>
    </r>
  </si>
  <si>
    <t>Clinical Nurse Specialist -Family Health</t>
  </si>
  <si>
    <r>
      <t>364SF0001X</t>
    </r>
    <r>
      <rPr>
        <b/>
        <sz val="12"/>
        <color rgb="FF000000"/>
        <rFont val="Aptos"/>
        <family val="2"/>
      </rPr>
      <t> </t>
    </r>
  </si>
  <si>
    <t>Clinical Nurse Specialist -Gerontology</t>
  </si>
  <si>
    <r>
      <t>364SG0600X</t>
    </r>
    <r>
      <rPr>
        <b/>
        <sz val="12"/>
        <color rgb="FF000000"/>
        <rFont val="Aptos"/>
        <family val="2"/>
      </rPr>
      <t> </t>
    </r>
  </si>
  <si>
    <t>Clinical Nurse Specialist -Pediatrics</t>
  </si>
  <si>
    <r>
      <t>364SP0200X</t>
    </r>
    <r>
      <rPr>
        <b/>
        <sz val="12"/>
        <color rgb="FF000000"/>
        <rFont val="Aptos"/>
        <family val="2"/>
      </rPr>
      <t> </t>
    </r>
  </si>
  <si>
    <t>Nurse, non-practitioner </t>
  </si>
  <si>
    <r>
      <t>163W00000X</t>
    </r>
    <r>
      <rPr>
        <b/>
        <sz val="12"/>
        <color rgb="FF000000"/>
        <rFont val="Aptos"/>
        <family val="2"/>
      </rPr>
      <t> </t>
    </r>
  </si>
  <si>
    <t>Community Health Worker </t>
  </si>
  <si>
    <r>
      <t>172V00000X</t>
    </r>
    <r>
      <rPr>
        <b/>
        <sz val="12"/>
        <color rgb="FF000000"/>
        <rFont val="Aptos"/>
        <family val="2"/>
      </rPr>
      <t> </t>
    </r>
  </si>
  <si>
    <t>Pharmacist </t>
  </si>
  <si>
    <r>
      <t>183500000X</t>
    </r>
    <r>
      <rPr>
        <b/>
        <sz val="12"/>
        <color rgb="FF000000"/>
        <rFont val="Aptos"/>
        <family val="2"/>
      </rPr>
      <t> </t>
    </r>
  </si>
  <si>
    <t>Pharmacist Clinician (PhC)/ Clinical Pharmacy Specialist </t>
  </si>
  <si>
    <r>
      <t>1835P0018X</t>
    </r>
    <r>
      <rPr>
        <b/>
        <sz val="12"/>
        <color rgb="FF000000"/>
        <rFont val="Aptos"/>
        <family val="2"/>
      </rPr>
      <t> </t>
    </r>
  </si>
  <si>
    <t>Homeless Shelter</t>
  </si>
  <si>
    <t>Assisted Living Facility</t>
  </si>
  <si>
    <t>Group Home</t>
  </si>
  <si>
    <t>Mobile Unit</t>
  </si>
  <si>
    <t>Nursing Facility</t>
  </si>
  <si>
    <t>Custodial Care Facility</t>
  </si>
  <si>
    <t>Intermediate Care Facility/ Individuals with Intellectual Disabilities</t>
  </si>
  <si>
    <t>Utilization during CY 2024 (Yes or No)</t>
  </si>
  <si>
    <t>CY 2024 / CY 2023</t>
  </si>
  <si>
    <t>CY 2026</t>
  </si>
  <si>
    <t>CY 2026 Allowed</t>
  </si>
  <si>
    <t xml:space="preserve">CY 2023 PMPM </t>
  </si>
  <si>
    <t>CY 2026 (CY 2026 / CY2025)</t>
  </si>
  <si>
    <t>CY 2026 PMPM</t>
  </si>
  <si>
    <t>Q1 2025</t>
  </si>
  <si>
    <t>ERROR, CY 2026 (CY 2026 / CY2025) Trend doesn't match Worksheet 3a</t>
  </si>
  <si>
    <t>For future year (2024) - Contracted Fee is &gt;= Medicare Fee</t>
  </si>
  <si>
    <t>For future year (2024) - Contracted Fee is &lt; Medicare Fee</t>
  </si>
  <si>
    <t>2024 Facility Price</t>
  </si>
  <si>
    <t>2024 Non-Facility Price</t>
  </si>
  <si>
    <t>Other Medical price growth threshold</t>
  </si>
  <si>
    <t>Other Medical Price Growth Check</t>
  </si>
  <si>
    <t>Please report if there was utilization in CY 2024.</t>
  </si>
  <si>
    <t>Utilization in CY 2024 (Yes or No)</t>
  </si>
  <si>
    <t>Updated: 3/14/2025</t>
  </si>
  <si>
    <r>
      <t>Section B. Delaware Primary Care Providers Deemed NOT</t>
    </r>
    <r>
      <rPr>
        <b/>
        <sz val="14"/>
        <color rgb="FFFF0000"/>
        <rFont val="Arial"/>
        <family val="2"/>
      </rPr>
      <t xml:space="preserve"> </t>
    </r>
    <r>
      <rPr>
        <b/>
        <sz val="14"/>
        <color theme="1"/>
        <rFont val="Arial"/>
        <family val="2"/>
      </rPr>
      <t>Participating in Care Transformation Activities</t>
    </r>
  </si>
  <si>
    <t>Member Months for Delaware Residents Enrolled in Fully-Insured Delaware-Situs Plans 3/31/2024 - 3/31/2025</t>
  </si>
  <si>
    <t>Member Months for All Members Enrolled in 
Fully-Insured Delaware-Situs Plans 3/31/2024 - 3/31/2025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</si>
</sst>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43" formatCode="_(* #,##0.00_);_(* \(#,##0.00\);_(* &quot;-&quot;??_);_(@_)"/>
    <numFmt numFmtId="164" formatCode="_([$$-409]* #,##0.00_);_([$$-409]* \(#,##0.00\);_([$$-409]* &quot;-&quot;??_);_(@_)"/>
    <numFmt numFmtId="165" formatCode="&quot;$&quot;#,##0"/>
    <numFmt numFmtId="166" formatCode="&quot;$&quot;#,##0.00"/>
    <numFmt numFmtId="167" formatCode="0.0%"/>
    <numFmt numFmtId="168" formatCode="_(* #,##0_);_(* \(#,##0\);_(* &quot;-&quot;??_);_(@_)"/>
    <numFmt numFmtId="169" formatCode="0.0000%"/>
  </numFmts>
  <fonts count="46"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4"/>
      <name val="Arial"/>
      <family val="2"/>
    </font>
    <font>
      <b/>
      <sz val="14"/>
      <color rgb="FFFF0000"/>
      <name val="Arial"/>
      <family val="2"/>
    </font>
    <font>
      <b/>
      <sz val="10"/>
      <name val="Arial"/>
      <family val="2"/>
    </font>
    <font>
      <sz val="10"/>
      <name val="Arial"/>
      <family val="2"/>
    </font>
    <font>
      <b/>
      <sz val="10"/>
      <color theme="0"/>
      <name val="Calibri"/>
      <family val="2"/>
      <scheme val="minor"/>
    </font>
    <font>
      <b/>
      <sz val="9"/>
      <color theme="0"/>
      <name val="Calibri"/>
      <family val="2"/>
      <scheme val="minor"/>
    </font>
    <font>
      <sz val="10"/>
      <color rgb="FF000000"/>
      <name val="Times New Roman"/>
      <family val="1"/>
    </font>
    <font>
      <sz val="10"/>
      <name val="Calibri"/>
      <family val="2"/>
      <scheme val="minor"/>
    </font>
    <font>
      <sz val="9"/>
      <name val="Calibri"/>
      <family val="2"/>
      <scheme val="minor"/>
    </font>
    <font>
      <sz val="9"/>
      <color theme="1"/>
      <name val="Calibri"/>
      <family val="2"/>
      <scheme val="minor"/>
    </font>
    <font>
      <sz val="10"/>
      <name val="Calibri"/>
      <family val="2"/>
    </font>
    <font>
      <sz val="10"/>
      <color theme="1"/>
      <name val="Calibri"/>
      <family val="2"/>
      <scheme val="minor"/>
    </font>
    <font>
      <sz val="12"/>
      <name val="Arial"/>
      <family val="2"/>
    </font>
    <font>
      <b/>
      <sz val="12"/>
      <name val="Arial"/>
      <family val="2"/>
    </font>
    <font>
      <sz val="12"/>
      <color rgb="FFFF0000"/>
      <name val="Arial"/>
      <family val="2"/>
    </font>
    <font>
      <sz val="10"/>
      <color rgb="FFFF0000"/>
      <name val="Arial"/>
      <family val="2"/>
    </font>
    <font>
      <b/>
      <i/>
      <sz val="14"/>
      <name val="Arial"/>
      <family val="2"/>
    </font>
    <font>
      <b/>
      <sz val="10"/>
      <color rgb="FFFF0000"/>
      <name val="Arial"/>
      <family val="2"/>
    </font>
    <font>
      <sz val="10"/>
      <color rgb="FFFF0000"/>
      <name val="Arial"/>
      <family val="2"/>
    </font>
    <font>
      <i/>
      <sz val="12"/>
      <name val="Arial"/>
      <family val="2"/>
    </font>
    <font>
      <sz val="10"/>
      <color rgb="FF000000"/>
      <name val="Calibri"/>
      <family val="2"/>
    </font>
    <font>
      <b/>
      <sz val="10"/>
      <color theme="4"/>
      <name val="Arial"/>
      <family val="2"/>
    </font>
    <font>
      <sz val="10"/>
      <color rgb="FFFF7C80"/>
      <name val="Arial"/>
      <family val="2"/>
    </font>
    <font>
      <b/>
      <u/>
      <sz val="12"/>
      <name val="Arial"/>
      <family val="2"/>
    </font>
    <font>
      <b/>
      <sz val="16"/>
      <name val="Arial"/>
      <family val="2"/>
    </font>
    <font>
      <sz val="14"/>
      <name val="Arial"/>
      <family val="2"/>
    </font>
    <font>
      <b/>
      <sz val="18"/>
      <color theme="1"/>
      <name val="Calibri"/>
      <family val="2"/>
      <scheme val="minor"/>
    </font>
    <font>
      <b/>
      <sz val="16"/>
      <color theme="1"/>
      <name val="Calibri"/>
      <family val="2"/>
      <scheme val="minor"/>
    </font>
    <font>
      <b/>
      <sz val="14"/>
      <color theme="1"/>
      <name val="Arial"/>
      <family val="2"/>
    </font>
    <font>
      <b/>
      <sz val="10"/>
      <color rgb="FFFFFFFF"/>
      <name val="Calibri"/>
      <family val="2"/>
      <scheme val="minor"/>
    </font>
    <font>
      <sz val="11"/>
      <color rgb="FFFF0000"/>
      <name val="Calibri"/>
      <family val="2"/>
      <scheme val="minor"/>
    </font>
    <font>
      <sz val="11"/>
      <color rgb="FF000000"/>
      <name val="Calibri"/>
      <family val="2"/>
      <scheme val="minor"/>
    </font>
    <font>
      <sz val="10"/>
      <color rgb="FF000000"/>
      <name val="Calibri"/>
      <family val="2"/>
      <scheme val="minor"/>
    </font>
    <font>
      <sz val="9"/>
      <color rgb="FF000000"/>
      <name val="Calibri"/>
      <family val="2"/>
      <scheme val="minor"/>
    </font>
    <font>
      <sz val="9"/>
      <color rgb="FF262626"/>
      <name val="Calibri"/>
      <family val="2"/>
      <scheme val="minor"/>
    </font>
    <font>
      <b/>
      <sz val="12"/>
      <color rgb="FF000000"/>
      <name val="Aptos"/>
      <family val="2"/>
    </font>
    <font>
      <b/>
      <sz val="12"/>
      <color rgb="FFA20000"/>
      <name val="Arial"/>
      <family val="2"/>
    </font>
    <font>
      <b/>
      <sz val="14"/>
      <color rgb="FF720000"/>
      <name val="Arial"/>
      <family val="2"/>
    </font>
    <font>
      <sz val="12"/>
      <color rgb="FFC00000"/>
      <name val="Arial"/>
      <family val="2"/>
    </font>
    <font>
      <b/>
      <sz val="12"/>
      <color rgb="FF5D5D5D"/>
      <name val="Arial"/>
      <family val="2"/>
    </font>
    <font>
      <b/>
      <sz val="12"/>
      <color theme="1"/>
      <name val="Arial"/>
      <family val="2"/>
    </font>
    <font>
      <b/>
      <sz val="10"/>
      <color theme="1"/>
      <name val="Arial"/>
      <family val="2"/>
    </font>
  </fonts>
  <fills count="1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3300"/>
        <bgColor indexed="64"/>
      </patternFill>
    </fill>
    <fill>
      <patternFill patternType="solid">
        <fgColor rgb="FF92D050"/>
        <bgColor indexed="64"/>
      </patternFill>
    </fill>
    <fill>
      <patternFill patternType="solid">
        <fgColor theme="4" tint="0.79998168889431442"/>
        <bgColor indexed="64"/>
      </patternFill>
    </fill>
    <fill>
      <patternFill patternType="solid">
        <fgColor rgb="FFBFBFBF"/>
        <bgColor rgb="FF000000"/>
      </patternFill>
    </fill>
    <fill>
      <patternFill patternType="solid">
        <fgColor rgb="FFFFFFFF"/>
        <bgColor rgb="FF000000"/>
      </patternFill>
    </fill>
    <fill>
      <patternFill patternType="solid">
        <fgColor rgb="FFFFFFFF"/>
        <bgColor indexed="64"/>
      </patternFill>
    </fill>
    <fill>
      <patternFill patternType="solid">
        <fgColor theme="8" tint="0.59999389629810485"/>
        <bgColor indexed="64"/>
      </patternFill>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3" fillId="0" borderId="0"/>
    <xf numFmtId="0" fontId="1" fillId="0" borderId="0"/>
    <xf numFmtId="0" fontId="7" fillId="0" borderId="0"/>
    <xf numFmtId="0" fontId="10" fillId="0" borderId="0"/>
    <xf numFmtId="9" fontId="3" fillId="0" borderId="0" applyFont="0" applyFill="0" applyBorder="0" applyAlignment="0" applyProtection="0"/>
    <xf numFmtId="0" fontId="1" fillId="0" borderId="0"/>
    <xf numFmtId="43" fontId="3"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3" fillId="0" borderId="0"/>
  </cellStyleXfs>
  <cellXfs count="403">
    <xf numFmtId="0" fontId="0" fillId="0" borderId="0" xfId="0"/>
    <xf numFmtId="0" fontId="4" fillId="2" borderId="0" xfId="2" applyFont="1" applyFill="1"/>
    <xf numFmtId="0" fontId="5" fillId="2" borderId="0" xfId="2" applyFont="1" applyFill="1"/>
    <xf numFmtId="0" fontId="3" fillId="2" borderId="0" xfId="2" applyFill="1"/>
    <xf numFmtId="0" fontId="3" fillId="2" borderId="0" xfId="2" applyFill="1" applyAlignment="1">
      <alignment horizontal="left"/>
    </xf>
    <xf numFmtId="0" fontId="0" fillId="2" borderId="0" xfId="2" applyFont="1" applyFill="1"/>
    <xf numFmtId="0" fontId="6" fillId="2" borderId="0" xfId="2" applyFont="1" applyFill="1" applyAlignment="1">
      <alignment horizontal="left"/>
    </xf>
    <xf numFmtId="0" fontId="1" fillId="0" borderId="0" xfId="3"/>
    <xf numFmtId="0" fontId="9" fillId="3" borderId="1" xfId="3" applyFont="1" applyFill="1" applyBorder="1" applyAlignment="1">
      <alignment horizontal="center" vertical="center" wrapText="1"/>
    </xf>
    <xf numFmtId="1" fontId="11" fillId="0" borderId="1" xfId="5" applyNumberFormat="1" applyFont="1" applyBorder="1" applyAlignment="1">
      <alignment horizontal="left" vertical="center" shrinkToFit="1"/>
    </xf>
    <xf numFmtId="1" fontId="12" fillId="0" borderId="1" xfId="5" applyNumberFormat="1" applyFont="1" applyBorder="1" applyAlignment="1">
      <alignment horizontal="left" vertical="center" wrapText="1" shrinkToFit="1"/>
    </xf>
    <xf numFmtId="1" fontId="11" fillId="0" borderId="1" xfId="5" applyNumberFormat="1" applyFont="1" applyBorder="1" applyAlignment="1">
      <alignment horizontal="left" vertical="center" wrapText="1" shrinkToFit="1"/>
    </xf>
    <xf numFmtId="0" fontId="11" fillId="0" borderId="1" xfId="5" applyFont="1" applyBorder="1" applyAlignment="1">
      <alignment horizontal="left" vertical="center" wrapText="1"/>
    </xf>
    <xf numFmtId="0" fontId="15" fillId="0" borderId="0" xfId="3" applyFont="1" applyAlignment="1">
      <alignment horizontal="left" vertical="center"/>
    </xf>
    <xf numFmtId="0" fontId="13" fillId="0" borderId="0" xfId="3" applyFont="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44" fontId="12" fillId="0" borderId="0" xfId="1" applyFont="1" applyAlignment="1">
      <alignment horizontal="left" vertical="center" wrapText="1" shrinkToFit="1"/>
    </xf>
    <xf numFmtId="0" fontId="7" fillId="0" borderId="0" xfId="4"/>
    <xf numFmtId="0" fontId="4" fillId="2" borderId="0" xfId="4" applyFont="1" applyFill="1" applyAlignment="1">
      <alignment horizontal="left"/>
    </xf>
    <xf numFmtId="165" fontId="16" fillId="0" borderId="0" xfId="4" applyNumberFormat="1" applyFont="1" applyAlignment="1">
      <alignment horizontal="center"/>
    </xf>
    <xf numFmtId="0" fontId="3" fillId="2" borderId="0" xfId="4" applyFont="1" applyFill="1"/>
    <xf numFmtId="0" fontId="5" fillId="2" borderId="0" xfId="4" applyFont="1" applyFill="1"/>
    <xf numFmtId="0" fontId="16" fillId="2" borderId="0" xfId="4" applyFont="1" applyFill="1"/>
    <xf numFmtId="0" fontId="4" fillId="2" borderId="0" xfId="4" applyFont="1" applyFill="1"/>
    <xf numFmtId="0" fontId="16" fillId="2" borderId="0" xfId="4" applyFont="1" applyFill="1" applyAlignment="1">
      <alignment horizontal="center" wrapText="1"/>
    </xf>
    <xf numFmtId="0" fontId="16" fillId="0" borderId="0" xfId="4" applyFont="1"/>
    <xf numFmtId="0" fontId="17" fillId="0" borderId="5" xfId="4" applyFont="1" applyBorder="1"/>
    <xf numFmtId="166" fontId="16" fillId="6" borderId="0" xfId="4" applyNumberFormat="1" applyFont="1" applyFill="1" applyAlignment="1">
      <alignment horizontal="center"/>
    </xf>
    <xf numFmtId="165" fontId="16" fillId="2" borderId="0" xfId="4" applyNumberFormat="1" applyFont="1" applyFill="1" applyAlignment="1">
      <alignment horizontal="center"/>
    </xf>
    <xf numFmtId="166" fontId="16" fillId="2" borderId="0" xfId="4" applyNumberFormat="1" applyFont="1" applyFill="1" applyAlignment="1">
      <alignment horizontal="center"/>
    </xf>
    <xf numFmtId="0" fontId="7" fillId="2" borderId="0" xfId="4" applyFill="1"/>
    <xf numFmtId="0" fontId="18" fillId="2" borderId="0" xfId="4" applyFont="1" applyFill="1" applyAlignment="1">
      <alignment horizontal="center" wrapText="1"/>
    </xf>
    <xf numFmtId="0" fontId="18" fillId="2" borderId="0" xfId="4" applyFont="1" applyFill="1"/>
    <xf numFmtId="0" fontId="19" fillId="2" borderId="0" xfId="4" applyFont="1" applyFill="1"/>
    <xf numFmtId="165" fontId="19" fillId="0" borderId="0" xfId="4" applyNumberFormat="1" applyFont="1" applyAlignment="1">
      <alignment horizontal="center"/>
    </xf>
    <xf numFmtId="165" fontId="3" fillId="0" borderId="0" xfId="4" applyNumberFormat="1" applyFont="1" applyAlignment="1">
      <alignment horizontal="center"/>
    </xf>
    <xf numFmtId="165" fontId="3" fillId="2" borderId="0" xfId="4" applyNumberFormat="1" applyFont="1" applyFill="1" applyAlignment="1">
      <alignment horizontal="center"/>
    </xf>
    <xf numFmtId="0" fontId="6" fillId="2" borderId="0" xfId="4" applyFont="1" applyFill="1"/>
    <xf numFmtId="0" fontId="17" fillId="2" borderId="0" xfId="4" applyFont="1" applyFill="1"/>
    <xf numFmtId="0" fontId="17" fillId="0" borderId="0" xfId="4" applyFont="1" applyAlignment="1">
      <alignment horizontal="center"/>
    </xf>
    <xf numFmtId="0" fontId="17" fillId="2" borderId="0" xfId="4" applyFont="1" applyFill="1" applyAlignment="1">
      <alignment horizontal="center" wrapText="1"/>
    </xf>
    <xf numFmtId="10" fontId="16" fillId="2" borderId="0" xfId="4" applyNumberFormat="1" applyFont="1" applyFill="1" applyAlignment="1">
      <alignment horizontal="center"/>
    </xf>
    <xf numFmtId="9" fontId="18" fillId="2" borderId="0" xfId="6" applyFont="1" applyFill="1" applyBorder="1" applyAlignment="1">
      <alignment horizontal="center"/>
    </xf>
    <xf numFmtId="167" fontId="16" fillId="2" borderId="0" xfId="6" applyNumberFormat="1" applyFont="1" applyFill="1" applyAlignment="1">
      <alignment horizontal="center"/>
    </xf>
    <xf numFmtId="0" fontId="20" fillId="2" borderId="0" xfId="4" applyFont="1" applyFill="1" applyAlignment="1">
      <alignment horizontal="center" wrapText="1"/>
    </xf>
    <xf numFmtId="0" fontId="20" fillId="2" borderId="0" xfId="4" applyFont="1" applyFill="1"/>
    <xf numFmtId="0" fontId="21" fillId="2" borderId="0" xfId="4" applyFont="1" applyFill="1"/>
    <xf numFmtId="0" fontId="16" fillId="2" borderId="0" xfId="4" applyFont="1" applyFill="1" applyAlignment="1">
      <alignment horizontal="left" indent="1"/>
    </xf>
    <xf numFmtId="0" fontId="22" fillId="2" borderId="0" xfId="4" applyFont="1" applyFill="1"/>
    <xf numFmtId="167" fontId="18" fillId="2" borderId="0" xfId="6" applyNumberFormat="1" applyFont="1" applyFill="1" applyAlignment="1">
      <alignment horizontal="center"/>
    </xf>
    <xf numFmtId="9" fontId="23" fillId="2" borderId="0" xfId="6" applyFont="1" applyFill="1"/>
    <xf numFmtId="0" fontId="21" fillId="2" borderId="0" xfId="4" applyFont="1" applyFill="1" applyAlignment="1">
      <alignment horizontal="center"/>
    </xf>
    <xf numFmtId="9" fontId="16" fillId="6" borderId="0" xfId="6" applyFont="1" applyFill="1" applyAlignment="1">
      <alignment horizontal="center"/>
    </xf>
    <xf numFmtId="0" fontId="17" fillId="0" borderId="5" xfId="4" applyFont="1" applyBorder="1" applyAlignment="1">
      <alignment horizontal="center"/>
    </xf>
    <xf numFmtId="0" fontId="17" fillId="2" borderId="5" xfId="4" applyFont="1" applyFill="1" applyBorder="1" applyAlignment="1">
      <alignment horizontal="center"/>
    </xf>
    <xf numFmtId="43" fontId="16" fillId="2" borderId="0" xfId="8" applyFont="1" applyFill="1"/>
    <xf numFmtId="166" fontId="18" fillId="2" borderId="0" xfId="4" applyNumberFormat="1" applyFont="1" applyFill="1" applyAlignment="1">
      <alignment horizontal="center"/>
    </xf>
    <xf numFmtId="0" fontId="17" fillId="2" borderId="0" xfId="4" applyFont="1" applyFill="1" applyAlignment="1">
      <alignment horizontal="center"/>
    </xf>
    <xf numFmtId="9" fontId="16" fillId="2" borderId="0" xfId="6" applyFont="1" applyFill="1" applyBorder="1" applyAlignment="1">
      <alignment horizontal="center"/>
    </xf>
    <xf numFmtId="43" fontId="16" fillId="2" borderId="0" xfId="8" applyFont="1" applyFill="1" applyBorder="1"/>
    <xf numFmtId="0" fontId="16" fillId="2" borderId="0" xfId="4" applyFont="1" applyFill="1" applyAlignment="1">
      <alignment wrapText="1"/>
    </xf>
    <xf numFmtId="0" fontId="3" fillId="2" borderId="0" xfId="4" applyFont="1" applyFill="1" applyAlignment="1">
      <alignment wrapText="1"/>
    </xf>
    <xf numFmtId="0" fontId="3" fillId="2" borderId="0" xfId="4" applyFont="1" applyFill="1" applyAlignment="1">
      <alignment vertical="top"/>
    </xf>
    <xf numFmtId="0" fontId="4" fillId="2" borderId="0" xfId="4" applyFont="1" applyFill="1" applyAlignment="1">
      <alignment wrapText="1"/>
    </xf>
    <xf numFmtId="0" fontId="16" fillId="2" borderId="0" xfId="4" applyFont="1" applyFill="1" applyAlignment="1">
      <alignment vertical="top"/>
    </xf>
    <xf numFmtId="165" fontId="16" fillId="5" borderId="0" xfId="4" applyNumberFormat="1" applyFont="1" applyFill="1" applyAlignment="1">
      <alignment horizontal="center" vertical="top" wrapText="1"/>
    </xf>
    <xf numFmtId="0" fontId="4" fillId="2" borderId="0" xfId="4" applyFont="1" applyFill="1" applyAlignment="1">
      <alignment vertical="top" wrapText="1"/>
    </xf>
    <xf numFmtId="165" fontId="16" fillId="5" borderId="0" xfId="4" applyNumberFormat="1" applyFont="1" applyFill="1" applyAlignment="1">
      <alignment vertical="top" wrapText="1"/>
    </xf>
    <xf numFmtId="0" fontId="25" fillId="2" borderId="0" xfId="2" applyFont="1" applyFill="1" applyAlignment="1">
      <alignment horizontal="left"/>
    </xf>
    <xf numFmtId="0" fontId="5" fillId="0" borderId="0" xfId="4" applyFont="1"/>
    <xf numFmtId="0" fontId="26" fillId="2" borderId="0" xfId="4" applyFont="1" applyFill="1"/>
    <xf numFmtId="0" fontId="27" fillId="2" borderId="0" xfId="4" applyFont="1" applyFill="1"/>
    <xf numFmtId="165" fontId="19" fillId="2" borderId="0" xfId="4" applyNumberFormat="1" applyFont="1" applyFill="1" applyAlignment="1">
      <alignment horizontal="center"/>
    </xf>
    <xf numFmtId="167" fontId="16" fillId="6" borderId="8" xfId="6" applyNumberFormat="1" applyFont="1" applyFill="1" applyBorder="1" applyAlignment="1">
      <alignment horizontal="center"/>
    </xf>
    <xf numFmtId="167" fontId="16" fillId="6" borderId="9" xfId="6" applyNumberFormat="1" applyFont="1" applyFill="1" applyBorder="1" applyAlignment="1">
      <alignment horizontal="center"/>
    </xf>
    <xf numFmtId="165" fontId="16" fillId="2" borderId="8" xfId="4" applyNumberFormat="1" applyFont="1" applyFill="1" applyBorder="1" applyAlignment="1">
      <alignment horizontal="center"/>
    </xf>
    <xf numFmtId="167" fontId="16" fillId="2" borderId="9" xfId="6" applyNumberFormat="1" applyFont="1" applyFill="1" applyBorder="1" applyAlignment="1">
      <alignment horizontal="center"/>
    </xf>
    <xf numFmtId="167" fontId="16" fillId="2" borderId="8" xfId="6" applyNumberFormat="1" applyFont="1" applyFill="1" applyBorder="1" applyAlignment="1">
      <alignment horizontal="center"/>
    </xf>
    <xf numFmtId="165" fontId="16" fillId="2" borderId="9" xfId="4" applyNumberFormat="1" applyFont="1" applyFill="1" applyBorder="1" applyAlignment="1">
      <alignment horizontal="center"/>
    </xf>
    <xf numFmtId="167" fontId="17" fillId="6" borderId="8" xfId="6" applyNumberFormat="1" applyFont="1" applyFill="1" applyBorder="1" applyAlignment="1">
      <alignment horizontal="center"/>
    </xf>
    <xf numFmtId="167" fontId="17" fillId="6" borderId="9" xfId="6" applyNumberFormat="1" applyFont="1" applyFill="1" applyBorder="1" applyAlignment="1">
      <alignment horizontal="center"/>
    </xf>
    <xf numFmtId="167" fontId="16" fillId="6" borderId="10" xfId="6" applyNumberFormat="1" applyFont="1" applyFill="1" applyBorder="1" applyAlignment="1">
      <alignment horizontal="center"/>
    </xf>
    <xf numFmtId="167" fontId="16" fillId="6" borderId="11" xfId="6" applyNumberFormat="1" applyFont="1" applyFill="1" applyBorder="1" applyAlignment="1">
      <alignment horizontal="center"/>
    </xf>
    <xf numFmtId="167" fontId="28" fillId="6" borderId="5" xfId="6" applyNumberFormat="1" applyFont="1" applyFill="1" applyBorder="1" applyAlignment="1">
      <alignment horizontal="center"/>
    </xf>
    <xf numFmtId="0" fontId="0" fillId="2" borderId="0" xfId="0" applyFill="1"/>
    <xf numFmtId="0" fontId="29" fillId="2" borderId="0" xfId="4" applyFont="1" applyFill="1"/>
    <xf numFmtId="0" fontId="17" fillId="2" borderId="6" xfId="4" applyFont="1" applyFill="1" applyBorder="1" applyAlignment="1">
      <alignment horizontal="center" wrapText="1"/>
    </xf>
    <xf numFmtId="0" fontId="17" fillId="2" borderId="7" xfId="4" applyFont="1" applyFill="1" applyBorder="1" applyAlignment="1">
      <alignment horizontal="center" wrapText="1"/>
    </xf>
    <xf numFmtId="0" fontId="17" fillId="2" borderId="12" xfId="4" applyFont="1" applyFill="1" applyBorder="1" applyAlignment="1">
      <alignment horizontal="center" wrapText="1"/>
    </xf>
    <xf numFmtId="166" fontId="16" fillId="6" borderId="9" xfId="4" applyNumberFormat="1" applyFont="1" applyFill="1" applyBorder="1" applyAlignment="1">
      <alignment horizontal="center"/>
    </xf>
    <xf numFmtId="166" fontId="16" fillId="2" borderId="9" xfId="4" applyNumberFormat="1" applyFont="1" applyFill="1" applyBorder="1" applyAlignment="1">
      <alignment horizontal="center"/>
    </xf>
    <xf numFmtId="165" fontId="16" fillId="6" borderId="8" xfId="4" applyNumberFormat="1" applyFont="1" applyFill="1" applyBorder="1" applyAlignment="1">
      <alignment horizontal="center"/>
    </xf>
    <xf numFmtId="166" fontId="16" fillId="0" borderId="9" xfId="4" applyNumberFormat="1" applyFont="1" applyBorder="1" applyAlignment="1">
      <alignment horizontal="center"/>
    </xf>
    <xf numFmtId="165" fontId="17" fillId="6" borderId="8" xfId="4" applyNumberFormat="1" applyFont="1" applyFill="1" applyBorder="1" applyAlignment="1">
      <alignment horizontal="center"/>
    </xf>
    <xf numFmtId="166" fontId="17" fillId="6" borderId="9" xfId="4" applyNumberFormat="1" applyFont="1" applyFill="1" applyBorder="1" applyAlignment="1">
      <alignment horizontal="center"/>
    </xf>
    <xf numFmtId="0" fontId="3" fillId="2" borderId="8" xfId="4" applyFont="1" applyFill="1" applyBorder="1"/>
    <xf numFmtId="0" fontId="16" fillId="2" borderId="9" xfId="4" applyFont="1" applyFill="1" applyBorder="1"/>
    <xf numFmtId="165" fontId="17" fillId="6" borderId="10" xfId="4" applyNumberFormat="1" applyFont="1" applyFill="1" applyBorder="1" applyAlignment="1">
      <alignment horizontal="center"/>
    </xf>
    <xf numFmtId="166" fontId="16" fillId="6" borderId="13" xfId="4" applyNumberFormat="1" applyFont="1" applyFill="1" applyBorder="1" applyAlignment="1">
      <alignment horizontal="center"/>
    </xf>
    <xf numFmtId="166" fontId="16" fillId="6" borderId="11" xfId="4" applyNumberFormat="1" applyFont="1" applyFill="1" applyBorder="1" applyAlignment="1">
      <alignment horizontal="center"/>
    </xf>
    <xf numFmtId="166" fontId="17" fillId="6" borderId="0" xfId="4" applyNumberFormat="1" applyFont="1" applyFill="1" applyAlignment="1">
      <alignment horizontal="center"/>
    </xf>
    <xf numFmtId="166" fontId="17" fillId="6" borderId="13" xfId="4" applyNumberFormat="1" applyFont="1" applyFill="1" applyBorder="1" applyAlignment="1">
      <alignment horizontal="center"/>
    </xf>
    <xf numFmtId="166" fontId="17" fillId="6" borderId="11" xfId="4" applyNumberFormat="1" applyFont="1" applyFill="1" applyBorder="1" applyAlignment="1">
      <alignment horizontal="center"/>
    </xf>
    <xf numFmtId="167" fontId="16" fillId="2" borderId="0" xfId="9" applyNumberFormat="1" applyFont="1" applyFill="1" applyAlignment="1">
      <alignment horizontal="center"/>
    </xf>
    <xf numFmtId="165" fontId="29" fillId="0" borderId="0" xfId="4" applyNumberFormat="1" applyFont="1" applyAlignment="1">
      <alignment horizontal="center"/>
    </xf>
    <xf numFmtId="3" fontId="29" fillId="2" borderId="0" xfId="4" applyNumberFormat="1" applyFont="1" applyFill="1" applyAlignment="1">
      <alignment horizontal="center"/>
    </xf>
    <xf numFmtId="10" fontId="16" fillId="2" borderId="8" xfId="4" applyNumberFormat="1" applyFont="1" applyFill="1" applyBorder="1" applyAlignment="1">
      <alignment horizontal="center"/>
    </xf>
    <xf numFmtId="0" fontId="16" fillId="2" borderId="8" xfId="4" applyFont="1" applyFill="1" applyBorder="1"/>
    <xf numFmtId="167" fontId="16" fillId="2" borderId="9" xfId="9" applyNumberFormat="1" applyFont="1" applyFill="1" applyBorder="1" applyAlignment="1">
      <alignment horizontal="center"/>
    </xf>
    <xf numFmtId="166" fontId="16" fillId="6" borderId="10" xfId="4" applyNumberFormat="1" applyFont="1" applyFill="1" applyBorder="1" applyAlignment="1">
      <alignment horizontal="center"/>
    </xf>
    <xf numFmtId="167" fontId="16" fillId="0" borderId="9" xfId="6" applyNumberFormat="1" applyFont="1" applyFill="1" applyBorder="1" applyAlignment="1">
      <alignment horizontal="center"/>
    </xf>
    <xf numFmtId="0" fontId="0" fillId="2" borderId="8" xfId="0" applyFill="1" applyBorder="1"/>
    <xf numFmtId="0" fontId="0" fillId="2" borderId="9" xfId="0" applyFill="1" applyBorder="1"/>
    <xf numFmtId="9" fontId="16" fillId="2" borderId="8" xfId="6" applyFont="1" applyFill="1" applyBorder="1" applyAlignment="1">
      <alignment horizontal="center"/>
    </xf>
    <xf numFmtId="9" fontId="16" fillId="3" borderId="0" xfId="6" applyFont="1" applyFill="1" applyBorder="1" applyAlignment="1">
      <alignment horizontal="center"/>
    </xf>
    <xf numFmtId="9" fontId="18" fillId="3" borderId="0" xfId="6" applyFont="1" applyFill="1" applyBorder="1" applyAlignment="1">
      <alignment horizontal="center"/>
    </xf>
    <xf numFmtId="0" fontId="3" fillId="2" borderId="9" xfId="4" applyFont="1" applyFill="1" applyBorder="1"/>
    <xf numFmtId="165" fontId="3" fillId="2" borderId="10" xfId="4" applyNumberFormat="1" applyFont="1" applyFill="1" applyBorder="1" applyAlignment="1">
      <alignment horizontal="center"/>
    </xf>
    <xf numFmtId="165" fontId="3" fillId="2" borderId="13" xfId="4" applyNumberFormat="1" applyFont="1" applyFill="1" applyBorder="1" applyAlignment="1">
      <alignment horizontal="center"/>
    </xf>
    <xf numFmtId="167" fontId="16" fillId="2" borderId="11" xfId="6" applyNumberFormat="1" applyFont="1" applyFill="1" applyBorder="1" applyAlignment="1">
      <alignment horizontal="center"/>
    </xf>
    <xf numFmtId="167" fontId="16" fillId="2" borderId="0" xfId="6" applyNumberFormat="1" applyFont="1" applyFill="1" applyBorder="1" applyAlignment="1">
      <alignment horizontal="center"/>
    </xf>
    <xf numFmtId="0" fontId="17" fillId="2" borderId="5" xfId="4" applyFont="1" applyFill="1" applyBorder="1" applyAlignment="1">
      <alignment horizontal="center" wrapText="1"/>
    </xf>
    <xf numFmtId="167" fontId="16" fillId="2" borderId="16" xfId="6" applyNumberFormat="1" applyFont="1" applyFill="1" applyBorder="1" applyAlignment="1">
      <alignment horizontal="center"/>
    </xf>
    <xf numFmtId="0" fontId="17" fillId="2" borderId="8" xfId="4" applyFont="1" applyFill="1" applyBorder="1" applyAlignment="1">
      <alignment horizontal="center" wrapText="1"/>
    </xf>
    <xf numFmtId="0" fontId="17" fillId="2" borderId="9" xfId="4" applyFont="1" applyFill="1" applyBorder="1" applyAlignment="1">
      <alignment horizontal="center" wrapText="1"/>
    </xf>
    <xf numFmtId="166" fontId="17" fillId="2" borderId="0" xfId="4" applyNumberFormat="1" applyFont="1" applyFill="1" applyAlignment="1">
      <alignment horizontal="center"/>
    </xf>
    <xf numFmtId="167" fontId="28" fillId="2" borderId="0" xfId="6" applyNumberFormat="1" applyFont="1" applyFill="1" applyBorder="1" applyAlignment="1">
      <alignment horizontal="center"/>
    </xf>
    <xf numFmtId="165" fontId="29" fillId="2" borderId="0" xfId="4" applyNumberFormat="1" applyFont="1" applyFill="1" applyAlignment="1">
      <alignment horizontal="center"/>
    </xf>
    <xf numFmtId="0" fontId="4" fillId="2" borderId="6" xfId="4" applyFont="1" applyFill="1" applyBorder="1" applyAlignment="1">
      <alignment horizontal="left"/>
    </xf>
    <xf numFmtId="0" fontId="4" fillId="2" borderId="10" xfId="4" applyFont="1" applyFill="1" applyBorder="1"/>
    <xf numFmtId="0" fontId="4" fillId="2" borderId="11" xfId="4" applyFont="1" applyFill="1" applyBorder="1"/>
    <xf numFmtId="165" fontId="16" fillId="5" borderId="8" xfId="4" applyNumberFormat="1" applyFont="1" applyFill="1" applyBorder="1" applyAlignment="1" applyProtection="1">
      <alignment horizontal="center"/>
      <protection locked="0"/>
    </xf>
    <xf numFmtId="165" fontId="16" fillId="5" borderId="0" xfId="4" applyNumberFormat="1" applyFont="1" applyFill="1" applyAlignment="1" applyProtection="1">
      <alignment horizontal="center"/>
      <protection locked="0"/>
    </xf>
    <xf numFmtId="3" fontId="29" fillId="5" borderId="0" xfId="4" applyNumberFormat="1" applyFont="1" applyFill="1" applyAlignment="1" applyProtection="1">
      <alignment horizontal="center"/>
      <protection locked="0"/>
    </xf>
    <xf numFmtId="165" fontId="16" fillId="5" borderId="7" xfId="4" applyNumberFormat="1" applyFont="1" applyFill="1" applyBorder="1" applyAlignment="1" applyProtection="1">
      <alignment horizontal="center"/>
      <protection locked="0"/>
    </xf>
    <xf numFmtId="165" fontId="16" fillId="5" borderId="5" xfId="4" applyNumberFormat="1" applyFont="1" applyFill="1" applyBorder="1" applyAlignment="1" applyProtection="1">
      <alignment horizontal="center"/>
      <protection locked="0"/>
    </xf>
    <xf numFmtId="165" fontId="3" fillId="5" borderId="0" xfId="4" applyNumberFormat="1" applyFont="1" applyFill="1" applyAlignment="1" applyProtection="1">
      <alignment horizontal="center"/>
      <protection locked="0"/>
    </xf>
    <xf numFmtId="165" fontId="7" fillId="5" borderId="0" xfId="4" applyNumberFormat="1" applyFill="1" applyAlignment="1" applyProtection="1">
      <alignment horizontal="center"/>
      <protection locked="0"/>
    </xf>
    <xf numFmtId="0" fontId="9" fillId="0" borderId="0" xfId="3" applyFont="1" applyAlignment="1">
      <alignment horizontal="center" vertical="center" wrapText="1"/>
    </xf>
    <xf numFmtId="43" fontId="16" fillId="5" borderId="0" xfId="10" applyFont="1" applyFill="1" applyBorder="1" applyAlignment="1" applyProtection="1">
      <alignment horizontal="center"/>
      <protection locked="0"/>
    </xf>
    <xf numFmtId="49" fontId="16" fillId="5" borderId="0" xfId="10" applyNumberFormat="1" applyFont="1" applyFill="1" applyBorder="1" applyAlignment="1" applyProtection="1">
      <alignment horizontal="center"/>
      <protection locked="0"/>
    </xf>
    <xf numFmtId="0" fontId="16" fillId="5" borderId="0" xfId="10" applyNumberFormat="1" applyFont="1" applyFill="1" applyBorder="1" applyAlignment="1" applyProtection="1">
      <alignment horizontal="center"/>
      <protection locked="0"/>
    </xf>
    <xf numFmtId="1" fontId="16" fillId="5" borderId="0" xfId="10" applyNumberFormat="1" applyFont="1" applyFill="1" applyBorder="1" applyAlignment="1" applyProtection="1">
      <alignment horizontal="center"/>
      <protection locked="0"/>
    </xf>
    <xf numFmtId="44" fontId="16" fillId="5" borderId="0" xfId="1" applyFont="1" applyFill="1" applyBorder="1" applyAlignment="1" applyProtection="1">
      <alignment horizontal="center"/>
      <protection locked="0"/>
    </xf>
    <xf numFmtId="0" fontId="3" fillId="5" borderId="5" xfId="2" applyFill="1" applyBorder="1" applyProtection="1">
      <protection locked="0"/>
    </xf>
    <xf numFmtId="0" fontId="6" fillId="9" borderId="2" xfId="2" applyFont="1" applyFill="1" applyBorder="1" applyAlignment="1">
      <alignment horizontal="center"/>
    </xf>
    <xf numFmtId="0" fontId="6" fillId="9" borderId="4" xfId="2" applyFont="1" applyFill="1" applyBorder="1" applyAlignment="1">
      <alignment horizontal="center"/>
    </xf>
    <xf numFmtId="0" fontId="1" fillId="2" borderId="8" xfId="3" applyFill="1" applyBorder="1"/>
    <xf numFmtId="0" fontId="0" fillId="0" borderId="15" xfId="0" applyBorder="1"/>
    <xf numFmtId="0" fontId="0" fillId="0" borderId="16" xfId="0" applyBorder="1"/>
    <xf numFmtId="168" fontId="6" fillId="2" borderId="7" xfId="10" applyNumberFormat="1" applyFont="1" applyFill="1" applyBorder="1" applyAlignment="1">
      <alignment horizontal="center"/>
    </xf>
    <xf numFmtId="168" fontId="6" fillId="2" borderId="9" xfId="10" applyNumberFormat="1" applyFont="1" applyFill="1" applyBorder="1" applyAlignment="1">
      <alignment horizontal="center"/>
    </xf>
    <xf numFmtId="168" fontId="6" fillId="2" borderId="11" xfId="10" applyNumberFormat="1" applyFont="1" applyFill="1" applyBorder="1" applyAlignment="1">
      <alignment horizontal="center"/>
    </xf>
    <xf numFmtId="0" fontId="0" fillId="0" borderId="5" xfId="0" applyBorder="1"/>
    <xf numFmtId="0" fontId="0" fillId="6" borderId="2" xfId="0" applyFill="1" applyBorder="1"/>
    <xf numFmtId="0" fontId="0" fillId="6" borderId="5" xfId="0" applyFill="1" applyBorder="1"/>
    <xf numFmtId="0" fontId="0" fillId="6" borderId="4" xfId="0" applyFill="1" applyBorder="1"/>
    <xf numFmtId="169" fontId="0" fillId="0" borderId="4" xfId="0" applyNumberFormat="1" applyBorder="1"/>
    <xf numFmtId="0" fontId="3" fillId="2" borderId="0" xfId="2" applyFill="1" applyAlignment="1">
      <alignment horizontal="center" wrapText="1"/>
    </xf>
    <xf numFmtId="0" fontId="3" fillId="2" borderId="0" xfId="2" applyFill="1" applyAlignment="1">
      <alignment horizontal="center"/>
    </xf>
    <xf numFmtId="44" fontId="3" fillId="2" borderId="0" xfId="2" applyNumberFormat="1" applyFill="1" applyAlignment="1">
      <alignment horizontal="center"/>
    </xf>
    <xf numFmtId="10" fontId="6" fillId="2" borderId="0" xfId="9" applyNumberFormat="1" applyFont="1" applyFill="1" applyBorder="1" applyAlignment="1">
      <alignment horizontal="center"/>
    </xf>
    <xf numFmtId="0" fontId="6" fillId="2" borderId="0" xfId="2" applyFont="1" applyFill="1" applyAlignment="1">
      <alignment horizontal="center"/>
    </xf>
    <xf numFmtId="168" fontId="6" fillId="2" borderId="0" xfId="10" applyNumberFormat="1" applyFont="1" applyFill="1" applyBorder="1" applyAlignment="1">
      <alignment horizontal="center"/>
    </xf>
    <xf numFmtId="0" fontId="3" fillId="8" borderId="5" xfId="2" applyFill="1" applyBorder="1" applyAlignment="1">
      <alignment horizontal="center" wrapText="1"/>
    </xf>
    <xf numFmtId="0" fontId="3" fillId="8" borderId="14" xfId="2" applyFill="1" applyBorder="1" applyAlignment="1">
      <alignment horizontal="center" wrapText="1"/>
    </xf>
    <xf numFmtId="0" fontId="6" fillId="9" borderId="14" xfId="2" applyFont="1" applyFill="1" applyBorder="1" applyAlignment="1">
      <alignment horizontal="center"/>
    </xf>
    <xf numFmtId="0" fontId="6" fillId="9" borderId="15" xfId="2" applyFont="1" applyFill="1" applyBorder="1" applyAlignment="1">
      <alignment horizontal="center"/>
    </xf>
    <xf numFmtId="0" fontId="6" fillId="9" borderId="16" xfId="2" applyFont="1" applyFill="1" applyBorder="1" applyAlignment="1">
      <alignment horizontal="center"/>
    </xf>
    <xf numFmtId="10" fontId="6" fillId="2" borderId="14" xfId="9" applyNumberFormat="1" applyFont="1" applyFill="1" applyBorder="1" applyAlignment="1">
      <alignment horizontal="center"/>
    </xf>
    <xf numFmtId="10" fontId="6" fillId="2" borderId="15" xfId="9" applyNumberFormat="1" applyFont="1" applyFill="1" applyBorder="1" applyAlignment="1">
      <alignment horizontal="center"/>
    </xf>
    <xf numFmtId="10" fontId="6" fillId="2" borderId="16" xfId="9" applyNumberFormat="1" applyFont="1" applyFill="1" applyBorder="1" applyAlignment="1">
      <alignment horizontal="center"/>
    </xf>
    <xf numFmtId="0" fontId="4" fillId="2" borderId="2" xfId="4" applyFont="1" applyFill="1" applyBorder="1" applyAlignment="1">
      <alignment horizontal="left"/>
    </xf>
    <xf numFmtId="165" fontId="16" fillId="5" borderId="4" xfId="4" applyNumberFormat="1" applyFont="1" applyFill="1" applyBorder="1" applyAlignment="1" applyProtection="1">
      <alignment horizontal="center"/>
      <protection locked="0"/>
    </xf>
    <xf numFmtId="0" fontId="8"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4" fillId="2" borderId="2" xfId="4" applyFont="1" applyFill="1" applyBorder="1"/>
    <xf numFmtId="0" fontId="1" fillId="0" borderId="4" xfId="3" applyBorder="1"/>
    <xf numFmtId="0" fontId="1" fillId="2" borderId="0" xfId="3" applyFill="1" applyAlignment="1">
      <alignment horizontal="center"/>
    </xf>
    <xf numFmtId="0" fontId="1" fillId="2" borderId="0" xfId="3" applyFill="1" applyAlignment="1">
      <alignment horizontal="center" wrapText="1"/>
    </xf>
    <xf numFmtId="0" fontId="1" fillId="2" borderId="14" xfId="3" applyFill="1" applyBorder="1"/>
    <xf numFmtId="0" fontId="1" fillId="2" borderId="16" xfId="3" applyFill="1" applyBorder="1"/>
    <xf numFmtId="0" fontId="1" fillId="8" borderId="8" xfId="3" applyFill="1" applyBorder="1"/>
    <xf numFmtId="0" fontId="0" fillId="8" borderId="9" xfId="0" applyFill="1" applyBorder="1"/>
    <xf numFmtId="0" fontId="1" fillId="10" borderId="8" xfId="3" applyFill="1" applyBorder="1"/>
    <xf numFmtId="0" fontId="0" fillId="10" borderId="9" xfId="0" applyFill="1" applyBorder="1"/>
    <xf numFmtId="0" fontId="1" fillId="11" borderId="8" xfId="3" applyFill="1" applyBorder="1"/>
    <xf numFmtId="0" fontId="0" fillId="11" borderId="9" xfId="0" applyFill="1" applyBorder="1"/>
    <xf numFmtId="0" fontId="1" fillId="2" borderId="10" xfId="3" applyFill="1" applyBorder="1"/>
    <xf numFmtId="0" fontId="0" fillId="2" borderId="11" xfId="0" applyFill="1" applyBorder="1"/>
    <xf numFmtId="0" fontId="1" fillId="12" borderId="6" xfId="3" applyFill="1" applyBorder="1"/>
    <xf numFmtId="0" fontId="0" fillId="12" borderId="7" xfId="0" applyFill="1" applyBorder="1"/>
    <xf numFmtId="0" fontId="0" fillId="12" borderId="11" xfId="0" applyFill="1" applyBorder="1"/>
    <xf numFmtId="0" fontId="1" fillId="12" borderId="10" xfId="3" applyFill="1" applyBorder="1"/>
    <xf numFmtId="0" fontId="9" fillId="3" borderId="20" xfId="3" applyFont="1" applyFill="1" applyBorder="1" applyAlignment="1">
      <alignment horizontal="center" vertical="center" wrapText="1"/>
    </xf>
    <xf numFmtId="44" fontId="0" fillId="2" borderId="4" xfId="0" applyNumberFormat="1" applyFill="1" applyBorder="1"/>
    <xf numFmtId="165" fontId="16" fillId="6" borderId="0" xfId="4" applyNumberFormat="1" applyFont="1" applyFill="1" applyAlignment="1">
      <alignment horizontal="center"/>
    </xf>
    <xf numFmtId="166" fontId="16" fillId="0" borderId="0" xfId="4" applyNumberFormat="1" applyFont="1" applyAlignment="1">
      <alignment horizontal="center"/>
    </xf>
    <xf numFmtId="166" fontId="16" fillId="6" borderId="8" xfId="4" applyNumberFormat="1" applyFont="1" applyFill="1" applyBorder="1" applyAlignment="1">
      <alignment horizontal="center"/>
    </xf>
    <xf numFmtId="165" fontId="17" fillId="6" borderId="0" xfId="4" applyNumberFormat="1" applyFont="1" applyFill="1" applyAlignment="1">
      <alignment horizontal="center"/>
    </xf>
    <xf numFmtId="10" fontId="6" fillId="2" borderId="6" xfId="9" applyNumberFormat="1" applyFont="1" applyFill="1" applyBorder="1" applyAlignment="1">
      <alignment horizontal="center"/>
    </xf>
    <xf numFmtId="10" fontId="6" fillId="2" borderId="8" xfId="9" applyNumberFormat="1" applyFont="1" applyFill="1" applyBorder="1" applyAlignment="1">
      <alignment horizontal="center"/>
    </xf>
    <xf numFmtId="0" fontId="3" fillId="2" borderId="9" xfId="2" applyFill="1" applyBorder="1"/>
    <xf numFmtId="10" fontId="6" fillId="2" borderId="10" xfId="9" applyNumberFormat="1" applyFont="1" applyFill="1" applyBorder="1" applyAlignment="1">
      <alignment horizontal="center"/>
    </xf>
    <xf numFmtId="0" fontId="3" fillId="2" borderId="11" xfId="2" applyFill="1" applyBorder="1"/>
    <xf numFmtId="0" fontId="3" fillId="2" borderId="7" xfId="2" quotePrefix="1" applyFill="1" applyBorder="1"/>
    <xf numFmtId="10" fontId="6" fillId="2" borderId="14" xfId="9" applyNumberFormat="1" applyFont="1" applyFill="1" applyBorder="1" applyAlignment="1">
      <alignment horizontal="left"/>
    </xf>
    <xf numFmtId="10" fontId="3" fillId="2" borderId="7" xfId="2" quotePrefix="1" applyNumberFormat="1" applyFill="1" applyBorder="1"/>
    <xf numFmtId="10" fontId="0" fillId="0" borderId="0" xfId="0" applyNumberFormat="1"/>
    <xf numFmtId="167" fontId="16" fillId="2" borderId="15" xfId="6" applyNumberFormat="1" applyFont="1" applyFill="1" applyBorder="1" applyAlignment="1">
      <alignment horizontal="left"/>
    </xf>
    <xf numFmtId="0" fontId="0" fillId="2" borderId="15" xfId="0" applyFill="1" applyBorder="1" applyAlignment="1">
      <alignment horizontal="left"/>
    </xf>
    <xf numFmtId="0" fontId="3" fillId="2" borderId="15" xfId="4" applyFont="1" applyFill="1" applyBorder="1" applyAlignment="1">
      <alignment horizontal="left"/>
    </xf>
    <xf numFmtId="166" fontId="16" fillId="5" borderId="0" xfId="4" applyNumberFormat="1" applyFont="1" applyFill="1" applyAlignment="1" applyProtection="1">
      <alignment horizontal="center"/>
      <protection locked="0"/>
    </xf>
    <xf numFmtId="3" fontId="16" fillId="5" borderId="0" xfId="4" applyNumberFormat="1" applyFont="1" applyFill="1" applyAlignment="1" applyProtection="1">
      <alignment horizontal="center"/>
      <protection locked="0"/>
    </xf>
    <xf numFmtId="165" fontId="16" fillId="5" borderId="8" xfId="1" applyNumberFormat="1" applyFont="1" applyFill="1" applyBorder="1" applyAlignment="1" applyProtection="1">
      <alignment horizontal="center"/>
      <protection locked="0"/>
    </xf>
    <xf numFmtId="165" fontId="3" fillId="2" borderId="8" xfId="4" applyNumberFormat="1" applyFont="1" applyFill="1" applyBorder="1"/>
    <xf numFmtId="165" fontId="16" fillId="5" borderId="0" xfId="1" applyNumberFormat="1" applyFont="1" applyFill="1" applyBorder="1" applyAlignment="1" applyProtection="1">
      <alignment horizontal="center"/>
      <protection locked="0"/>
    </xf>
    <xf numFmtId="165" fontId="3" fillId="2" borderId="0" xfId="4" applyNumberFormat="1" applyFont="1" applyFill="1"/>
    <xf numFmtId="165" fontId="17" fillId="6" borderId="13" xfId="1" applyNumberFormat="1" applyFont="1" applyFill="1" applyBorder="1" applyAlignment="1">
      <alignment horizontal="center"/>
    </xf>
    <xf numFmtId="166" fontId="16" fillId="2" borderId="0" xfId="4" applyNumberFormat="1" applyFont="1" applyFill="1"/>
    <xf numFmtId="166" fontId="16" fillId="2" borderId="9" xfId="4" applyNumberFormat="1" applyFont="1" applyFill="1" applyBorder="1"/>
    <xf numFmtId="165" fontId="16" fillId="2" borderId="8" xfId="4" applyNumberFormat="1" applyFont="1" applyFill="1" applyBorder="1"/>
    <xf numFmtId="166" fontId="16" fillId="5" borderId="0" xfId="1" applyNumberFormat="1" applyFont="1" applyFill="1" applyAlignment="1" applyProtection="1">
      <alignment horizontal="center"/>
      <protection locked="0"/>
    </xf>
    <xf numFmtId="0" fontId="16" fillId="2" borderId="15" xfId="4" applyFont="1" applyFill="1" applyBorder="1" applyAlignment="1">
      <alignment horizontal="left"/>
    </xf>
    <xf numFmtId="167" fontId="16" fillId="6" borderId="9" xfId="9" applyNumberFormat="1" applyFont="1" applyFill="1" applyBorder="1" applyAlignment="1">
      <alignment horizontal="center"/>
    </xf>
    <xf numFmtId="167" fontId="16" fillId="2" borderId="9" xfId="4" applyNumberFormat="1" applyFont="1" applyFill="1" applyBorder="1" applyAlignment="1">
      <alignment horizontal="center"/>
    </xf>
    <xf numFmtId="167" fontId="16" fillId="2" borderId="9" xfId="4" applyNumberFormat="1" applyFont="1" applyFill="1" applyBorder="1"/>
    <xf numFmtId="167" fontId="17" fillId="6" borderId="9" xfId="9" applyNumberFormat="1" applyFont="1" applyFill="1" applyBorder="1" applyAlignment="1">
      <alignment horizontal="center"/>
    </xf>
    <xf numFmtId="167" fontId="3" fillId="2" borderId="9" xfId="4" applyNumberFormat="1" applyFont="1" applyFill="1" applyBorder="1"/>
    <xf numFmtId="167" fontId="17" fillId="6" borderId="11" xfId="9" applyNumberFormat="1" applyFont="1" applyFill="1" applyBorder="1" applyAlignment="1">
      <alignment horizontal="center"/>
    </xf>
    <xf numFmtId="166" fontId="16" fillId="6" borderId="0" xfId="1" applyNumberFormat="1" applyFont="1" applyFill="1" applyAlignment="1">
      <alignment horizontal="center"/>
    </xf>
    <xf numFmtId="167" fontId="16" fillId="5" borderId="8" xfId="9" applyNumberFormat="1" applyFont="1" applyFill="1" applyBorder="1" applyAlignment="1" applyProtection="1">
      <alignment horizontal="center"/>
      <protection locked="0"/>
    </xf>
    <xf numFmtId="167" fontId="16" fillId="5" borderId="0" xfId="9" applyNumberFormat="1" applyFont="1" applyFill="1" applyAlignment="1" applyProtection="1">
      <alignment horizontal="center"/>
      <protection locked="0"/>
    </xf>
    <xf numFmtId="167" fontId="16" fillId="5" borderId="9" xfId="9" applyNumberFormat="1" applyFont="1" applyFill="1" applyBorder="1" applyAlignment="1" applyProtection="1">
      <alignment horizontal="center"/>
      <protection locked="0"/>
    </xf>
    <xf numFmtId="9" fontId="16" fillId="5" borderId="0" xfId="4" applyNumberFormat="1" applyFont="1" applyFill="1" applyAlignment="1" applyProtection="1">
      <alignment horizontal="center"/>
      <protection locked="0"/>
    </xf>
    <xf numFmtId="0" fontId="3" fillId="2" borderId="6" xfId="2" applyFill="1" applyBorder="1" applyAlignment="1">
      <alignment horizontal="center" wrapText="1"/>
    </xf>
    <xf numFmtId="0" fontId="3" fillId="2" borderId="14" xfId="2" applyFill="1" applyBorder="1" applyAlignment="1">
      <alignment horizontal="center"/>
    </xf>
    <xf numFmtId="0" fontId="3" fillId="2" borderId="7" xfId="2" applyFill="1" applyBorder="1" applyAlignment="1">
      <alignment horizontal="center"/>
    </xf>
    <xf numFmtId="0" fontId="3" fillId="2" borderId="5" xfId="2" applyFill="1" applyBorder="1" applyAlignment="1">
      <alignment horizontal="center" wrapText="1"/>
    </xf>
    <xf numFmtId="166" fontId="3" fillId="2" borderId="5" xfId="2" applyNumberFormat="1" applyFill="1" applyBorder="1" applyAlignment="1">
      <alignment horizontal="center"/>
    </xf>
    <xf numFmtId="10" fontId="6" fillId="2" borderId="15" xfId="2" applyNumberFormat="1" applyFont="1" applyFill="1" applyBorder="1"/>
    <xf numFmtId="10" fontId="6" fillId="2" borderId="16" xfId="2" applyNumberFormat="1" applyFont="1" applyFill="1" applyBorder="1"/>
    <xf numFmtId="0" fontId="4" fillId="2" borderId="12" xfId="4" applyFont="1" applyFill="1" applyBorder="1" applyAlignment="1">
      <alignment horizontal="left"/>
    </xf>
    <xf numFmtId="0" fontId="2" fillId="9" borderId="5" xfId="0" applyFont="1" applyFill="1" applyBorder="1"/>
    <xf numFmtId="0" fontId="2" fillId="8" borderId="5" xfId="0" applyFont="1" applyFill="1" applyBorder="1" applyAlignment="1">
      <alignment wrapText="1"/>
    </xf>
    <xf numFmtId="0" fontId="2" fillId="9" borderId="5" xfId="0" applyFont="1" applyFill="1" applyBorder="1" applyAlignment="1">
      <alignment wrapText="1"/>
    </xf>
    <xf numFmtId="0" fontId="2" fillId="8" borderId="3" xfId="0" applyFont="1" applyFill="1" applyBorder="1" applyAlignment="1">
      <alignment horizontal="center" wrapText="1"/>
    </xf>
    <xf numFmtId="168" fontId="0" fillId="5" borderId="0" xfId="10" applyNumberFormat="1" applyFont="1" applyFill="1" applyProtection="1">
      <protection locked="0"/>
    </xf>
    <xf numFmtId="168" fontId="2" fillId="9" borderId="15" xfId="10" applyNumberFormat="1" applyFont="1" applyFill="1" applyBorder="1"/>
    <xf numFmtId="168" fontId="2" fillId="9" borderId="3" xfId="10" applyNumberFormat="1" applyFont="1" applyFill="1" applyBorder="1"/>
    <xf numFmtId="168" fontId="2" fillId="9" borderId="5" xfId="10" applyNumberFormat="1" applyFont="1" applyFill="1" applyBorder="1"/>
    <xf numFmtId="0" fontId="2" fillId="6" borderId="2" xfId="0" applyFont="1" applyFill="1" applyBorder="1" applyAlignment="1">
      <alignment horizontal="center"/>
    </xf>
    <xf numFmtId="0" fontId="2" fillId="6" borderId="3" xfId="0" applyFont="1" applyFill="1" applyBorder="1" applyAlignment="1">
      <alignment horizontal="center" wrapText="1"/>
    </xf>
    <xf numFmtId="0" fontId="2" fillId="6" borderId="4" xfId="0" applyFont="1" applyFill="1" applyBorder="1" applyAlignment="1">
      <alignment horizontal="center"/>
    </xf>
    <xf numFmtId="0" fontId="2" fillId="2" borderId="6" xfId="0" applyFont="1" applyFill="1" applyBorder="1" applyAlignment="1">
      <alignment horizontal="center" vertical="top"/>
    </xf>
    <xf numFmtId="0" fontId="0" fillId="2" borderId="12" xfId="0" applyFill="1" applyBorder="1" applyAlignment="1">
      <alignment vertical="top" wrapText="1"/>
    </xf>
    <xf numFmtId="0" fontId="2" fillId="2" borderId="8" xfId="0" applyFont="1" applyFill="1" applyBorder="1" applyAlignment="1">
      <alignment horizontal="center" vertical="top"/>
    </xf>
    <xf numFmtId="0" fontId="2" fillId="2" borderId="10" xfId="0" applyFont="1" applyFill="1" applyBorder="1" applyAlignment="1">
      <alignment horizontal="center" vertical="top"/>
    </xf>
    <xf numFmtId="0" fontId="0" fillId="2" borderId="13" xfId="0" applyFill="1" applyBorder="1" applyAlignment="1">
      <alignment vertical="top" wrapText="1"/>
    </xf>
    <xf numFmtId="49" fontId="16" fillId="5" borderId="7" xfId="4" applyNumberFormat="1" applyFont="1" applyFill="1" applyBorder="1" applyAlignment="1" applyProtection="1">
      <alignment horizontal="center"/>
      <protection locked="0"/>
    </xf>
    <xf numFmtId="49" fontId="16" fillId="5" borderId="9" xfId="4" applyNumberFormat="1" applyFont="1" applyFill="1" applyBorder="1" applyAlignment="1" applyProtection="1">
      <alignment horizontal="center"/>
      <protection locked="0"/>
    </xf>
    <xf numFmtId="49" fontId="16" fillId="5" borderId="11" xfId="4" applyNumberFormat="1" applyFont="1" applyFill="1" applyBorder="1" applyAlignment="1" applyProtection="1">
      <alignment horizontal="center"/>
      <protection locked="0"/>
    </xf>
    <xf numFmtId="0" fontId="0" fillId="2" borderId="15" xfId="0" applyFill="1" applyBorder="1"/>
    <xf numFmtId="0" fontId="0" fillId="2" borderId="16" xfId="0" applyFill="1" applyBorder="1"/>
    <xf numFmtId="0" fontId="33" fillId="0" borderId="21" xfId="0" applyFont="1" applyBorder="1" applyAlignment="1">
      <alignment horizontal="center" vertical="center" wrapText="1"/>
    </xf>
    <xf numFmtId="44" fontId="0" fillId="6" borderId="0" xfId="1" applyFont="1" applyFill="1" applyProtection="1"/>
    <xf numFmtId="168" fontId="0" fillId="6" borderId="0" xfId="10" applyNumberFormat="1" applyFont="1" applyFill="1" applyProtection="1"/>
    <xf numFmtId="0" fontId="8" fillId="3" borderId="22" xfId="0" applyFont="1" applyFill="1" applyBorder="1" applyAlignment="1">
      <alignment horizontal="center" vertical="center" wrapText="1"/>
    </xf>
    <xf numFmtId="49" fontId="16" fillId="5" borderId="0" xfId="4" applyNumberFormat="1" applyFont="1" applyFill="1" applyAlignment="1" applyProtection="1">
      <alignment horizontal="center"/>
      <protection locked="0"/>
    </xf>
    <xf numFmtId="0" fontId="32" fillId="6" borderId="0" xfId="0" applyFont="1" applyFill="1"/>
    <xf numFmtId="0" fontId="32" fillId="2" borderId="0" xfId="0" applyFont="1" applyFill="1"/>
    <xf numFmtId="0" fontId="0" fillId="6" borderId="0" xfId="0" applyFill="1"/>
    <xf numFmtId="0" fontId="35" fillId="13" borderId="0" xfId="0" applyFont="1" applyFill="1"/>
    <xf numFmtId="0" fontId="8" fillId="3" borderId="0" xfId="0" applyFont="1" applyFill="1" applyAlignment="1">
      <alignment horizontal="center" vertical="center" wrapText="1"/>
    </xf>
    <xf numFmtId="0" fontId="4" fillId="14" borderId="0" xfId="0" applyFont="1" applyFill="1" applyAlignment="1">
      <alignment horizontal="left"/>
    </xf>
    <xf numFmtId="44" fontId="0" fillId="5" borderId="0" xfId="1" applyFont="1" applyFill="1" applyProtection="1">
      <protection locked="0"/>
    </xf>
    <xf numFmtId="0" fontId="0" fillId="5" borderId="0" xfId="0" applyFill="1" applyProtection="1">
      <protection locked="0"/>
    </xf>
    <xf numFmtId="49" fontId="0" fillId="5" borderId="0" xfId="0" applyNumberFormat="1" applyFill="1" applyProtection="1">
      <protection locked="0"/>
    </xf>
    <xf numFmtId="0" fontId="0" fillId="6" borderId="6" xfId="0" applyFill="1" applyBorder="1"/>
    <xf numFmtId="0" fontId="1" fillId="2" borderId="15" xfId="3" applyFill="1" applyBorder="1"/>
    <xf numFmtId="0" fontId="1" fillId="0" borderId="3" xfId="3" applyBorder="1"/>
    <xf numFmtId="0" fontId="9" fillId="3" borderId="0" xfId="3" applyFont="1" applyFill="1" applyAlignment="1">
      <alignment horizontal="center" vertical="center" wrapText="1"/>
    </xf>
    <xf numFmtId="0" fontId="9" fillId="3" borderId="28" xfId="3" applyFont="1" applyFill="1" applyBorder="1" applyAlignment="1">
      <alignment horizontal="center" vertical="center" wrapText="1"/>
    </xf>
    <xf numFmtId="0" fontId="1" fillId="0" borderId="28" xfId="3" applyBorder="1"/>
    <xf numFmtId="164" fontId="12" fillId="4" borderId="0" xfId="5" applyNumberFormat="1" applyFont="1" applyFill="1" applyAlignment="1" applyProtection="1">
      <alignment horizontal="left" vertical="center" wrapText="1" shrinkToFit="1"/>
      <protection locked="0"/>
    </xf>
    <xf numFmtId="166" fontId="12" fillId="4" borderId="0" xfId="5" applyNumberFormat="1" applyFont="1" applyFill="1" applyAlignment="1" applyProtection="1">
      <alignment horizontal="left" vertical="center" wrapText="1" shrinkToFit="1"/>
      <protection locked="0"/>
    </xf>
    <xf numFmtId="164" fontId="12" fillId="4" borderId="23" xfId="5" applyNumberFormat="1" applyFont="1" applyFill="1" applyBorder="1" applyAlignment="1" applyProtection="1">
      <alignment horizontal="left" vertical="center" wrapText="1" shrinkToFit="1"/>
      <protection locked="0"/>
    </xf>
    <xf numFmtId="166" fontId="12" fillId="4" borderId="23" xfId="5" applyNumberFormat="1" applyFont="1" applyFill="1" applyBorder="1" applyAlignment="1" applyProtection="1">
      <alignment horizontal="left" vertical="center" wrapText="1" shrinkToFit="1"/>
      <protection locked="0"/>
    </xf>
    <xf numFmtId="0" fontId="1" fillId="0" borderId="21" xfId="3" applyBorder="1"/>
    <xf numFmtId="0" fontId="0" fillId="2" borderId="0" xfId="0" applyFill="1" applyAlignment="1">
      <alignment vertical="top" wrapText="1"/>
    </xf>
    <xf numFmtId="0" fontId="13" fillId="0" borderId="0" xfId="3" applyFont="1" applyAlignment="1">
      <alignment horizontal="left" vertical="top"/>
    </xf>
    <xf numFmtId="165" fontId="16" fillId="5" borderId="1" xfId="4" applyNumberFormat="1" applyFont="1" applyFill="1" applyBorder="1" applyAlignment="1" applyProtection="1">
      <alignment horizontal="center"/>
      <protection locked="0"/>
    </xf>
    <xf numFmtId="0" fontId="17" fillId="0" borderId="0" xfId="4" applyFont="1"/>
    <xf numFmtId="0" fontId="17" fillId="2" borderId="1" xfId="2" applyFont="1" applyFill="1" applyBorder="1" applyAlignment="1">
      <alignment horizontal="left"/>
    </xf>
    <xf numFmtId="0" fontId="16" fillId="5" borderId="1" xfId="2" applyFont="1" applyFill="1" applyBorder="1" applyProtection="1">
      <protection locked="0"/>
    </xf>
    <xf numFmtId="0" fontId="17" fillId="0" borderId="1" xfId="4" applyFont="1" applyBorder="1"/>
    <xf numFmtId="0" fontId="0" fillId="0" borderId="0" xfId="3" applyFont="1"/>
    <xf numFmtId="0" fontId="0" fillId="0" borderId="28" xfId="3" applyFont="1" applyBorder="1"/>
    <xf numFmtId="0" fontId="1" fillId="0" borderId="0" xfId="3" applyAlignment="1">
      <alignment wrapText="1"/>
    </xf>
    <xf numFmtId="164" fontId="12" fillId="0" borderId="0" xfId="5" applyNumberFormat="1" applyFont="1" applyAlignment="1">
      <alignment horizontal="left" vertical="center" wrapText="1" shrinkToFit="1"/>
    </xf>
    <xf numFmtId="0" fontId="8" fillId="3" borderId="1" xfId="11" applyFont="1" applyFill="1" applyBorder="1" applyAlignment="1">
      <alignment horizontal="center" vertical="center" wrapText="1"/>
    </xf>
    <xf numFmtId="0" fontId="9" fillId="3" borderId="1" xfId="11" applyFont="1" applyFill="1" applyBorder="1" applyAlignment="1">
      <alignment horizontal="center" vertical="top" wrapText="1"/>
    </xf>
    <xf numFmtId="0" fontId="5" fillId="0" borderId="0" xfId="11" applyFont="1"/>
    <xf numFmtId="1" fontId="24" fillId="0" borderId="1" xfId="11" applyNumberFormat="1" applyFont="1" applyBorder="1" applyAlignment="1">
      <alignment horizontal="left" vertical="top" shrinkToFit="1"/>
    </xf>
    <xf numFmtId="0" fontId="11" fillId="0" borderId="1" xfId="11" applyFont="1" applyBorder="1" applyAlignment="1">
      <alignment horizontal="left" vertical="center" wrapText="1"/>
    </xf>
    <xf numFmtId="0" fontId="1" fillId="0" borderId="0" xfId="3" applyAlignment="1">
      <alignment horizontal="left"/>
    </xf>
    <xf numFmtId="0" fontId="14" fillId="0" borderId="1" xfId="11" applyFont="1" applyBorder="1" applyAlignment="1">
      <alignment horizontal="left" vertical="center" wrapText="1"/>
    </xf>
    <xf numFmtId="0" fontId="11" fillId="0" borderId="1" xfId="11" applyFont="1" applyBorder="1" applyAlignment="1">
      <alignment horizontal="left" vertical="center" wrapText="1" readingOrder="1"/>
    </xf>
    <xf numFmtId="0" fontId="15" fillId="0" borderId="1" xfId="11" applyFont="1" applyBorder="1" applyAlignment="1">
      <alignment horizontal="left"/>
    </xf>
    <xf numFmtId="0" fontId="14" fillId="0" borderId="1" xfId="11" applyFont="1" applyBorder="1" applyAlignment="1">
      <alignment horizontal="left" vertical="top"/>
    </xf>
    <xf numFmtId="0" fontId="14" fillId="0" borderId="1" xfId="11" applyFont="1" applyBorder="1" applyAlignment="1">
      <alignment horizontal="left" vertical="top" wrapText="1"/>
    </xf>
    <xf numFmtId="0" fontId="15" fillId="0" borderId="1" xfId="11" applyFont="1" applyBorder="1"/>
    <xf numFmtId="0" fontId="1" fillId="0" borderId="0" xfId="3" applyAlignment="1">
      <alignment vertical="top"/>
    </xf>
    <xf numFmtId="0" fontId="9" fillId="3" borderId="1" xfId="11" applyFont="1" applyFill="1" applyBorder="1" applyAlignment="1">
      <alignment horizontal="center" vertical="center" wrapText="1"/>
    </xf>
    <xf numFmtId="0" fontId="13" fillId="0" borderId="1" xfId="11" applyFont="1" applyBorder="1"/>
    <xf numFmtId="0" fontId="13" fillId="0" borderId="1" xfId="11" applyFont="1" applyBorder="1" applyAlignment="1">
      <alignment horizontal="left" vertical="center" wrapText="1"/>
    </xf>
    <xf numFmtId="8" fontId="38" fillId="0" borderId="0" xfId="0" applyNumberFormat="1" applyFont="1"/>
    <xf numFmtId="0" fontId="13" fillId="0" borderId="0" xfId="3" applyFont="1"/>
    <xf numFmtId="8" fontId="38" fillId="15" borderId="0" xfId="0" applyNumberFormat="1" applyFont="1" applyFill="1" applyAlignment="1">
      <alignment horizontal="right" vertical="center"/>
    </xf>
    <xf numFmtId="8" fontId="13" fillId="0" borderId="0" xfId="0" applyNumberFormat="1" applyFont="1"/>
    <xf numFmtId="0" fontId="9" fillId="3" borderId="24" xfId="3" applyFont="1" applyFill="1" applyBorder="1" applyAlignment="1">
      <alignment horizontal="center" vertical="center" wrapText="1"/>
    </xf>
    <xf numFmtId="165" fontId="16" fillId="5" borderId="23" xfId="4" applyNumberFormat="1" applyFont="1" applyFill="1" applyBorder="1" applyAlignment="1" applyProtection="1">
      <alignment horizontal="center"/>
      <protection locked="0"/>
    </xf>
    <xf numFmtId="166" fontId="16" fillId="5" borderId="23" xfId="4" applyNumberFormat="1" applyFont="1" applyFill="1" applyBorder="1" applyAlignment="1" applyProtection="1">
      <alignment horizontal="center"/>
      <protection locked="0"/>
    </xf>
    <xf numFmtId="8" fontId="38" fillId="0" borderId="24" xfId="0" applyNumberFormat="1" applyFont="1" applyBorder="1"/>
    <xf numFmtId="8" fontId="13" fillId="0" borderId="24" xfId="0" applyNumberFormat="1" applyFont="1" applyBorder="1"/>
    <xf numFmtId="166" fontId="12" fillId="16" borderId="0" xfId="5" applyNumberFormat="1" applyFont="1" applyFill="1" applyAlignment="1" applyProtection="1">
      <alignment horizontal="left" vertical="center" wrapText="1" shrinkToFit="1"/>
      <protection locked="0"/>
    </xf>
    <xf numFmtId="8" fontId="0" fillId="0" borderId="0" xfId="0" applyNumberFormat="1"/>
    <xf numFmtId="164" fontId="12" fillId="0" borderId="0" xfId="5" applyNumberFormat="1" applyFont="1" applyAlignment="1">
      <alignment horizontal="right" vertical="center" wrapText="1" shrinkToFit="1"/>
    </xf>
    <xf numFmtId="1" fontId="12" fillId="0" borderId="17" xfId="5" applyNumberFormat="1" applyFont="1" applyBorder="1" applyAlignment="1">
      <alignment horizontal="left" vertical="top" wrapText="1" shrinkToFit="1"/>
    </xf>
    <xf numFmtId="0" fontId="11" fillId="0" borderId="1" xfId="0" applyFont="1" applyBorder="1" applyAlignment="1">
      <alignment horizontal="left" vertical="center"/>
    </xf>
    <xf numFmtId="0" fontId="12" fillId="0" borderId="17" xfId="0" applyFont="1" applyBorder="1" applyAlignment="1">
      <alignment horizontal="left" vertical="center" wrapText="1"/>
    </xf>
    <xf numFmtId="0" fontId="36" fillId="0" borderId="1" xfId="0" applyFont="1" applyBorder="1" applyAlignment="1">
      <alignment horizontal="left" vertical="top"/>
    </xf>
    <xf numFmtId="0" fontId="11" fillId="0" borderId="1" xfId="0" applyFont="1" applyBorder="1" applyAlignment="1">
      <alignment horizontal="left" vertical="center" wrapText="1"/>
    </xf>
    <xf numFmtId="0" fontId="37" fillId="0" borderId="17" xfId="0" applyFont="1" applyBorder="1"/>
    <xf numFmtId="0" fontId="12" fillId="0" borderId="1" xfId="0" applyFont="1" applyBorder="1" applyAlignment="1">
      <alignment horizontal="left" vertical="center" wrapText="1"/>
    </xf>
    <xf numFmtId="0" fontId="37" fillId="0" borderId="1" xfId="0" applyFont="1" applyBorder="1" applyAlignment="1">
      <alignment horizontal="left" vertical="center" wrapText="1"/>
    </xf>
    <xf numFmtId="1" fontId="12" fillId="0" borderId="1" xfId="5" applyNumberFormat="1" applyFont="1" applyBorder="1" applyAlignment="1">
      <alignment horizontal="left" vertical="top" wrapText="1" shrinkToFit="1"/>
    </xf>
    <xf numFmtId="0" fontId="36" fillId="0" borderId="1" xfId="0" applyFont="1" applyBorder="1" applyAlignment="1">
      <alignment horizontal="left"/>
    </xf>
    <xf numFmtId="0" fontId="11" fillId="0" borderId="1" xfId="0" applyFont="1" applyBorder="1" applyAlignment="1">
      <alignment horizontal="left" vertical="top"/>
    </xf>
    <xf numFmtId="0" fontId="11" fillId="0" borderId="1" xfId="0" applyFont="1" applyBorder="1" applyAlignment="1">
      <alignment horizontal="left" vertical="top" wrapText="1"/>
    </xf>
    <xf numFmtId="0" fontId="36" fillId="0" borderId="1" xfId="0" applyFont="1" applyBorder="1"/>
    <xf numFmtId="0" fontId="37" fillId="0" borderId="1" xfId="0" applyFont="1" applyBorder="1"/>
    <xf numFmtId="0" fontId="13" fillId="0" borderId="1" xfId="11" applyFont="1" applyBorder="1" applyAlignment="1">
      <alignment vertical="top"/>
    </xf>
    <xf numFmtId="0" fontId="13" fillId="0" borderId="1" xfId="11" applyFont="1" applyBorder="1" applyAlignment="1">
      <alignment horizontal="left" vertical="top" wrapText="1"/>
    </xf>
    <xf numFmtId="0" fontId="4" fillId="2" borderId="0" xfId="2" applyFont="1" applyFill="1" applyAlignment="1">
      <alignment horizontal="left"/>
    </xf>
    <xf numFmtId="0" fontId="40" fillId="2" borderId="0" xfId="2" applyFont="1" applyFill="1"/>
    <xf numFmtId="167" fontId="41" fillId="7" borderId="2" xfId="6" applyNumberFormat="1" applyFont="1" applyFill="1" applyBorder="1" applyAlignment="1">
      <alignment horizontal="left"/>
    </xf>
    <xf numFmtId="167" fontId="41" fillId="7" borderId="5" xfId="6" applyNumberFormat="1" applyFont="1" applyFill="1" applyBorder="1" applyAlignment="1">
      <alignment horizontal="left"/>
    </xf>
    <xf numFmtId="0" fontId="42" fillId="2" borderId="0" xfId="4" applyFont="1" applyFill="1"/>
    <xf numFmtId="0" fontId="2" fillId="2" borderId="23" xfId="3" applyFont="1" applyFill="1" applyBorder="1" applyAlignment="1">
      <alignment horizontal="center"/>
    </xf>
    <xf numFmtId="0" fontId="2" fillId="2" borderId="30" xfId="3" applyFont="1" applyFill="1" applyBorder="1" applyAlignment="1">
      <alignment horizontal="center" wrapText="1"/>
    </xf>
    <xf numFmtId="0" fontId="2" fillId="2" borderId="31" xfId="3" applyFont="1" applyFill="1" applyBorder="1" applyAlignment="1">
      <alignment horizontal="center" wrapText="1"/>
    </xf>
    <xf numFmtId="0" fontId="2" fillId="2" borderId="32" xfId="3" applyFont="1" applyFill="1" applyBorder="1" applyAlignment="1">
      <alignment horizontal="center" wrapText="1"/>
    </xf>
    <xf numFmtId="0" fontId="2" fillId="2" borderId="17" xfId="3" applyFont="1" applyFill="1" applyBorder="1" applyAlignment="1">
      <alignment horizontal="center" wrapText="1"/>
    </xf>
    <xf numFmtId="0" fontId="43" fillId="17" borderId="15" xfId="4" applyFont="1" applyFill="1" applyBorder="1" applyAlignment="1">
      <alignment horizontal="left"/>
    </xf>
    <xf numFmtId="0" fontId="43" fillId="17" borderId="16" xfId="4" applyFont="1" applyFill="1" applyBorder="1" applyAlignment="1">
      <alignment horizontal="left"/>
    </xf>
    <xf numFmtId="0" fontId="41" fillId="17" borderId="5" xfId="6" applyNumberFormat="1" applyFont="1" applyFill="1" applyBorder="1" applyAlignment="1"/>
    <xf numFmtId="0" fontId="43" fillId="17" borderId="14" xfId="4" applyFont="1" applyFill="1" applyBorder="1" applyAlignment="1">
      <alignment horizontal="left"/>
    </xf>
    <xf numFmtId="9" fontId="44" fillId="7" borderId="0" xfId="6" applyFont="1" applyFill="1" applyBorder="1" applyAlignment="1">
      <alignment horizontal="center"/>
    </xf>
    <xf numFmtId="166" fontId="44" fillId="7" borderId="0" xfId="4" applyNumberFormat="1" applyFont="1" applyFill="1" applyAlignment="1">
      <alignment horizontal="center"/>
    </xf>
    <xf numFmtId="0" fontId="44" fillId="2" borderId="0" xfId="4" applyFont="1" applyFill="1"/>
    <xf numFmtId="0" fontId="45" fillId="2" borderId="0" xfId="4" applyFont="1" applyFill="1"/>
    <xf numFmtId="167" fontId="44" fillId="7" borderId="14" xfId="6" applyNumberFormat="1" applyFont="1" applyFill="1" applyBorder="1" applyAlignment="1">
      <alignment horizontal="left"/>
    </xf>
    <xf numFmtId="167" fontId="44" fillId="7" borderId="15" xfId="6" applyNumberFormat="1" applyFont="1" applyFill="1" applyBorder="1" applyAlignment="1">
      <alignment horizontal="left"/>
    </xf>
    <xf numFmtId="0" fontId="2" fillId="2" borderId="0" xfId="0" applyFont="1" applyFill="1"/>
    <xf numFmtId="0" fontId="2" fillId="6" borderId="8" xfId="0" applyFont="1" applyFill="1" applyBorder="1" applyAlignment="1">
      <alignment horizontal="center"/>
    </xf>
    <xf numFmtId="0" fontId="2" fillId="6" borderId="0" xfId="0" applyFont="1" applyFill="1" applyAlignment="1">
      <alignment horizontal="center"/>
    </xf>
    <xf numFmtId="0" fontId="0" fillId="6" borderId="8" xfId="0" applyFill="1" applyBorder="1" applyAlignment="1">
      <alignment horizontal="center"/>
    </xf>
    <xf numFmtId="0" fontId="0" fillId="6" borderId="0" xfId="0" applyFill="1" applyAlignment="1">
      <alignment horizontal="center"/>
    </xf>
    <xf numFmtId="0" fontId="3" fillId="8" borderId="6" xfId="2" applyFill="1" applyBorder="1" applyAlignment="1">
      <alignment horizontal="center" wrapText="1"/>
    </xf>
    <xf numFmtId="0" fontId="3" fillId="8" borderId="7" xfId="2" applyFill="1" applyBorder="1" applyAlignment="1">
      <alignment horizontal="center" wrapText="1"/>
    </xf>
    <xf numFmtId="0" fontId="3" fillId="8" borderId="2" xfId="2" applyFill="1" applyBorder="1" applyAlignment="1">
      <alignment horizontal="center" wrapText="1"/>
    </xf>
    <xf numFmtId="0" fontId="3" fillId="8" borderId="3" xfId="2" applyFill="1" applyBorder="1" applyAlignment="1">
      <alignment horizontal="center" wrapText="1"/>
    </xf>
    <xf numFmtId="0" fontId="3" fillId="8" borderId="4" xfId="2" applyFill="1" applyBorder="1" applyAlignment="1">
      <alignment horizontal="center" wrapText="1"/>
    </xf>
    <xf numFmtId="0" fontId="3" fillId="6" borderId="2" xfId="2" applyFill="1" applyBorder="1" applyAlignment="1">
      <alignment horizontal="center"/>
    </xf>
    <xf numFmtId="0" fontId="3" fillId="6" borderId="3" xfId="2" applyFill="1" applyBorder="1" applyAlignment="1">
      <alignment horizontal="center"/>
    </xf>
    <xf numFmtId="0" fontId="3" fillId="6" borderId="4" xfId="2" applyFill="1" applyBorder="1" applyAlignment="1">
      <alignment horizontal="center"/>
    </xf>
    <xf numFmtId="0" fontId="3" fillId="8" borderId="10" xfId="2" applyFill="1" applyBorder="1" applyAlignment="1">
      <alignment horizontal="center" wrapText="1"/>
    </xf>
    <xf numFmtId="0" fontId="3" fillId="8" borderId="13" xfId="2" applyFill="1" applyBorder="1" applyAlignment="1">
      <alignment horizontal="center" wrapText="1"/>
    </xf>
    <xf numFmtId="0" fontId="30" fillId="2" borderId="12" xfId="3" applyFont="1" applyFill="1" applyBorder="1" applyAlignment="1">
      <alignment horizontal="center"/>
    </xf>
    <xf numFmtId="0" fontId="2" fillId="2" borderId="25" xfId="3" applyFont="1" applyFill="1" applyBorder="1" applyAlignment="1">
      <alignment horizontal="center" wrapText="1"/>
    </xf>
    <xf numFmtId="0" fontId="2" fillId="2" borderId="26" xfId="3" applyFont="1" applyFill="1" applyBorder="1" applyAlignment="1">
      <alignment horizontal="center" wrapText="1"/>
    </xf>
    <xf numFmtId="0" fontId="2" fillId="2" borderId="27" xfId="3" applyFont="1" applyFill="1" applyBorder="1" applyAlignment="1">
      <alignment horizontal="center" wrapText="1"/>
    </xf>
    <xf numFmtId="0" fontId="30" fillId="2" borderId="6" xfId="3" applyFont="1" applyFill="1" applyBorder="1" applyAlignment="1">
      <alignment horizontal="center"/>
    </xf>
    <xf numFmtId="0" fontId="2" fillId="2" borderId="29" xfId="3" applyFont="1" applyFill="1" applyBorder="1" applyAlignment="1">
      <alignment horizontal="center" wrapText="1"/>
    </xf>
    <xf numFmtId="0" fontId="4" fillId="6" borderId="2" xfId="4" applyFont="1" applyFill="1" applyBorder="1" applyAlignment="1">
      <alignment horizontal="center"/>
    </xf>
    <xf numFmtId="0" fontId="4" fillId="6" borderId="3" xfId="4" applyFont="1" applyFill="1" applyBorder="1" applyAlignment="1">
      <alignment horizontal="center"/>
    </xf>
    <xf numFmtId="0" fontId="4" fillId="6" borderId="4" xfId="4" applyFont="1" applyFill="1" applyBorder="1" applyAlignment="1">
      <alignment horizontal="center"/>
    </xf>
    <xf numFmtId="0" fontId="17" fillId="0" borderId="2" xfId="4" applyFont="1" applyBorder="1" applyAlignment="1">
      <alignment horizontal="center"/>
    </xf>
    <xf numFmtId="0" fontId="17" fillId="0" borderId="3" xfId="4" applyFont="1" applyBorder="1" applyAlignment="1">
      <alignment horizontal="center"/>
    </xf>
    <xf numFmtId="0" fontId="17" fillId="0" borderId="4" xfId="4" applyFont="1" applyBorder="1" applyAlignment="1">
      <alignment horizontal="center"/>
    </xf>
    <xf numFmtId="0" fontId="4" fillId="6" borderId="10" xfId="4" applyFont="1" applyFill="1" applyBorder="1" applyAlignment="1">
      <alignment horizontal="center"/>
    </xf>
    <xf numFmtId="0" fontId="32" fillId="6" borderId="0" xfId="0" applyFont="1" applyFill="1" applyAlignment="1">
      <alignment horizontal="center"/>
    </xf>
    <xf numFmtId="0" fontId="17" fillId="0" borderId="5" xfId="4" applyFont="1" applyBorder="1" applyAlignment="1">
      <alignment horizontal="center"/>
    </xf>
    <xf numFmtId="0" fontId="17" fillId="2" borderId="2" xfId="4" applyFont="1" applyFill="1" applyBorder="1" applyAlignment="1">
      <alignment horizontal="center"/>
    </xf>
    <xf numFmtId="0" fontId="17" fillId="2" borderId="3" xfId="4" applyFont="1" applyFill="1" applyBorder="1" applyAlignment="1">
      <alignment horizontal="center"/>
    </xf>
    <xf numFmtId="0" fontId="17" fillId="2" borderId="4" xfId="4" applyFont="1" applyFill="1" applyBorder="1" applyAlignment="1">
      <alignment horizontal="center"/>
    </xf>
    <xf numFmtId="0" fontId="31" fillId="0" borderId="2" xfId="0" applyFont="1" applyBorder="1" applyAlignment="1">
      <alignment horizontal="center" wrapText="1"/>
    </xf>
    <xf numFmtId="0" fontId="31" fillId="0" borderId="3" xfId="0" applyFont="1" applyBorder="1" applyAlignment="1">
      <alignment horizontal="center" wrapText="1"/>
    </xf>
    <xf numFmtId="0" fontId="31" fillId="0" borderId="4" xfId="0" applyFont="1" applyBorder="1" applyAlignment="1">
      <alignment horizontal="center" wrapText="1"/>
    </xf>
    <xf numFmtId="0" fontId="32" fillId="6" borderId="13" xfId="0" applyFont="1" applyFill="1" applyBorder="1" applyAlignment="1">
      <alignment horizontal="center"/>
    </xf>
    <xf numFmtId="0" fontId="4" fillId="2" borderId="0" xfId="4" applyFont="1" applyFill="1" applyAlignment="1">
      <alignment horizontal="left"/>
    </xf>
  </cellXfs>
  <cellStyles count="12">
    <cellStyle name="Comma" xfId="10" builtinId="3"/>
    <cellStyle name="Comma 2" xfId="8" xr:uid="{D848A41C-5C0D-4DBE-8F1F-B20A2D3348E4}"/>
    <cellStyle name="Currency" xfId="1" builtinId="4"/>
    <cellStyle name="Normal" xfId="0" builtinId="0"/>
    <cellStyle name="Normal - Style2" xfId="2" xr:uid="{81668F0A-B467-499B-BEA1-77DFD489BA66}"/>
    <cellStyle name="Normal 10" xfId="7" xr:uid="{2CCD80EF-8636-45A7-9AAC-9A96C7A9B026}"/>
    <cellStyle name="Normal 2" xfId="4" xr:uid="{56BAC4D7-4120-49D4-A31E-D7FEF3332544}"/>
    <cellStyle name="Normal 2 2" xfId="5" xr:uid="{C6234066-2D86-4823-8AD4-8CCAB6BE6187}"/>
    <cellStyle name="Normal 2 3" xfId="11" xr:uid="{AD3AF0D3-B060-4B9C-9A26-DB5E6E6FF09E}"/>
    <cellStyle name="Normal 9" xfId="3" xr:uid="{13A4D5D7-7580-4C99-8ED0-6CAC8BE6F4FF}"/>
    <cellStyle name="Percent" xfId="9" builtinId="5"/>
    <cellStyle name="Percent 2" xfId="6" xr:uid="{4445ACB4-7E74-4621-B254-2CDEF5517139}"/>
  </cellStyles>
  <dxfs count="2">
    <dxf>
      <fill>
        <patternFill>
          <bgColor theme="1"/>
        </patternFill>
      </fill>
    </dxf>
    <dxf>
      <font>
        <color rgb="FF9C0006"/>
      </font>
      <fill>
        <patternFill>
          <bgColor rgb="FFFFC7CE"/>
        </patternFill>
      </fill>
    </dxf>
  </dxfs>
  <tableStyles count="0" defaultTableStyle="TableStyleMedium2" defaultPivotStyle="PivotStyleLight16"/>
  <colors>
    <mruColors>
      <color rgb="FF5D5D5D"/>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146050</xdr:colOff>
      <xdr:row>4</xdr:row>
      <xdr:rowOff>107950</xdr:rowOff>
    </xdr:from>
    <xdr:to>
      <xdr:col>2</xdr:col>
      <xdr:colOff>6718300</xdr:colOff>
      <xdr:row>16</xdr:row>
      <xdr:rowOff>50800</xdr:rowOff>
    </xdr:to>
    <xdr:sp macro="" textlink="">
      <xdr:nvSpPr>
        <xdr:cNvPr id="2" name="TextBox 1">
          <a:extLst>
            <a:ext uri="{FF2B5EF4-FFF2-40B4-BE49-F238E27FC236}">
              <a16:creationId xmlns:a16="http://schemas.microsoft.com/office/drawing/2014/main" id="{228C9661-2278-466F-8B76-70893E9FD1F3}"/>
            </a:ext>
          </a:extLst>
        </xdr:cNvPr>
        <xdr:cNvSpPr txBox="1"/>
      </xdr:nvSpPr>
      <xdr:spPr>
        <a:xfrm>
          <a:off x="2174875" y="889000"/>
          <a:ext cx="9277350" cy="188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The Delaware Department of Insurance (the Department) Regulation 1322 Requirements for Mandatory Minimum Payment Innovations in Health Insurance require</a:t>
          </a:r>
          <a:r>
            <a:rPr lang="en-US" sz="1100" b="0" i="0" baseline="0">
              <a:solidFill>
                <a:schemeClr val="dk1"/>
              </a:solidFill>
              <a:effectLst/>
              <a:latin typeface="+mn-lt"/>
              <a:ea typeface="+mn-ea"/>
              <a:cs typeface="+mn-cs"/>
            </a:rPr>
            <a:t> carriers submit an annual template to monitor compliance with Senate Substitute 1 for Senate Bill 120 and its associated regulations. Please fill in the information below regarding this submission. </a:t>
          </a:r>
        </a:p>
        <a:p>
          <a:endParaRPr lang="en-US" sz="1100" b="0" i="0" baseline="0">
            <a:solidFill>
              <a:schemeClr val="dk1"/>
            </a:solidFill>
            <a:effectLst/>
            <a:latin typeface="+mn-lt"/>
            <a:ea typeface="+mn-ea"/>
            <a:cs typeface="+mn-cs"/>
          </a:endParaRPr>
        </a:p>
        <a:p>
          <a:r>
            <a:rPr lang="en-US" sz="1100" b="1" i="0" baseline="0">
              <a:solidFill>
                <a:schemeClr val="dk1"/>
              </a:solidFill>
              <a:effectLst/>
              <a:latin typeface="+mn-lt"/>
              <a:ea typeface="+mn-ea"/>
              <a:cs typeface="+mn-cs"/>
            </a:rPr>
            <a:t>Please Note:</a:t>
          </a:r>
        </a:p>
        <a:p>
          <a:r>
            <a:rPr lang="en-US" sz="1100" b="0" i="0" baseline="0">
              <a:solidFill>
                <a:schemeClr val="dk1"/>
              </a:solidFill>
              <a:effectLst/>
              <a:latin typeface="+mn-lt"/>
              <a:ea typeface="+mn-ea"/>
              <a:cs typeface="+mn-cs"/>
            </a:rPr>
            <a:t>- Templates should be developed for each market segment. </a:t>
          </a:r>
        </a:p>
        <a:p>
          <a:r>
            <a:rPr lang="en-US" sz="1100" b="0" i="0" baseline="0">
              <a:solidFill>
                <a:schemeClr val="dk1"/>
              </a:solidFill>
              <a:effectLst/>
              <a:latin typeface="+mn-lt"/>
              <a:ea typeface="+mn-ea"/>
              <a:cs typeface="+mn-cs"/>
            </a:rPr>
            <a:t>- Templates should be submitted to the OVBHCD along with the carrier's rate filings or before. </a:t>
          </a:r>
        </a:p>
        <a:p>
          <a:r>
            <a:rPr lang="en-US" sz="1100" b="0" i="0" baseline="0">
              <a:solidFill>
                <a:schemeClr val="dk1"/>
              </a:solidFill>
              <a:effectLst/>
              <a:latin typeface="+mn-lt"/>
              <a:ea typeface="+mn-ea"/>
              <a:cs typeface="+mn-cs"/>
            </a:rPr>
            <a:t>- An instructions file to support template completion can be found </a:t>
          </a:r>
          <a:r>
            <a:rPr lang="en-US" sz="1100" b="0" i="0" u="sng" baseline="0">
              <a:solidFill>
                <a:schemeClr val="accent1">
                  <a:lumMod val="75000"/>
                </a:schemeClr>
              </a:solidFill>
              <a:effectLst/>
              <a:latin typeface="+mn-lt"/>
              <a:ea typeface="+mn-ea"/>
              <a:cs typeface="+mn-cs"/>
            </a:rPr>
            <a:t>here. </a:t>
          </a:r>
          <a:endParaRPr lang="en-US" sz="1100" b="0" i="0" u="sng">
            <a:solidFill>
              <a:schemeClr val="accent1">
                <a:lumMod val="75000"/>
              </a:schemeClr>
            </a:solidFill>
            <a:effectLst/>
            <a:latin typeface="+mn-lt"/>
            <a:ea typeface="+mn-ea"/>
            <a:cs typeface="+mn-cs"/>
          </a:endParaRPr>
        </a:p>
        <a:p>
          <a:endParaRPr lang="en-US" sz="1100" b="0" i="0">
            <a:solidFill>
              <a:schemeClr val="dk1"/>
            </a:solidFill>
            <a:effectLst/>
            <a:latin typeface="+mn-lt"/>
            <a:ea typeface="+mn-ea"/>
            <a:cs typeface="+mn-cs"/>
          </a:endParaRPr>
        </a:p>
        <a:p>
          <a:endParaRPr lang="en-US" sz="1100"/>
        </a:p>
      </xdr:txBody>
    </xdr:sp>
    <xdr:clientData/>
  </xdr:twoCellAnchor>
  <xdr:twoCellAnchor>
    <xdr:from>
      <xdr:col>0</xdr:col>
      <xdr:colOff>2054170</xdr:colOff>
      <xdr:row>76</xdr:row>
      <xdr:rowOff>123823</xdr:rowOff>
    </xdr:from>
    <xdr:to>
      <xdr:col>5</xdr:col>
      <xdr:colOff>17725</xdr:colOff>
      <xdr:row>103</xdr:row>
      <xdr:rowOff>95250</xdr:rowOff>
    </xdr:to>
    <xdr:sp macro="" textlink="" fLocksText="0">
      <xdr:nvSpPr>
        <xdr:cNvPr id="5" name="TextBox 2">
          <a:extLst>
            <a:ext uri="{FF2B5EF4-FFF2-40B4-BE49-F238E27FC236}">
              <a16:creationId xmlns:a16="http://schemas.microsoft.com/office/drawing/2014/main" id="{0158EEDA-39CA-4507-99E0-C8F7C0F24FD6}"/>
            </a:ext>
          </a:extLst>
        </xdr:cNvPr>
        <xdr:cNvSpPr txBox="1"/>
      </xdr:nvSpPr>
      <xdr:spPr>
        <a:xfrm>
          <a:off x="2054170" y="13638740"/>
          <a:ext cx="11160972" cy="4257677"/>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5D5D5D"/>
              </a:solidFill>
            </a:rPr>
            <a:t>Attestations:</a:t>
          </a:r>
        </a:p>
        <a:p>
          <a:endParaRPr lang="en-US" sz="1100" b="1">
            <a:solidFill>
              <a:srgbClr val="5D5D5D"/>
            </a:solidFill>
          </a:endParaRPr>
        </a:p>
        <a:p>
          <a:r>
            <a:rPr lang="en-US" sz="1100" b="0" i="1">
              <a:solidFill>
                <a:srgbClr val="5D5D5D"/>
              </a:solidFill>
              <a:effectLst/>
              <a:latin typeface="+mn-lt"/>
              <a:ea typeface="+mn-ea"/>
              <a:cs typeface="+mn-cs"/>
            </a:rPr>
            <a:t>Individual</a:t>
          </a:r>
          <a:r>
            <a:rPr lang="en-US" sz="1100" b="0" i="1" baseline="0">
              <a:solidFill>
                <a:srgbClr val="5D5D5D"/>
              </a:solidFill>
              <a:effectLst/>
              <a:latin typeface="+mn-lt"/>
              <a:ea typeface="+mn-ea"/>
              <a:cs typeface="+mn-cs"/>
            </a:rPr>
            <a:t> and Small Group: </a:t>
          </a:r>
          <a:r>
            <a:rPr lang="en-US" sz="1100" b="0">
              <a:solidFill>
                <a:srgbClr val="5D5D5D"/>
              </a:solidFill>
              <a:effectLst/>
              <a:latin typeface="+mn-lt"/>
              <a:ea typeface="+mn-ea"/>
              <a:cs typeface="+mn-cs"/>
            </a:rPr>
            <a:t>I attest that worksheets</a:t>
          </a:r>
          <a:r>
            <a:rPr lang="en-US" sz="1100" b="0" baseline="0">
              <a:solidFill>
                <a:srgbClr val="5D5D5D"/>
              </a:solidFill>
              <a:effectLst/>
              <a:latin typeface="+mn-lt"/>
              <a:ea typeface="+mn-ea"/>
              <a:cs typeface="+mn-cs"/>
            </a:rPr>
            <a:t> 3, 3a, and 4 are consistent with the Unified Rate Review Template.</a:t>
          </a:r>
          <a:endParaRPr lang="en-US">
            <a:solidFill>
              <a:srgbClr val="5D5D5D"/>
            </a:solidFill>
            <a:effectLst/>
          </a:endParaRPr>
        </a:p>
        <a:p>
          <a:endParaRPr lang="en-US" sz="1100" b="0" baseline="0">
            <a:solidFill>
              <a:srgbClr val="5D5D5D"/>
            </a:solidFill>
            <a:effectLst/>
            <a:latin typeface="+mn-lt"/>
            <a:ea typeface="+mn-ea"/>
            <a:cs typeface="+mn-cs"/>
          </a:endParaRPr>
        </a:p>
        <a:p>
          <a:r>
            <a:rPr lang="en-US" sz="1100" b="0" baseline="0">
              <a:solidFill>
                <a:srgbClr val="5D5D5D"/>
              </a:solidFill>
              <a:effectLst/>
              <a:latin typeface="+mn-lt"/>
              <a:ea typeface="+mn-ea"/>
              <a:cs typeface="+mn-cs"/>
            </a:rPr>
            <a:t>Signature: ____________________	Signatory Title/Organization:__________________________	Date:________</a:t>
          </a:r>
        </a:p>
        <a:p>
          <a:endParaRPr lang="en-US">
            <a:solidFill>
              <a:srgbClr val="5D5D5D"/>
            </a:solidFill>
            <a:effectLst/>
          </a:endParaRPr>
        </a:p>
        <a:p>
          <a:r>
            <a:rPr lang="en-US" sz="1100" b="0" i="1">
              <a:solidFill>
                <a:srgbClr val="5D5D5D"/>
              </a:solidFill>
              <a:effectLst/>
              <a:latin typeface="+mn-lt"/>
              <a:ea typeface="+mn-ea"/>
              <a:cs typeface="+mn-cs"/>
            </a:rPr>
            <a:t>Large</a:t>
          </a:r>
          <a:r>
            <a:rPr lang="en-US" sz="1100" b="0" i="1" baseline="0">
              <a:solidFill>
                <a:srgbClr val="5D5D5D"/>
              </a:solidFill>
              <a:effectLst/>
              <a:latin typeface="+mn-lt"/>
              <a:ea typeface="+mn-ea"/>
              <a:cs typeface="+mn-cs"/>
            </a:rPr>
            <a:t> Group: </a:t>
          </a:r>
          <a:r>
            <a:rPr lang="en-US" sz="1100" b="0">
              <a:solidFill>
                <a:srgbClr val="5D5D5D"/>
              </a:solidFill>
              <a:effectLst/>
              <a:latin typeface="+mn-lt"/>
              <a:ea typeface="+mn-ea"/>
              <a:cs typeface="+mn-cs"/>
            </a:rPr>
            <a:t>I attest that worksheets</a:t>
          </a:r>
          <a:r>
            <a:rPr lang="en-US" sz="1100" b="0" baseline="0">
              <a:solidFill>
                <a:srgbClr val="5D5D5D"/>
              </a:solidFill>
              <a:effectLst/>
              <a:latin typeface="+mn-lt"/>
              <a:ea typeface="+mn-ea"/>
              <a:cs typeface="+mn-cs"/>
            </a:rPr>
            <a:t> 3, 3a, and 4 are accurate to the best of my knowledge and understanding.</a:t>
          </a:r>
        </a:p>
        <a:p>
          <a:endParaRPr lang="en-US">
            <a:solidFill>
              <a:srgbClr val="5D5D5D"/>
            </a:solidFill>
            <a:effectLst/>
          </a:endParaRPr>
        </a:p>
        <a:p>
          <a:r>
            <a:rPr lang="en-US" sz="1100" b="0" baseline="0">
              <a:solidFill>
                <a:srgbClr val="5D5D5D"/>
              </a:solidFill>
              <a:effectLst/>
              <a:latin typeface="+mn-lt"/>
              <a:ea typeface="+mn-ea"/>
              <a:cs typeface="+mn-cs"/>
            </a:rPr>
            <a:t>Signature: ____________________	Signatory Title/Organization:__________________________	Date:________</a:t>
          </a:r>
          <a:endParaRPr lang="en-US">
            <a:solidFill>
              <a:srgbClr val="5D5D5D"/>
            </a:solidFill>
            <a:effectLst/>
          </a:endParaRPr>
        </a:p>
        <a:p>
          <a:endParaRPr lang="en-US">
            <a:solidFill>
              <a:srgbClr val="5D5D5D"/>
            </a:solidFill>
            <a:effectLst/>
          </a:endParaRPr>
        </a:p>
        <a:p>
          <a:r>
            <a:rPr lang="en-US" sz="1100" b="0">
              <a:solidFill>
                <a:srgbClr val="5D5D5D"/>
              </a:solidFill>
              <a:effectLst/>
              <a:latin typeface="+mn-lt"/>
              <a:ea typeface="+mn-ea"/>
              <a:cs typeface="+mn-cs"/>
            </a:rPr>
            <a:t>----------------------------------------------------------------------------------------------------------------------------------------------------------------------------------------------------------------------------------------------------------------</a:t>
          </a:r>
        </a:p>
        <a:p>
          <a:endParaRPr lang="en-US" sz="1100" b="0">
            <a:solidFill>
              <a:srgbClr val="5D5D5D"/>
            </a:solidFill>
          </a:endParaRPr>
        </a:p>
        <a:p>
          <a:r>
            <a:rPr lang="en-US" sz="1100" b="0">
              <a:solidFill>
                <a:srgbClr val="5D5D5D"/>
              </a:solidFill>
            </a:rPr>
            <a:t>I</a:t>
          </a:r>
          <a:r>
            <a:rPr lang="en-US" sz="1100" b="0" baseline="0">
              <a:solidFill>
                <a:srgbClr val="5D5D5D"/>
              </a:solidFill>
            </a:rPr>
            <a:t> attest that the contracted and allowed amount fees submitted in worksheet 2 and 2a are correct. </a:t>
          </a:r>
        </a:p>
        <a:p>
          <a:endParaRPr lang="en-US" sz="1100" b="0" baseline="0">
            <a:solidFill>
              <a:srgbClr val="5D5D5D"/>
            </a:solidFill>
          </a:endParaRPr>
        </a:p>
        <a:p>
          <a:r>
            <a:rPr lang="en-US" sz="1100" b="0" baseline="0">
              <a:solidFill>
                <a:srgbClr val="5D5D5D"/>
              </a:solidFill>
            </a:rPr>
            <a:t>Signature: ____________________	Signatory Title/Organization:__________________________	Date:________</a:t>
          </a:r>
        </a:p>
        <a:p>
          <a:endParaRPr lang="en-US" sz="1100" b="0">
            <a:solidFill>
              <a:srgbClr val="5D5D5D"/>
            </a:solidFill>
          </a:endParaRPr>
        </a:p>
        <a:p>
          <a:pPr algn="ctr"/>
          <a:r>
            <a:rPr lang="en-US" sz="1800" b="1">
              <a:solidFill>
                <a:srgbClr val="5D5D5D"/>
              </a:solidFill>
            </a:rPr>
            <a:t>OR </a:t>
          </a:r>
        </a:p>
        <a:p>
          <a:pPr algn="ctr"/>
          <a:endParaRPr lang="en-US" sz="1100" b="0">
            <a:solidFill>
              <a:srgbClr val="5D5D5D"/>
            </a:solidFill>
          </a:endParaRPr>
        </a:p>
        <a:p>
          <a:r>
            <a:rPr lang="en-US" sz="1100" b="0">
              <a:solidFill>
                <a:srgbClr val="5D5D5D"/>
              </a:solidFill>
              <a:effectLst/>
              <a:latin typeface="+mn-lt"/>
              <a:ea typeface="+mn-ea"/>
              <a:cs typeface="+mn-cs"/>
            </a:rPr>
            <a:t>I</a:t>
          </a:r>
          <a:r>
            <a:rPr lang="en-US" sz="1100" b="0" baseline="0">
              <a:solidFill>
                <a:srgbClr val="5D5D5D"/>
              </a:solidFill>
              <a:effectLst/>
              <a:latin typeface="+mn-lt"/>
              <a:ea typeface="+mn-ea"/>
              <a:cs typeface="+mn-cs"/>
            </a:rPr>
            <a:t> attest that the Primary Care definition has been updated and confirm that contracted and allowed amount fees for all CPT codes in worksheets 2 and 2a are paid above of Medicare fee for Delaware (non-facility).</a:t>
          </a:r>
          <a:endParaRPr lang="en-US">
            <a:solidFill>
              <a:srgbClr val="5D5D5D"/>
            </a:solidFill>
            <a:effectLst/>
          </a:endParaRPr>
        </a:p>
        <a:p>
          <a:r>
            <a:rPr lang="en-US" sz="1100" b="0" baseline="0">
              <a:solidFill>
                <a:srgbClr val="5D5D5D"/>
              </a:solidFill>
              <a:effectLst/>
              <a:latin typeface="+mn-lt"/>
              <a:ea typeface="+mn-ea"/>
              <a:cs typeface="+mn-cs"/>
            </a:rPr>
            <a:t>Signature: ____________________	Signatory Title/Organization:__________________________	Date:________</a:t>
          </a:r>
          <a:endParaRPr lang="en-US">
            <a:solidFill>
              <a:srgbClr val="5D5D5D"/>
            </a:solidFill>
            <a:effectLst/>
          </a:endParaRPr>
        </a:p>
        <a:p>
          <a:endParaRPr lang="en-US" sz="1100" b="0">
            <a:solidFill>
              <a:srgbClr val="5D5D5D"/>
            </a:solidFill>
          </a:endParaRPr>
        </a:p>
        <a:p>
          <a:endParaRPr lang="en-US" sz="1100" b="0">
            <a:solidFill>
              <a:srgbClr val="5D5D5D"/>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64769</xdr:colOff>
      <xdr:row>0</xdr:row>
      <xdr:rowOff>53340</xdr:rowOff>
    </xdr:from>
    <xdr:to>
      <xdr:col>11</xdr:col>
      <xdr:colOff>38100</xdr:colOff>
      <xdr:row>6</xdr:row>
      <xdr:rowOff>47625</xdr:rowOff>
    </xdr:to>
    <xdr:sp macro="" textlink="">
      <xdr:nvSpPr>
        <xdr:cNvPr id="2" name="TextBox 1">
          <a:extLst>
            <a:ext uri="{FF2B5EF4-FFF2-40B4-BE49-F238E27FC236}">
              <a16:creationId xmlns:a16="http://schemas.microsoft.com/office/drawing/2014/main" id="{B5E31AC3-F156-4665-AF6D-E8CDABAC7001}"/>
            </a:ext>
          </a:extLst>
        </xdr:cNvPr>
        <xdr:cNvSpPr txBox="1"/>
      </xdr:nvSpPr>
      <xdr:spPr>
        <a:xfrm>
          <a:off x="64769" y="53340"/>
          <a:ext cx="10622281" cy="10166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ysClr val="windowText" lastClr="000000"/>
              </a:solidFill>
              <a:latin typeface="Arial" panose="020B0604020202020204" pitchFamily="34" charset="0"/>
              <a:cs typeface="Arial" panose="020B0604020202020204" pitchFamily="34" charset="0"/>
            </a:rPr>
            <a:t>Please complete the</a:t>
          </a:r>
          <a:r>
            <a:rPr lang="en-US" sz="1400" baseline="0">
              <a:solidFill>
                <a:sysClr val="windowText" lastClr="000000"/>
              </a:solidFill>
              <a:latin typeface="Arial" panose="020B0604020202020204" pitchFamily="34" charset="0"/>
              <a:cs typeface="Arial" panose="020B0604020202020204" pitchFamily="34" charset="0"/>
            </a:rPr>
            <a:t> table below to share information on your organization's progress towards meeting the requirements of Section 8.1 of 1322 Requirements for Mandatory Minimum Payment Innovations in Health Insurance as part of your rate filing. Provide additional information to demonstrate compliance in a Microsoft Word document or PDF, as needed. </a:t>
          </a:r>
        </a:p>
        <a:p>
          <a:r>
            <a:rPr lang="en-US" sz="1400" b="1" baseline="0">
              <a:solidFill>
                <a:sysClr val="windowText" lastClr="000000"/>
              </a:solidFill>
              <a:latin typeface="Arial" panose="020B0604020202020204" pitchFamily="34" charset="0"/>
              <a:cs typeface="Arial" panose="020B0604020202020204" pitchFamily="34" charset="0"/>
            </a:rPr>
            <a:t>Note: </a:t>
          </a:r>
          <a:r>
            <a:rPr lang="en-US" sz="1400" b="0" baseline="0">
              <a:solidFill>
                <a:sysClr val="windowText" lastClr="000000"/>
              </a:solidFill>
              <a:latin typeface="Arial" panose="020B0604020202020204" pitchFamily="34" charset="0"/>
              <a:cs typeface="Arial" panose="020B0604020202020204" pitchFamily="34" charset="0"/>
            </a:rPr>
            <a:t>The same data may be submitted across market segments and may be updated in Large Group submissions.</a:t>
          </a:r>
          <a:endParaRPr lang="en-US" sz="1400" b="1" baseline="0">
            <a:solidFill>
              <a:sysClr val="windowText" lastClr="000000"/>
            </a:solidFill>
            <a:latin typeface="Arial" panose="020B0604020202020204" pitchFamily="34" charset="0"/>
            <a:cs typeface="Arial" panose="020B0604020202020204" pitchFamily="34" charset="0"/>
          </a:endParaRPr>
        </a:p>
        <a:p>
          <a:endParaRPr lang="en-US" sz="1100" baseline="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6DAE4-6AD0-47D8-B713-E2AAF326EA1A}">
  <sheetPr codeName="Sheet1"/>
  <dimension ref="A1:F86"/>
  <sheetViews>
    <sheetView workbookViewId="0">
      <selection activeCell="E16" sqref="E16"/>
    </sheetView>
  </sheetViews>
  <sheetFormatPr defaultRowHeight="14.4" x14ac:dyDescent="0.3"/>
  <cols>
    <col min="2" max="2" width="62.6640625" customWidth="1"/>
    <col min="3" max="3" width="135.44140625" customWidth="1"/>
    <col min="5" max="5" width="40.33203125" customWidth="1"/>
  </cols>
  <sheetData>
    <row r="1" spans="2:3" ht="15" thickBot="1" x14ac:dyDescent="0.35">
      <c r="B1" s="155" t="s">
        <v>955</v>
      </c>
    </row>
    <row r="2" spans="2:3" x14ac:dyDescent="0.3">
      <c r="B2" s="181" t="s">
        <v>0</v>
      </c>
    </row>
    <row r="3" spans="2:3" ht="15" thickBot="1" x14ac:dyDescent="0.35">
      <c r="B3" s="182" t="s">
        <v>1</v>
      </c>
    </row>
    <row r="5" spans="2:3" ht="15" thickBot="1" x14ac:dyDescent="0.35"/>
    <row r="6" spans="2:3" ht="15" thickBot="1" x14ac:dyDescent="0.35">
      <c r="B6" s="155" t="s">
        <v>2</v>
      </c>
      <c r="C6" s="157"/>
    </row>
    <row r="7" spans="2:3" x14ac:dyDescent="0.3">
      <c r="B7" s="187" t="s">
        <v>3</v>
      </c>
      <c r="C7" s="188" t="s">
        <v>4</v>
      </c>
    </row>
    <row r="8" spans="2:3" x14ac:dyDescent="0.3">
      <c r="B8" s="183" t="s">
        <v>5</v>
      </c>
      <c r="C8" s="184" t="s">
        <v>6</v>
      </c>
    </row>
    <row r="9" spans="2:3" x14ac:dyDescent="0.3">
      <c r="B9" s="185" t="s">
        <v>7</v>
      </c>
      <c r="C9" s="186" t="s">
        <v>8</v>
      </c>
    </row>
    <row r="10" spans="2:3" x14ac:dyDescent="0.3">
      <c r="B10" s="183" t="s">
        <v>9</v>
      </c>
      <c r="C10" s="184" t="s">
        <v>6</v>
      </c>
    </row>
    <row r="11" spans="2:3" x14ac:dyDescent="0.3">
      <c r="B11" s="148" t="s">
        <v>10</v>
      </c>
      <c r="C11" s="113" t="s">
        <v>954</v>
      </c>
    </row>
    <row r="12" spans="2:3" x14ac:dyDescent="0.3">
      <c r="B12" s="148" t="s">
        <v>11</v>
      </c>
      <c r="C12" s="113" t="s">
        <v>12</v>
      </c>
    </row>
    <row r="13" spans="2:3" ht="15" thickBot="1" x14ac:dyDescent="0.35">
      <c r="B13" s="148" t="s">
        <v>13</v>
      </c>
      <c r="C13" s="113" t="s">
        <v>14</v>
      </c>
    </row>
    <row r="14" spans="2:3" x14ac:dyDescent="0.3">
      <c r="B14" s="191" t="s">
        <v>948</v>
      </c>
      <c r="C14" s="192" t="s">
        <v>15</v>
      </c>
    </row>
    <row r="15" spans="2:3" ht="15" thickBot="1" x14ac:dyDescent="0.35">
      <c r="B15" s="194" t="s">
        <v>949</v>
      </c>
      <c r="C15" s="193" t="s">
        <v>16</v>
      </c>
    </row>
    <row r="16" spans="2:3" ht="15" thickBot="1" x14ac:dyDescent="0.35">
      <c r="B16" s="189" t="s">
        <v>17</v>
      </c>
      <c r="C16" s="190" t="s">
        <v>18</v>
      </c>
    </row>
    <row r="17" spans="2:2" ht="15" thickBot="1" x14ac:dyDescent="0.35"/>
    <row r="18" spans="2:2" ht="15" thickBot="1" x14ac:dyDescent="0.35">
      <c r="B18" s="156" t="s">
        <v>19</v>
      </c>
    </row>
    <row r="19" spans="2:2" x14ac:dyDescent="0.3">
      <c r="B19" s="149" t="s">
        <v>20</v>
      </c>
    </row>
    <row r="20" spans="2:2" ht="15" thickBot="1" x14ac:dyDescent="0.35"/>
    <row r="21" spans="2:2" ht="15" thickBot="1" x14ac:dyDescent="0.35">
      <c r="B21" s="156" t="s">
        <v>21</v>
      </c>
    </row>
    <row r="22" spans="2:2" x14ac:dyDescent="0.3">
      <c r="B22" s="149" t="s">
        <v>22</v>
      </c>
    </row>
    <row r="23" spans="2:2" x14ac:dyDescent="0.3">
      <c r="B23" s="149" t="s">
        <v>23</v>
      </c>
    </row>
    <row r="24" spans="2:2" x14ac:dyDescent="0.3">
      <c r="B24" s="149" t="s">
        <v>24</v>
      </c>
    </row>
    <row r="25" spans="2:2" ht="15" thickBot="1" x14ac:dyDescent="0.35">
      <c r="B25" s="150" t="s">
        <v>25</v>
      </c>
    </row>
    <row r="28" spans="2:2" ht="15" thickBot="1" x14ac:dyDescent="0.35"/>
    <row r="29" spans="2:2" ht="15" thickBot="1" x14ac:dyDescent="0.35">
      <c r="B29" s="154" t="s">
        <v>26</v>
      </c>
    </row>
    <row r="30" spans="2:2" ht="15" thickBot="1" x14ac:dyDescent="0.35"/>
    <row r="31" spans="2:2" ht="15" thickBot="1" x14ac:dyDescent="0.35">
      <c r="B31" s="156" t="s">
        <v>27</v>
      </c>
    </row>
    <row r="32" spans="2:2" x14ac:dyDescent="0.3">
      <c r="B32" s="149" t="s">
        <v>28</v>
      </c>
    </row>
    <row r="33" spans="1:4" x14ac:dyDescent="0.3">
      <c r="B33" s="149" t="s">
        <v>29</v>
      </c>
    </row>
    <row r="34" spans="1:4" x14ac:dyDescent="0.3">
      <c r="B34" s="149" t="s">
        <v>30</v>
      </c>
    </row>
    <row r="35" spans="1:4" x14ac:dyDescent="0.3">
      <c r="B35" s="149" t="s">
        <v>31</v>
      </c>
    </row>
    <row r="36" spans="1:4" ht="15" thickBot="1" x14ac:dyDescent="0.35">
      <c r="B36" s="149" t="s">
        <v>681</v>
      </c>
    </row>
    <row r="37" spans="1:4" ht="15" thickBot="1" x14ac:dyDescent="0.35">
      <c r="B37" s="154" t="s">
        <v>947</v>
      </c>
    </row>
    <row r="39" spans="1:4" ht="15" thickBot="1" x14ac:dyDescent="0.35"/>
    <row r="40" spans="1:4" ht="15" thickBot="1" x14ac:dyDescent="0.35">
      <c r="B40" s="155" t="s">
        <v>32</v>
      </c>
      <c r="C40" s="158">
        <v>1E-3</v>
      </c>
    </row>
    <row r="42" spans="1:4" ht="14.7" customHeight="1" thickBot="1" x14ac:dyDescent="0.35">
      <c r="B42" s="368" t="s">
        <v>33</v>
      </c>
      <c r="C42" s="369"/>
    </row>
    <row r="43" spans="1:4" ht="15" thickBot="1" x14ac:dyDescent="0.35">
      <c r="A43" s="166" t="s">
        <v>34</v>
      </c>
      <c r="B43" s="366" t="s">
        <v>35</v>
      </c>
      <c r="C43" s="367"/>
    </row>
    <row r="44" spans="1:4" x14ac:dyDescent="0.3">
      <c r="A44" s="167">
        <v>2021</v>
      </c>
      <c r="B44" s="201" t="s">
        <v>36</v>
      </c>
      <c r="C44" s="206" t="str">
        <f>"CY "&amp;A44&amp;" % of Medical below threshold"</f>
        <v>CY 2021 % of Medical below threshold</v>
      </c>
      <c r="D44" s="206" t="str">
        <f>"CY "&amp;A44&amp;" is compliant"</f>
        <v>CY 2021 is compliant</v>
      </c>
    </row>
    <row r="45" spans="1:4" x14ac:dyDescent="0.3">
      <c r="A45" s="168">
        <v>2022</v>
      </c>
      <c r="B45" s="202" t="s">
        <v>36</v>
      </c>
      <c r="C45" s="203" t="str">
        <f t="shared" ref="C45:C48" si="0">"CY "&amp;A45&amp;" % of Medical below threshold"</f>
        <v>CY 2022 % of Medical below threshold</v>
      </c>
      <c r="D45" s="203" t="str">
        <f t="shared" ref="D45:D49" si="1">"CY "&amp;A45&amp;" is compliant"</f>
        <v>CY 2022 is compliant</v>
      </c>
    </row>
    <row r="46" spans="1:4" x14ac:dyDescent="0.3">
      <c r="A46" s="168">
        <v>2023</v>
      </c>
      <c r="B46" s="202">
        <v>8.5000000000000006E-2</v>
      </c>
      <c r="C46" s="203" t="str">
        <f t="shared" si="0"/>
        <v>CY 2023 % of Medical below threshold</v>
      </c>
      <c r="D46" s="203" t="str">
        <f t="shared" si="1"/>
        <v>CY 2023 is compliant</v>
      </c>
    </row>
    <row r="47" spans="1:4" x14ac:dyDescent="0.3">
      <c r="A47" s="168">
        <v>2024</v>
      </c>
      <c r="B47" s="202">
        <v>0.1</v>
      </c>
      <c r="C47" s="203" t="str">
        <f t="shared" si="0"/>
        <v>CY 2024 % of Medical below threshold</v>
      </c>
      <c r="D47" s="203" t="str">
        <f t="shared" si="1"/>
        <v>CY 2024 is compliant</v>
      </c>
    </row>
    <row r="48" spans="1:4" ht="15" thickBot="1" x14ac:dyDescent="0.35">
      <c r="A48" s="169">
        <v>2025</v>
      </c>
      <c r="B48" s="204">
        <v>0.115</v>
      </c>
      <c r="C48" s="205" t="str">
        <f t="shared" si="0"/>
        <v>CY 2025 % of Medical below threshold</v>
      </c>
      <c r="D48" s="205" t="str">
        <f t="shared" si="1"/>
        <v>CY 2025 is compliant</v>
      </c>
    </row>
    <row r="49" spans="1:6" ht="15" thickBot="1" x14ac:dyDescent="0.35">
      <c r="A49" s="169">
        <v>2026</v>
      </c>
      <c r="B49" s="204">
        <v>0.115</v>
      </c>
      <c r="C49" s="205" t="str">
        <f t="shared" ref="C49" si="2">"CY "&amp;A49&amp;" % of Medical below threshold"</f>
        <v>CY 2026 % of Medical below threshold</v>
      </c>
      <c r="D49" s="205" t="str">
        <f t="shared" si="1"/>
        <v>CY 2026 is compliant</v>
      </c>
    </row>
    <row r="51" spans="1:6" ht="15" thickBot="1" x14ac:dyDescent="0.35">
      <c r="B51" s="368" t="s">
        <v>37</v>
      </c>
      <c r="C51" s="369"/>
    </row>
    <row r="52" spans="1:6" ht="67.2" thickBot="1" x14ac:dyDescent="0.35">
      <c r="A52" s="166" t="s">
        <v>34</v>
      </c>
      <c r="B52" s="165" t="s">
        <v>38</v>
      </c>
      <c r="C52" s="165" t="s">
        <v>39</v>
      </c>
      <c r="D52" s="165" t="s">
        <v>40</v>
      </c>
      <c r="E52" s="165" t="s">
        <v>41</v>
      </c>
      <c r="F52" s="165" t="s">
        <v>42</v>
      </c>
    </row>
    <row r="53" spans="1:6" x14ac:dyDescent="0.3">
      <c r="A53" s="167">
        <v>2021</v>
      </c>
      <c r="B53" s="170" t="s">
        <v>43</v>
      </c>
      <c r="C53" s="170" t="s">
        <v>43</v>
      </c>
      <c r="D53" s="170" t="s">
        <v>43</v>
      </c>
      <c r="E53" s="208" t="str">
        <f>"CY "&amp;A53&amp;" Price growth is above threshold"</f>
        <v>CY 2021 Price growth is above threshold</v>
      </c>
      <c r="F53" s="208" t="str">
        <f>"CY "&amp;A53&amp;" is compliant"</f>
        <v>CY 2021 is compliant</v>
      </c>
    </row>
    <row r="54" spans="1:6" x14ac:dyDescent="0.3">
      <c r="A54" s="168">
        <v>2022</v>
      </c>
      <c r="B54" s="171" t="s">
        <v>43</v>
      </c>
      <c r="C54" s="171" t="s">
        <v>43</v>
      </c>
      <c r="D54" s="171" t="s">
        <v>43</v>
      </c>
      <c r="E54" s="162" t="str">
        <f t="shared" ref="E54:E57" si="3">"CY "&amp;A54&amp;" Price growth is above threshold"</f>
        <v>CY 2022 Price growth is above threshold</v>
      </c>
      <c r="F54" s="209" t="str">
        <f t="shared" ref="F54:F57" si="4">"CY "&amp;A54&amp;" is compliant"</f>
        <v>CY 2022 is compliant</v>
      </c>
    </row>
    <row r="55" spans="1:6" x14ac:dyDescent="0.3">
      <c r="A55" s="168">
        <v>2023</v>
      </c>
      <c r="B55" s="171">
        <v>5.5E-2</v>
      </c>
      <c r="C55" s="171">
        <v>5.5E-2</v>
      </c>
      <c r="D55" s="171">
        <v>5.5E-2</v>
      </c>
      <c r="E55" s="162" t="str">
        <f>"CY "&amp;A55&amp;" Price growth is above threshold"</f>
        <v>CY 2023 Price growth is above threshold</v>
      </c>
      <c r="F55" s="209" t="str">
        <f>"CY "&amp;A55&amp;" is compliant"</f>
        <v>CY 2023 is compliant</v>
      </c>
    </row>
    <row r="56" spans="1:6" x14ac:dyDescent="0.3">
      <c r="A56" s="168">
        <v>2024</v>
      </c>
      <c r="B56" s="171">
        <v>5.7599999999999998E-2</v>
      </c>
      <c r="C56" s="171">
        <v>5.7599999999999998E-2</v>
      </c>
      <c r="D56" s="171">
        <v>5.7599999999999998E-2</v>
      </c>
      <c r="E56" s="162" t="str">
        <f t="shared" si="3"/>
        <v>CY 2024 Price growth is above threshold</v>
      </c>
      <c r="F56" s="209" t="str">
        <f t="shared" si="4"/>
        <v>CY 2024 is compliant</v>
      </c>
    </row>
    <row r="57" spans="1:6" ht="15" thickBot="1" x14ac:dyDescent="0.35">
      <c r="A57" s="169">
        <v>2025</v>
      </c>
      <c r="B57" s="172">
        <v>6.3500000000000001E-2</v>
      </c>
      <c r="C57" s="172">
        <v>6.3500000000000001E-2</v>
      </c>
      <c r="D57" s="172">
        <v>6.3500000000000001E-2</v>
      </c>
      <c r="E57" s="162" t="str">
        <f t="shared" si="3"/>
        <v>CY 2025 Price growth is above threshold</v>
      </c>
      <c r="F57" s="209" t="str">
        <f t="shared" si="4"/>
        <v>CY 2025 is compliant</v>
      </c>
    </row>
    <row r="58" spans="1:6" ht="15" thickBot="1" x14ac:dyDescent="0.35">
      <c r="A58" s="169">
        <v>2026</v>
      </c>
      <c r="B58" s="172">
        <v>5.5E-2</v>
      </c>
      <c r="C58" s="172">
        <v>5.5E-2</v>
      </c>
      <c r="D58" s="172">
        <v>5.5E-2</v>
      </c>
      <c r="E58" s="162" t="str">
        <f t="shared" ref="E58" si="5">"CY "&amp;A58&amp;" Price growth is above threshold"</f>
        <v>CY 2026 Price growth is above threshold</v>
      </c>
      <c r="F58" s="209" t="str">
        <f t="shared" ref="F58" si="6">"CY "&amp;A58&amp;" is compliant"</f>
        <v>CY 2026 is compliant</v>
      </c>
    </row>
    <row r="59" spans="1:6" ht="15" thickBot="1" x14ac:dyDescent="0.35"/>
    <row r="60" spans="1:6" ht="15" thickBot="1" x14ac:dyDescent="0.35">
      <c r="B60" s="155" t="s">
        <v>44</v>
      </c>
    </row>
    <row r="61" spans="1:6" x14ac:dyDescent="0.3">
      <c r="B61" s="181" t="s">
        <v>518</v>
      </c>
    </row>
    <row r="62" spans="1:6" ht="15" thickBot="1" x14ac:dyDescent="0.35">
      <c r="B62" s="182" t="s">
        <v>946</v>
      </c>
    </row>
    <row r="64" spans="1:6" ht="15" thickBot="1" x14ac:dyDescent="0.35"/>
    <row r="65" spans="2:3" ht="15" thickBot="1" x14ac:dyDescent="0.35">
      <c r="B65" s="155" t="s">
        <v>46</v>
      </c>
    </row>
    <row r="66" spans="2:3" x14ac:dyDescent="0.3">
      <c r="B66" s="181" t="s">
        <v>47</v>
      </c>
    </row>
    <row r="67" spans="2:3" ht="15" thickBot="1" x14ac:dyDescent="0.35">
      <c r="B67" s="182" t="s">
        <v>48</v>
      </c>
    </row>
    <row r="69" spans="2:3" ht="15" thickBot="1" x14ac:dyDescent="0.35"/>
    <row r="70" spans="2:3" ht="15" thickBot="1" x14ac:dyDescent="0.35">
      <c r="B70" s="156" t="s">
        <v>49</v>
      </c>
      <c r="C70" s="156" t="s">
        <v>50</v>
      </c>
    </row>
    <row r="71" spans="2:3" x14ac:dyDescent="0.3">
      <c r="B71" s="181" t="s">
        <v>51</v>
      </c>
      <c r="C71" s="265"/>
    </row>
    <row r="72" spans="2:3" x14ac:dyDescent="0.3">
      <c r="B72" s="263" t="s">
        <v>52</v>
      </c>
    </row>
    <row r="73" spans="2:3" x14ac:dyDescent="0.3">
      <c r="B73" s="263" t="s">
        <v>53</v>
      </c>
    </row>
    <row r="74" spans="2:3" x14ac:dyDescent="0.3">
      <c r="B74" s="263" t="s">
        <v>54</v>
      </c>
      <c r="C74" s="149" t="s">
        <v>55</v>
      </c>
    </row>
    <row r="75" spans="2:3" ht="15" thickBot="1" x14ac:dyDescent="0.35">
      <c r="B75" s="264" t="s">
        <v>56</v>
      </c>
    </row>
    <row r="76" spans="2:3" ht="15" thickBot="1" x14ac:dyDescent="0.35"/>
    <row r="77" spans="2:3" ht="15" thickBot="1" x14ac:dyDescent="0.35">
      <c r="B77" s="279" t="s">
        <v>44</v>
      </c>
    </row>
    <row r="78" spans="2:3" x14ac:dyDescent="0.3">
      <c r="B78" s="181" t="s">
        <v>57</v>
      </c>
    </row>
    <row r="79" spans="2:3" x14ac:dyDescent="0.3">
      <c r="B79" s="280" t="s">
        <v>58</v>
      </c>
    </row>
    <row r="80" spans="2:3" x14ac:dyDescent="0.3">
      <c r="B80" s="280" t="s">
        <v>59</v>
      </c>
    </row>
    <row r="81" spans="2:2" ht="15" thickBot="1" x14ac:dyDescent="0.35">
      <c r="B81" s="182" t="s">
        <v>56</v>
      </c>
    </row>
    <row r="82" spans="2:2" ht="15" thickBot="1" x14ac:dyDescent="0.35"/>
    <row r="83" spans="2:2" ht="15" thickBot="1" x14ac:dyDescent="0.35">
      <c r="B83" s="279" t="s">
        <v>699</v>
      </c>
    </row>
    <row r="84" spans="2:2" x14ac:dyDescent="0.3">
      <c r="B84" s="181" t="s">
        <v>700</v>
      </c>
    </row>
    <row r="85" spans="2:2" x14ac:dyDescent="0.3">
      <c r="B85" s="280" t="s">
        <v>701</v>
      </c>
    </row>
    <row r="86" spans="2:2" ht="15" thickBot="1" x14ac:dyDescent="0.35">
      <c r="B86" s="182" t="s">
        <v>702</v>
      </c>
    </row>
  </sheetData>
  <mergeCells count="3">
    <mergeCell ref="B43:C43"/>
    <mergeCell ref="B42:C42"/>
    <mergeCell ref="B51:C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0553F-59CE-4364-9665-02612D8FB046}">
  <sheetPr codeName="Sheet2"/>
  <dimension ref="A1:K66"/>
  <sheetViews>
    <sheetView zoomScale="90" zoomScaleNormal="90" workbookViewId="0">
      <selection activeCell="B29" sqref="B29"/>
    </sheetView>
  </sheetViews>
  <sheetFormatPr defaultColWidth="9" defaultRowHeight="13.2" x14ac:dyDescent="0.25"/>
  <cols>
    <col min="1" max="1" width="35.5546875" style="4" customWidth="1"/>
    <col min="2" max="2" width="54" style="3" customWidth="1"/>
    <col min="3" max="3" width="55.5546875" style="3" customWidth="1"/>
    <col min="4" max="4" width="36.6640625" style="3" customWidth="1"/>
    <col min="5" max="5" width="16.109375" style="3" customWidth="1"/>
    <col min="6" max="6" width="16.5546875" style="3" customWidth="1"/>
    <col min="7" max="7" width="17.33203125" style="3" customWidth="1"/>
    <col min="8" max="8" width="39.88671875" style="3" customWidth="1"/>
    <col min="9" max="9" width="40.88671875" style="3" customWidth="1"/>
    <col min="10" max="10" width="38" style="3" customWidth="1"/>
    <col min="11" max="16384" width="9" style="3"/>
  </cols>
  <sheetData>
    <row r="1" spans="1:11" ht="17.399999999999999" x14ac:dyDescent="0.3">
      <c r="A1" s="1" t="s">
        <v>60</v>
      </c>
      <c r="B1" s="1"/>
      <c r="C1" s="2"/>
      <c r="D1" s="1"/>
      <c r="E1" s="1"/>
      <c r="F1" s="1"/>
      <c r="G1" s="1"/>
      <c r="H1" s="1"/>
      <c r="I1" s="1"/>
      <c r="J1" s="1"/>
      <c r="K1" s="1"/>
    </row>
    <row r="2" spans="1:11" ht="17.399999999999999" x14ac:dyDescent="0.3">
      <c r="A2" s="345" t="s">
        <v>61</v>
      </c>
      <c r="B2" s="345"/>
      <c r="C2" s="345"/>
      <c r="D2" s="345"/>
      <c r="E2" s="345"/>
      <c r="F2" s="345"/>
      <c r="G2" s="345"/>
      <c r="H2" s="345"/>
      <c r="I2" s="345"/>
      <c r="J2" s="345"/>
      <c r="K2" s="345"/>
    </row>
    <row r="3" spans="1:11" x14ac:dyDescent="0.25">
      <c r="A3" s="69" t="s">
        <v>956</v>
      </c>
    </row>
    <row r="6" spans="1:11" ht="14.4" x14ac:dyDescent="0.3">
      <c r="C6" s="5"/>
    </row>
    <row r="18" spans="1:3" ht="13.8" thickBot="1" x14ac:dyDescent="0.3"/>
    <row r="19" spans="1:3" ht="13.8" thickBot="1" x14ac:dyDescent="0.3">
      <c r="A19" s="6" t="s">
        <v>62</v>
      </c>
      <c r="B19" s="145"/>
    </row>
    <row r="20" spans="1:3" ht="13.8" thickBot="1" x14ac:dyDescent="0.3">
      <c r="A20" s="6" t="s">
        <v>63</v>
      </c>
      <c r="B20" s="145"/>
    </row>
    <row r="21" spans="1:3" ht="16.2" thickBot="1" x14ac:dyDescent="0.35">
      <c r="A21" s="6" t="s">
        <v>64</v>
      </c>
      <c r="B21" s="136"/>
      <c r="C21" s="346" t="str">
        <f>IF(ISBLANK($B$21),"",IF(AND(B21='3a. PC % Spend All Members'!C1,B21='3. PC %Spend DE Attributed Memb'!C1,B21='4. NonProfessional Price Growth'!C1,B21='2. Medicare Parity FFS'!B1,B21='2a. Medicare Parity FFS UP'!B1),"",Lookup!$B$29))</f>
        <v/>
      </c>
    </row>
    <row r="23" spans="1:3" x14ac:dyDescent="0.25">
      <c r="A23" s="6"/>
    </row>
    <row r="24" spans="1:3" ht="13.8" thickBot="1" x14ac:dyDescent="0.3"/>
    <row r="25" spans="1:3" ht="13.8" thickBot="1" x14ac:dyDescent="0.3">
      <c r="A25" s="375" t="s">
        <v>65</v>
      </c>
      <c r="B25" s="376"/>
      <c r="C25" s="377"/>
    </row>
    <row r="26" spans="1:3" ht="13.8" thickBot="1" x14ac:dyDescent="0.3"/>
    <row r="27" spans="1:3" ht="13.8" thickBot="1" x14ac:dyDescent="0.3">
      <c r="A27" s="372" t="s">
        <v>66</v>
      </c>
      <c r="B27" s="373"/>
      <c r="C27" s="374"/>
    </row>
    <row r="28" spans="1:3" ht="13.8" thickBot="1" x14ac:dyDescent="0.3">
      <c r="A28" s="146" t="s">
        <v>67</v>
      </c>
      <c r="B28" s="146" t="s">
        <v>950</v>
      </c>
      <c r="C28" s="147" t="s">
        <v>951</v>
      </c>
    </row>
    <row r="29" spans="1:3" ht="50.7" customHeight="1" thickBot="1" x14ac:dyDescent="0.3">
      <c r="A29" s="236" t="s">
        <v>68</v>
      </c>
      <c r="B29" s="237">
        <f>COUNTIF('2. Medicare Parity FFS'!$F$4:$F$311,Lookup!$C$9)</f>
        <v>0</v>
      </c>
      <c r="C29" s="238">
        <f>COUNTIF('2. Medicare Parity FFS'!$J$4:$J$311,Lookup!$C$9)</f>
        <v>0</v>
      </c>
    </row>
    <row r="30" spans="1:3" ht="13.8" thickBot="1" x14ac:dyDescent="0.3">
      <c r="A30" s="239" t="s">
        <v>69</v>
      </c>
      <c r="B30" s="240">
        <f>'2a. Medicare Parity FFS UP'!F2</f>
        <v>0</v>
      </c>
      <c r="C30" s="240">
        <f>'2a. Medicare Parity FFS UP'!K2</f>
        <v>0</v>
      </c>
    </row>
    <row r="31" spans="1:3" x14ac:dyDescent="0.25">
      <c r="A31" s="159"/>
      <c r="B31" s="160"/>
      <c r="C31" s="160"/>
    </row>
    <row r="32" spans="1:3" x14ac:dyDescent="0.25">
      <c r="B32" s="161"/>
      <c r="C32" s="161"/>
    </row>
    <row r="34" spans="1:6" ht="13.95" customHeight="1" thickBot="1" x14ac:dyDescent="0.35">
      <c r="A34" s="378" t="s">
        <v>70</v>
      </c>
      <c r="B34" s="379"/>
      <c r="C34" s="379"/>
      <c r="D34" s="379"/>
      <c r="E34" s="85"/>
      <c r="F34" s="85"/>
    </row>
    <row r="35" spans="1:6" ht="15" thickBot="1" x14ac:dyDescent="0.35">
      <c r="A35" s="166" t="s">
        <v>34</v>
      </c>
      <c r="B35" s="165" t="s">
        <v>71</v>
      </c>
      <c r="C35" s="165" t="s">
        <v>72</v>
      </c>
      <c r="D35" s="165" t="s">
        <v>73</v>
      </c>
      <c r="E35" s="85"/>
      <c r="F35" s="85"/>
    </row>
    <row r="36" spans="1:6" ht="14.4" x14ac:dyDescent="0.3">
      <c r="A36" s="167">
        <v>2022</v>
      </c>
      <c r="B36" s="170">
        <f>'3. PC %Spend DE Attributed Memb'!$F$36</f>
        <v>0</v>
      </c>
      <c r="C36" s="170" t="str">
        <f>Lookup!B45</f>
        <v>No Check</v>
      </c>
      <c r="D36" s="170" t="str">
        <f>IF(ISNUMBER(C36),IF(B36&lt;C36,Lookup!C45,Lookup!D45),C36)</f>
        <v>No Check</v>
      </c>
      <c r="E36" s="85"/>
      <c r="F36" s="85"/>
    </row>
    <row r="37" spans="1:6" ht="14.4" x14ac:dyDescent="0.3">
      <c r="A37" s="168">
        <v>2023</v>
      </c>
      <c r="B37" s="171">
        <f>'3. PC %Spend DE Attributed Memb'!$K$36</f>
        <v>0</v>
      </c>
      <c r="C37" s="171">
        <f>Lookup!B46</f>
        <v>8.5000000000000006E-2</v>
      </c>
      <c r="D37" s="171" t="str">
        <f>IF(ISNUMBER(C37),IF(B37&lt;C37,Lookup!C46,Lookup!D46),C37)</f>
        <v>CY 2023 % of Medical below threshold</v>
      </c>
      <c r="F37" s="85"/>
    </row>
    <row r="38" spans="1:6" ht="14.4" x14ac:dyDescent="0.3">
      <c r="A38" s="168">
        <v>2024</v>
      </c>
      <c r="B38" s="171">
        <f>'3. PC %Spend DE Attributed Memb'!$S$36</f>
        <v>0</v>
      </c>
      <c r="C38" s="171">
        <f>Lookup!B47</f>
        <v>0.1</v>
      </c>
      <c r="D38" s="171" t="str">
        <f>IF(ISNUMBER(C38),IF(B38&lt;C38,Lookup!C47,Lookup!D47),C38)</f>
        <v>CY 2024 % of Medical below threshold</v>
      </c>
      <c r="F38" s="85"/>
    </row>
    <row r="39" spans="1:6" ht="14.4" x14ac:dyDescent="0.3">
      <c r="A39" s="168">
        <v>2025</v>
      </c>
      <c r="B39" s="171">
        <f>'3. PC %Spend DE Attributed Memb'!$D$73</f>
        <v>0</v>
      </c>
      <c r="C39" s="171">
        <f>Lookup!B48</f>
        <v>0.115</v>
      </c>
      <c r="D39" s="171" t="str">
        <f>IF(ISNUMBER(C39),IF(B39&lt;C39,Lookup!C48,Lookup!D48),C39)</f>
        <v>CY 2025 % of Medical below threshold</v>
      </c>
      <c r="F39" s="85"/>
    </row>
    <row r="40" spans="1:6" ht="15" thickBot="1" x14ac:dyDescent="0.35">
      <c r="A40" s="169">
        <v>2026</v>
      </c>
      <c r="B40" s="172">
        <f>'3. PC %Spend DE Attributed Memb'!$I$73</f>
        <v>0</v>
      </c>
      <c r="C40" s="172">
        <f>Lookup!B49</f>
        <v>0.115</v>
      </c>
      <c r="D40" s="172" t="str">
        <f>IF(ISNUMBER(C40),IF(B40&lt;C40,Lookup!C49,Lookup!D49),C40)</f>
        <v>CY 2026 % of Medical below threshold</v>
      </c>
      <c r="F40" s="85"/>
    </row>
    <row r="41" spans="1:6" x14ac:dyDescent="0.25">
      <c r="A41" s="163"/>
      <c r="B41" s="162"/>
      <c r="C41" s="162"/>
    </row>
    <row r="42" spans="1:6" x14ac:dyDescent="0.25">
      <c r="A42" s="163"/>
      <c r="B42" s="162"/>
      <c r="C42" s="162"/>
    </row>
    <row r="43" spans="1:6" ht="13.8" thickBot="1" x14ac:dyDescent="0.3"/>
    <row r="44" spans="1:6" ht="13.8" thickBot="1" x14ac:dyDescent="0.3">
      <c r="A44" s="370" t="s">
        <v>74</v>
      </c>
      <c r="B44" s="371"/>
    </row>
    <row r="45" spans="1:6" x14ac:dyDescent="0.25">
      <c r="A45" s="167">
        <v>2022</v>
      </c>
      <c r="B45" s="151">
        <f>COUNTIF('3a. PC % Spend All Members'!$H$7:$H$34,Lookup!$B$32)</f>
        <v>0</v>
      </c>
    </row>
    <row r="46" spans="1:6" x14ac:dyDescent="0.25">
      <c r="A46" s="168">
        <v>2023</v>
      </c>
      <c r="B46" s="152">
        <f>COUNTIF('3a. PC % Spend All Members'!$P$7:$P$34,Lookup!$B$32)</f>
        <v>0</v>
      </c>
    </row>
    <row r="47" spans="1:6" x14ac:dyDescent="0.25">
      <c r="A47" s="168">
        <v>2024</v>
      </c>
      <c r="B47" s="152">
        <f>COUNTIF('3a. PC % Spend All Members'!$Z$7:$Z$34,Lookup!$B$32)</f>
        <v>0</v>
      </c>
    </row>
    <row r="48" spans="1:6" x14ac:dyDescent="0.25">
      <c r="A48" s="168">
        <v>2025</v>
      </c>
      <c r="B48" s="152">
        <f>COUNTIF('3a. PC % Spend All Members'!$H$44:$H$71,Lookup!$B$32)</f>
        <v>0</v>
      </c>
    </row>
    <row r="49" spans="1:10" ht="13.8" thickBot="1" x14ac:dyDescent="0.3">
      <c r="A49" s="169">
        <v>2026</v>
      </c>
      <c r="B49" s="153">
        <f>COUNTIF('3a. PC % Spend All Members'!$P$44:$P$71,Lookup!$B$32)</f>
        <v>0</v>
      </c>
    </row>
    <row r="50" spans="1:10" x14ac:dyDescent="0.25">
      <c r="A50" s="163"/>
      <c r="B50" s="164"/>
    </row>
    <row r="51" spans="1:10" x14ac:dyDescent="0.25">
      <c r="A51" s="163"/>
      <c r="B51" s="164"/>
    </row>
    <row r="52" spans="1:10" ht="13.8" thickBot="1" x14ac:dyDescent="0.3"/>
    <row r="53" spans="1:10" ht="13.8" thickBot="1" x14ac:dyDescent="0.3">
      <c r="A53" s="370" t="s">
        <v>75</v>
      </c>
      <c r="B53" s="371"/>
    </row>
    <row r="54" spans="1:10" x14ac:dyDescent="0.25">
      <c r="A54" s="167" t="s">
        <v>77</v>
      </c>
      <c r="B54" s="151">
        <f>COUNTIF('4. NonProfessional Price Growth'!$M$7:$M$30,Lookup!B34)</f>
        <v>0</v>
      </c>
    </row>
    <row r="55" spans="1:10" x14ac:dyDescent="0.25">
      <c r="A55" s="168" t="s">
        <v>78</v>
      </c>
      <c r="B55" s="152">
        <f>COUNTIF('4. NonProfessional Price Growth'!$S$7:$S$30,Lookup!B35)</f>
        <v>0</v>
      </c>
    </row>
    <row r="56" spans="1:10" x14ac:dyDescent="0.25">
      <c r="A56" s="168" t="s">
        <v>680</v>
      </c>
      <c r="B56" s="152">
        <f>COUNTIF('4. NonProfessional Price Growth'!$G$37:$G$60,Lookup!B36)</f>
        <v>0</v>
      </c>
    </row>
    <row r="57" spans="1:10" ht="13.8" thickBot="1" x14ac:dyDescent="0.3">
      <c r="A57" s="169" t="s">
        <v>944</v>
      </c>
      <c r="B57" s="153">
        <f>COUNTIF('4. NonProfessional Price Growth'!$M$37:$M$60,Lookup!B37)</f>
        <v>0</v>
      </c>
    </row>
    <row r="60" spans="1:10" ht="13.8" thickBot="1" x14ac:dyDescent="0.3">
      <c r="A60" s="4" t="s">
        <v>79</v>
      </c>
    </row>
    <row r="61" spans="1:10" ht="27" thickBot="1" x14ac:dyDescent="0.3">
      <c r="A61" s="166" t="s">
        <v>34</v>
      </c>
      <c r="B61" s="165" t="s">
        <v>80</v>
      </c>
      <c r="C61" s="165" t="s">
        <v>81</v>
      </c>
      <c r="D61" s="165" t="s">
        <v>82</v>
      </c>
      <c r="E61" s="165" t="s">
        <v>83</v>
      </c>
      <c r="F61" s="165" t="s">
        <v>84</v>
      </c>
      <c r="G61" s="165" t="s">
        <v>952</v>
      </c>
      <c r="H61" s="165" t="s">
        <v>85</v>
      </c>
      <c r="I61" s="165" t="s">
        <v>86</v>
      </c>
      <c r="J61" s="165" t="s">
        <v>953</v>
      </c>
    </row>
    <row r="62" spans="1:10" x14ac:dyDescent="0.25">
      <c r="A62" s="167">
        <v>2022</v>
      </c>
      <c r="B62" s="170">
        <f>'4. NonProfessional Price Growth'!C7</f>
        <v>0</v>
      </c>
      <c r="C62" s="170">
        <f>'4. NonProfessional Price Growth'!C8</f>
        <v>0</v>
      </c>
      <c r="D62" s="170">
        <f>'4. NonProfessional Price Growth'!C10</f>
        <v>0</v>
      </c>
      <c r="E62" s="170" t="str">
        <f>Lookup!B53</f>
        <v>No cap</v>
      </c>
      <c r="F62" s="170" t="str">
        <f>Lookup!C53</f>
        <v>No cap</v>
      </c>
      <c r="G62" s="170" t="str">
        <f>Lookup!D53</f>
        <v>No cap</v>
      </c>
      <c r="H62" s="207" t="str">
        <f>IF(ISNUMBER(G62),IF(E62&lt;B62,Lookup!E53,Lookup!F53),G62)</f>
        <v>No cap</v>
      </c>
      <c r="I62" s="207" t="str">
        <f>IF(ISNUMBER(H62),IF(F62&lt;C62,Lookup!E53,Lookup!F53),H62)</f>
        <v>No cap</v>
      </c>
      <c r="J62" s="207" t="str">
        <f>IF(ISNUMBER(I62),IF(F62&lt;D62,Lookup!E53,Lookup!F53),I62)</f>
        <v>No cap</v>
      </c>
    </row>
    <row r="63" spans="1:10" x14ac:dyDescent="0.25">
      <c r="A63" s="168">
        <v>2023</v>
      </c>
      <c r="B63" s="171">
        <f>'4. NonProfessional Price Growth'!I7</f>
        <v>0</v>
      </c>
      <c r="C63" s="171">
        <f>'4. NonProfessional Price Growth'!I8</f>
        <v>0</v>
      </c>
      <c r="D63" s="171">
        <f>'4. NonProfessional Price Growth'!I10</f>
        <v>0</v>
      </c>
      <c r="E63" s="171">
        <f>Lookup!B55</f>
        <v>5.5E-2</v>
      </c>
      <c r="F63" s="171">
        <f>Lookup!C55</f>
        <v>5.5E-2</v>
      </c>
      <c r="G63" s="171">
        <f>Lookup!D55</f>
        <v>5.5E-2</v>
      </c>
      <c r="H63" s="241" t="str">
        <f>IF(ISNUMBER(G63),IF(E63&lt;B63,Lookup!E55,Lookup!F55),G63)</f>
        <v>CY 2023 is compliant</v>
      </c>
      <c r="I63" s="241" t="str">
        <f>IF(ISNUMBER(H63),IF(F63&lt;C63,Lookup!E55,Lookup!F55),H63)</f>
        <v>CY 2023 is compliant</v>
      </c>
      <c r="J63" s="241" t="str">
        <f>IF(ISNUMBER(I63),IF(F63&lt;D63,Lookup!E55,Lookup!F55),I63)</f>
        <v>CY 2023 is compliant</v>
      </c>
    </row>
    <row r="64" spans="1:10" x14ac:dyDescent="0.25">
      <c r="A64" s="168">
        <v>2024</v>
      </c>
      <c r="B64" s="171">
        <f>'4. NonProfessional Price Growth'!O7</f>
        <v>0</v>
      </c>
      <c r="C64" s="171">
        <f>'4. NonProfessional Price Growth'!O8</f>
        <v>0</v>
      </c>
      <c r="D64" s="171">
        <f>'4. NonProfessional Price Growth'!O10</f>
        <v>0</v>
      </c>
      <c r="E64" s="171">
        <f>Lookup!B56</f>
        <v>5.7599999999999998E-2</v>
      </c>
      <c r="F64" s="171">
        <f>Lookup!C56</f>
        <v>5.7599999999999998E-2</v>
      </c>
      <c r="G64" s="171">
        <f>Lookup!D56</f>
        <v>5.7599999999999998E-2</v>
      </c>
      <c r="H64" s="241" t="str">
        <f>IF(ISNUMBER(G64),IF(E64&lt;B64,Lookup!E56,Lookup!F56),G64)</f>
        <v>CY 2024 is compliant</v>
      </c>
      <c r="I64" s="241" t="str">
        <f>IF(ISNUMBER(H64),IF(F64&lt;C64,Lookup!E55,Lookup!F55),H64)</f>
        <v>CY 2024 is compliant</v>
      </c>
      <c r="J64" s="241" t="str">
        <f>IF(ISNUMBER(I64),IF(F64&lt;D64,Lookup!E55,Lookup!F55),I64)</f>
        <v>CY 2024 is compliant</v>
      </c>
    </row>
    <row r="65" spans="1:10" x14ac:dyDescent="0.25">
      <c r="A65" s="168">
        <v>2025</v>
      </c>
      <c r="B65" s="171">
        <f>'4. NonProfessional Price Growth'!C37</f>
        <v>0</v>
      </c>
      <c r="C65" s="171">
        <f>'4. NonProfessional Price Growth'!C38</f>
        <v>0</v>
      </c>
      <c r="D65" s="171">
        <f>'4. NonProfessional Price Growth'!C40</f>
        <v>0</v>
      </c>
      <c r="E65" s="171">
        <f>Lookup!B57</f>
        <v>6.3500000000000001E-2</v>
      </c>
      <c r="F65" s="171">
        <f>Lookup!C57</f>
        <v>6.3500000000000001E-2</v>
      </c>
      <c r="G65" s="171">
        <f>Lookup!D57</f>
        <v>6.3500000000000001E-2</v>
      </c>
      <c r="H65" s="241" t="str">
        <f>IF(ISNUMBER(G65),IF(E65&lt;B65,Lookup!E57,Lookup!F57),G65)</f>
        <v>CY 2025 is compliant</v>
      </c>
      <c r="I65" s="241" t="str">
        <f>IF(ISNUMBER(H65),IF(F65&lt;C65,Lookup!E56,Lookup!F56),H65)</f>
        <v>CY 2025 is compliant</v>
      </c>
      <c r="J65" s="241" t="str">
        <f>IF(ISNUMBER(I65),IF(F65&lt;D65,Lookup!E56,Lookup!F56),I65)</f>
        <v>CY 2025 is compliant</v>
      </c>
    </row>
    <row r="66" spans="1:10" ht="13.8" thickBot="1" x14ac:dyDescent="0.3">
      <c r="A66" s="169">
        <v>2026</v>
      </c>
      <c r="B66" s="172">
        <f>'4. NonProfessional Price Growth'!I37</f>
        <v>0</v>
      </c>
      <c r="C66" s="172">
        <f>'4. NonProfessional Price Growth'!I38</f>
        <v>0</v>
      </c>
      <c r="D66" s="172">
        <f>'4. NonProfessional Price Growth'!I40</f>
        <v>0</v>
      </c>
      <c r="E66" s="172">
        <f>Lookup!B58</f>
        <v>5.5E-2</v>
      </c>
      <c r="F66" s="172">
        <f>Lookup!C58</f>
        <v>5.5E-2</v>
      </c>
      <c r="G66" s="172">
        <f>Lookup!D58</f>
        <v>5.5E-2</v>
      </c>
      <c r="H66" s="242" t="str">
        <f>IF(ISNUMBER(G66),IF(E66&lt;B66,Lookup!E58,Lookup!F58),G66)</f>
        <v>CY 2026 is compliant</v>
      </c>
      <c r="I66" s="242" t="str">
        <f>IF(ISNUMBER(H66),IF(F66&lt;C66,Lookup!E57,Lookup!F57),H66)</f>
        <v>CY 2026 is compliant</v>
      </c>
      <c r="J66" s="242" t="str">
        <f>IF(ISNUMBER(I66),IF(F66&lt;D66,Lookup!E57,Lookup!F57),I66)</f>
        <v>CY 2026 is compliant</v>
      </c>
    </row>
  </sheetData>
  <sheetProtection formatColumns="0" formatRows="0"/>
  <mergeCells count="5">
    <mergeCell ref="A53:B53"/>
    <mergeCell ref="A44:B44"/>
    <mergeCell ref="A27:C27"/>
    <mergeCell ref="A25:C25"/>
    <mergeCell ref="A34:D34"/>
  </mergeCells>
  <conditionalFormatting sqref="B29:C32">
    <cfRule type="cellIs" dxfId="1" priority="3" operator="greaterThan">
      <formula>0</formula>
    </cfRule>
  </conditionalFormatting>
  <pageMargins left="0.7" right="0.7" top="0.75" bottom="0.75" header="0.3" footer="0.3"/>
  <pageSetup orientation="portrait" r:id="rId1"/>
  <headerFooter>
    <oddHeader>&amp;C
&amp;72
DRAFT</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F78A91-7993-48FA-BF2B-97C56BDD199F}">
          <x14:formula1>
            <xm:f>Lookup!$B$22:$B$25</xm:f>
          </x14:formula1>
          <xm:sqref>B21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856C3-A497-4E54-AF29-63C6D2EF43E4}">
  <sheetPr codeName="Sheet3"/>
  <dimension ref="A1:Q489"/>
  <sheetViews>
    <sheetView zoomScale="85" zoomScaleNormal="85" workbookViewId="0">
      <pane xSplit="2" ySplit="3" topLeftCell="C4" activePane="bottomRight" state="frozen"/>
      <selection pane="topRight" activeCell="C1" sqref="C1"/>
      <selection pane="bottomLeft" activeCell="A4" sqref="A4"/>
      <selection pane="bottomRight" activeCell="B478" sqref="B478"/>
    </sheetView>
  </sheetViews>
  <sheetFormatPr defaultRowHeight="14.4" x14ac:dyDescent="0.3"/>
  <cols>
    <col min="1" max="1" width="43.44140625" customWidth="1"/>
    <col min="2" max="2" width="59.6640625" customWidth="1"/>
    <col min="3" max="3" width="16.6640625" style="291" customWidth="1"/>
    <col min="4" max="4" width="14.33203125" customWidth="1"/>
    <col min="5" max="5" width="13.5546875" customWidth="1"/>
    <col min="6" max="6" width="58" customWidth="1"/>
    <col min="7" max="7" width="14.6640625" style="318" customWidth="1"/>
    <col min="8" max="8" width="15.6640625" customWidth="1"/>
    <col min="9" max="9" width="17.33203125" customWidth="1"/>
    <col min="10" max="10" width="38.6640625" customWidth="1"/>
    <col min="11" max="11" width="3.6640625" style="7" customWidth="1"/>
    <col min="12" max="12" width="16.6640625" style="291" customWidth="1"/>
    <col min="13" max="13" width="19.33203125" style="7" customWidth="1"/>
    <col min="14" max="14" width="14.5546875" style="7" customWidth="1"/>
    <col min="15" max="15" width="14.6640625" style="7" customWidth="1"/>
    <col min="16" max="16" width="13.6640625" style="7" customWidth="1"/>
    <col min="17" max="17" width="12.33203125" style="7" customWidth="1"/>
  </cols>
  <sheetData>
    <row r="1" spans="1:17" ht="24" thickBot="1" x14ac:dyDescent="0.5">
      <c r="A1" s="173" t="s">
        <v>87</v>
      </c>
      <c r="B1" s="174"/>
      <c r="C1" s="380">
        <v>2024</v>
      </c>
      <c r="D1" s="380"/>
      <c r="E1" s="380"/>
      <c r="F1" s="380"/>
      <c r="G1" s="380"/>
      <c r="H1" s="380"/>
      <c r="I1" s="380"/>
      <c r="J1" s="380"/>
      <c r="K1" s="179"/>
      <c r="L1" s="384">
        <v>2025</v>
      </c>
      <c r="M1" s="380"/>
      <c r="N1" s="380"/>
      <c r="O1" s="380"/>
      <c r="P1" s="380"/>
      <c r="Q1" s="380"/>
    </row>
    <row r="2" spans="1:17" ht="23.7" customHeight="1" thickBot="1" x14ac:dyDescent="0.35">
      <c r="A2" s="177"/>
      <c r="B2" s="281"/>
      <c r="C2" s="381" t="s">
        <v>88</v>
      </c>
      <c r="D2" s="382"/>
      <c r="E2" s="382"/>
      <c r="F2" s="383"/>
      <c r="G2" s="381" t="s">
        <v>89</v>
      </c>
      <c r="H2" s="382"/>
      <c r="I2" s="382"/>
      <c r="J2" s="383"/>
      <c r="K2" s="180"/>
      <c r="L2" s="381" t="s">
        <v>90</v>
      </c>
      <c r="M2" s="382"/>
      <c r="N2" s="382"/>
      <c r="O2" s="385" t="s">
        <v>91</v>
      </c>
      <c r="P2" s="382"/>
      <c r="Q2" s="383"/>
    </row>
    <row r="3" spans="1:17" ht="51.6" customHeight="1" x14ac:dyDescent="0.3">
      <c r="A3" s="175" t="s">
        <v>92</v>
      </c>
      <c r="B3" s="176" t="s">
        <v>93</v>
      </c>
      <c r="C3" s="321" t="s">
        <v>94</v>
      </c>
      <c r="D3" s="282" t="s">
        <v>939</v>
      </c>
      <c r="E3" s="282" t="s">
        <v>95</v>
      </c>
      <c r="F3" s="283" t="s">
        <v>96</v>
      </c>
      <c r="G3" s="282" t="s">
        <v>94</v>
      </c>
      <c r="H3" s="282" t="s">
        <v>939</v>
      </c>
      <c r="I3" s="282" t="s">
        <v>95</v>
      </c>
      <c r="J3" s="283" t="s">
        <v>96</v>
      </c>
      <c r="K3" s="139"/>
      <c r="L3" s="321" t="s">
        <v>94</v>
      </c>
      <c r="M3" s="282" t="s">
        <v>97</v>
      </c>
      <c r="N3" s="282" t="s">
        <v>96</v>
      </c>
      <c r="O3" s="282" t="s">
        <v>94</v>
      </c>
      <c r="P3" s="282" t="s">
        <v>97</v>
      </c>
      <c r="Q3" s="283" t="s">
        <v>96</v>
      </c>
    </row>
    <row r="4" spans="1:17" ht="30.6" customHeight="1" x14ac:dyDescent="0.3">
      <c r="A4" s="12">
        <v>10040</v>
      </c>
      <c r="B4" s="329" t="s">
        <v>831</v>
      </c>
      <c r="C4" s="327">
        <v>115.95</v>
      </c>
      <c r="D4" s="213"/>
      <c r="E4" s="213"/>
      <c r="F4" s="284" t="str">
        <f>IF(ISNUMBER(C4),IF(OR(AND(ISBLANK(D4),ISBLANK(E4)),AND(D4="No",ISBLANK(E4))),"",IF(AND(ISBLANK(D4),ISNUMBER(E4)),Lookup!$C$11,IF(AND(D4="Yes",ISBLANK(E4)),Lookup!$C$12,IF(AND(D4="Yes",E4&gt;=C4),Lookup!$C$7,IF(AND(D4="No",E4&gt;=C4),Lookup!$C$8,IF(AND(D4="Yes",E4&lt;C4),Lookup!$C$9,IF(AND(D4="No",E4&lt;C4),Lookup!$C$10,"UnknownCase"))))))),Lookup!$C$13)</f>
        <v/>
      </c>
      <c r="G4" s="327">
        <v>115.95</v>
      </c>
      <c r="H4" s="213"/>
      <c r="I4" s="213"/>
      <c r="J4" s="298" t="str">
        <f>IF(ISNUMBER(G4),IF(OR(AND(ISBLANK(H4),ISBLANK(I4)),AND(H4="No",ISBLANK(I4))),"",IF(AND(ISBLANK(H4),ISNUMBER(I4)),Lookup!$C$11,IF(AND(H4="Yes",ISBLANK(I4)),Lookup!$C$12,IF(AND(H4="Yes",I4&gt;=G4),Lookup!$C$7,IF(AND(H4="No",I4&gt;=G4),Lookup!$C$8,IF(AND(H4="Yes",I4&lt;G4),Lookup!$C$9,IF(AND(H4="No",I4&lt;G4),Lookup!$C$10,"UnknownCase"))))))),Lookup!$C$13)</f>
        <v/>
      </c>
      <c r="L4" s="317">
        <v>112.03</v>
      </c>
      <c r="M4" s="213"/>
      <c r="N4" s="297" t="str">
        <f>IF(ISNUMBER(L4),IF(ISBLANK(M4),"",IF(M4&gt;=L4,Lookup!$C$14,Lookup!$C$15)),Lookup!$C$13)</f>
        <v/>
      </c>
      <c r="O4" s="317">
        <v>112.03</v>
      </c>
      <c r="P4" s="213"/>
      <c r="Q4" s="298" t="str">
        <f>IF(ISNUMBER(O4),IF(ISBLANK(P4),"",IF(P4&gt;=O4,Lookup!$C$14,Lookup!$C$15)),Lookup!$C$13)</f>
        <v/>
      </c>
    </row>
    <row r="5" spans="1:17" ht="30.6" customHeight="1" x14ac:dyDescent="0.3">
      <c r="A5" s="330">
        <v>10060</v>
      </c>
      <c r="B5" s="331" t="s">
        <v>98</v>
      </c>
      <c r="C5" s="327">
        <v>126.98</v>
      </c>
      <c r="D5" s="133"/>
      <c r="E5" s="213"/>
      <c r="F5" s="284" t="str">
        <f>IF(ISNUMBER(C5),IF(OR(AND(ISBLANK(D5),ISBLANK(E5)),AND(D5="No",ISBLANK(E5))),"",IF(AND(ISBLANK(D5),ISNUMBER(E5)),Lookup!$C$11,IF(AND(D5="Yes",ISBLANK(E5)),Lookup!$C$12,IF(AND(D5="Yes",E5&gt;=C5),Lookup!$C$7,IF(AND(D5="No",E5&gt;=C5),Lookup!$C$8,IF(AND(D5="Yes",E5&lt;C5),Lookup!$C$9,IF(AND(D5="No",E5&lt;C5),Lookup!$C$10,"UnknownCase"))))))),Lookup!$C$13)</f>
        <v/>
      </c>
      <c r="G5" s="327">
        <v>126.98</v>
      </c>
      <c r="H5" s="133"/>
      <c r="I5" s="213"/>
      <c r="J5" s="284" t="str">
        <f>IF(ISNUMBER(G5),IF(OR(AND(ISBLANK(H5),ISBLANK(I5)),AND(H5="No",ISBLANK(I5))),"",IF(AND(ISBLANK(H5),ISNUMBER(I5)),Lookup!$C$11,IF(AND(H5="Yes",ISBLANK(I5)),Lookup!$C$12,IF(AND(H5="Yes",I5&gt;=G5),Lookup!$C$7,IF(AND(H5="No",I5&gt;=G5),Lookup!$C$8,IF(AND(H5="Yes",I5&lt;G5),Lookup!$C$9,IF(AND(H5="No",I5&lt;G5),Lookup!$C$10,"UnknownCase"))))))),Lookup!$C$13)</f>
        <v/>
      </c>
      <c r="L5" s="317">
        <v>123.71</v>
      </c>
      <c r="M5" s="213"/>
      <c r="N5" s="7" t="str">
        <f>IF(ISNUMBER(L5),IF(ISBLANK(M5),"",IF(M5&gt;=L5,Lookup!$C$14,Lookup!$C$15)),Lookup!$C$13)</f>
        <v/>
      </c>
      <c r="O5" s="317">
        <v>123.71</v>
      </c>
      <c r="P5" s="213"/>
      <c r="Q5" s="284" t="str">
        <f>IF(ISNUMBER(O5),IF(ISBLANK(P5),"",IF(P5&gt;=O5,Lookup!$C$14,Lookup!$C$15)),Lookup!$C$13)</f>
        <v/>
      </c>
    </row>
    <row r="6" spans="1:17" ht="30.6" customHeight="1" x14ac:dyDescent="0.3">
      <c r="A6" s="330">
        <v>10061</v>
      </c>
      <c r="B6" s="331" t="s">
        <v>99</v>
      </c>
      <c r="C6" s="327">
        <v>214.58</v>
      </c>
      <c r="D6" s="133"/>
      <c r="E6" s="213"/>
      <c r="F6" s="284" t="str">
        <f>IF(ISNUMBER(C6),IF(OR(AND(ISBLANK(D6),ISBLANK(E6)),AND(D6="No",ISBLANK(E6))),"",IF(AND(ISBLANK(D6),ISNUMBER(E6)),Lookup!$C$11,IF(AND(D6="Yes",ISBLANK(E6)),Lookup!$C$12,IF(AND(D6="Yes",E6&gt;=C6),Lookup!$C$7,IF(AND(D6="No",E6&gt;=C6),Lookup!$C$8,IF(AND(D6="Yes",E6&lt;C6),Lookup!$C$9,IF(AND(D6="No",E6&lt;C6),Lookup!$C$10,"UnknownCase"))))))),Lookup!$C$13)</f>
        <v/>
      </c>
      <c r="G6" s="327">
        <v>214.58</v>
      </c>
      <c r="H6" s="133"/>
      <c r="I6" s="213"/>
      <c r="J6" s="284" t="str">
        <f>IF(ISNUMBER(G6),IF(OR(AND(ISBLANK(H6),ISBLANK(I6)),AND(H6="No",ISBLANK(I6))),"",IF(AND(ISBLANK(H6),ISNUMBER(I6)),Lookup!$C$11,IF(AND(H6="Yes",ISBLANK(I6)),Lookup!$C$12,IF(AND(H6="Yes",I6&gt;=G6),Lookup!$C$7,IF(AND(H6="No",I6&gt;=G6),Lookup!$C$8,IF(AND(H6="Yes",I6&lt;G6),Lookup!$C$9,IF(AND(H6="No",I6&lt;G6),Lookup!$C$10,"UnknownCase"))))))),Lookup!$C$13)</f>
        <v/>
      </c>
      <c r="L6" s="317">
        <v>207.57</v>
      </c>
      <c r="M6" s="213"/>
      <c r="N6" s="7" t="str">
        <f>IF(ISNUMBER(L6),IF(ISBLANK(M6),"",IF(M6&gt;=L6,Lookup!$C$14,Lookup!$C$15)),Lookup!$C$13)</f>
        <v/>
      </c>
      <c r="O6" s="317">
        <v>207.57</v>
      </c>
      <c r="P6" s="213"/>
      <c r="Q6" s="284" t="str">
        <f>IF(ISNUMBER(O6),IF(ISBLANK(P6),"",IF(P6&gt;=O6,Lookup!$C$14,Lookup!$C$15)),Lookup!$C$13)</f>
        <v/>
      </c>
    </row>
    <row r="7" spans="1:17" ht="30.6" customHeight="1" x14ac:dyDescent="0.3">
      <c r="A7" s="330">
        <v>10080</v>
      </c>
      <c r="B7" s="331" t="s">
        <v>100</v>
      </c>
      <c r="C7" s="327">
        <v>249.38</v>
      </c>
      <c r="D7" s="133"/>
      <c r="E7" s="213"/>
      <c r="F7" s="284" t="str">
        <f>IF(ISNUMBER(C7),IF(OR(AND(ISBLANK(D7),ISBLANK(E7)),AND(D7="No",ISBLANK(E7))),"",IF(AND(ISBLANK(D7),ISNUMBER(E7)),Lookup!$C$11,IF(AND(D7="Yes",ISBLANK(E7)),Lookup!$C$12,IF(AND(D7="Yes",E7&gt;=C7),Lookup!$C$7,IF(AND(D7="No",E7&gt;=C7),Lookup!$C$8,IF(AND(D7="Yes",E7&lt;C7),Lookup!$C$9,IF(AND(D7="No",E7&lt;C7),Lookup!$C$10,"UnknownCase"))))))),Lookup!$C$13)</f>
        <v/>
      </c>
      <c r="G7" s="327">
        <v>249.38</v>
      </c>
      <c r="H7" s="133"/>
      <c r="I7" s="213"/>
      <c r="J7" s="284" t="str">
        <f>IF(ISNUMBER(G7),IF(OR(AND(ISBLANK(H7),ISBLANK(I7)),AND(H7="No",ISBLANK(I7))),"",IF(AND(ISBLANK(H7),ISNUMBER(I7)),Lookup!$C$11,IF(AND(H7="Yes",ISBLANK(I7)),Lookup!$C$12,IF(AND(H7="Yes",I7&gt;=G7),Lookup!$C$7,IF(AND(H7="No",I7&gt;=G7),Lookup!$C$8,IF(AND(H7="Yes",I7&lt;G7),Lookup!$C$9,IF(AND(H7="No",I7&lt;G7),Lookup!$C$10,"UnknownCase"))))))),Lookup!$C$13)</f>
        <v/>
      </c>
      <c r="L7" s="317">
        <v>236.88</v>
      </c>
      <c r="M7" s="213"/>
      <c r="N7" s="7" t="str">
        <f>IF(ISNUMBER(L7),IF(ISBLANK(M7),"",IF(M7&gt;=L7,Lookup!$C$14,Lookup!$C$15)),Lookup!$C$13)</f>
        <v/>
      </c>
      <c r="O7" s="317">
        <v>236.88</v>
      </c>
      <c r="P7" s="213"/>
      <c r="Q7" s="284" t="str">
        <f>IF(ISNUMBER(O7),IF(ISBLANK(P7),"",IF(P7&gt;=O7,Lookup!$C$14,Lookup!$C$15)),Lookup!$C$13)</f>
        <v/>
      </c>
    </row>
    <row r="8" spans="1:17" ht="30.6" customHeight="1" x14ac:dyDescent="0.3">
      <c r="A8" s="12">
        <v>10081</v>
      </c>
      <c r="B8" s="329" t="s">
        <v>832</v>
      </c>
      <c r="C8" s="327">
        <v>342.51</v>
      </c>
      <c r="D8" s="213"/>
      <c r="E8" s="213"/>
      <c r="F8" s="284" t="str">
        <f>IF(ISNUMBER(C8),IF(OR(AND(ISBLANK(D8),ISBLANK(E8)),AND(D8="No",ISBLANK(E8))),"",IF(AND(ISBLANK(D8),ISNUMBER(E8)),Lookup!$C$11,IF(AND(D8="Yes",ISBLANK(E8)),Lookup!$C$12,IF(AND(D8="Yes",E8&gt;=C8),Lookup!$C$7,IF(AND(D8="No",E8&gt;=C8),Lookup!$C$8,IF(AND(D8="Yes",E8&lt;C8),Lookup!$C$9,IF(AND(D8="No",E8&lt;C8),Lookup!$C$10,"UnknownCase"))))))),Lookup!$C$13)</f>
        <v/>
      </c>
      <c r="G8" s="327">
        <v>342.51</v>
      </c>
      <c r="H8" s="213"/>
      <c r="I8" s="213"/>
      <c r="J8" s="298" t="str">
        <f>IF(ISNUMBER(G8),IF(OR(AND(ISBLANK(H8),ISBLANK(I8)),AND(H8="No",ISBLANK(I8))),"",IF(AND(ISBLANK(H8),ISNUMBER(I8)),Lookup!$C$11,IF(AND(H8="Yes",ISBLANK(I8)),Lookup!$C$12,IF(AND(H8="Yes",I8&gt;=G8),Lookup!$C$7,IF(AND(H8="No",I8&gt;=G8),Lookup!$C$8,IF(AND(H8="Yes",I8&lt;G8),Lookup!$C$9,IF(AND(H8="No",I8&lt;G8),Lookup!$C$10,"UnknownCase"))))))),Lookup!$C$13)</f>
        <v/>
      </c>
      <c r="L8" s="317">
        <v>326.69</v>
      </c>
      <c r="M8" s="213"/>
      <c r="N8" s="297" t="str">
        <f>IF(ISNUMBER(L8),IF(ISBLANK(M8),"",IF(M8&gt;=L8,Lookup!$C$14,Lookup!$C$15)),Lookup!$C$13)</f>
        <v/>
      </c>
      <c r="O8" s="317">
        <v>326.69</v>
      </c>
      <c r="P8" s="213"/>
      <c r="Q8" s="298" t="str">
        <f>IF(ISNUMBER(O8),IF(ISBLANK(P8),"",IF(P8&gt;=O8,Lookup!$C$14,Lookup!$C$15)),Lookup!$C$13)</f>
        <v/>
      </c>
    </row>
    <row r="9" spans="1:17" ht="30.6" customHeight="1" x14ac:dyDescent="0.3">
      <c r="A9" s="330">
        <v>10120</v>
      </c>
      <c r="B9" s="331" t="s">
        <v>101</v>
      </c>
      <c r="C9" s="327">
        <v>152.04</v>
      </c>
      <c r="D9" s="133"/>
      <c r="E9" s="213"/>
      <c r="F9" s="284" t="str">
        <f>IF(ISNUMBER(C9),IF(OR(AND(ISBLANK(D9),ISBLANK(E9)),AND(D9="No",ISBLANK(E9))),"",IF(AND(ISBLANK(D9),ISNUMBER(E9)),Lookup!$C$11,IF(AND(D9="Yes",ISBLANK(E9)),Lookup!$C$12,IF(AND(D9="Yes",E9&gt;=C9),Lookup!$C$7,IF(AND(D9="No",E9&gt;=C9),Lookup!$C$8,IF(AND(D9="Yes",E9&lt;C9),Lookup!$C$9,IF(AND(D9="No",E9&lt;C9),Lookup!$C$10,"UnknownCase"))))))),Lookup!$C$13)</f>
        <v/>
      </c>
      <c r="G9" s="327">
        <v>152.04</v>
      </c>
      <c r="H9" s="133"/>
      <c r="I9" s="213"/>
      <c r="J9" s="284" t="str">
        <f>IF(ISNUMBER(G9),IF(OR(AND(ISBLANK(H9),ISBLANK(I9)),AND(H9="No",ISBLANK(I9))),"",IF(AND(ISBLANK(H9),ISNUMBER(I9)),Lookup!$C$11,IF(AND(H9="Yes",ISBLANK(I9)),Lookup!$C$12,IF(AND(H9="Yes",I9&gt;=G9),Lookup!$C$7,IF(AND(H9="No",I9&gt;=G9),Lookup!$C$8,IF(AND(H9="Yes",I9&lt;G9),Lookup!$C$9,IF(AND(H9="No",I9&lt;G9),Lookup!$C$10,"UnknownCase"))))))),Lookup!$C$13)</f>
        <v/>
      </c>
      <c r="L9" s="317">
        <v>146.46</v>
      </c>
      <c r="M9" s="213"/>
      <c r="N9" s="7" t="str">
        <f>IF(ISNUMBER(L9),IF(ISBLANK(M9),"",IF(M9&gt;=L9,Lookup!$C$14,Lookup!$C$15)),Lookup!$C$13)</f>
        <v/>
      </c>
      <c r="O9" s="317">
        <v>146.46</v>
      </c>
      <c r="P9" s="213"/>
      <c r="Q9" s="284" t="str">
        <f>IF(ISNUMBER(O9),IF(ISBLANK(P9),"",IF(P9&gt;=O9,Lookup!$C$14,Lookup!$C$15)),Lookup!$C$13)</f>
        <v/>
      </c>
    </row>
    <row r="10" spans="1:17" ht="30.6" customHeight="1" x14ac:dyDescent="0.3">
      <c r="A10" s="330">
        <v>10121</v>
      </c>
      <c r="B10" s="331" t="s">
        <v>102</v>
      </c>
      <c r="C10" s="327">
        <v>264.16000000000003</v>
      </c>
      <c r="D10" s="133"/>
      <c r="E10" s="213"/>
      <c r="F10" s="284" t="str">
        <f>IF(ISNUMBER(C10),IF(OR(AND(ISBLANK(D10),ISBLANK(E10)),AND(D10="No",ISBLANK(E10))),"",IF(AND(ISBLANK(D10),ISNUMBER(E10)),Lookup!$C$11,IF(AND(D10="Yes",ISBLANK(E10)),Lookup!$C$12,IF(AND(D10="Yes",E10&gt;=C10),Lookup!$C$7,IF(AND(D10="No",E10&gt;=C10),Lookup!$C$8,IF(AND(D10="Yes",E10&lt;C10),Lookup!$C$9,IF(AND(D10="No",E10&lt;C10),Lookup!$C$10,"UnknownCase"))))))),Lookup!$C$13)</f>
        <v/>
      </c>
      <c r="G10" s="327">
        <v>264.16000000000003</v>
      </c>
      <c r="H10" s="133"/>
      <c r="I10" s="213"/>
      <c r="J10" s="284" t="str">
        <f>IF(ISNUMBER(G10),IF(OR(AND(ISBLANK(H10),ISBLANK(I10)),AND(H10="No",ISBLANK(I10))),"",IF(AND(ISBLANK(H10),ISNUMBER(I10)),Lookup!$C$11,IF(AND(H10="Yes",ISBLANK(I10)),Lookup!$C$12,IF(AND(H10="Yes",I10&gt;=G10),Lookup!$C$7,IF(AND(H10="No",I10&gt;=G10),Lookup!$C$8,IF(AND(H10="Yes",I10&lt;G10),Lookup!$C$9,IF(AND(H10="No",I10&lt;G10),Lookup!$C$10,"UnknownCase"))))))),Lookup!$C$13)</f>
        <v/>
      </c>
      <c r="L10" s="317">
        <v>256.06</v>
      </c>
      <c r="M10" s="213"/>
      <c r="N10" s="7" t="str">
        <f>IF(ISNUMBER(L10),IF(ISBLANK(M10),"",IF(M10&gt;=L10,Lookup!$C$14,Lookup!$C$15)),Lookup!$C$13)</f>
        <v/>
      </c>
      <c r="O10" s="317">
        <v>256.06</v>
      </c>
      <c r="P10" s="213"/>
      <c r="Q10" s="284" t="str">
        <f>IF(ISNUMBER(O10),IF(ISBLANK(P10),"",IF(P10&gt;=O10,Lookup!$C$14,Lookup!$C$15)),Lookup!$C$13)</f>
        <v/>
      </c>
    </row>
    <row r="11" spans="1:17" ht="30.6" customHeight="1" x14ac:dyDescent="0.3">
      <c r="A11" s="12">
        <v>10140</v>
      </c>
      <c r="B11" s="329" t="s">
        <v>833</v>
      </c>
      <c r="C11" s="327">
        <v>169.66</v>
      </c>
      <c r="D11" s="213"/>
      <c r="E11" s="213"/>
      <c r="F11" s="284" t="str">
        <f>IF(ISNUMBER(C11),IF(OR(AND(ISBLANK(D11),ISBLANK(E11)),AND(D11="No",ISBLANK(E11))),"",IF(AND(ISBLANK(D11),ISNUMBER(E11)),Lookup!$C$11,IF(AND(D11="Yes",ISBLANK(E11)),Lookup!$C$12,IF(AND(D11="Yes",E11&gt;=C11),Lookup!$C$7,IF(AND(D11="No",E11&gt;=C11),Lookup!$C$8,IF(AND(D11="Yes",E11&lt;C11),Lookup!$C$9,IF(AND(D11="No",E11&lt;C11),Lookup!$C$10,"UnknownCase"))))))),Lookup!$C$13)</f>
        <v/>
      </c>
      <c r="G11" s="327">
        <v>169.66</v>
      </c>
      <c r="H11" s="213"/>
      <c r="I11" s="213"/>
      <c r="J11" s="298" t="str">
        <f>IF(ISNUMBER(G11),IF(OR(AND(ISBLANK(H11),ISBLANK(I11)),AND(H11="No",ISBLANK(I11))),"",IF(AND(ISBLANK(H11),ISNUMBER(I11)),Lookup!$C$11,IF(AND(H11="Yes",ISBLANK(I11)),Lookup!$C$12,IF(AND(H11="Yes",I11&gt;=G11),Lookup!$C$7,IF(AND(H11="No",I11&gt;=G11),Lookup!$C$8,IF(AND(H11="Yes",I11&lt;G11),Lookup!$C$9,IF(AND(H11="No",I11&lt;G11),Lookup!$C$10,"UnknownCase"))))))),Lookup!$C$13)</f>
        <v/>
      </c>
      <c r="L11" s="317">
        <v>163.9</v>
      </c>
      <c r="M11" s="213"/>
      <c r="N11" s="297" t="str">
        <f>IF(ISNUMBER(L11),IF(ISBLANK(M11),"",IF(M11&gt;=L11,Lookup!$C$14,Lookup!$C$15)),Lookup!$C$13)</f>
        <v/>
      </c>
      <c r="O11" s="317">
        <v>163.9</v>
      </c>
      <c r="P11" s="213"/>
      <c r="Q11" s="298" t="str">
        <f>IF(ISNUMBER(O11),IF(ISBLANK(P11),"",IF(P11&gt;=O11,Lookup!$C$14,Lookup!$C$15)),Lookup!$C$13)</f>
        <v/>
      </c>
    </row>
    <row r="12" spans="1:17" ht="30.6" customHeight="1" x14ac:dyDescent="0.3">
      <c r="A12" s="330">
        <v>10160</v>
      </c>
      <c r="B12" s="331" t="s">
        <v>103</v>
      </c>
      <c r="C12" s="327">
        <v>129.59</v>
      </c>
      <c r="D12" s="133"/>
      <c r="E12" s="213"/>
      <c r="F12" s="284" t="str">
        <f>IF(ISNUMBER(C12),IF(OR(AND(ISBLANK(D12),ISBLANK(E12)),AND(D12="No",ISBLANK(E12))),"",IF(AND(ISBLANK(D12),ISNUMBER(E12)),Lookup!$C$11,IF(AND(D12="Yes",ISBLANK(E12)),Lookup!$C$12,IF(AND(D12="Yes",E12&gt;=C12),Lookup!$C$7,IF(AND(D12="No",E12&gt;=C12),Lookup!$C$8,IF(AND(D12="Yes",E12&lt;C12),Lookup!$C$9,IF(AND(D12="No",E12&lt;C12),Lookup!$C$10,"UnknownCase"))))))),Lookup!$C$13)</f>
        <v/>
      </c>
      <c r="G12" s="327">
        <v>129.59</v>
      </c>
      <c r="H12" s="133"/>
      <c r="I12" s="213"/>
      <c r="J12" s="284" t="str">
        <f>IF(ISNUMBER(G12),IF(OR(AND(ISBLANK(H12),ISBLANK(I12)),AND(H12="No",ISBLANK(I12))),"",IF(AND(ISBLANK(H12),ISNUMBER(I12)),Lookup!$C$11,IF(AND(H12="Yes",ISBLANK(I12)),Lookup!$C$12,IF(AND(H12="Yes",I12&gt;=G12),Lookup!$C$7,IF(AND(H12="No",I12&gt;=G12),Lookup!$C$8,IF(AND(H12="Yes",I12&lt;G12),Lookup!$C$9,IF(AND(H12="No",I12&lt;G12),Lookup!$C$10,"UnknownCase"))))))),Lookup!$C$13)</f>
        <v/>
      </c>
      <c r="L12" s="317">
        <v>125.93</v>
      </c>
      <c r="M12" s="213"/>
      <c r="N12" s="7" t="str">
        <f>IF(ISNUMBER(L12),IF(ISBLANK(M12),"",IF(M12&gt;=L12,Lookup!$C$14,Lookup!$C$15)),Lookup!$C$13)</f>
        <v/>
      </c>
      <c r="O12" s="317">
        <v>125.93</v>
      </c>
      <c r="P12" s="213"/>
      <c r="Q12" s="284" t="str">
        <f>IF(ISNUMBER(O12),IF(ISBLANK(P12),"",IF(P12&gt;=O12,Lookup!$C$14,Lookup!$C$15)),Lookup!$C$13)</f>
        <v/>
      </c>
    </row>
    <row r="13" spans="1:17" ht="30.6" customHeight="1" x14ac:dyDescent="0.3">
      <c r="A13" s="12">
        <v>10180</v>
      </c>
      <c r="B13" s="329" t="s">
        <v>834</v>
      </c>
      <c r="C13" s="327">
        <v>262.10000000000002</v>
      </c>
      <c r="D13" s="213"/>
      <c r="E13" s="213"/>
      <c r="F13" s="284" t="str">
        <f>IF(ISNUMBER(C13),IF(OR(AND(ISBLANK(D13),ISBLANK(E13)),AND(D13="No",ISBLANK(E13))),"",IF(AND(ISBLANK(D13),ISNUMBER(E13)),Lookup!$C$11,IF(AND(D13="Yes",ISBLANK(E13)),Lookup!$C$12,IF(AND(D13="Yes",E13&gt;=C13),Lookup!$C$7,IF(AND(D13="No",E13&gt;=C13),Lookup!$C$8,IF(AND(D13="Yes",E13&lt;C13),Lookup!$C$9,IF(AND(D13="No",E13&lt;C13),Lookup!$C$10,"UnknownCase"))))))),Lookup!$C$13)</f>
        <v/>
      </c>
      <c r="G13" s="327">
        <v>262.10000000000002</v>
      </c>
      <c r="H13" s="213"/>
      <c r="I13" s="213"/>
      <c r="J13" s="298" t="str">
        <f>IF(ISNUMBER(G13),IF(OR(AND(ISBLANK(H13),ISBLANK(I13)),AND(H13="No",ISBLANK(I13))),"",IF(AND(ISBLANK(H13),ISNUMBER(I13)),Lookup!$C$11,IF(AND(H13="Yes",ISBLANK(I13)),Lookup!$C$12,IF(AND(H13="Yes",I13&gt;=G13),Lookup!$C$7,IF(AND(H13="No",I13&gt;=G13),Lookup!$C$8,IF(AND(H13="Yes",I13&lt;G13),Lookup!$C$9,IF(AND(H13="No",I13&lt;G13),Lookup!$C$10,"UnknownCase"))))))),Lookup!$C$13)</f>
        <v/>
      </c>
      <c r="L13" s="317">
        <v>254.36</v>
      </c>
      <c r="M13" s="213"/>
      <c r="N13" s="297" t="str">
        <f>IF(ISNUMBER(L13),IF(ISBLANK(M13),"",IF(M13&gt;=L13,Lookup!$C$14,Lookup!$C$15)),Lookup!$C$13)</f>
        <v/>
      </c>
      <c r="O13" s="317">
        <v>254.36</v>
      </c>
      <c r="P13" s="213"/>
      <c r="Q13" s="298" t="str">
        <f>IF(ISNUMBER(O13),IF(ISBLANK(P13),"",IF(P13&gt;=O13,Lookup!$C$14,Lookup!$C$15)),Lookup!$C$13)</f>
        <v/>
      </c>
    </row>
    <row r="14" spans="1:17" ht="30.6" customHeight="1" x14ac:dyDescent="0.3">
      <c r="A14" s="330">
        <v>11000</v>
      </c>
      <c r="B14" s="331" t="s">
        <v>104</v>
      </c>
      <c r="C14" s="327">
        <v>59.05</v>
      </c>
      <c r="D14" s="133"/>
      <c r="E14" s="213"/>
      <c r="F14" s="284" t="str">
        <f>IF(ISNUMBER(C14),IF(OR(AND(ISBLANK(D14),ISBLANK(E14)),AND(D14="No",ISBLANK(E14))),"",IF(AND(ISBLANK(D14),ISNUMBER(E14)),Lookup!$C$11,IF(AND(D14="Yes",ISBLANK(E14)),Lookup!$C$12,IF(AND(D14="Yes",E14&gt;=C14),Lookup!$C$7,IF(AND(D14="No",E14&gt;=C14),Lookup!$C$8,IF(AND(D14="Yes",E14&lt;C14),Lookup!$C$9,IF(AND(D14="No",E14&lt;C14),Lookup!$C$10,"UnknownCase"))))))),Lookup!$C$13)</f>
        <v/>
      </c>
      <c r="G14" s="327">
        <v>59.05</v>
      </c>
      <c r="H14" s="133"/>
      <c r="I14" s="213"/>
      <c r="J14" s="284" t="str">
        <f>IF(ISNUMBER(G14),IF(OR(AND(ISBLANK(H14),ISBLANK(I14)),AND(H14="No",ISBLANK(I14))),"",IF(AND(ISBLANK(H14),ISNUMBER(I14)),Lookup!$C$11,IF(AND(H14="Yes",ISBLANK(I14)),Lookup!$C$12,IF(AND(H14="Yes",I14&gt;=G14),Lookup!$C$7,IF(AND(H14="No",I14&gt;=G14),Lookup!$C$8,IF(AND(H14="Yes",I14&lt;G14),Lookup!$C$9,IF(AND(H14="No",I14&lt;G14),Lookup!$C$10,"UnknownCase"))))))),Lookup!$C$13)</f>
        <v/>
      </c>
      <c r="L14" s="317">
        <v>56.75</v>
      </c>
      <c r="M14" s="213"/>
      <c r="N14" s="7" t="str">
        <f>IF(ISNUMBER(L14),IF(ISBLANK(M14),"",IF(M14&gt;=L14,Lookup!$C$14,Lookup!$C$15)),Lookup!$C$13)</f>
        <v/>
      </c>
      <c r="O14" s="317">
        <v>56.75</v>
      </c>
      <c r="P14" s="213"/>
      <c r="Q14" s="284" t="str">
        <f>IF(ISNUMBER(O14),IF(ISBLANK(P14),"",IF(P14&gt;=O14,Lookup!$C$14,Lookup!$C$15)),Lookup!$C$13)</f>
        <v/>
      </c>
    </row>
    <row r="15" spans="1:17" ht="30.6" customHeight="1" x14ac:dyDescent="0.3">
      <c r="A15" s="330">
        <v>11055</v>
      </c>
      <c r="B15" s="331" t="s">
        <v>105</v>
      </c>
      <c r="C15" s="327">
        <v>70.819999999999993</v>
      </c>
      <c r="D15" s="133"/>
      <c r="E15" s="213"/>
      <c r="F15" s="284" t="str">
        <f>IF(ISNUMBER(C15),IF(OR(AND(ISBLANK(D15),ISBLANK(E15)),AND(D15="No",ISBLANK(E15))),"",IF(AND(ISBLANK(D15),ISNUMBER(E15)),Lookup!$C$11,IF(AND(D15="Yes",ISBLANK(E15)),Lookup!$C$12,IF(AND(D15="Yes",E15&gt;=C15),Lookup!$C$7,IF(AND(D15="No",E15&gt;=C15),Lookup!$C$8,IF(AND(D15="Yes",E15&lt;C15),Lookup!$C$9,IF(AND(D15="No",E15&lt;C15),Lookup!$C$10,"UnknownCase"))))))),Lookup!$C$13)</f>
        <v/>
      </c>
      <c r="G15" s="327">
        <v>70.819999999999993</v>
      </c>
      <c r="H15" s="133"/>
      <c r="I15" s="213"/>
      <c r="J15" s="284" t="str">
        <f>IF(ISNUMBER(G15),IF(OR(AND(ISBLANK(H15),ISBLANK(I15)),AND(H15="No",ISBLANK(I15))),"",IF(AND(ISBLANK(H15),ISNUMBER(I15)),Lookup!$C$11,IF(AND(H15="Yes",ISBLANK(I15)),Lookup!$C$12,IF(AND(H15="Yes",I15&gt;=G15),Lookup!$C$7,IF(AND(H15="No",I15&gt;=G15),Lookup!$C$8,IF(AND(H15="Yes",I15&lt;G15),Lookup!$C$9,IF(AND(H15="No",I15&lt;G15),Lookup!$C$10,"UnknownCase"))))))),Lookup!$C$13)</f>
        <v/>
      </c>
      <c r="L15" s="317">
        <v>67.53</v>
      </c>
      <c r="M15" s="213"/>
      <c r="N15" s="7" t="str">
        <f>IF(ISNUMBER(L15),IF(ISBLANK(M15),"",IF(M15&gt;=L15,Lookup!$C$14,Lookup!$C$15)),Lookup!$C$13)</f>
        <v/>
      </c>
      <c r="O15" s="317">
        <v>67.53</v>
      </c>
      <c r="P15" s="213"/>
      <c r="Q15" s="284" t="str">
        <f>IF(ISNUMBER(O15),IF(ISBLANK(P15),"",IF(P15&gt;=O15,Lookup!$C$14,Lookup!$C$15)),Lookup!$C$13)</f>
        <v/>
      </c>
    </row>
    <row r="16" spans="1:17" ht="30.6" customHeight="1" x14ac:dyDescent="0.3">
      <c r="A16" s="330">
        <v>11056</v>
      </c>
      <c r="B16" s="331" t="s">
        <v>106</v>
      </c>
      <c r="C16" s="327">
        <v>82.12</v>
      </c>
      <c r="D16" s="133"/>
      <c r="E16" s="213"/>
      <c r="F16" s="284" t="str">
        <f>IF(ISNUMBER(C16),IF(OR(AND(ISBLANK(D16),ISBLANK(E16)),AND(D16="No",ISBLANK(E16))),"",IF(AND(ISBLANK(D16),ISNUMBER(E16)),Lookup!$C$11,IF(AND(D16="Yes",ISBLANK(E16)),Lookup!$C$12,IF(AND(D16="Yes",E16&gt;=C16),Lookup!$C$7,IF(AND(D16="No",E16&gt;=C16),Lookup!$C$8,IF(AND(D16="Yes",E16&lt;C16),Lookup!$C$9,IF(AND(D16="No",E16&lt;C16),Lookup!$C$10,"UnknownCase"))))))),Lookup!$C$13)</f>
        <v/>
      </c>
      <c r="G16" s="327">
        <v>82.12</v>
      </c>
      <c r="H16" s="133"/>
      <c r="I16" s="213"/>
      <c r="J16" s="284" t="str">
        <f>IF(ISNUMBER(G16),IF(OR(AND(ISBLANK(H16),ISBLANK(I16)),AND(H16="No",ISBLANK(I16))),"",IF(AND(ISBLANK(H16),ISNUMBER(I16)),Lookup!$C$11,IF(AND(H16="Yes",ISBLANK(I16)),Lookup!$C$12,IF(AND(H16="Yes",I16&gt;=G16),Lookup!$C$7,IF(AND(H16="No",I16&gt;=G16),Lookup!$C$8,IF(AND(H16="Yes",I16&lt;G16),Lookup!$C$9,IF(AND(H16="No",I16&lt;G16),Lookup!$C$10,"UnknownCase"))))))),Lookup!$C$13)</f>
        <v/>
      </c>
      <c r="L16" s="319">
        <v>78.510000000000005</v>
      </c>
      <c r="M16" s="213"/>
      <c r="N16" s="7" t="str">
        <f>IF(ISNUMBER(L16),IF(ISBLANK(M16),"",IF(M16&gt;=L16,Lookup!$C$14,Lookup!$C$15)),Lookup!$C$13)</f>
        <v/>
      </c>
      <c r="O16" s="319">
        <v>78.510000000000005</v>
      </c>
      <c r="P16" s="213"/>
      <c r="Q16" s="284" t="str">
        <f>IF(ISNUMBER(O16),IF(ISBLANK(P16),"",IF(P16&gt;=O16,Lookup!$C$14,Lookup!$C$15)),Lookup!$C$13)</f>
        <v/>
      </c>
    </row>
    <row r="17" spans="1:17" ht="30.6" customHeight="1" x14ac:dyDescent="0.3">
      <c r="A17" s="12">
        <v>11102</v>
      </c>
      <c r="B17" s="329" t="s">
        <v>835</v>
      </c>
      <c r="C17" s="327">
        <v>100</v>
      </c>
      <c r="D17" s="213"/>
      <c r="E17" s="213"/>
      <c r="F17" s="284" t="str">
        <f>IF(ISNUMBER(C17),IF(OR(AND(ISBLANK(D17),ISBLANK(E17)),AND(D17="No",ISBLANK(E17))),"",IF(AND(ISBLANK(D17),ISNUMBER(E17)),Lookup!$C$11,IF(AND(D17="Yes",ISBLANK(E17)),Lookup!$C$12,IF(AND(D17="Yes",E17&gt;=C17),Lookup!$C$7,IF(AND(D17="No",E17&gt;=C17),Lookup!$C$8,IF(AND(D17="Yes",E17&lt;C17),Lookup!$C$9,IF(AND(D17="No",E17&lt;C17),Lookup!$C$10,"UnknownCase"))))))),Lookup!$C$13)</f>
        <v/>
      </c>
      <c r="G17" s="327">
        <v>100</v>
      </c>
      <c r="H17" s="213"/>
      <c r="I17" s="213"/>
      <c r="J17" s="298" t="str">
        <f>IF(ISNUMBER(G17),IF(OR(AND(ISBLANK(H17),ISBLANK(I17)),AND(H17="No",ISBLANK(I17))),"",IF(AND(ISBLANK(H17),ISNUMBER(I17)),Lookup!$C$11,IF(AND(H17="Yes",ISBLANK(I17)),Lookup!$C$12,IF(AND(H17="Yes",I17&gt;=G17),Lookup!$C$7,IF(AND(H17="No",I17&gt;=G17),Lookup!$C$8,IF(AND(H17="Yes",I17&lt;G17),Lookup!$C$9,IF(AND(H17="No",I17&lt;G17),Lookup!$C$10,"UnknownCase"))))))),Lookup!$C$13)</f>
        <v/>
      </c>
      <c r="L17" s="320">
        <v>95.26</v>
      </c>
      <c r="M17" s="213"/>
      <c r="N17" s="297" t="str">
        <f>IF(ISNUMBER(L17),IF(ISBLANK(M17),"",IF(M17&gt;=L17,Lookup!$C$14,Lookup!$C$15)),Lookup!$C$13)</f>
        <v/>
      </c>
      <c r="O17" s="320">
        <v>95.26</v>
      </c>
      <c r="P17" s="213"/>
      <c r="Q17" s="298" t="str">
        <f>IF(ISNUMBER(O17),IF(ISBLANK(P17),"",IF(P17&gt;=O17,Lookup!$C$14,Lookup!$C$15)),Lookup!$C$13)</f>
        <v/>
      </c>
    </row>
    <row r="18" spans="1:17" ht="30.6" customHeight="1" x14ac:dyDescent="0.3">
      <c r="A18" s="12">
        <v>11103</v>
      </c>
      <c r="B18" s="329" t="s">
        <v>836</v>
      </c>
      <c r="C18" s="327">
        <v>50.02</v>
      </c>
      <c r="D18" s="213"/>
      <c r="E18" s="213"/>
      <c r="F18" s="284" t="str">
        <f>IF(ISNUMBER(C18),IF(OR(AND(ISBLANK(D18),ISBLANK(E18)),AND(D18="No",ISBLANK(E18))),"",IF(AND(ISBLANK(D18),ISNUMBER(E18)),Lookup!$C$11,IF(AND(D18="Yes",ISBLANK(E18)),Lookup!$C$12,IF(AND(D18="Yes",E18&gt;=C18),Lookup!$C$7,IF(AND(D18="No",E18&gt;=C18),Lookup!$C$8,IF(AND(D18="Yes",E18&lt;C18),Lookup!$C$9,IF(AND(D18="No",E18&lt;C18),Lookup!$C$10,"UnknownCase"))))))),Lookup!$C$13)</f>
        <v/>
      </c>
      <c r="G18" s="327">
        <v>50.02</v>
      </c>
      <c r="H18" s="213"/>
      <c r="I18" s="213"/>
      <c r="J18" s="298" t="str">
        <f>IF(ISNUMBER(G18),IF(OR(AND(ISBLANK(H18),ISBLANK(I18)),AND(H18="No",ISBLANK(I18))),"",IF(AND(ISBLANK(H18),ISNUMBER(I18)),Lookup!$C$11,IF(AND(H18="Yes",ISBLANK(I18)),Lookup!$C$12,IF(AND(H18="Yes",I18&gt;=G18),Lookup!$C$7,IF(AND(H18="No",I18&gt;=G18),Lookup!$C$8,IF(AND(H18="Yes",I18&lt;G18),Lookup!$C$9,IF(AND(H18="No",I18&lt;G18),Lookup!$C$10,"UnknownCase"))))))),Lookup!$C$13)</f>
        <v/>
      </c>
      <c r="L18" s="320">
        <v>47.64</v>
      </c>
      <c r="M18" s="213"/>
      <c r="N18" s="297" t="str">
        <f>IF(ISNUMBER(L18),IF(ISBLANK(M18),"",IF(M18&gt;=L18,Lookup!$C$14,Lookup!$C$15)),Lookup!$C$13)</f>
        <v/>
      </c>
      <c r="O18" s="320">
        <v>47.64</v>
      </c>
      <c r="P18" s="213"/>
      <c r="Q18" s="298" t="str">
        <f>IF(ISNUMBER(O18),IF(ISBLANK(P18),"",IF(P18&gt;=O18,Lookup!$C$14,Lookup!$C$15)),Lookup!$C$13)</f>
        <v/>
      </c>
    </row>
    <row r="19" spans="1:17" ht="30.6" customHeight="1" x14ac:dyDescent="0.3">
      <c r="A19" s="12">
        <v>11104</v>
      </c>
      <c r="B19" s="329" t="s">
        <v>837</v>
      </c>
      <c r="C19" s="327">
        <v>124.49</v>
      </c>
      <c r="D19" s="213"/>
      <c r="E19" s="213"/>
      <c r="F19" s="284" t="str">
        <f>IF(ISNUMBER(C19),IF(OR(AND(ISBLANK(D19),ISBLANK(E19)),AND(D19="No",ISBLANK(E19))),"",IF(AND(ISBLANK(D19),ISNUMBER(E19)),Lookup!$C$11,IF(AND(D19="Yes",ISBLANK(E19)),Lookup!$C$12,IF(AND(D19="Yes",E19&gt;=C19),Lookup!$C$7,IF(AND(D19="No",E19&gt;=C19),Lookup!$C$8,IF(AND(D19="Yes",E19&lt;C19),Lookup!$C$9,IF(AND(D19="No",E19&lt;C19),Lookup!$C$10,"UnknownCase"))))))),Lookup!$C$13)</f>
        <v/>
      </c>
      <c r="G19" s="327">
        <v>124.49</v>
      </c>
      <c r="H19" s="213"/>
      <c r="I19" s="213"/>
      <c r="J19" s="298" t="str">
        <f>IF(ISNUMBER(G19),IF(OR(AND(ISBLANK(H19),ISBLANK(I19)),AND(H19="No",ISBLANK(I19))),"",IF(AND(ISBLANK(H19),ISNUMBER(I19)),Lookup!$C$11,IF(AND(H19="Yes",ISBLANK(I19)),Lookup!$C$12,IF(AND(H19="Yes",I19&gt;=G19),Lookup!$C$7,IF(AND(H19="No",I19&gt;=G19),Lookup!$C$8,IF(AND(H19="Yes",I19&lt;G19),Lookup!$C$9,IF(AND(H19="No",I19&lt;G19),Lookup!$C$10,"UnknownCase"))))))),Lookup!$C$13)</f>
        <v/>
      </c>
      <c r="L19" s="320">
        <v>118.72</v>
      </c>
      <c r="M19" s="213"/>
      <c r="N19" s="297" t="str">
        <f>IF(ISNUMBER(L19),IF(ISBLANK(M19),"",IF(M19&gt;=L19,Lookup!$C$14,Lookup!$C$15)),Lookup!$C$13)</f>
        <v/>
      </c>
      <c r="O19" s="320">
        <v>118.72</v>
      </c>
      <c r="P19" s="213"/>
      <c r="Q19" s="298" t="str">
        <f>IF(ISNUMBER(O19),IF(ISBLANK(P19),"",IF(P19&gt;=O19,Lookup!$C$14,Lookup!$C$15)),Lookup!$C$13)</f>
        <v/>
      </c>
    </row>
    <row r="20" spans="1:17" ht="30.6" customHeight="1" x14ac:dyDescent="0.3">
      <c r="A20" s="12">
        <v>11105</v>
      </c>
      <c r="B20" s="329" t="s">
        <v>838</v>
      </c>
      <c r="C20" s="327">
        <v>59.28</v>
      </c>
      <c r="D20" s="213"/>
      <c r="E20" s="213"/>
      <c r="F20" s="284" t="str">
        <f>IF(ISNUMBER(C20),IF(OR(AND(ISBLANK(D20),ISBLANK(E20)),AND(D20="No",ISBLANK(E20))),"",IF(AND(ISBLANK(D20),ISNUMBER(E20)),Lookup!$C$11,IF(AND(D20="Yes",ISBLANK(E20)),Lookup!$C$12,IF(AND(D20="Yes",E20&gt;=C20),Lookup!$C$7,IF(AND(D20="No",E20&gt;=C20),Lookup!$C$8,IF(AND(D20="Yes",E20&lt;C20),Lookup!$C$9,IF(AND(D20="No",E20&lt;C20),Lookup!$C$10,"UnknownCase"))))))),Lookup!$C$13)</f>
        <v/>
      </c>
      <c r="G20" s="327">
        <v>59.28</v>
      </c>
      <c r="H20" s="213"/>
      <c r="I20" s="213"/>
      <c r="J20" s="298" t="str">
        <f>IF(ISNUMBER(G20),IF(OR(AND(ISBLANK(H20),ISBLANK(I20)),AND(H20="No",ISBLANK(I20))),"",IF(AND(ISBLANK(H20),ISNUMBER(I20)),Lookup!$C$11,IF(AND(H20="Yes",ISBLANK(I20)),Lookup!$C$12,IF(AND(H20="Yes",I20&gt;=G20),Lookup!$C$7,IF(AND(H20="No",I20&gt;=G20),Lookup!$C$8,IF(AND(H20="Yes",I20&lt;G20),Lookup!$C$9,IF(AND(H20="No",I20&lt;G20),Lookup!$C$10,"UnknownCase"))))))),Lookup!$C$13)</f>
        <v/>
      </c>
      <c r="L20" s="320">
        <v>57.28</v>
      </c>
      <c r="M20" s="213"/>
      <c r="N20" s="297" t="str">
        <f>IF(ISNUMBER(L20),IF(ISBLANK(M20),"",IF(M20&gt;=L20,Lookup!$C$14,Lookup!$C$15)),Lookup!$C$13)</f>
        <v/>
      </c>
      <c r="O20" s="320">
        <v>57.28</v>
      </c>
      <c r="P20" s="213"/>
      <c r="Q20" s="298" t="str">
        <f>IF(ISNUMBER(O20),IF(ISBLANK(P20),"",IF(P20&gt;=O20,Lookup!$C$14,Lookup!$C$15)),Lookup!$C$13)</f>
        <v/>
      </c>
    </row>
    <row r="21" spans="1:17" ht="30.6" customHeight="1" x14ac:dyDescent="0.3">
      <c r="A21" s="12">
        <v>11106</v>
      </c>
      <c r="B21" s="329" t="s">
        <v>839</v>
      </c>
      <c r="C21" s="327">
        <v>154.59</v>
      </c>
      <c r="D21" s="213"/>
      <c r="E21" s="213"/>
      <c r="F21" s="284" t="str">
        <f>IF(ISNUMBER(C21),IF(OR(AND(ISBLANK(D21),ISBLANK(E21)),AND(D21="No",ISBLANK(E21))),"",IF(AND(ISBLANK(D21),ISNUMBER(E21)),Lookup!$C$11,IF(AND(D21="Yes",ISBLANK(E21)),Lookup!$C$12,IF(AND(D21="Yes",E21&gt;=C21),Lookup!$C$7,IF(AND(D21="No",E21&gt;=C21),Lookup!$C$8,IF(AND(D21="Yes",E21&lt;C21),Lookup!$C$9,IF(AND(D21="No",E21&lt;C21),Lookup!$C$10,"UnknownCase"))))))),Lookup!$C$13)</f>
        <v/>
      </c>
      <c r="G21" s="327">
        <v>154.59</v>
      </c>
      <c r="H21" s="213"/>
      <c r="I21" s="213"/>
      <c r="J21" s="298" t="str">
        <f>IF(ISNUMBER(G21),IF(OR(AND(ISBLANK(H21),ISBLANK(I21)),AND(H21="No",ISBLANK(I21))),"",IF(AND(ISBLANK(H21),ISNUMBER(I21)),Lookup!$C$11,IF(AND(H21="Yes",ISBLANK(I21)),Lookup!$C$12,IF(AND(H21="Yes",I21&gt;=G21),Lookup!$C$7,IF(AND(H21="No",I21&gt;=G21),Lookup!$C$8,IF(AND(H21="Yes",I21&lt;G21),Lookup!$C$9,IF(AND(H21="No",I21&lt;G21),Lookup!$C$10,"UnknownCase"))))))),Lookup!$C$13)</f>
        <v/>
      </c>
      <c r="L21" s="320">
        <v>147.66</v>
      </c>
      <c r="M21" s="213"/>
      <c r="N21" s="297" t="str">
        <f>IF(ISNUMBER(L21),IF(ISBLANK(M21),"",IF(M21&gt;=L21,Lookup!$C$14,Lookup!$C$15)),Lookup!$C$13)</f>
        <v/>
      </c>
      <c r="O21" s="320">
        <v>147.66</v>
      </c>
      <c r="P21" s="213"/>
      <c r="Q21" s="298" t="str">
        <f>IF(ISNUMBER(O21),IF(ISBLANK(P21),"",IF(P21&gt;=O21,Lookup!$C$14,Lookup!$C$15)),Lookup!$C$13)</f>
        <v/>
      </c>
    </row>
    <row r="22" spans="1:17" ht="30.6" customHeight="1" x14ac:dyDescent="0.3">
      <c r="A22" s="12">
        <v>11107</v>
      </c>
      <c r="B22" s="329" t="s">
        <v>840</v>
      </c>
      <c r="C22" s="327">
        <v>70.87</v>
      </c>
      <c r="D22" s="213"/>
      <c r="E22" s="213"/>
      <c r="F22" s="284" t="str">
        <f>IF(ISNUMBER(C22),IF(OR(AND(ISBLANK(D22),ISBLANK(E22)),AND(D22="No",ISBLANK(E22))),"",IF(AND(ISBLANK(D22),ISNUMBER(E22)),Lookup!$C$11,IF(AND(D22="Yes",ISBLANK(E22)),Lookup!$C$12,IF(AND(D22="Yes",E22&gt;=C22),Lookup!$C$7,IF(AND(D22="No",E22&gt;=C22),Lookup!$C$8,IF(AND(D22="Yes",E22&lt;C22),Lookup!$C$9,IF(AND(D22="No",E22&lt;C22),Lookup!$C$10,"UnknownCase"))))))),Lookup!$C$13)</f>
        <v/>
      </c>
      <c r="G22" s="327">
        <v>70.87</v>
      </c>
      <c r="H22" s="213"/>
      <c r="I22" s="213"/>
      <c r="J22" s="298" t="str">
        <f>IF(ISNUMBER(G22),IF(OR(AND(ISBLANK(H22),ISBLANK(I22)),AND(H22="No",ISBLANK(I22))),"",IF(AND(ISBLANK(H22),ISNUMBER(I22)),Lookup!$C$11,IF(AND(H22="Yes",ISBLANK(I22)),Lookup!$C$12,IF(AND(H22="Yes",I22&gt;=G22),Lookup!$C$7,IF(AND(H22="No",I22&gt;=G22),Lookup!$C$8,IF(AND(H22="Yes",I22&lt;G22),Lookup!$C$9,IF(AND(H22="No",I22&lt;G22),Lookup!$C$10,"UnknownCase"))))))),Lookup!$C$13)</f>
        <v/>
      </c>
      <c r="L22" s="320">
        <v>67.599999999999994</v>
      </c>
      <c r="M22" s="213"/>
      <c r="N22" s="297" t="str">
        <f>IF(ISNUMBER(L22),IF(ISBLANK(M22),"",IF(M22&gt;=L22,Lookup!$C$14,Lookup!$C$15)),Lookup!$C$13)</f>
        <v/>
      </c>
      <c r="O22" s="320">
        <v>67.599999999999994</v>
      </c>
      <c r="P22" s="213"/>
      <c r="Q22" s="298" t="str">
        <f>IF(ISNUMBER(O22),IF(ISBLANK(P22),"",IF(P22&gt;=O22,Lookup!$C$14,Lookup!$C$15)),Lookup!$C$13)</f>
        <v/>
      </c>
    </row>
    <row r="23" spans="1:17" ht="30.6" customHeight="1" x14ac:dyDescent="0.3">
      <c r="A23" s="330">
        <v>11200</v>
      </c>
      <c r="B23" s="331" t="s">
        <v>107</v>
      </c>
      <c r="C23" s="327">
        <v>92.46</v>
      </c>
      <c r="D23" s="133"/>
      <c r="E23" s="213"/>
      <c r="F23" s="284" t="str">
        <f>IF(ISNUMBER(C23),IF(OR(AND(ISBLANK(D23),ISBLANK(E23)),AND(D23="No",ISBLANK(E23))),"",IF(AND(ISBLANK(D23),ISNUMBER(E23)),Lookup!$C$11,IF(AND(D23="Yes",ISBLANK(E23)),Lookup!$C$12,IF(AND(D23="Yes",E23&gt;=C23),Lookup!$C$7,IF(AND(D23="No",E23&gt;=C23),Lookup!$C$8,IF(AND(D23="Yes",E23&lt;C23),Lookup!$C$9,IF(AND(D23="No",E23&lt;C23),Lookup!$C$10,"UnknownCase"))))))),Lookup!$C$13)</f>
        <v/>
      </c>
      <c r="G23" s="327">
        <v>92.46</v>
      </c>
      <c r="H23" s="133"/>
      <c r="I23" s="213"/>
      <c r="J23" s="284" t="str">
        <f>IF(ISNUMBER(G23),IF(OR(AND(ISBLANK(H23),ISBLANK(I23)),AND(H23="No",ISBLANK(I23))),"",IF(AND(ISBLANK(H23),ISNUMBER(I23)),Lookup!$C$11,IF(AND(H23="Yes",ISBLANK(I23)),Lookup!$C$12,IF(AND(H23="Yes",I23&gt;=G23),Lookup!$C$7,IF(AND(H23="No",I23&gt;=G23),Lookup!$C$8,IF(AND(H23="Yes",I23&lt;G23),Lookup!$C$9,IF(AND(H23="No",I23&lt;G23),Lookup!$C$10,"UnknownCase"))))))),Lookup!$C$13)</f>
        <v/>
      </c>
      <c r="L23" s="317">
        <v>89.86</v>
      </c>
      <c r="M23" s="213"/>
      <c r="N23" s="7" t="str">
        <f>IF(ISNUMBER(L23),IF(ISBLANK(M23),"",IF(M23&gt;=L23,Lookup!$C$14,Lookup!$C$15)),Lookup!$C$13)</f>
        <v/>
      </c>
      <c r="O23" s="317">
        <v>89.86</v>
      </c>
      <c r="P23" s="213"/>
      <c r="Q23" s="284" t="str">
        <f>IF(ISNUMBER(O23),IF(ISBLANK(P23),"",IF(P23&gt;=O23,Lookup!$C$14,Lookup!$C$15)),Lookup!$C$13)</f>
        <v/>
      </c>
    </row>
    <row r="24" spans="1:17" ht="30.6" customHeight="1" x14ac:dyDescent="0.3">
      <c r="A24" s="330">
        <v>11201</v>
      </c>
      <c r="B24" s="331" t="s">
        <v>108</v>
      </c>
      <c r="C24" s="327">
        <v>18.28</v>
      </c>
      <c r="D24" s="133"/>
      <c r="E24" s="213"/>
      <c r="F24" s="284" t="str">
        <f>IF(ISNUMBER(C24),IF(OR(AND(ISBLANK(D24),ISBLANK(E24)),AND(D24="No",ISBLANK(E24))),"",IF(AND(ISBLANK(D24),ISNUMBER(E24)),Lookup!$C$11,IF(AND(D24="Yes",ISBLANK(E24)),Lookup!$C$12,IF(AND(D24="Yes",E24&gt;=C24),Lookup!$C$7,IF(AND(D24="No",E24&gt;=C24),Lookup!$C$8,IF(AND(D24="Yes",E24&lt;C24),Lookup!$C$9,IF(AND(D24="No",E24&lt;C24),Lookup!$C$10,"UnknownCase"))))))),Lookup!$C$13)</f>
        <v/>
      </c>
      <c r="G24" s="327">
        <v>18.28</v>
      </c>
      <c r="H24" s="133"/>
      <c r="I24" s="213"/>
      <c r="J24" s="284" t="str">
        <f>IF(ISNUMBER(G24),IF(OR(AND(ISBLANK(H24),ISBLANK(I24)),AND(H24="No",ISBLANK(I24))),"",IF(AND(ISBLANK(H24),ISNUMBER(I24)),Lookup!$C$11,IF(AND(H24="Yes",ISBLANK(I24)),Lookup!$C$12,IF(AND(H24="Yes",I24&gt;=G24),Lookup!$C$7,IF(AND(H24="No",I24&gt;=G24),Lookup!$C$8,IF(AND(H24="Yes",I24&lt;G24),Lookup!$C$9,IF(AND(H24="No",I24&lt;G24),Lookup!$C$10,"UnknownCase"))))))),Lookup!$C$13)</f>
        <v/>
      </c>
      <c r="L24" s="317">
        <v>17.77</v>
      </c>
      <c r="M24" s="213"/>
      <c r="N24" s="7" t="str">
        <f>IF(ISNUMBER(L24),IF(ISBLANK(M24),"",IF(M24&gt;=L24,Lookup!$C$14,Lookup!$C$15)),Lookup!$C$13)</f>
        <v/>
      </c>
      <c r="O24" s="317">
        <v>17.77</v>
      </c>
      <c r="P24" s="213"/>
      <c r="Q24" s="284" t="str">
        <f>IF(ISNUMBER(O24),IF(ISBLANK(P24),"",IF(P24&gt;=O24,Lookup!$C$14,Lookup!$C$15)),Lookup!$C$13)</f>
        <v/>
      </c>
    </row>
    <row r="25" spans="1:17" ht="30.6" customHeight="1" x14ac:dyDescent="0.3">
      <c r="A25" s="330">
        <v>11300</v>
      </c>
      <c r="B25" s="331" t="s">
        <v>109</v>
      </c>
      <c r="C25" s="327">
        <v>99.96</v>
      </c>
      <c r="D25" s="133"/>
      <c r="E25" s="213"/>
      <c r="F25" s="284" t="str">
        <f>IF(ISNUMBER(C25),IF(OR(AND(ISBLANK(D25),ISBLANK(E25)),AND(D25="No",ISBLANK(E25))),"",IF(AND(ISBLANK(D25),ISNUMBER(E25)),Lookup!$C$11,IF(AND(D25="Yes",ISBLANK(E25)),Lookup!$C$12,IF(AND(D25="Yes",E25&gt;=C25),Lookup!$C$7,IF(AND(D25="No",E25&gt;=C25),Lookup!$C$8,IF(AND(D25="Yes",E25&lt;C25),Lookup!$C$9,IF(AND(D25="No",E25&lt;C25),Lookup!$C$10,"UnknownCase"))))))),Lookup!$C$13)</f>
        <v/>
      </c>
      <c r="G25" s="327">
        <v>99.96</v>
      </c>
      <c r="H25" s="133"/>
      <c r="I25" s="213"/>
      <c r="J25" s="284" t="str">
        <f>IF(ISNUMBER(G25),IF(OR(AND(ISBLANK(H25),ISBLANK(I25)),AND(H25="No",ISBLANK(I25))),"",IF(AND(ISBLANK(H25),ISNUMBER(I25)),Lookup!$C$11,IF(AND(H25="Yes",ISBLANK(I25)),Lookup!$C$12,IF(AND(H25="Yes",I25&gt;=G25),Lookup!$C$7,IF(AND(H25="No",I25&gt;=G25),Lookup!$C$8,IF(AND(H25="Yes",I25&lt;G25),Lookup!$C$9,IF(AND(H25="No",I25&lt;G25),Lookup!$C$10,"UnknownCase"))))))),Lookup!$C$13)</f>
        <v/>
      </c>
      <c r="L25" s="320">
        <v>94.91</v>
      </c>
      <c r="M25" s="213"/>
      <c r="N25" s="7" t="str">
        <f>IF(ISNUMBER(L25),IF(ISBLANK(M25),"",IF(M25&gt;=L25,Lookup!$C$14,Lookup!$C$15)),Lookup!$C$13)</f>
        <v/>
      </c>
      <c r="O25" s="320">
        <v>94.91</v>
      </c>
      <c r="P25" s="213"/>
      <c r="Q25" s="284" t="str">
        <f>IF(ISNUMBER(O25),IF(ISBLANK(P25),"",IF(P25&gt;=O25,Lookup!$C$14,Lookup!$C$15)),Lookup!$C$13)</f>
        <v/>
      </c>
    </row>
    <row r="26" spans="1:17" ht="30.6" customHeight="1" x14ac:dyDescent="0.3">
      <c r="A26" s="330">
        <v>11301</v>
      </c>
      <c r="B26" s="331" t="s">
        <v>110</v>
      </c>
      <c r="C26" s="327">
        <v>120.89</v>
      </c>
      <c r="D26" s="133"/>
      <c r="E26" s="213"/>
      <c r="F26" s="284" t="str">
        <f>IF(ISNUMBER(C26),IF(OR(AND(ISBLANK(D26),ISBLANK(E26)),AND(D26="No",ISBLANK(E26))),"",IF(AND(ISBLANK(D26),ISNUMBER(E26)),Lookup!$C$11,IF(AND(D26="Yes",ISBLANK(E26)),Lookup!$C$12,IF(AND(D26="Yes",E26&gt;=C26),Lookup!$C$7,IF(AND(D26="No",E26&gt;=C26),Lookup!$C$8,IF(AND(D26="Yes",E26&lt;C26),Lookup!$C$9,IF(AND(D26="No",E26&lt;C26),Lookup!$C$10,"UnknownCase"))))))),Lookup!$C$13)</f>
        <v/>
      </c>
      <c r="G26" s="327">
        <v>120.89</v>
      </c>
      <c r="H26" s="133"/>
      <c r="I26" s="213"/>
      <c r="J26" s="284" t="str">
        <f>IF(ISNUMBER(G26),IF(OR(AND(ISBLANK(H26),ISBLANK(I26)),AND(H26="No",ISBLANK(I26))),"",IF(AND(ISBLANK(H26),ISNUMBER(I26)),Lookup!$C$11,IF(AND(H26="Yes",ISBLANK(I26)),Lookup!$C$12,IF(AND(H26="Yes",I26&gt;=G26),Lookup!$C$7,IF(AND(H26="No",I26&gt;=G26),Lookup!$C$8,IF(AND(H26="Yes",I26&lt;G26),Lookup!$C$9,IF(AND(H26="No",I26&lt;G26),Lookup!$C$10,"UnknownCase"))))))),Lookup!$C$13)</f>
        <v/>
      </c>
      <c r="L26" s="320">
        <v>115.55</v>
      </c>
      <c r="M26" s="213"/>
      <c r="N26" s="7" t="str">
        <f>IF(ISNUMBER(L26),IF(ISBLANK(M26),"",IF(M26&gt;=L26,Lookup!$C$14,Lookup!$C$15)),Lookup!$C$13)</f>
        <v/>
      </c>
      <c r="O26" s="320">
        <v>115.55</v>
      </c>
      <c r="P26" s="213"/>
      <c r="Q26" s="284" t="str">
        <f>IF(ISNUMBER(O26),IF(ISBLANK(P26),"",IF(P26&gt;=O26,Lookup!$C$14,Lookup!$C$15)),Lookup!$C$13)</f>
        <v/>
      </c>
    </row>
    <row r="27" spans="1:17" ht="30.6" customHeight="1" x14ac:dyDescent="0.3">
      <c r="A27" s="330">
        <v>11302</v>
      </c>
      <c r="B27" s="331" t="s">
        <v>111</v>
      </c>
      <c r="C27" s="327">
        <v>136.47999999999999</v>
      </c>
      <c r="D27" s="133"/>
      <c r="E27" s="213"/>
      <c r="F27" s="284" t="str">
        <f>IF(ISNUMBER(C27),IF(OR(AND(ISBLANK(D27),ISBLANK(E27)),AND(D27="No",ISBLANK(E27))),"",IF(AND(ISBLANK(D27),ISNUMBER(E27)),Lookup!$C$11,IF(AND(D27="Yes",ISBLANK(E27)),Lookup!$C$12,IF(AND(D27="Yes",E27&gt;=C27),Lookup!$C$7,IF(AND(D27="No",E27&gt;=C27),Lookup!$C$8,IF(AND(D27="Yes",E27&lt;C27),Lookup!$C$9,IF(AND(D27="No",E27&lt;C27),Lookup!$C$10,"UnknownCase"))))))),Lookup!$C$13)</f>
        <v/>
      </c>
      <c r="G27" s="327">
        <v>136.47999999999999</v>
      </c>
      <c r="H27" s="133"/>
      <c r="I27" s="213"/>
      <c r="J27" s="284" t="str">
        <f>IF(ISNUMBER(G27),IF(OR(AND(ISBLANK(H27),ISBLANK(I27)),AND(H27="No",ISBLANK(I27))),"",IF(AND(ISBLANK(H27),ISNUMBER(I27)),Lookup!$C$11,IF(AND(H27="Yes",ISBLANK(I27)),Lookup!$C$12,IF(AND(H27="Yes",I27&gt;=G27),Lookup!$C$7,IF(AND(H27="No",I27&gt;=G27),Lookup!$C$8,IF(AND(H27="Yes",I27&lt;G27),Lookup!$C$9,IF(AND(H27="No",I27&lt;G27),Lookup!$C$10,"UnknownCase"))))))),Lookup!$C$13)</f>
        <v/>
      </c>
      <c r="L27" s="320">
        <v>131.01</v>
      </c>
      <c r="M27" s="213"/>
      <c r="N27" s="7" t="str">
        <f>IF(ISNUMBER(L27),IF(ISBLANK(M27),"",IF(M27&gt;=L27,Lookup!$C$14,Lookup!$C$15)),Lookup!$C$13)</f>
        <v/>
      </c>
      <c r="O27" s="320">
        <v>131.01</v>
      </c>
      <c r="P27" s="213"/>
      <c r="Q27" s="284" t="str">
        <f>IF(ISNUMBER(O27),IF(ISBLANK(P27),"",IF(P27&gt;=O27,Lookup!$C$14,Lookup!$C$15)),Lookup!$C$13)</f>
        <v/>
      </c>
    </row>
    <row r="28" spans="1:17" ht="30.6" customHeight="1" x14ac:dyDescent="0.3">
      <c r="A28" s="330">
        <v>11303</v>
      </c>
      <c r="B28" s="331" t="s">
        <v>112</v>
      </c>
      <c r="C28" s="327">
        <v>151.08000000000001</v>
      </c>
      <c r="D28" s="133"/>
      <c r="E28" s="213"/>
      <c r="F28" s="284" t="str">
        <f>IF(ISNUMBER(C28),IF(OR(AND(ISBLANK(D28),ISBLANK(E28)),AND(D28="No",ISBLANK(E28))),"",IF(AND(ISBLANK(D28),ISNUMBER(E28)),Lookup!$C$11,IF(AND(D28="Yes",ISBLANK(E28)),Lookup!$C$12,IF(AND(D28="Yes",E28&gt;=C28),Lookup!$C$7,IF(AND(D28="No",E28&gt;=C28),Lookup!$C$8,IF(AND(D28="Yes",E28&lt;C28),Lookup!$C$9,IF(AND(D28="No",E28&lt;C28),Lookup!$C$10,"UnknownCase"))))))),Lookup!$C$13)</f>
        <v/>
      </c>
      <c r="G28" s="327">
        <v>151.08000000000001</v>
      </c>
      <c r="H28" s="133"/>
      <c r="I28" s="213"/>
      <c r="J28" s="284" t="str">
        <f>IF(ISNUMBER(G28),IF(OR(AND(ISBLANK(H28),ISBLANK(I28)),AND(H28="No",ISBLANK(I28))),"",IF(AND(ISBLANK(H28),ISNUMBER(I28)),Lookup!$C$11,IF(AND(H28="Yes",ISBLANK(I28)),Lookup!$C$12,IF(AND(H28="Yes",I28&gt;=G28),Lookup!$C$7,IF(AND(H28="No",I28&gt;=G28),Lookup!$C$8,IF(AND(H28="Yes",I28&lt;G28),Lookup!$C$9,IF(AND(H28="No",I28&lt;G28),Lookup!$C$10,"UnknownCase"))))))),Lookup!$C$13)</f>
        <v/>
      </c>
      <c r="L28" s="320">
        <v>145.52000000000001</v>
      </c>
      <c r="M28" s="213"/>
      <c r="N28" s="7" t="str">
        <f>IF(ISNUMBER(L28),IF(ISBLANK(M28),"",IF(M28&gt;=L28,Lookup!$C$14,Lookup!$C$15)),Lookup!$C$13)</f>
        <v/>
      </c>
      <c r="O28" s="320">
        <v>145.52000000000001</v>
      </c>
      <c r="P28" s="213"/>
      <c r="Q28" s="284" t="str">
        <f>IF(ISNUMBER(O28),IF(ISBLANK(P28),"",IF(P28&gt;=O28,Lookup!$C$14,Lookup!$C$15)),Lookup!$C$13)</f>
        <v/>
      </c>
    </row>
    <row r="29" spans="1:17" ht="30.6" customHeight="1" x14ac:dyDescent="0.3">
      <c r="A29" s="330">
        <v>11305</v>
      </c>
      <c r="B29" s="331" t="s">
        <v>109</v>
      </c>
      <c r="C29" s="327">
        <v>104.7</v>
      </c>
      <c r="D29" s="133"/>
      <c r="E29" s="213"/>
      <c r="F29" s="284" t="str">
        <f>IF(ISNUMBER(C29),IF(OR(AND(ISBLANK(D29),ISBLANK(E29)),AND(D29="No",ISBLANK(E29))),"",IF(AND(ISBLANK(D29),ISNUMBER(E29)),Lookup!$C$11,IF(AND(D29="Yes",ISBLANK(E29)),Lookup!$C$12,IF(AND(D29="Yes",E29&gt;=C29),Lookup!$C$7,IF(AND(D29="No",E29&gt;=C29),Lookup!$C$8,IF(AND(D29="Yes",E29&lt;C29),Lookup!$C$9,IF(AND(D29="No",E29&lt;C29),Lookup!$C$10,"UnknownCase"))))))),Lookup!$C$13)</f>
        <v/>
      </c>
      <c r="G29" s="327">
        <v>104.7</v>
      </c>
      <c r="H29" s="133"/>
      <c r="I29" s="213"/>
      <c r="J29" s="284" t="str">
        <f>IF(ISNUMBER(G29),IF(OR(AND(ISBLANK(H29),ISBLANK(I29)),AND(H29="No",ISBLANK(I29))),"",IF(AND(ISBLANK(H29),ISNUMBER(I29)),Lookup!$C$11,IF(AND(H29="Yes",ISBLANK(I29)),Lookup!$C$12,IF(AND(H29="Yes",I29&gt;=G29),Lookup!$C$7,IF(AND(H29="No",I29&gt;=G29),Lookup!$C$8,IF(AND(H29="Yes",I29&lt;G29),Lookup!$C$9,IF(AND(H29="No",I29&lt;G29),Lookup!$C$10,"UnknownCase"))))))),Lookup!$C$13)</f>
        <v/>
      </c>
      <c r="L29" s="320">
        <v>99.83</v>
      </c>
      <c r="M29" s="213"/>
      <c r="N29" s="7" t="str">
        <f>IF(ISNUMBER(L29),IF(ISBLANK(M29),"",IF(M29&gt;=L29,Lookup!$C$14,Lookup!$C$15)),Lookup!$C$13)</f>
        <v/>
      </c>
      <c r="O29" s="320">
        <v>99.83</v>
      </c>
      <c r="P29" s="213"/>
      <c r="Q29" s="284" t="str">
        <f>IF(ISNUMBER(O29),IF(ISBLANK(P29),"",IF(P29&gt;=O29,Lookup!$C$14,Lookup!$C$15)),Lookup!$C$13)</f>
        <v/>
      </c>
    </row>
    <row r="30" spans="1:17" ht="30.6" customHeight="1" x14ac:dyDescent="0.3">
      <c r="A30" s="330">
        <v>11306</v>
      </c>
      <c r="B30" s="331" t="s">
        <v>110</v>
      </c>
      <c r="C30" s="327">
        <v>121.93</v>
      </c>
      <c r="D30" s="133"/>
      <c r="E30" s="213"/>
      <c r="F30" s="284" t="str">
        <f>IF(ISNUMBER(C30),IF(OR(AND(ISBLANK(D30),ISBLANK(E30)),AND(D30="No",ISBLANK(E30))),"",IF(AND(ISBLANK(D30),ISNUMBER(E30)),Lookup!$C$11,IF(AND(D30="Yes",ISBLANK(E30)),Lookup!$C$12,IF(AND(D30="Yes",E30&gt;=C30),Lookup!$C$7,IF(AND(D30="No",E30&gt;=C30),Lookup!$C$8,IF(AND(D30="Yes",E30&lt;C30),Lookup!$C$9,IF(AND(D30="No",E30&lt;C30),Lookup!$C$10,"UnknownCase"))))))),Lookup!$C$13)</f>
        <v/>
      </c>
      <c r="G30" s="327">
        <v>121.93</v>
      </c>
      <c r="H30" s="133"/>
      <c r="I30" s="213"/>
      <c r="J30" s="284" t="str">
        <f>IF(ISNUMBER(G30),IF(OR(AND(ISBLANK(H30),ISBLANK(I30)),AND(H30="No",ISBLANK(I30))),"",IF(AND(ISBLANK(H30),ISNUMBER(I30)),Lookup!$C$11,IF(AND(H30="Yes",ISBLANK(I30)),Lookup!$C$12,IF(AND(H30="Yes",I30&gt;=G30),Lookup!$C$7,IF(AND(H30="No",I30&gt;=G30),Lookup!$C$8,IF(AND(H30="Yes",I30&lt;G30),Lookup!$C$9,IF(AND(H30="No",I30&lt;G30),Lookup!$C$10,"UnknownCase"))))))),Lookup!$C$13)</f>
        <v/>
      </c>
      <c r="L30" s="320">
        <v>116.25</v>
      </c>
      <c r="M30" s="213"/>
      <c r="N30" s="7" t="str">
        <f>IF(ISNUMBER(L30),IF(ISBLANK(M30),"",IF(M30&gt;=L30,Lookup!$C$14,Lookup!$C$15)),Lookup!$C$13)</f>
        <v/>
      </c>
      <c r="O30" s="320">
        <v>116.25</v>
      </c>
      <c r="P30" s="213"/>
      <c r="Q30" s="284" t="str">
        <f>IF(ISNUMBER(O30),IF(ISBLANK(P30),"",IF(P30&gt;=O30,Lookup!$C$14,Lookup!$C$15)),Lookup!$C$13)</f>
        <v/>
      </c>
    </row>
    <row r="31" spans="1:17" ht="30.6" customHeight="1" x14ac:dyDescent="0.3">
      <c r="A31" s="330">
        <v>11307</v>
      </c>
      <c r="B31" s="331" t="s">
        <v>111</v>
      </c>
      <c r="C31" s="327">
        <v>137.88</v>
      </c>
      <c r="D31" s="133"/>
      <c r="E31" s="213"/>
      <c r="F31" s="284" t="str">
        <f>IF(ISNUMBER(C31),IF(OR(AND(ISBLANK(D31),ISBLANK(E31)),AND(D31="No",ISBLANK(E31))),"",IF(AND(ISBLANK(D31),ISNUMBER(E31)),Lookup!$C$11,IF(AND(D31="Yes",ISBLANK(E31)),Lookup!$C$12,IF(AND(D31="Yes",E31&gt;=C31),Lookup!$C$7,IF(AND(D31="No",E31&gt;=C31),Lookup!$C$8,IF(AND(D31="Yes",E31&lt;C31),Lookup!$C$9,IF(AND(D31="No",E31&lt;C31),Lookup!$C$10,"UnknownCase"))))))),Lookup!$C$13)</f>
        <v/>
      </c>
      <c r="G31" s="327">
        <v>137.88</v>
      </c>
      <c r="H31" s="133"/>
      <c r="I31" s="213"/>
      <c r="J31" s="284" t="str">
        <f>IF(ISNUMBER(G31),IF(OR(AND(ISBLANK(H31),ISBLANK(I31)),AND(H31="No",ISBLANK(I31))),"",IF(AND(ISBLANK(H31),ISNUMBER(I31)),Lookup!$C$11,IF(AND(H31="Yes",ISBLANK(I31)),Lookup!$C$12,IF(AND(H31="Yes",I31&gt;=G31),Lookup!$C$7,IF(AND(H31="No",I31&gt;=G31),Lookup!$C$8,IF(AND(H31="Yes",I31&lt;G31),Lookup!$C$9,IF(AND(H31="No",I31&lt;G31),Lookup!$C$10,"UnknownCase"))))))),Lookup!$C$13)</f>
        <v/>
      </c>
      <c r="L31" s="320">
        <v>131.41</v>
      </c>
      <c r="M31" s="213"/>
      <c r="N31" s="7" t="str">
        <f>IF(ISNUMBER(L31),IF(ISBLANK(M31),"",IF(M31&gt;=L31,Lookup!$C$14,Lookup!$C$15)),Lookup!$C$13)</f>
        <v/>
      </c>
      <c r="O31" s="320">
        <v>131.41</v>
      </c>
      <c r="P31" s="213"/>
      <c r="Q31" s="284" t="str">
        <f>IF(ISNUMBER(O31),IF(ISBLANK(P31),"",IF(P31&gt;=O31,Lookup!$C$14,Lookup!$C$15)),Lookup!$C$13)</f>
        <v/>
      </c>
    </row>
    <row r="32" spans="1:17" ht="30.6" customHeight="1" x14ac:dyDescent="0.3">
      <c r="A32" s="12">
        <v>11308</v>
      </c>
      <c r="B32" s="329" t="s">
        <v>841</v>
      </c>
      <c r="C32" s="327">
        <v>145.27000000000001</v>
      </c>
      <c r="D32" s="213"/>
      <c r="E32" s="213"/>
      <c r="F32" s="284" t="str">
        <f>IF(ISNUMBER(C32),IF(OR(AND(ISBLANK(D32),ISBLANK(E32)),AND(D32="No",ISBLANK(E32))),"",IF(AND(ISBLANK(D32),ISNUMBER(E32)),Lookup!$C$11,IF(AND(D32="Yes",ISBLANK(E32)),Lookup!$C$12,IF(AND(D32="Yes",E32&gt;=C32),Lookup!$C$7,IF(AND(D32="No",E32&gt;=C32),Lookup!$C$8,IF(AND(D32="Yes",E32&lt;C32),Lookup!$C$9,IF(AND(D32="No",E32&lt;C32),Lookup!$C$10,"UnknownCase"))))))),Lookup!$C$13)</f>
        <v/>
      </c>
      <c r="G32" s="327">
        <v>145.27000000000001</v>
      </c>
      <c r="H32" s="213"/>
      <c r="I32" s="213"/>
      <c r="J32" s="298" t="str">
        <f>IF(ISNUMBER(G32),IF(OR(AND(ISBLANK(H32),ISBLANK(I32)),AND(H32="No",ISBLANK(I32))),"",IF(AND(ISBLANK(H32),ISNUMBER(I32)),Lookup!$C$11,IF(AND(H32="Yes",ISBLANK(I32)),Lookup!$C$12,IF(AND(H32="Yes",I32&gt;=G32),Lookup!$C$7,IF(AND(H32="No",I32&gt;=G32),Lookup!$C$8,IF(AND(H32="Yes",I32&lt;G32),Lookup!$C$9,IF(AND(H32="No",I32&lt;G32),Lookup!$C$10,"UnknownCase"))))))),Lookup!$C$13)</f>
        <v/>
      </c>
      <c r="L32" s="320">
        <v>138.6</v>
      </c>
      <c r="M32" s="213"/>
      <c r="N32" s="297" t="str">
        <f>IF(ISNUMBER(L32),IF(ISBLANK(M32),"",IF(M32&gt;=L32,Lookup!$C$14,Lookup!$C$15)),Lookup!$C$13)</f>
        <v/>
      </c>
      <c r="O32" s="320">
        <v>138.6</v>
      </c>
      <c r="P32" s="213"/>
      <c r="Q32" s="298" t="str">
        <f>IF(ISNUMBER(O32),IF(ISBLANK(P32),"",IF(P32&gt;=O32,Lookup!$C$14,Lookup!$C$15)),Lookup!$C$13)</f>
        <v/>
      </c>
    </row>
    <row r="33" spans="1:17" ht="30.6" customHeight="1" x14ac:dyDescent="0.3">
      <c r="A33" s="330">
        <v>11310</v>
      </c>
      <c r="B33" s="331" t="s">
        <v>109</v>
      </c>
      <c r="C33" s="327">
        <v>115.24</v>
      </c>
      <c r="D33" s="133"/>
      <c r="E33" s="213"/>
      <c r="F33" s="284" t="str">
        <f>IF(ISNUMBER(C33),IF(OR(AND(ISBLANK(D33),ISBLANK(E33)),AND(D33="No",ISBLANK(E33))),"",IF(AND(ISBLANK(D33),ISNUMBER(E33)),Lookup!$C$11,IF(AND(D33="Yes",ISBLANK(E33)),Lookup!$C$12,IF(AND(D33="Yes",E33&gt;=C33),Lookup!$C$7,IF(AND(D33="No",E33&gt;=C33),Lookup!$C$8,IF(AND(D33="Yes",E33&lt;C33),Lookup!$C$9,IF(AND(D33="No",E33&lt;C33),Lookup!$C$10,"UnknownCase"))))))),Lookup!$C$13)</f>
        <v/>
      </c>
      <c r="G33" s="327">
        <v>115.24</v>
      </c>
      <c r="H33" s="133"/>
      <c r="I33" s="213"/>
      <c r="J33" s="284" t="str">
        <f>IF(ISNUMBER(G33),IF(OR(AND(ISBLANK(H33),ISBLANK(I33)),AND(H33="No",ISBLANK(I33))),"",IF(AND(ISBLANK(H33),ISNUMBER(I33)),Lookup!$C$11,IF(AND(H33="Yes",ISBLANK(I33)),Lookup!$C$12,IF(AND(H33="Yes",I33&gt;=G33),Lookup!$C$7,IF(AND(H33="No",I33&gt;=G33),Lookup!$C$8,IF(AND(H33="Yes",I33&lt;G33),Lookup!$C$9,IF(AND(H33="No",I33&lt;G33),Lookup!$C$10,"UnknownCase"))))))),Lookup!$C$13)</f>
        <v/>
      </c>
      <c r="L33" s="320">
        <v>109.75</v>
      </c>
      <c r="M33" s="213"/>
      <c r="N33" s="7" t="str">
        <f>IF(ISNUMBER(L33),IF(ISBLANK(M33),"",IF(M33&gt;=L33,Lookup!$C$14,Lookup!$C$15)),Lookup!$C$13)</f>
        <v/>
      </c>
      <c r="O33" s="320">
        <v>109.75</v>
      </c>
      <c r="P33" s="213"/>
      <c r="Q33" s="284" t="str">
        <f>IF(ISNUMBER(O33),IF(ISBLANK(P33),"",IF(P33&gt;=O33,Lookup!$C$14,Lookup!$C$15)),Lookup!$C$13)</f>
        <v/>
      </c>
    </row>
    <row r="34" spans="1:17" ht="30.6" customHeight="1" x14ac:dyDescent="0.3">
      <c r="A34" s="330">
        <v>11311</v>
      </c>
      <c r="B34" s="331" t="s">
        <v>110</v>
      </c>
      <c r="C34" s="327">
        <v>136.16999999999999</v>
      </c>
      <c r="D34" s="133"/>
      <c r="E34" s="213"/>
      <c r="F34" s="284" t="str">
        <f>IF(ISNUMBER(C34),IF(OR(AND(ISBLANK(D34),ISBLANK(E34)),AND(D34="No",ISBLANK(E34))),"",IF(AND(ISBLANK(D34),ISNUMBER(E34)),Lookup!$C$11,IF(AND(D34="Yes",ISBLANK(E34)),Lookup!$C$12,IF(AND(D34="Yes",E34&gt;=C34),Lookup!$C$7,IF(AND(D34="No",E34&gt;=C34),Lookup!$C$8,IF(AND(D34="Yes",E34&lt;C34),Lookup!$C$9,IF(AND(D34="No",E34&lt;C34),Lookup!$C$10,"UnknownCase"))))))),Lookup!$C$13)</f>
        <v/>
      </c>
      <c r="G34" s="327">
        <v>136.16999999999999</v>
      </c>
      <c r="H34" s="133"/>
      <c r="I34" s="213"/>
      <c r="J34" s="284" t="str">
        <f>IF(ISNUMBER(G34),IF(OR(AND(ISBLANK(H34),ISBLANK(I34)),AND(H34="No",ISBLANK(I34))),"",IF(AND(ISBLANK(H34),ISNUMBER(I34)),Lookup!$C$11,IF(AND(H34="Yes",ISBLANK(I34)),Lookup!$C$12,IF(AND(H34="Yes",I34&gt;=G34),Lookup!$C$7,IF(AND(H34="No",I34&gt;=G34),Lookup!$C$8,IF(AND(H34="Yes",I34&lt;G34),Lookup!$C$9,IF(AND(H34="No",I34&lt;G34),Lookup!$C$10,"UnknownCase"))))))),Lookup!$C$13)</f>
        <v/>
      </c>
      <c r="L34" s="320">
        <v>131.02000000000001</v>
      </c>
      <c r="M34" s="213"/>
      <c r="N34" s="7" t="str">
        <f>IF(ISNUMBER(L34),IF(ISBLANK(M34),"",IF(M34&gt;=L34,Lookup!$C$14,Lookup!$C$15)),Lookup!$C$13)</f>
        <v/>
      </c>
      <c r="O34" s="320">
        <v>131.02000000000001</v>
      </c>
      <c r="P34" s="213"/>
      <c r="Q34" s="284" t="str">
        <f>IF(ISNUMBER(O34),IF(ISBLANK(P34),"",IF(P34&gt;=O34,Lookup!$C$14,Lookup!$C$15)),Lookup!$C$13)</f>
        <v/>
      </c>
    </row>
    <row r="35" spans="1:17" ht="30.6" customHeight="1" x14ac:dyDescent="0.3">
      <c r="A35" s="12">
        <v>11312</v>
      </c>
      <c r="B35" s="329" t="s">
        <v>842</v>
      </c>
      <c r="C35" s="327">
        <v>154.74</v>
      </c>
      <c r="D35" s="213"/>
      <c r="E35" s="213"/>
      <c r="F35" s="284" t="str">
        <f>IF(ISNUMBER(C35),IF(OR(AND(ISBLANK(D35),ISBLANK(E35)),AND(D35="No",ISBLANK(E35))),"",IF(AND(ISBLANK(D35),ISNUMBER(E35)),Lookup!$C$11,IF(AND(D35="Yes",ISBLANK(E35)),Lookup!$C$12,IF(AND(D35="Yes",E35&gt;=C35),Lookup!$C$7,IF(AND(D35="No",E35&gt;=C35),Lookup!$C$8,IF(AND(D35="Yes",E35&lt;C35),Lookup!$C$9,IF(AND(D35="No",E35&lt;C35),Lookup!$C$10,"UnknownCase"))))))),Lookup!$C$13)</f>
        <v/>
      </c>
      <c r="G35" s="327">
        <v>154.74</v>
      </c>
      <c r="H35" s="213"/>
      <c r="I35" s="213"/>
      <c r="J35" s="298" t="str">
        <f>IF(ISNUMBER(G35),IF(OR(AND(ISBLANK(H35),ISBLANK(I35)),AND(H35="No",ISBLANK(I35))),"",IF(AND(ISBLANK(H35),ISNUMBER(I35)),Lookup!$C$11,IF(AND(H35="Yes",ISBLANK(I35)),Lookup!$C$12,IF(AND(H35="Yes",I35&gt;=G35),Lookup!$C$7,IF(AND(H35="No",I35&gt;=G35),Lookup!$C$8,IF(AND(H35="Yes",I35&lt;G35),Lookup!$C$9,IF(AND(H35="No",I35&lt;G35),Lookup!$C$10,"UnknownCase"))))))),Lookup!$C$13)</f>
        <v/>
      </c>
      <c r="L35" s="320">
        <v>149.07</v>
      </c>
      <c r="M35" s="213"/>
      <c r="N35" s="297" t="str">
        <f>IF(ISNUMBER(L35),IF(ISBLANK(M35),"",IF(M35&gt;=L35,Lookup!$C$14,Lookup!$C$15)),Lookup!$C$13)</f>
        <v/>
      </c>
      <c r="O35" s="320">
        <v>149.07</v>
      </c>
      <c r="P35" s="213"/>
      <c r="Q35" s="298" t="str">
        <f>IF(ISNUMBER(O35),IF(ISBLANK(P35),"",IF(P35&gt;=O35,Lookup!$C$14,Lookup!$C$15)),Lookup!$C$13)</f>
        <v/>
      </c>
    </row>
    <row r="36" spans="1:17" ht="30.6" customHeight="1" x14ac:dyDescent="0.3">
      <c r="A36" s="12">
        <v>11313</v>
      </c>
      <c r="B36" s="329" t="s">
        <v>841</v>
      </c>
      <c r="C36" s="327">
        <v>180.31</v>
      </c>
      <c r="D36" s="213"/>
      <c r="E36" s="213"/>
      <c r="F36" s="284" t="str">
        <f>IF(ISNUMBER(C36),IF(OR(AND(ISBLANK(D36),ISBLANK(E36)),AND(D36="No",ISBLANK(E36))),"",IF(AND(ISBLANK(D36),ISNUMBER(E36)),Lookup!$C$11,IF(AND(D36="Yes",ISBLANK(E36)),Lookup!$C$12,IF(AND(D36="Yes",E36&gt;=C36),Lookup!$C$7,IF(AND(D36="No",E36&gt;=C36),Lookup!$C$8,IF(AND(D36="Yes",E36&lt;C36),Lookup!$C$9,IF(AND(D36="No",E36&lt;C36),Lookup!$C$10,"UnknownCase"))))))),Lookup!$C$13)</f>
        <v/>
      </c>
      <c r="G36" s="327">
        <v>180.31</v>
      </c>
      <c r="H36" s="213"/>
      <c r="I36" s="213"/>
      <c r="J36" s="298" t="str">
        <f>IF(ISNUMBER(G36),IF(OR(AND(ISBLANK(H36),ISBLANK(I36)),AND(H36="No",ISBLANK(I36))),"",IF(AND(ISBLANK(H36),ISNUMBER(I36)),Lookup!$C$11,IF(AND(H36="Yes",ISBLANK(I36)),Lookup!$C$12,IF(AND(H36="Yes",I36&gt;=G36),Lookup!$C$7,IF(AND(H36="No",I36&gt;=G36),Lookup!$C$8,IF(AND(H36="Yes",I36&lt;G36),Lookup!$C$9,IF(AND(H36="No",I36&lt;G36),Lookup!$C$10,"UnknownCase"))))))),Lookup!$C$13)</f>
        <v/>
      </c>
      <c r="L36" s="320">
        <v>173.63</v>
      </c>
      <c r="M36" s="213"/>
      <c r="N36" s="297" t="str">
        <f>IF(ISNUMBER(L36),IF(ISBLANK(M36),"",IF(M36&gt;=L36,Lookup!$C$14,Lookup!$C$15)),Lookup!$C$13)</f>
        <v/>
      </c>
      <c r="O36" s="320">
        <v>173.63</v>
      </c>
      <c r="P36" s="213"/>
      <c r="Q36" s="298" t="str">
        <f>IF(ISNUMBER(O36),IF(ISBLANK(P36),"",IF(P36&gt;=O36,Lookup!$C$14,Lookup!$C$15)),Lookup!$C$13)</f>
        <v/>
      </c>
    </row>
    <row r="37" spans="1:17" ht="30.6" customHeight="1" x14ac:dyDescent="0.3">
      <c r="A37" s="330">
        <v>11400</v>
      </c>
      <c r="B37" s="331" t="s">
        <v>113</v>
      </c>
      <c r="C37" s="327">
        <v>128.13</v>
      </c>
      <c r="D37" s="133"/>
      <c r="E37" s="213"/>
      <c r="F37" s="284" t="str">
        <f>IF(ISNUMBER(C37),IF(OR(AND(ISBLANK(D37),ISBLANK(E37)),AND(D37="No",ISBLANK(E37))),"",IF(AND(ISBLANK(D37),ISNUMBER(E37)),Lookup!$C$11,IF(AND(D37="Yes",ISBLANK(E37)),Lookup!$C$12,IF(AND(D37="Yes",E37&gt;=C37),Lookup!$C$7,IF(AND(D37="No",E37&gt;=C37),Lookup!$C$8,IF(AND(D37="Yes",E37&lt;C37),Lookup!$C$9,IF(AND(D37="No",E37&lt;C37),Lookup!$C$10,"UnknownCase"))))))),Lookup!$C$13)</f>
        <v/>
      </c>
      <c r="G37" s="327">
        <v>128.13</v>
      </c>
      <c r="H37" s="133"/>
      <c r="I37" s="213"/>
      <c r="J37" s="284" t="str">
        <f>IF(ISNUMBER(G37),IF(OR(AND(ISBLANK(H37),ISBLANK(I37)),AND(H37="No",ISBLANK(I37))),"",IF(AND(ISBLANK(H37),ISNUMBER(I37)),Lookup!$C$11,IF(AND(H37="Yes",ISBLANK(I37)),Lookup!$C$12,IF(AND(H37="Yes",I37&gt;=G37),Lookup!$C$7,IF(AND(H37="No",I37&gt;=G37),Lookup!$C$8,IF(AND(H37="Yes",I37&lt;G37),Lookup!$C$9,IF(AND(H37="No",I37&lt;G37),Lookup!$C$10,"UnknownCase"))))))),Lookup!$C$13)</f>
        <v/>
      </c>
      <c r="L37" s="320">
        <v>123.53</v>
      </c>
      <c r="M37" s="213"/>
      <c r="N37" s="7" t="str">
        <f>IF(ISNUMBER(L37),IF(ISBLANK(M37),"",IF(M37&gt;=L37,Lookup!$C$14,Lookup!$C$15)),Lookup!$C$13)</f>
        <v/>
      </c>
      <c r="O37" s="320">
        <v>123.53</v>
      </c>
      <c r="P37" s="213"/>
      <c r="Q37" s="284" t="str">
        <f>IF(ISNUMBER(O37),IF(ISBLANK(P37),"",IF(P37&gt;=O37,Lookup!$C$14,Lookup!$C$15)),Lookup!$C$13)</f>
        <v/>
      </c>
    </row>
    <row r="38" spans="1:17" ht="30.6" customHeight="1" x14ac:dyDescent="0.3">
      <c r="A38" s="330">
        <v>11401</v>
      </c>
      <c r="B38" s="331" t="s">
        <v>114</v>
      </c>
      <c r="C38" s="327">
        <v>156.03</v>
      </c>
      <c r="D38" s="133"/>
      <c r="E38" s="213"/>
      <c r="F38" s="284" t="str">
        <f>IF(ISNUMBER(C38),IF(OR(AND(ISBLANK(D38),ISBLANK(E38)),AND(D38="No",ISBLANK(E38))),"",IF(AND(ISBLANK(D38),ISNUMBER(E38)),Lookup!$C$11,IF(AND(D38="Yes",ISBLANK(E38)),Lookup!$C$12,IF(AND(D38="Yes",E38&gt;=C38),Lookup!$C$7,IF(AND(D38="No",E38&gt;=C38),Lookup!$C$8,IF(AND(D38="Yes",E38&lt;C38),Lookup!$C$9,IF(AND(D38="No",E38&lt;C38),Lookup!$C$10,"UnknownCase"))))))),Lookup!$C$13)</f>
        <v/>
      </c>
      <c r="G38" s="327">
        <v>156.03</v>
      </c>
      <c r="H38" s="133"/>
      <c r="I38" s="213"/>
      <c r="J38" s="284" t="str">
        <f>IF(ISNUMBER(G38),IF(OR(AND(ISBLANK(H38),ISBLANK(I38)),AND(H38="No",ISBLANK(I38))),"",IF(AND(ISBLANK(H38),ISNUMBER(I38)),Lookup!$C$11,IF(AND(H38="Yes",ISBLANK(I38)),Lookup!$C$12,IF(AND(H38="Yes",I38&gt;=G38),Lookup!$C$7,IF(AND(H38="No",I38&gt;=G38),Lookup!$C$8,IF(AND(H38="Yes",I38&lt;G38),Lookup!$C$9,IF(AND(H38="No",I38&lt;G38),Lookup!$C$10,"UnknownCase"))))))),Lookup!$C$13)</f>
        <v/>
      </c>
      <c r="L38" s="320">
        <v>150.33000000000001</v>
      </c>
      <c r="M38" s="213"/>
      <c r="N38" s="7" t="str">
        <f>IF(ISNUMBER(L38),IF(ISBLANK(M38),"",IF(M38&gt;=L38,Lookup!$C$14,Lookup!$C$15)),Lookup!$C$13)</f>
        <v/>
      </c>
      <c r="O38" s="320">
        <v>150.33000000000001</v>
      </c>
      <c r="P38" s="213"/>
      <c r="Q38" s="284" t="str">
        <f>IF(ISNUMBER(O38),IF(ISBLANK(P38),"",IF(P38&gt;=O38,Lookup!$C$14,Lookup!$C$15)),Lookup!$C$13)</f>
        <v/>
      </c>
    </row>
    <row r="39" spans="1:17" ht="30.6" customHeight="1" x14ac:dyDescent="0.3">
      <c r="A39" s="330">
        <v>11402</v>
      </c>
      <c r="B39" s="331" t="s">
        <v>115</v>
      </c>
      <c r="C39" s="327">
        <v>171.93</v>
      </c>
      <c r="D39" s="133"/>
      <c r="E39" s="213"/>
      <c r="F39" s="284" t="str">
        <f>IF(ISNUMBER(C39),IF(OR(AND(ISBLANK(D39),ISBLANK(E39)),AND(D39="No",ISBLANK(E39))),"",IF(AND(ISBLANK(D39),ISNUMBER(E39)),Lookup!$C$11,IF(AND(D39="Yes",ISBLANK(E39)),Lookup!$C$12,IF(AND(D39="Yes",E39&gt;=C39),Lookup!$C$7,IF(AND(D39="No",E39&gt;=C39),Lookup!$C$8,IF(AND(D39="Yes",E39&lt;C39),Lookup!$C$9,IF(AND(D39="No",E39&lt;C39),Lookup!$C$10,"UnknownCase"))))))),Lookup!$C$13)</f>
        <v/>
      </c>
      <c r="G39" s="327">
        <v>171.93</v>
      </c>
      <c r="H39" s="133"/>
      <c r="I39" s="213"/>
      <c r="J39" s="284" t="str">
        <f>IF(ISNUMBER(G39),IF(OR(AND(ISBLANK(H39),ISBLANK(I39)),AND(H39="No",ISBLANK(I39))),"",IF(AND(ISBLANK(H39),ISNUMBER(I39)),Lookup!$C$11,IF(AND(H39="Yes",ISBLANK(I39)),Lookup!$C$12,IF(AND(H39="Yes",I39&gt;=G39),Lookup!$C$7,IF(AND(H39="No",I39&gt;=G39),Lookup!$C$8,IF(AND(H39="Yes",I39&lt;G39),Lookup!$C$9,IF(AND(H39="No",I39&lt;G39),Lookup!$C$10,"UnknownCase"))))))),Lookup!$C$13)</f>
        <v/>
      </c>
      <c r="L39" s="320">
        <v>166.12</v>
      </c>
      <c r="M39" s="213"/>
      <c r="N39" s="7" t="str">
        <f>IF(ISNUMBER(L39),IF(ISBLANK(M39),"",IF(M39&gt;=L39,Lookup!$C$14,Lookup!$C$15)),Lookup!$C$13)</f>
        <v/>
      </c>
      <c r="O39" s="320">
        <v>166.12</v>
      </c>
      <c r="P39" s="213"/>
      <c r="Q39" s="284" t="str">
        <f>IF(ISNUMBER(O39),IF(ISBLANK(P39),"",IF(P39&gt;=O39,Lookup!$C$14,Lookup!$C$15)),Lookup!$C$13)</f>
        <v/>
      </c>
    </row>
    <row r="40" spans="1:17" ht="30.6" customHeight="1" x14ac:dyDescent="0.3">
      <c r="A40" s="330">
        <v>11403</v>
      </c>
      <c r="B40" s="331" t="s">
        <v>116</v>
      </c>
      <c r="C40" s="327">
        <v>198.12</v>
      </c>
      <c r="D40" s="133"/>
      <c r="E40" s="213"/>
      <c r="F40" s="284" t="str">
        <f>IF(ISNUMBER(C40),IF(OR(AND(ISBLANK(D40),ISBLANK(E40)),AND(D40="No",ISBLANK(E40))),"",IF(AND(ISBLANK(D40),ISNUMBER(E40)),Lookup!$C$11,IF(AND(D40="Yes",ISBLANK(E40)),Lookup!$C$12,IF(AND(D40="Yes",E40&gt;=C40),Lookup!$C$7,IF(AND(D40="No",E40&gt;=C40),Lookup!$C$8,IF(AND(D40="Yes",E40&lt;C40),Lookup!$C$9,IF(AND(D40="No",E40&lt;C40),Lookup!$C$10,"UnknownCase"))))))),Lookup!$C$13)</f>
        <v/>
      </c>
      <c r="G40" s="327">
        <v>198.12</v>
      </c>
      <c r="H40" s="133"/>
      <c r="I40" s="213"/>
      <c r="J40" s="284" t="str">
        <f>IF(ISNUMBER(G40),IF(OR(AND(ISBLANK(H40),ISBLANK(I40)),AND(H40="No",ISBLANK(I40))),"",IF(AND(ISBLANK(H40),ISNUMBER(I40)),Lookup!$C$11,IF(AND(H40="Yes",ISBLANK(I40)),Lookup!$C$12,IF(AND(H40="Yes",I40&gt;=G40),Lookup!$C$7,IF(AND(H40="No",I40&gt;=G40),Lookup!$C$8,IF(AND(H40="Yes",I40&lt;G40),Lookup!$C$9,IF(AND(H40="No",I40&lt;G40),Lookup!$C$10,"UnknownCase"))))))),Lookup!$C$13)</f>
        <v/>
      </c>
      <c r="L40" s="320">
        <v>192.19</v>
      </c>
      <c r="M40" s="213"/>
      <c r="N40" s="7" t="str">
        <f>IF(ISNUMBER(L40),IF(ISBLANK(M40),"",IF(M40&gt;=L40,Lookup!$C$14,Lookup!$C$15)),Lookup!$C$13)</f>
        <v/>
      </c>
      <c r="O40" s="320">
        <v>192.19</v>
      </c>
      <c r="P40" s="213"/>
      <c r="Q40" s="284" t="str">
        <f>IF(ISNUMBER(O40),IF(ISBLANK(P40),"",IF(P40&gt;=O40,Lookup!$C$14,Lookup!$C$15)),Lookup!$C$13)</f>
        <v/>
      </c>
    </row>
    <row r="41" spans="1:17" ht="30.6" customHeight="1" x14ac:dyDescent="0.3">
      <c r="A41" s="12">
        <v>11404</v>
      </c>
      <c r="B41" s="329" t="s">
        <v>843</v>
      </c>
      <c r="C41" s="327">
        <v>224.25</v>
      </c>
      <c r="D41" s="213"/>
      <c r="E41" s="213"/>
      <c r="F41" s="284" t="str">
        <f>IF(ISNUMBER(C41),IF(OR(AND(ISBLANK(D41),ISBLANK(E41)),AND(D41="No",ISBLANK(E41))),"",IF(AND(ISBLANK(D41),ISNUMBER(E41)),Lookup!$C$11,IF(AND(D41="Yes",ISBLANK(E41)),Lookup!$C$12,IF(AND(D41="Yes",E41&gt;=C41),Lookup!$C$7,IF(AND(D41="No",E41&gt;=C41),Lookup!$C$8,IF(AND(D41="Yes",E41&lt;C41),Lookup!$C$9,IF(AND(D41="No",E41&lt;C41),Lookup!$C$10,"UnknownCase"))))))),Lookup!$C$13)</f>
        <v/>
      </c>
      <c r="G41" s="327">
        <v>224.25</v>
      </c>
      <c r="H41" s="213"/>
      <c r="I41" s="213"/>
      <c r="J41" s="298" t="str">
        <f>IF(ISNUMBER(G41),IF(OR(AND(ISBLANK(H41),ISBLANK(I41)),AND(H41="No",ISBLANK(I41))),"",IF(AND(ISBLANK(H41),ISNUMBER(I41)),Lookup!$C$11,IF(AND(H41="Yes",ISBLANK(I41)),Lookup!$C$12,IF(AND(H41="Yes",I41&gt;=G41),Lookup!$C$7,IF(AND(H41="No",I41&gt;=G41),Lookup!$C$8,IF(AND(H41="Yes",I41&lt;G41),Lookup!$C$9,IF(AND(H41="No",I41&lt;G41),Lookup!$C$10,"UnknownCase"))))))),Lookup!$C$13)</f>
        <v/>
      </c>
      <c r="L41" s="320">
        <v>217.89</v>
      </c>
      <c r="M41" s="213"/>
      <c r="N41" s="297" t="str">
        <f>IF(ISNUMBER(L41),IF(ISBLANK(M41),"",IF(M41&gt;=L41,Lookup!$C$14,Lookup!$C$15)),Lookup!$C$13)</f>
        <v/>
      </c>
      <c r="O41" s="320">
        <v>217.89</v>
      </c>
      <c r="P41" s="213"/>
      <c r="Q41" s="298" t="str">
        <f>IF(ISNUMBER(O41),IF(ISBLANK(P41),"",IF(P41&gt;=O41,Lookup!$C$14,Lookup!$C$15)),Lookup!$C$13)</f>
        <v/>
      </c>
    </row>
    <row r="42" spans="1:17" ht="30.6" customHeight="1" x14ac:dyDescent="0.3">
      <c r="A42" s="12">
        <v>11406</v>
      </c>
      <c r="B42" s="329" t="s">
        <v>844</v>
      </c>
      <c r="C42" s="327">
        <v>319.04000000000002</v>
      </c>
      <c r="D42" s="213"/>
      <c r="E42" s="213"/>
      <c r="F42" s="284" t="str">
        <f>IF(ISNUMBER(C42),IF(OR(AND(ISBLANK(D42),ISBLANK(E42)),AND(D42="No",ISBLANK(E42))),"",IF(AND(ISBLANK(D42),ISNUMBER(E42)),Lookup!$C$11,IF(AND(D42="Yes",ISBLANK(E42)),Lookup!$C$12,IF(AND(D42="Yes",E42&gt;=C42),Lookup!$C$7,IF(AND(D42="No",E42&gt;=C42),Lookup!$C$8,IF(AND(D42="Yes",E42&lt;C42),Lookup!$C$9,IF(AND(D42="No",E42&lt;C42),Lookup!$C$10,"UnknownCase"))))))),Lookup!$C$13)</f>
        <v/>
      </c>
      <c r="G42" s="327">
        <v>319.04000000000002</v>
      </c>
      <c r="H42" s="213"/>
      <c r="I42" s="213"/>
      <c r="J42" s="298" t="str">
        <f>IF(ISNUMBER(G42),IF(OR(AND(ISBLANK(H42),ISBLANK(I42)),AND(H42="No",ISBLANK(I42))),"",IF(AND(ISBLANK(H42),ISNUMBER(I42)),Lookup!$C$11,IF(AND(H42="Yes",ISBLANK(I42)),Lookup!$C$12,IF(AND(H42="Yes",I42&gt;=G42),Lookup!$C$7,IF(AND(H42="No",I42&gt;=G42),Lookup!$C$8,IF(AND(H42="Yes",I42&lt;G42),Lookup!$C$9,IF(AND(H42="No",I42&lt;G42),Lookup!$C$10,"UnknownCase"))))))),Lookup!$C$13)</f>
        <v/>
      </c>
      <c r="L42" s="320">
        <v>310.37</v>
      </c>
      <c r="M42" s="213"/>
      <c r="N42" s="297" t="str">
        <f>IF(ISNUMBER(L42),IF(ISBLANK(M42),"",IF(M42&gt;=L42,Lookup!$C$14,Lookup!$C$15)),Lookup!$C$13)</f>
        <v/>
      </c>
      <c r="O42" s="320">
        <v>310.37</v>
      </c>
      <c r="P42" s="213"/>
      <c r="Q42" s="298" t="str">
        <f>IF(ISNUMBER(O42),IF(ISBLANK(P42),"",IF(P42&gt;=O42,Lookup!$C$14,Lookup!$C$15)),Lookup!$C$13)</f>
        <v/>
      </c>
    </row>
    <row r="43" spans="1:17" ht="30.6" customHeight="1" x14ac:dyDescent="0.3">
      <c r="A43" s="330">
        <v>11420</v>
      </c>
      <c r="B43" s="331" t="s">
        <v>117</v>
      </c>
      <c r="C43" s="327">
        <v>126.58</v>
      </c>
      <c r="D43" s="133"/>
      <c r="E43" s="213"/>
      <c r="F43" s="284" t="str">
        <f>IF(ISNUMBER(C43),IF(OR(AND(ISBLANK(D43),ISBLANK(E43)),AND(D43="No",ISBLANK(E43))),"",IF(AND(ISBLANK(D43),ISNUMBER(E43)),Lookup!$C$11,IF(AND(D43="Yes",ISBLANK(E43)),Lookup!$C$12,IF(AND(D43="Yes",E43&gt;=C43),Lookup!$C$7,IF(AND(D43="No",E43&gt;=C43),Lookup!$C$8,IF(AND(D43="Yes",E43&lt;C43),Lookup!$C$9,IF(AND(D43="No",E43&lt;C43),Lookup!$C$10,"UnknownCase"))))))),Lookup!$C$13)</f>
        <v/>
      </c>
      <c r="G43" s="327">
        <v>126.58</v>
      </c>
      <c r="H43" s="133"/>
      <c r="I43" s="213"/>
      <c r="J43" s="284" t="str">
        <f>IF(ISNUMBER(G43),IF(OR(AND(ISBLANK(H43),ISBLANK(I43)),AND(H43="No",ISBLANK(I43))),"",IF(AND(ISBLANK(H43),ISNUMBER(I43)),Lookup!$C$11,IF(AND(H43="Yes",ISBLANK(I43)),Lookup!$C$12,IF(AND(H43="Yes",I43&gt;=G43),Lookup!$C$7,IF(AND(H43="No",I43&gt;=G43),Lookup!$C$8,IF(AND(H43="Yes",I43&lt;G43),Lookup!$C$9,IF(AND(H43="No",I43&lt;G43),Lookup!$C$10,"UnknownCase"))))))),Lookup!$C$13)</f>
        <v/>
      </c>
      <c r="L43" s="320">
        <v>122.33</v>
      </c>
      <c r="M43" s="213"/>
      <c r="N43" s="7" t="str">
        <f>IF(ISNUMBER(L43),IF(ISBLANK(M43),"",IF(M43&gt;=L43,Lookup!$C$14,Lookup!$C$15)),Lookup!$C$13)</f>
        <v/>
      </c>
      <c r="O43" s="320">
        <v>122.33</v>
      </c>
      <c r="P43" s="213"/>
      <c r="Q43" s="284" t="str">
        <f>IF(ISNUMBER(O43),IF(ISBLANK(P43),"",IF(P43&gt;=O43,Lookup!$C$14,Lookup!$C$15)),Lookup!$C$13)</f>
        <v/>
      </c>
    </row>
    <row r="44" spans="1:17" ht="30.6" customHeight="1" x14ac:dyDescent="0.3">
      <c r="A44" s="330">
        <v>11421</v>
      </c>
      <c r="B44" s="331" t="s">
        <v>118</v>
      </c>
      <c r="C44" s="327">
        <v>159.75</v>
      </c>
      <c r="D44" s="133"/>
      <c r="E44" s="213"/>
      <c r="F44" s="284" t="str">
        <f>IF(ISNUMBER(C44),IF(OR(AND(ISBLANK(D44),ISBLANK(E44)),AND(D44="No",ISBLANK(E44))),"",IF(AND(ISBLANK(D44),ISNUMBER(E44)),Lookup!$C$11,IF(AND(D44="Yes",ISBLANK(E44)),Lookup!$C$12,IF(AND(D44="Yes",E44&gt;=C44),Lookup!$C$7,IF(AND(D44="No",E44&gt;=C44),Lookup!$C$8,IF(AND(D44="Yes",E44&lt;C44),Lookup!$C$9,IF(AND(D44="No",E44&lt;C44),Lookup!$C$10,"UnknownCase"))))))),Lookup!$C$13)</f>
        <v/>
      </c>
      <c r="G44" s="327">
        <v>159.75</v>
      </c>
      <c r="H44" s="133"/>
      <c r="I44" s="213"/>
      <c r="J44" s="284" t="str">
        <f>IF(ISNUMBER(G44),IF(OR(AND(ISBLANK(H44),ISBLANK(I44)),AND(H44="No",ISBLANK(I44))),"",IF(AND(ISBLANK(H44),ISNUMBER(I44)),Lookup!$C$11,IF(AND(H44="Yes",ISBLANK(I44)),Lookup!$C$12,IF(AND(H44="Yes",I44&gt;=G44),Lookup!$C$7,IF(AND(H44="No",I44&gt;=G44),Lookup!$C$8,IF(AND(H44="Yes",I44&lt;G44),Lookup!$C$9,IF(AND(H44="No",I44&lt;G44),Lookup!$C$10,"UnknownCase"))))))),Lookup!$C$13)</f>
        <v/>
      </c>
      <c r="L44" s="320">
        <v>153.97</v>
      </c>
      <c r="M44" s="213"/>
      <c r="N44" s="7" t="str">
        <f>IF(ISNUMBER(L44),IF(ISBLANK(M44),"",IF(M44&gt;=L44,Lookup!$C$14,Lookup!$C$15)),Lookup!$C$13)</f>
        <v/>
      </c>
      <c r="O44" s="320">
        <v>153.97</v>
      </c>
      <c r="P44" s="213"/>
      <c r="Q44" s="284" t="str">
        <f>IF(ISNUMBER(O44),IF(ISBLANK(P44),"",IF(P44&gt;=O44,Lookup!$C$14,Lookup!$C$15)),Lookup!$C$13)</f>
        <v/>
      </c>
    </row>
    <row r="45" spans="1:17" ht="30.6" customHeight="1" x14ac:dyDescent="0.3">
      <c r="A45" s="330">
        <v>11422</v>
      </c>
      <c r="B45" s="331" t="s">
        <v>119</v>
      </c>
      <c r="C45" s="327">
        <v>179.29</v>
      </c>
      <c r="D45" s="133"/>
      <c r="E45" s="213"/>
      <c r="F45" s="284" t="str">
        <f>IF(ISNUMBER(C45),IF(OR(AND(ISBLANK(D45),ISBLANK(E45)),AND(D45="No",ISBLANK(E45))),"",IF(AND(ISBLANK(D45),ISNUMBER(E45)),Lookup!$C$11,IF(AND(D45="Yes",ISBLANK(E45)),Lookup!$C$12,IF(AND(D45="Yes",E45&gt;=C45),Lookup!$C$7,IF(AND(D45="No",E45&gt;=C45),Lookup!$C$8,IF(AND(D45="Yes",E45&lt;C45),Lookup!$C$9,IF(AND(D45="No",E45&lt;C45),Lookup!$C$10,"UnknownCase"))))))),Lookup!$C$13)</f>
        <v/>
      </c>
      <c r="G45" s="327">
        <v>179.29</v>
      </c>
      <c r="H45" s="133"/>
      <c r="I45" s="213"/>
      <c r="J45" s="284" t="str">
        <f>IF(ISNUMBER(G45),IF(OR(AND(ISBLANK(H45),ISBLANK(I45)),AND(H45="No",ISBLANK(I45))),"",IF(AND(ISBLANK(H45),ISNUMBER(I45)),Lookup!$C$11,IF(AND(H45="Yes",ISBLANK(I45)),Lookup!$C$12,IF(AND(H45="Yes",I45&gt;=G45),Lookup!$C$7,IF(AND(H45="No",I45&gt;=G45),Lookup!$C$8,IF(AND(H45="Yes",I45&lt;G45),Lookup!$C$9,IF(AND(H45="No",I45&lt;G45),Lookup!$C$10,"UnknownCase"))))))),Lookup!$C$13)</f>
        <v/>
      </c>
      <c r="L45" s="320">
        <v>173.58</v>
      </c>
      <c r="M45" s="213"/>
      <c r="N45" s="7" t="str">
        <f>IF(ISNUMBER(L45),IF(ISBLANK(M45),"",IF(M45&gt;=L45,Lookup!$C$14,Lookup!$C$15)),Lookup!$C$13)</f>
        <v/>
      </c>
      <c r="O45" s="320">
        <v>173.58</v>
      </c>
      <c r="P45" s="213"/>
      <c r="Q45" s="284" t="str">
        <f>IF(ISNUMBER(O45),IF(ISBLANK(P45),"",IF(P45&gt;=O45,Lookup!$C$14,Lookup!$C$15)),Lookup!$C$13)</f>
        <v/>
      </c>
    </row>
    <row r="46" spans="1:17" ht="30.6" customHeight="1" x14ac:dyDescent="0.3">
      <c r="A46" s="330">
        <v>11423</v>
      </c>
      <c r="B46" s="331" t="s">
        <v>120</v>
      </c>
      <c r="C46" s="327">
        <v>205.51</v>
      </c>
      <c r="D46" s="133"/>
      <c r="E46" s="213"/>
      <c r="F46" s="284" t="str">
        <f>IF(ISNUMBER(C46),IF(OR(AND(ISBLANK(D46),ISBLANK(E46)),AND(D46="No",ISBLANK(E46))),"",IF(AND(ISBLANK(D46),ISNUMBER(E46)),Lookup!$C$11,IF(AND(D46="Yes",ISBLANK(E46)),Lookup!$C$12,IF(AND(D46="Yes",E46&gt;=C46),Lookup!$C$7,IF(AND(D46="No",E46&gt;=C46),Lookup!$C$8,IF(AND(D46="Yes",E46&lt;C46),Lookup!$C$9,IF(AND(D46="No",E46&lt;C46),Lookup!$C$10,"UnknownCase"))))))),Lookup!$C$13)</f>
        <v/>
      </c>
      <c r="G46" s="327">
        <v>205.51</v>
      </c>
      <c r="H46" s="133"/>
      <c r="I46" s="213"/>
      <c r="J46" s="284" t="str">
        <f>IF(ISNUMBER(G46),IF(OR(AND(ISBLANK(H46),ISBLANK(I46)),AND(H46="No",ISBLANK(I46))),"",IF(AND(ISBLANK(H46),ISNUMBER(I46)),Lookup!$C$11,IF(AND(H46="Yes",ISBLANK(I46)),Lookup!$C$12,IF(AND(H46="Yes",I46&gt;=G46),Lookup!$C$7,IF(AND(H46="No",I46&gt;=G46),Lookup!$C$8,IF(AND(H46="Yes",I46&lt;G46),Lookup!$C$9,IF(AND(H46="No",I46&lt;G46),Lookup!$C$10,"UnknownCase"))))))),Lookup!$C$13)</f>
        <v/>
      </c>
      <c r="L46" s="320">
        <v>200.01</v>
      </c>
      <c r="M46" s="213"/>
      <c r="N46" s="7" t="str">
        <f>IF(ISNUMBER(L46),IF(ISBLANK(M46),"",IF(M46&gt;=L46,Lookup!$C$14,Lookup!$C$15)),Lookup!$C$13)</f>
        <v/>
      </c>
      <c r="O46" s="320">
        <v>200.01</v>
      </c>
      <c r="P46" s="213"/>
      <c r="Q46" s="284" t="str">
        <f>IF(ISNUMBER(O46),IF(ISBLANK(P46),"",IF(P46&gt;=O46,Lookup!$C$14,Lookup!$C$15)),Lookup!$C$13)</f>
        <v/>
      </c>
    </row>
    <row r="47" spans="1:17" ht="30.6" customHeight="1" x14ac:dyDescent="0.3">
      <c r="A47" s="12">
        <v>11424</v>
      </c>
      <c r="B47" s="329" t="s">
        <v>845</v>
      </c>
      <c r="C47" s="327">
        <v>237.97</v>
      </c>
      <c r="D47" s="213"/>
      <c r="E47" s="213"/>
      <c r="F47" s="284" t="str">
        <f>IF(ISNUMBER(C47),IF(OR(AND(ISBLANK(D47),ISBLANK(E47)),AND(D47="No",ISBLANK(E47))),"",IF(AND(ISBLANK(D47),ISNUMBER(E47)),Lookup!$C$11,IF(AND(D47="Yes",ISBLANK(E47)),Lookup!$C$12,IF(AND(D47="Yes",E47&gt;=C47),Lookup!$C$7,IF(AND(D47="No",E47&gt;=C47),Lookup!$C$8,IF(AND(D47="Yes",E47&lt;C47),Lookup!$C$9,IF(AND(D47="No",E47&lt;C47),Lookup!$C$10,"UnknownCase"))))))),Lookup!$C$13)</f>
        <v/>
      </c>
      <c r="G47" s="327">
        <v>237.97</v>
      </c>
      <c r="H47" s="213"/>
      <c r="I47" s="213"/>
      <c r="J47" s="298" t="str">
        <f>IF(ISNUMBER(G47),IF(OR(AND(ISBLANK(H47),ISBLANK(I47)),AND(H47="No",ISBLANK(I47))),"",IF(AND(ISBLANK(H47),ISNUMBER(I47)),Lookup!$C$11,IF(AND(H47="Yes",ISBLANK(I47)),Lookup!$C$12,IF(AND(H47="Yes",I47&gt;=G47),Lookup!$C$7,IF(AND(H47="No",I47&gt;=G47),Lookup!$C$8,IF(AND(H47="Yes",I47&lt;G47),Lookup!$C$9,IF(AND(H47="No",I47&lt;G47),Lookup!$C$10,"UnknownCase"))))))),Lookup!$C$13)</f>
        <v/>
      </c>
      <c r="L47" s="320">
        <v>231.85</v>
      </c>
      <c r="M47" s="213"/>
      <c r="N47" s="297" t="str">
        <f>IF(ISNUMBER(L47),IF(ISBLANK(M47),"",IF(M47&gt;=L47,Lookup!$C$14,Lookup!$C$15)),Lookup!$C$13)</f>
        <v/>
      </c>
      <c r="O47" s="320">
        <v>231.85</v>
      </c>
      <c r="P47" s="213"/>
      <c r="Q47" s="298" t="str">
        <f>IF(ISNUMBER(O47),IF(ISBLANK(P47),"",IF(P47&gt;=O47,Lookup!$C$14,Lookup!$C$15)),Lookup!$C$13)</f>
        <v/>
      </c>
    </row>
    <row r="48" spans="1:17" ht="30.6" customHeight="1" x14ac:dyDescent="0.3">
      <c r="A48" s="12">
        <v>11426</v>
      </c>
      <c r="B48" s="329" t="s">
        <v>846</v>
      </c>
      <c r="C48" s="327">
        <v>327.99</v>
      </c>
      <c r="D48" s="213"/>
      <c r="E48" s="213"/>
      <c r="F48" s="284" t="str">
        <f>IF(ISNUMBER(C48),IF(OR(AND(ISBLANK(D48),ISBLANK(E48)),AND(D48="No",ISBLANK(E48))),"",IF(AND(ISBLANK(D48),ISNUMBER(E48)),Lookup!$C$11,IF(AND(D48="Yes",ISBLANK(E48)),Lookup!$C$12,IF(AND(D48="Yes",E48&gt;=C48),Lookup!$C$7,IF(AND(D48="No",E48&gt;=C48),Lookup!$C$8,IF(AND(D48="Yes",E48&lt;C48),Lookup!$C$9,IF(AND(D48="No",E48&lt;C48),Lookup!$C$10,"UnknownCase"))))))),Lookup!$C$13)</f>
        <v/>
      </c>
      <c r="G48" s="327">
        <v>327.99</v>
      </c>
      <c r="H48" s="213"/>
      <c r="I48" s="213"/>
      <c r="J48" s="298" t="str">
        <f>IF(ISNUMBER(G48),IF(OR(AND(ISBLANK(H48),ISBLANK(I48)),AND(H48="No",ISBLANK(I48))),"",IF(AND(ISBLANK(H48),ISNUMBER(I48)),Lookup!$C$11,IF(AND(H48="Yes",ISBLANK(I48)),Lookup!$C$12,IF(AND(H48="Yes",I48&gt;=G48),Lookup!$C$7,IF(AND(H48="No",I48&gt;=G48),Lookup!$C$8,IF(AND(H48="Yes",I48&lt;G48),Lookup!$C$9,IF(AND(H48="No",I48&lt;G48),Lookup!$C$10,"UnknownCase"))))))),Lookup!$C$13)</f>
        <v/>
      </c>
      <c r="L48" s="320">
        <v>320.63</v>
      </c>
      <c r="M48" s="213"/>
      <c r="N48" s="297" t="str">
        <f>IF(ISNUMBER(L48),IF(ISBLANK(M48),"",IF(M48&gt;=L48,Lookup!$C$14,Lookup!$C$15)),Lookup!$C$13)</f>
        <v/>
      </c>
      <c r="O48" s="320">
        <v>320.63</v>
      </c>
      <c r="P48" s="213"/>
      <c r="Q48" s="298" t="str">
        <f>IF(ISNUMBER(O48),IF(ISBLANK(P48),"",IF(P48&gt;=O48,Lookup!$C$14,Lookup!$C$15)),Lookup!$C$13)</f>
        <v/>
      </c>
    </row>
    <row r="49" spans="1:17" ht="30.6" customHeight="1" x14ac:dyDescent="0.3">
      <c r="A49" s="12">
        <v>11440</v>
      </c>
      <c r="B49" s="329" t="s">
        <v>847</v>
      </c>
      <c r="C49" s="327">
        <v>143.41999999999999</v>
      </c>
      <c r="D49" s="213"/>
      <c r="E49" s="213"/>
      <c r="F49" s="284" t="str">
        <f>IF(ISNUMBER(C49),IF(OR(AND(ISBLANK(D49),ISBLANK(E49)),AND(D49="No",ISBLANK(E49))),"",IF(AND(ISBLANK(D49),ISNUMBER(E49)),Lookup!$C$11,IF(AND(D49="Yes",ISBLANK(E49)),Lookup!$C$12,IF(AND(D49="Yes",E49&gt;=C49),Lookup!$C$7,IF(AND(D49="No",E49&gt;=C49),Lookup!$C$8,IF(AND(D49="Yes",E49&lt;C49),Lookup!$C$9,IF(AND(D49="No",E49&lt;C49),Lookup!$C$10,"UnknownCase"))))))),Lookup!$C$13)</f>
        <v/>
      </c>
      <c r="G49" s="327">
        <v>143.41999999999999</v>
      </c>
      <c r="H49" s="213"/>
      <c r="I49" s="213"/>
      <c r="J49" s="298" t="str">
        <f>IF(ISNUMBER(G49),IF(OR(AND(ISBLANK(H49),ISBLANK(I49)),AND(H49="No",ISBLANK(I49))),"",IF(AND(ISBLANK(H49),ISNUMBER(I49)),Lookup!$C$11,IF(AND(H49="Yes",ISBLANK(I49)),Lookup!$C$12,IF(AND(H49="Yes",I49&gt;=G49),Lookup!$C$7,IF(AND(H49="No",I49&gt;=G49),Lookup!$C$8,IF(AND(H49="Yes",I49&lt;G49),Lookup!$C$9,IF(AND(H49="No",I49&lt;G49),Lookup!$C$10,"UnknownCase"))))))),Lookup!$C$13)</f>
        <v/>
      </c>
      <c r="L49" s="320">
        <v>137.43</v>
      </c>
      <c r="M49" s="213"/>
      <c r="N49" s="297" t="str">
        <f>IF(ISNUMBER(L49),IF(ISBLANK(M49),"",IF(M49&gt;=L49,Lookup!$C$14,Lookup!$C$15)),Lookup!$C$13)</f>
        <v/>
      </c>
      <c r="O49" s="320">
        <v>137.43</v>
      </c>
      <c r="P49" s="213"/>
      <c r="Q49" s="298" t="str">
        <f>IF(ISNUMBER(O49),IF(ISBLANK(P49),"",IF(P49&gt;=O49,Lookup!$C$14,Lookup!$C$15)),Lookup!$C$13)</f>
        <v/>
      </c>
    </row>
    <row r="50" spans="1:17" ht="30.6" customHeight="1" x14ac:dyDescent="0.3">
      <c r="A50" s="12">
        <v>11441</v>
      </c>
      <c r="B50" s="329" t="s">
        <v>848</v>
      </c>
      <c r="C50" s="327">
        <v>174.27</v>
      </c>
      <c r="D50" s="213"/>
      <c r="E50" s="213"/>
      <c r="F50" s="284" t="str">
        <f>IF(ISNUMBER(C50),IF(OR(AND(ISBLANK(D50),ISBLANK(E50)),AND(D50="No",ISBLANK(E50))),"",IF(AND(ISBLANK(D50),ISNUMBER(E50)),Lookup!$C$11,IF(AND(D50="Yes",ISBLANK(E50)),Lookup!$C$12,IF(AND(D50="Yes",E50&gt;=C50),Lookup!$C$7,IF(AND(D50="No",E50&gt;=C50),Lookup!$C$8,IF(AND(D50="Yes",E50&lt;C50),Lookup!$C$9,IF(AND(D50="No",E50&lt;C50),Lookup!$C$10,"UnknownCase"))))))),Lookup!$C$13)</f>
        <v/>
      </c>
      <c r="G50" s="327">
        <v>174.27</v>
      </c>
      <c r="H50" s="213"/>
      <c r="I50" s="213"/>
      <c r="J50" s="298" t="str">
        <f>IF(ISNUMBER(G50),IF(OR(AND(ISBLANK(H50),ISBLANK(I50)),AND(H50="No",ISBLANK(I50))),"",IF(AND(ISBLANK(H50),ISNUMBER(I50)),Lookup!$C$11,IF(AND(H50="Yes",ISBLANK(I50)),Lookup!$C$12,IF(AND(H50="Yes",I50&gt;=G50),Lookup!$C$7,IF(AND(H50="No",I50&gt;=G50),Lookup!$C$8,IF(AND(H50="Yes",I50&lt;G50),Lookup!$C$9,IF(AND(H50="No",I50&lt;G50),Lookup!$C$10,"UnknownCase"))))))),Lookup!$C$13)</f>
        <v/>
      </c>
      <c r="L50" s="320">
        <v>167.45</v>
      </c>
      <c r="M50" s="213"/>
      <c r="N50" s="297" t="str">
        <f>IF(ISNUMBER(L50),IF(ISBLANK(M50),"",IF(M50&gt;=L50,Lookup!$C$14,Lookup!$C$15)),Lookup!$C$13)</f>
        <v/>
      </c>
      <c r="O50" s="320">
        <v>167.45</v>
      </c>
      <c r="P50" s="213"/>
      <c r="Q50" s="298" t="str">
        <f>IF(ISNUMBER(O50),IF(ISBLANK(P50),"",IF(P50&gt;=O50,Lookup!$C$14,Lookup!$C$15)),Lookup!$C$13)</f>
        <v/>
      </c>
    </row>
    <row r="51" spans="1:17" ht="30.6" customHeight="1" x14ac:dyDescent="0.3">
      <c r="A51" s="12">
        <v>11442</v>
      </c>
      <c r="B51" s="329" t="s">
        <v>849</v>
      </c>
      <c r="C51" s="327">
        <v>193.5</v>
      </c>
      <c r="D51" s="213"/>
      <c r="E51" s="213"/>
      <c r="F51" s="284" t="str">
        <f>IF(ISNUMBER(C51),IF(OR(AND(ISBLANK(D51),ISBLANK(E51)),AND(D51="No",ISBLANK(E51))),"",IF(AND(ISBLANK(D51),ISNUMBER(E51)),Lookup!$C$11,IF(AND(D51="Yes",ISBLANK(E51)),Lookup!$C$12,IF(AND(D51="Yes",E51&gt;=C51),Lookup!$C$7,IF(AND(D51="No",E51&gt;=C51),Lookup!$C$8,IF(AND(D51="Yes",E51&lt;C51),Lookup!$C$9,IF(AND(D51="No",E51&lt;C51),Lookup!$C$10,"UnknownCase"))))))),Lookup!$C$13)</f>
        <v/>
      </c>
      <c r="G51" s="327">
        <v>193.5</v>
      </c>
      <c r="H51" s="213"/>
      <c r="I51" s="213"/>
      <c r="J51" s="298" t="str">
        <f>IF(ISNUMBER(G51),IF(OR(AND(ISBLANK(H51),ISBLANK(I51)),AND(H51="No",ISBLANK(I51))),"",IF(AND(ISBLANK(H51),ISNUMBER(I51)),Lookup!$C$11,IF(AND(H51="Yes",ISBLANK(I51)),Lookup!$C$12,IF(AND(H51="Yes",I51&gt;=G51),Lookup!$C$7,IF(AND(H51="No",I51&gt;=G51),Lookup!$C$8,IF(AND(H51="Yes",I51&lt;G51),Lookup!$C$9,IF(AND(H51="No",I51&lt;G51),Lookup!$C$10,"UnknownCase"))))))),Lookup!$C$13)</f>
        <v/>
      </c>
      <c r="L51" s="320">
        <v>187.08</v>
      </c>
      <c r="M51" s="213"/>
      <c r="N51" s="297" t="str">
        <f>IF(ISNUMBER(L51),IF(ISBLANK(M51),"",IF(M51&gt;=L51,Lookup!$C$14,Lookup!$C$15)),Lookup!$C$13)</f>
        <v/>
      </c>
      <c r="O51" s="320">
        <v>187.08</v>
      </c>
      <c r="P51" s="213"/>
      <c r="Q51" s="298" t="str">
        <f>IF(ISNUMBER(O51),IF(ISBLANK(P51),"",IF(P51&gt;=O51,Lookup!$C$14,Lookup!$C$15)),Lookup!$C$13)</f>
        <v/>
      </c>
    </row>
    <row r="52" spans="1:17" ht="30.6" customHeight="1" x14ac:dyDescent="0.3">
      <c r="A52" s="12">
        <v>11443</v>
      </c>
      <c r="B52" s="329" t="s">
        <v>850</v>
      </c>
      <c r="C52" s="327">
        <v>228.05</v>
      </c>
      <c r="D52" s="213"/>
      <c r="E52" s="213"/>
      <c r="F52" s="284" t="str">
        <f>IF(ISNUMBER(C52),IF(OR(AND(ISBLANK(D52),ISBLANK(E52)),AND(D52="No",ISBLANK(E52))),"",IF(AND(ISBLANK(D52),ISNUMBER(E52)),Lookup!$C$11,IF(AND(D52="Yes",ISBLANK(E52)),Lookup!$C$12,IF(AND(D52="Yes",E52&gt;=C52),Lookup!$C$7,IF(AND(D52="No",E52&gt;=C52),Lookup!$C$8,IF(AND(D52="Yes",E52&lt;C52),Lookup!$C$9,IF(AND(D52="No",E52&lt;C52),Lookup!$C$10,"UnknownCase"))))))),Lookup!$C$13)</f>
        <v/>
      </c>
      <c r="G52" s="327">
        <v>228.05</v>
      </c>
      <c r="H52" s="213"/>
      <c r="I52" s="213"/>
      <c r="J52" s="298" t="str">
        <f>IF(ISNUMBER(G52),IF(OR(AND(ISBLANK(H52),ISBLANK(I52)),AND(H52="No",ISBLANK(I52))),"",IF(AND(ISBLANK(H52),ISNUMBER(I52)),Lookup!$C$11,IF(AND(H52="Yes",ISBLANK(I52)),Lookup!$C$12,IF(AND(H52="Yes",I52&gt;=G52),Lookup!$C$7,IF(AND(H52="No",I52&gt;=G52),Lookup!$C$8,IF(AND(H52="Yes",I52&lt;G52),Lookup!$C$9,IF(AND(H52="No",I52&lt;G52),Lookup!$C$10,"UnknownCase"))))))),Lookup!$C$13)</f>
        <v/>
      </c>
      <c r="L52" s="320">
        <v>221.59</v>
      </c>
      <c r="M52" s="213"/>
      <c r="N52" s="297" t="str">
        <f>IF(ISNUMBER(L52),IF(ISBLANK(M52),"",IF(M52&gt;=L52,Lookup!$C$14,Lookup!$C$15)),Lookup!$C$13)</f>
        <v/>
      </c>
      <c r="O52" s="320">
        <v>221.59</v>
      </c>
      <c r="P52" s="213"/>
      <c r="Q52" s="298" t="str">
        <f>IF(ISNUMBER(O52),IF(ISBLANK(P52),"",IF(P52&gt;=O52,Lookup!$C$14,Lookup!$C$15)),Lookup!$C$13)</f>
        <v/>
      </c>
    </row>
    <row r="53" spans="1:17" ht="30.6" customHeight="1" x14ac:dyDescent="0.3">
      <c r="A53" s="12">
        <v>11444</v>
      </c>
      <c r="B53" s="329" t="s">
        <v>851</v>
      </c>
      <c r="C53" s="327">
        <v>283.18</v>
      </c>
      <c r="D53" s="213"/>
      <c r="E53" s="213"/>
      <c r="F53" s="284" t="str">
        <f>IF(ISNUMBER(C53),IF(OR(AND(ISBLANK(D53),ISBLANK(E53)),AND(D53="No",ISBLANK(E53))),"",IF(AND(ISBLANK(D53),ISNUMBER(E53)),Lookup!$C$11,IF(AND(D53="Yes",ISBLANK(E53)),Lookup!$C$12,IF(AND(D53="Yes",E53&gt;=C53),Lookup!$C$7,IF(AND(D53="No",E53&gt;=C53),Lookup!$C$8,IF(AND(D53="Yes",E53&lt;C53),Lookup!$C$9,IF(AND(D53="No",E53&lt;C53),Lookup!$C$10,"UnknownCase"))))))),Lookup!$C$13)</f>
        <v/>
      </c>
      <c r="G53" s="327">
        <v>283.18</v>
      </c>
      <c r="H53" s="213"/>
      <c r="I53" s="213"/>
      <c r="J53" s="298" t="str">
        <f>IF(ISNUMBER(G53),IF(OR(AND(ISBLANK(H53),ISBLANK(I53)),AND(H53="No",ISBLANK(I53))),"",IF(AND(ISBLANK(H53),ISNUMBER(I53)),Lookup!$C$11,IF(AND(H53="Yes",ISBLANK(I53)),Lookup!$C$12,IF(AND(H53="Yes",I53&gt;=G53),Lookup!$C$7,IF(AND(H53="No",I53&gt;=G53),Lookup!$C$8,IF(AND(H53="Yes",I53&lt;G53),Lookup!$C$9,IF(AND(H53="No",I53&lt;G53),Lookup!$C$10,"UnknownCase"))))))),Lookup!$C$13)</f>
        <v/>
      </c>
      <c r="L53" s="320">
        <v>276.08</v>
      </c>
      <c r="M53" s="213"/>
      <c r="N53" s="297" t="str">
        <f>IF(ISNUMBER(L53),IF(ISBLANK(M53),"",IF(M53&gt;=L53,Lookup!$C$14,Lookup!$C$15)),Lookup!$C$13)</f>
        <v/>
      </c>
      <c r="O53" s="320">
        <v>276.08</v>
      </c>
      <c r="P53" s="213"/>
      <c r="Q53" s="298" t="str">
        <f>IF(ISNUMBER(O53),IF(ISBLANK(P53),"",IF(P53&gt;=O53,Lookup!$C$14,Lookup!$C$15)),Lookup!$C$13)</f>
        <v/>
      </c>
    </row>
    <row r="54" spans="1:17" ht="30.6" customHeight="1" x14ac:dyDescent="0.3">
      <c r="A54" s="12">
        <v>11446</v>
      </c>
      <c r="B54" s="329" t="s">
        <v>852</v>
      </c>
      <c r="C54" s="327">
        <v>383.8</v>
      </c>
      <c r="D54" s="213"/>
      <c r="E54" s="213"/>
      <c r="F54" s="284" t="str">
        <f>IF(ISNUMBER(C54),IF(OR(AND(ISBLANK(D54),ISBLANK(E54)),AND(D54="No",ISBLANK(E54))),"",IF(AND(ISBLANK(D54),ISNUMBER(E54)),Lookup!$C$11,IF(AND(D54="Yes",ISBLANK(E54)),Lookup!$C$12,IF(AND(D54="Yes",E54&gt;=C54),Lookup!$C$7,IF(AND(D54="No",E54&gt;=C54),Lookup!$C$8,IF(AND(D54="Yes",E54&lt;C54),Lookup!$C$9,IF(AND(D54="No",E54&lt;C54),Lookup!$C$10,"UnknownCase"))))))),Lookup!$C$13)</f>
        <v/>
      </c>
      <c r="G54" s="327">
        <v>383.8</v>
      </c>
      <c r="H54" s="213"/>
      <c r="I54" s="213"/>
      <c r="J54" s="298" t="str">
        <f>IF(ISNUMBER(G54),IF(OR(AND(ISBLANK(H54),ISBLANK(I54)),AND(H54="No",ISBLANK(I54))),"",IF(AND(ISBLANK(H54),ISNUMBER(I54)),Lookup!$C$11,IF(AND(H54="Yes",ISBLANK(I54)),Lookup!$C$12,IF(AND(H54="Yes",I54&gt;=G54),Lookup!$C$7,IF(AND(H54="No",I54&gt;=G54),Lookup!$C$8,IF(AND(H54="Yes",I54&lt;G54),Lookup!$C$9,IF(AND(H54="No",I54&lt;G54),Lookup!$C$10,"UnknownCase"))))))),Lookup!$C$13)</f>
        <v/>
      </c>
      <c r="L54" s="320">
        <v>375.18</v>
      </c>
      <c r="M54" s="213"/>
      <c r="N54" s="297" t="str">
        <f>IF(ISNUMBER(L54),IF(ISBLANK(M54),"",IF(M54&gt;=L54,Lookup!$C$14,Lookup!$C$15)),Lookup!$C$13)</f>
        <v/>
      </c>
      <c r="O54" s="320">
        <v>375.18</v>
      </c>
      <c r="P54" s="213"/>
      <c r="Q54" s="298" t="str">
        <f>IF(ISNUMBER(O54),IF(ISBLANK(P54),"",IF(P54&gt;=O54,Lookup!$C$14,Lookup!$C$15)),Lookup!$C$13)</f>
        <v/>
      </c>
    </row>
    <row r="55" spans="1:17" ht="30.6" customHeight="1" x14ac:dyDescent="0.3">
      <c r="A55" s="330">
        <v>11719</v>
      </c>
      <c r="B55" s="331" t="s">
        <v>121</v>
      </c>
      <c r="C55" s="327">
        <v>14.28</v>
      </c>
      <c r="D55" s="133"/>
      <c r="E55" s="213"/>
      <c r="F55" s="284" t="str">
        <f>IF(ISNUMBER(C55),IF(OR(AND(ISBLANK(D55),ISBLANK(E55)),AND(D55="No",ISBLANK(E55))),"",IF(AND(ISBLANK(D55),ISNUMBER(E55)),Lookup!$C$11,IF(AND(D55="Yes",ISBLANK(E55)),Lookup!$C$12,IF(AND(D55="Yes",E55&gt;=C55),Lookup!$C$7,IF(AND(D55="No",E55&gt;=C55),Lookup!$C$8,IF(AND(D55="Yes",E55&lt;C55),Lookup!$C$9,IF(AND(D55="No",E55&lt;C55),Lookup!$C$10,"UnknownCase"))))))),Lookup!$C$13)</f>
        <v/>
      </c>
      <c r="G55" s="327">
        <v>14.28</v>
      </c>
      <c r="H55" s="133"/>
      <c r="I55" s="213"/>
      <c r="J55" s="284" t="str">
        <f>IF(ISNUMBER(G55),IF(OR(AND(ISBLANK(H55),ISBLANK(I55)),AND(H55="No",ISBLANK(I55))),"",IF(AND(ISBLANK(H55),ISNUMBER(I55)),Lookup!$C$11,IF(AND(H55="Yes",ISBLANK(I55)),Lookup!$C$12,IF(AND(H55="Yes",I55&gt;=G55),Lookup!$C$7,IF(AND(H55="No",I55&gt;=G55),Lookup!$C$8,IF(AND(H55="Yes",I55&lt;G55),Lookup!$C$9,IF(AND(H55="No",I55&lt;G55),Lookup!$C$10,"UnknownCase"))))))),Lookup!$C$13)</f>
        <v/>
      </c>
      <c r="L55" s="320">
        <v>13.88</v>
      </c>
      <c r="M55" s="213"/>
      <c r="N55" s="7" t="str">
        <f>IF(ISNUMBER(L55),IF(ISBLANK(M55),"",IF(M55&gt;=L55,Lookup!$C$14,Lookup!$C$15)),Lookup!$C$13)</f>
        <v/>
      </c>
      <c r="O55" s="320">
        <v>13.88</v>
      </c>
      <c r="P55" s="213"/>
      <c r="Q55" s="284" t="str">
        <f>IF(ISNUMBER(O55),IF(ISBLANK(P55),"",IF(P55&gt;=O55,Lookup!$C$14,Lookup!$C$15)),Lookup!$C$13)</f>
        <v/>
      </c>
    </row>
    <row r="56" spans="1:17" ht="30.6" customHeight="1" x14ac:dyDescent="0.3">
      <c r="A56" s="330">
        <v>11720</v>
      </c>
      <c r="B56" s="331" t="s">
        <v>122</v>
      </c>
      <c r="C56" s="327">
        <v>32.83</v>
      </c>
      <c r="D56" s="133"/>
      <c r="E56" s="213"/>
      <c r="F56" s="284" t="str">
        <f>IF(ISNUMBER(C56),IF(OR(AND(ISBLANK(D56),ISBLANK(E56)),AND(D56="No",ISBLANK(E56))),"",IF(AND(ISBLANK(D56),ISNUMBER(E56)),Lookup!$C$11,IF(AND(D56="Yes",ISBLANK(E56)),Lookup!$C$12,IF(AND(D56="Yes",E56&gt;=C56),Lookup!$C$7,IF(AND(D56="No",E56&gt;=C56),Lookup!$C$8,IF(AND(D56="Yes",E56&lt;C56),Lookup!$C$9,IF(AND(D56="No",E56&lt;C56),Lookup!$C$10,"UnknownCase"))))))),Lookup!$C$13)</f>
        <v/>
      </c>
      <c r="G56" s="327">
        <v>32.83</v>
      </c>
      <c r="H56" s="133"/>
      <c r="I56" s="213"/>
      <c r="J56" s="284" t="str">
        <f>IF(ISNUMBER(G56),IF(OR(AND(ISBLANK(H56),ISBLANK(I56)),AND(H56="No",ISBLANK(I56))),"",IF(AND(ISBLANK(H56),ISNUMBER(I56)),Lookup!$C$11,IF(AND(H56="Yes",ISBLANK(I56)),Lookup!$C$12,IF(AND(H56="Yes",I56&gt;=G56),Lookup!$C$7,IF(AND(H56="No",I56&gt;=G56),Lookup!$C$8,IF(AND(H56="Yes",I56&lt;G56),Lookup!$C$9,IF(AND(H56="No",I56&lt;G56),Lookup!$C$10,"UnknownCase"))))))),Lookup!$C$13)</f>
        <v/>
      </c>
      <c r="L56" s="320">
        <v>31.9</v>
      </c>
      <c r="M56" s="213"/>
      <c r="N56" s="7" t="str">
        <f>IF(ISNUMBER(L56),IF(ISBLANK(M56),"",IF(M56&gt;=L56,Lookup!$C$14,Lookup!$C$15)),Lookup!$C$13)</f>
        <v/>
      </c>
      <c r="O56" s="320">
        <v>31.9</v>
      </c>
      <c r="P56" s="213"/>
      <c r="Q56" s="284" t="str">
        <f>IF(ISNUMBER(O56),IF(ISBLANK(P56),"",IF(P56&gt;=O56,Lookup!$C$14,Lookup!$C$15)),Lookup!$C$13)</f>
        <v/>
      </c>
    </row>
    <row r="57" spans="1:17" ht="30.6" customHeight="1" x14ac:dyDescent="0.3">
      <c r="A57" s="330">
        <v>11721</v>
      </c>
      <c r="B57" s="331" t="s">
        <v>123</v>
      </c>
      <c r="C57" s="327">
        <v>44.5</v>
      </c>
      <c r="D57" s="133"/>
      <c r="E57" s="213"/>
      <c r="F57" s="284" t="str">
        <f>IF(ISNUMBER(C57),IF(OR(AND(ISBLANK(D57),ISBLANK(E57)),AND(D57="No",ISBLANK(E57))),"",IF(AND(ISBLANK(D57),ISNUMBER(E57)),Lookup!$C$11,IF(AND(D57="Yes",ISBLANK(E57)),Lookup!$C$12,IF(AND(D57="Yes",E57&gt;=C57),Lookup!$C$7,IF(AND(D57="No",E57&gt;=C57),Lookup!$C$8,IF(AND(D57="Yes",E57&lt;C57),Lookup!$C$9,IF(AND(D57="No",E57&lt;C57),Lookup!$C$10,"UnknownCase"))))))),Lookup!$C$13)</f>
        <v/>
      </c>
      <c r="G57" s="327">
        <v>44.5</v>
      </c>
      <c r="H57" s="133"/>
      <c r="I57" s="213"/>
      <c r="J57" s="284" t="str">
        <f>IF(ISNUMBER(G57),IF(OR(AND(ISBLANK(H57),ISBLANK(I57)),AND(H57="No",ISBLANK(I57))),"",IF(AND(ISBLANK(H57),ISNUMBER(I57)),Lookup!$C$11,IF(AND(H57="Yes",ISBLANK(I57)),Lookup!$C$12,IF(AND(H57="Yes",I57&gt;=G57),Lookup!$C$7,IF(AND(H57="No",I57&gt;=G57),Lookup!$C$8,IF(AND(H57="Yes",I57&lt;G57),Lookup!$C$9,IF(AND(H57="No",I57&lt;G57),Lookup!$C$10,"UnknownCase"))))))),Lookup!$C$13)</f>
        <v/>
      </c>
      <c r="L57" s="320">
        <v>43.56</v>
      </c>
      <c r="M57" s="213"/>
      <c r="N57" s="7" t="str">
        <f>IF(ISNUMBER(L57),IF(ISBLANK(M57),"",IF(M57&gt;=L57,Lookup!$C$14,Lookup!$C$15)),Lookup!$C$13)</f>
        <v/>
      </c>
      <c r="O57" s="320">
        <v>43.56</v>
      </c>
      <c r="P57" s="213"/>
      <c r="Q57" s="284" t="str">
        <f>IF(ISNUMBER(O57),IF(ISBLANK(P57),"",IF(P57&gt;=O57,Lookup!$C$14,Lookup!$C$15)),Lookup!$C$13)</f>
        <v/>
      </c>
    </row>
    <row r="58" spans="1:17" ht="30.6" customHeight="1" x14ac:dyDescent="0.3">
      <c r="A58" s="330">
        <v>11730</v>
      </c>
      <c r="B58" s="331" t="s">
        <v>124</v>
      </c>
      <c r="C58" s="327">
        <v>114.72</v>
      </c>
      <c r="D58" s="133"/>
      <c r="E58" s="213"/>
      <c r="F58" s="284" t="str">
        <f>IF(ISNUMBER(C58),IF(OR(AND(ISBLANK(D58),ISBLANK(E58)),AND(D58="No",ISBLANK(E58))),"",IF(AND(ISBLANK(D58),ISNUMBER(E58)),Lookup!$C$11,IF(AND(D58="Yes",ISBLANK(E58)),Lookup!$C$12,IF(AND(D58="Yes",E58&gt;=C58),Lookup!$C$7,IF(AND(D58="No",E58&gt;=C58),Lookup!$C$8,IF(AND(D58="Yes",E58&lt;C58),Lookup!$C$9,IF(AND(D58="No",E58&lt;C58),Lookup!$C$10,"UnknownCase"))))))),Lookup!$C$13)</f>
        <v/>
      </c>
      <c r="G58" s="327">
        <v>114.72</v>
      </c>
      <c r="H58" s="133"/>
      <c r="I58" s="213"/>
      <c r="J58" s="284" t="str">
        <f>IF(ISNUMBER(G58),IF(OR(AND(ISBLANK(H58),ISBLANK(I58)),AND(H58="No",ISBLANK(I58))),"",IF(AND(ISBLANK(H58),ISNUMBER(I58)),Lookup!$C$11,IF(AND(H58="Yes",ISBLANK(I58)),Lookup!$C$12,IF(AND(H58="Yes",I58&gt;=G58),Lookup!$C$7,IF(AND(H58="No",I58&gt;=G58),Lookup!$C$8,IF(AND(H58="Yes",I58&lt;G58),Lookup!$C$9,IF(AND(H58="No",I58&lt;G58),Lookup!$C$10,"UnknownCase"))))))),Lookup!$C$13)</f>
        <v/>
      </c>
      <c r="L58" s="320">
        <v>110.21</v>
      </c>
      <c r="M58" s="213"/>
      <c r="N58" s="7" t="str">
        <f>IF(ISNUMBER(L58),IF(ISBLANK(M58),"",IF(M58&gt;=L58,Lookup!$C$14,Lookup!$C$15)),Lookup!$C$13)</f>
        <v/>
      </c>
      <c r="O58" s="320">
        <v>110.21</v>
      </c>
      <c r="P58" s="213"/>
      <c r="Q58" s="284" t="str">
        <f>IF(ISNUMBER(O58),IF(ISBLANK(P58),"",IF(P58&gt;=O58,Lookup!$C$14,Lookup!$C$15)),Lookup!$C$13)</f>
        <v/>
      </c>
    </row>
    <row r="59" spans="1:17" ht="30.6" customHeight="1" x14ac:dyDescent="0.3">
      <c r="A59" s="12">
        <v>11732</v>
      </c>
      <c r="B59" s="329" t="s">
        <v>853</v>
      </c>
      <c r="C59" s="327">
        <v>32.86</v>
      </c>
      <c r="D59" s="213"/>
      <c r="E59" s="213"/>
      <c r="F59" s="284" t="str">
        <f>IF(ISNUMBER(C59),IF(OR(AND(ISBLANK(D59),ISBLANK(E59)),AND(D59="No",ISBLANK(E59))),"",IF(AND(ISBLANK(D59),ISNUMBER(E59)),Lookup!$C$11,IF(AND(D59="Yes",ISBLANK(E59)),Lookup!$C$12,IF(AND(D59="Yes",E59&gt;=C59),Lookup!$C$7,IF(AND(D59="No",E59&gt;=C59),Lookup!$C$8,IF(AND(D59="Yes",E59&lt;C59),Lookup!$C$9,IF(AND(D59="No",E59&lt;C59),Lookup!$C$10,"UnknownCase"))))))),Lookup!$C$13)</f>
        <v/>
      </c>
      <c r="G59" s="327">
        <v>32.86</v>
      </c>
      <c r="H59" s="213"/>
      <c r="I59" s="213"/>
      <c r="J59" s="298" t="str">
        <f>IF(ISNUMBER(G59),IF(OR(AND(ISBLANK(H59),ISBLANK(I59)),AND(H59="No",ISBLANK(I59))),"",IF(AND(ISBLANK(H59),ISNUMBER(I59)),Lookup!$C$11,IF(AND(H59="Yes",ISBLANK(I59)),Lookup!$C$12,IF(AND(H59="Yes",I59&gt;=G59),Lookup!$C$7,IF(AND(H59="No",I59&gt;=G59),Lookup!$C$8,IF(AND(H59="Yes",I59&lt;G59),Lookup!$C$9,IF(AND(H59="No",I59&lt;G59),Lookup!$C$10,"UnknownCase"))))))),Lookup!$C$13)</f>
        <v/>
      </c>
      <c r="L59" s="317">
        <v>31.61</v>
      </c>
      <c r="M59" s="213"/>
      <c r="N59" s="297" t="str">
        <f>IF(ISNUMBER(L59),IF(ISBLANK(M59),"",IF(M59&gt;=L59,Lookup!$C$14,Lookup!$C$15)),Lookup!$C$13)</f>
        <v/>
      </c>
      <c r="O59" s="317">
        <v>31.61</v>
      </c>
      <c r="P59" s="213"/>
      <c r="Q59" s="298" t="str">
        <f>IF(ISNUMBER(O59),IF(ISBLANK(P59),"",IF(P59&gt;=O59,Lookup!$C$14,Lookup!$C$15)),Lookup!$C$13)</f>
        <v/>
      </c>
    </row>
    <row r="60" spans="1:17" ht="30.6" customHeight="1" x14ac:dyDescent="0.3">
      <c r="A60" s="330">
        <v>11740</v>
      </c>
      <c r="B60" s="331" t="s">
        <v>125</v>
      </c>
      <c r="C60" s="327">
        <v>57.62</v>
      </c>
      <c r="D60" s="133"/>
      <c r="E60" s="213"/>
      <c r="F60" s="284" t="str">
        <f>IF(ISNUMBER(C60),IF(OR(AND(ISBLANK(D60),ISBLANK(E60)),AND(D60="No",ISBLANK(E60))),"",IF(AND(ISBLANK(D60),ISNUMBER(E60)),Lookup!$C$11,IF(AND(D60="Yes",ISBLANK(E60)),Lookup!$C$12,IF(AND(D60="Yes",E60&gt;=C60),Lookup!$C$7,IF(AND(D60="No",E60&gt;=C60),Lookup!$C$8,IF(AND(D60="Yes",E60&lt;C60),Lookup!$C$9,IF(AND(D60="No",E60&lt;C60),Lookup!$C$10,"UnknownCase"))))))),Lookup!$C$13)</f>
        <v/>
      </c>
      <c r="G60" s="327">
        <v>57.62</v>
      </c>
      <c r="H60" s="133"/>
      <c r="I60" s="213"/>
      <c r="J60" s="284" t="str">
        <f>IF(ISNUMBER(G60),IF(OR(AND(ISBLANK(H60),ISBLANK(I60)),AND(H60="No",ISBLANK(I60))),"",IF(AND(ISBLANK(H60),ISNUMBER(I60)),Lookup!$C$11,IF(AND(H60="Yes",ISBLANK(I60)),Lookup!$C$12,IF(AND(H60="Yes",I60&gt;=G60),Lookup!$C$7,IF(AND(H60="No",I60&gt;=G60),Lookup!$C$8,IF(AND(H60="Yes",I60&lt;G60),Lookup!$C$9,IF(AND(H60="No",I60&lt;G60),Lookup!$C$10,"UnknownCase"))))))),Lookup!$C$13)</f>
        <v/>
      </c>
      <c r="L60" s="320">
        <v>55.67</v>
      </c>
      <c r="M60" s="213"/>
      <c r="N60" s="7" t="str">
        <f>IF(ISNUMBER(L60),IF(ISBLANK(M60),"",IF(M60&gt;=L60,Lookup!$C$14,Lookup!$C$15)),Lookup!$C$13)</f>
        <v/>
      </c>
      <c r="O60" s="320">
        <v>55.67</v>
      </c>
      <c r="P60" s="213"/>
      <c r="Q60" s="284" t="str">
        <f>IF(ISNUMBER(O60),IF(ISBLANK(P60),"",IF(P60&gt;=O60,Lookup!$C$14,Lookup!$C$15)),Lookup!$C$13)</f>
        <v/>
      </c>
    </row>
    <row r="61" spans="1:17" ht="30.6" customHeight="1" x14ac:dyDescent="0.3">
      <c r="A61" s="330">
        <v>11750</v>
      </c>
      <c r="B61" s="331" t="s">
        <v>126</v>
      </c>
      <c r="C61" s="327">
        <v>160.53</v>
      </c>
      <c r="D61" s="133"/>
      <c r="E61" s="213"/>
      <c r="F61" s="284" t="str">
        <f>IF(ISNUMBER(C61),IF(OR(AND(ISBLANK(D61),ISBLANK(E61)),AND(D61="No",ISBLANK(E61))),"",IF(AND(ISBLANK(D61),ISNUMBER(E61)),Lookup!$C$11,IF(AND(D61="Yes",ISBLANK(E61)),Lookup!$C$12,IF(AND(D61="Yes",E61&gt;=C61),Lookup!$C$7,IF(AND(D61="No",E61&gt;=C61),Lookup!$C$8,IF(AND(D61="Yes",E61&lt;C61),Lookup!$C$9,IF(AND(D61="No",E61&lt;C61),Lookup!$C$10,"UnknownCase"))))))),Lookup!$C$13)</f>
        <v/>
      </c>
      <c r="G61" s="327">
        <v>160.53</v>
      </c>
      <c r="H61" s="133"/>
      <c r="I61" s="213"/>
      <c r="J61" s="284" t="str">
        <f>IF(ISNUMBER(G61),IF(OR(AND(ISBLANK(H61),ISBLANK(I61)),AND(H61="No",ISBLANK(I61))),"",IF(AND(ISBLANK(H61),ISNUMBER(I61)),Lookup!$C$11,IF(AND(H61="Yes",ISBLANK(I61)),Lookup!$C$12,IF(AND(H61="Yes",I61&gt;=G61),Lookup!$C$7,IF(AND(H61="No",I61&gt;=G61),Lookup!$C$8,IF(AND(H61="Yes",I61&lt;G61),Lookup!$C$9,IF(AND(H61="No",I61&lt;G61),Lookup!$C$10,"UnknownCase"))))))),Lookup!$C$13)</f>
        <v/>
      </c>
      <c r="L61" s="320">
        <v>154.71</v>
      </c>
      <c r="M61" s="213"/>
      <c r="N61" s="7" t="str">
        <f>IF(ISNUMBER(L61),IF(ISBLANK(M61),"",IF(M61&gt;=L61,Lookup!$C$14,Lookup!$C$15)),Lookup!$C$13)</f>
        <v/>
      </c>
      <c r="O61" s="320">
        <v>154.71</v>
      </c>
      <c r="P61" s="213"/>
      <c r="Q61" s="284" t="str">
        <f>IF(ISNUMBER(O61),IF(ISBLANK(P61),"",IF(P61&gt;=O61,Lookup!$C$14,Lookup!$C$15)),Lookup!$C$13)</f>
        <v/>
      </c>
    </row>
    <row r="62" spans="1:17" ht="30.6" customHeight="1" x14ac:dyDescent="0.3">
      <c r="A62" s="330">
        <v>11765</v>
      </c>
      <c r="B62" s="331" t="s">
        <v>127</v>
      </c>
      <c r="C62" s="327">
        <v>165.65</v>
      </c>
      <c r="D62" s="133"/>
      <c r="E62" s="213"/>
      <c r="F62" s="284" t="str">
        <f>IF(ISNUMBER(C62),IF(OR(AND(ISBLANK(D62),ISBLANK(E62)),AND(D62="No",ISBLANK(E62))),"",IF(AND(ISBLANK(D62),ISNUMBER(E62)),Lookup!$C$11,IF(AND(D62="Yes",ISBLANK(E62)),Lookup!$C$12,IF(AND(D62="Yes",E62&gt;=C62),Lookup!$C$7,IF(AND(D62="No",E62&gt;=C62),Lookup!$C$8,IF(AND(D62="Yes",E62&lt;C62),Lookup!$C$9,IF(AND(D62="No",E62&lt;C62),Lookup!$C$10,"UnknownCase"))))))),Lookup!$C$13)</f>
        <v/>
      </c>
      <c r="G62" s="327">
        <v>165.65</v>
      </c>
      <c r="H62" s="133"/>
      <c r="I62" s="213"/>
      <c r="J62" s="284" t="str">
        <f>IF(ISNUMBER(G62),IF(OR(AND(ISBLANK(H62),ISBLANK(I62)),AND(H62="No",ISBLANK(I62))),"",IF(AND(ISBLANK(H62),ISNUMBER(I62)),Lookup!$C$11,IF(AND(H62="Yes",ISBLANK(I62)),Lookup!$C$12,IF(AND(H62="Yes",I62&gt;=G62),Lookup!$C$7,IF(AND(H62="No",I62&gt;=G62),Lookup!$C$8,IF(AND(H62="Yes",I62&lt;G62),Lookup!$C$9,IF(AND(H62="No",I62&lt;G62),Lookup!$C$10,"UnknownCase"))))))),Lookup!$C$13)</f>
        <v/>
      </c>
      <c r="L62" s="320">
        <v>159.05000000000001</v>
      </c>
      <c r="M62" s="213"/>
      <c r="N62" s="7" t="str">
        <f>IF(ISNUMBER(L62),IF(ISBLANK(M62),"",IF(M62&gt;=L62,Lookup!$C$14,Lookup!$C$15)),Lookup!$C$13)</f>
        <v/>
      </c>
      <c r="O62" s="320">
        <v>159.05000000000001</v>
      </c>
      <c r="P62" s="213"/>
      <c r="Q62" s="284" t="str">
        <f>IF(ISNUMBER(O62),IF(ISBLANK(P62),"",IF(P62&gt;=O62,Lookup!$C$14,Lookup!$C$15)),Lookup!$C$13)</f>
        <v/>
      </c>
    </row>
    <row r="63" spans="1:17" ht="30.6" customHeight="1" x14ac:dyDescent="0.3">
      <c r="A63" s="330">
        <v>11900</v>
      </c>
      <c r="B63" s="331" t="s">
        <v>128</v>
      </c>
      <c r="C63" s="327">
        <v>57.34</v>
      </c>
      <c r="D63" s="133"/>
      <c r="E63" s="213"/>
      <c r="F63" s="284" t="str">
        <f>IF(ISNUMBER(C63),IF(OR(AND(ISBLANK(D63),ISBLANK(E63)),AND(D63="No",ISBLANK(E63))),"",IF(AND(ISBLANK(D63),ISNUMBER(E63)),Lookup!$C$11,IF(AND(D63="Yes",ISBLANK(E63)),Lookup!$C$12,IF(AND(D63="Yes",E63&gt;=C63),Lookup!$C$7,IF(AND(D63="No",E63&gt;=C63),Lookup!$C$8,IF(AND(D63="Yes",E63&lt;C63),Lookup!$C$9,IF(AND(D63="No",E63&lt;C63),Lookup!$C$10,"UnknownCase"))))))),Lookup!$C$13)</f>
        <v/>
      </c>
      <c r="G63" s="327">
        <v>57.34</v>
      </c>
      <c r="H63" s="133"/>
      <c r="I63" s="213"/>
      <c r="J63" s="284" t="str">
        <f>IF(ISNUMBER(G63),IF(OR(AND(ISBLANK(H63),ISBLANK(I63)),AND(H63="No",ISBLANK(I63))),"",IF(AND(ISBLANK(H63),ISNUMBER(I63)),Lookup!$C$11,IF(AND(H63="Yes",ISBLANK(I63)),Lookup!$C$12,IF(AND(H63="Yes",I63&gt;=G63),Lookup!$C$7,IF(AND(H63="No",I63&gt;=G63),Lookup!$C$8,IF(AND(H63="Yes",I63&lt;G63),Lookup!$C$9,IF(AND(H63="No",I63&lt;G63),Lookup!$C$10,"UnknownCase"))))))),Lookup!$C$13)</f>
        <v/>
      </c>
      <c r="L63" s="317">
        <v>55.41</v>
      </c>
      <c r="M63" s="213"/>
      <c r="N63" s="7" t="str">
        <f>IF(ISNUMBER(L63),IF(ISBLANK(M63),"",IF(M63&gt;=L63,Lookup!$C$14,Lookup!$C$15)),Lookup!$C$13)</f>
        <v/>
      </c>
      <c r="O63" s="317">
        <v>55.41</v>
      </c>
      <c r="P63" s="213"/>
      <c r="Q63" s="284" t="str">
        <f>IF(ISNUMBER(O63),IF(ISBLANK(P63),"",IF(P63&gt;=O63,Lookup!$C$14,Lookup!$C$15)),Lookup!$C$13)</f>
        <v/>
      </c>
    </row>
    <row r="64" spans="1:17" ht="30.6" customHeight="1" x14ac:dyDescent="0.3">
      <c r="A64" s="330">
        <v>11901</v>
      </c>
      <c r="B64" s="331" t="s">
        <v>129</v>
      </c>
      <c r="C64" s="327">
        <v>70.010000000000005</v>
      </c>
      <c r="D64" s="133"/>
      <c r="E64" s="213"/>
      <c r="F64" s="284" t="str">
        <f>IF(ISNUMBER(C64),IF(OR(AND(ISBLANK(D64),ISBLANK(E64)),AND(D64="No",ISBLANK(E64))),"",IF(AND(ISBLANK(D64),ISNUMBER(E64)),Lookup!$C$11,IF(AND(D64="Yes",ISBLANK(E64)),Lookup!$C$12,IF(AND(D64="Yes",E64&gt;=C64),Lookup!$C$7,IF(AND(D64="No",E64&gt;=C64),Lookup!$C$8,IF(AND(D64="Yes",E64&lt;C64),Lookup!$C$9,IF(AND(D64="No",E64&lt;C64),Lookup!$C$10,"UnknownCase"))))))),Lookup!$C$13)</f>
        <v/>
      </c>
      <c r="G64" s="327">
        <v>70.010000000000005</v>
      </c>
      <c r="H64" s="133"/>
      <c r="I64" s="213"/>
      <c r="J64" s="284" t="str">
        <f>IF(ISNUMBER(G64),IF(OR(AND(ISBLANK(H64),ISBLANK(I64)),AND(H64="No",ISBLANK(I64))),"",IF(AND(ISBLANK(H64),ISNUMBER(I64)),Lookup!$C$11,IF(AND(H64="Yes",ISBLANK(I64)),Lookup!$C$12,IF(AND(H64="Yes",I64&gt;=G64),Lookup!$C$7,IF(AND(H64="No",I64&gt;=G64),Lookup!$C$8,IF(AND(H64="Yes",I64&lt;G64),Lookup!$C$9,IF(AND(H64="No",I64&lt;G64),Lookup!$C$10,"UnknownCase"))))))),Lookup!$C$13)</f>
        <v/>
      </c>
      <c r="L64" s="317">
        <v>67.73</v>
      </c>
      <c r="M64" s="213"/>
      <c r="N64" s="7" t="str">
        <f>IF(ISNUMBER(L64),IF(ISBLANK(M64),"",IF(M64&gt;=L64,Lookup!$C$14,Lookup!$C$15)),Lookup!$C$13)</f>
        <v/>
      </c>
      <c r="O64" s="317">
        <v>67.73</v>
      </c>
      <c r="P64" s="213"/>
      <c r="Q64" s="284" t="str">
        <f>IF(ISNUMBER(O64),IF(ISBLANK(P64),"",IF(P64&gt;=O64,Lookup!$C$14,Lookup!$C$15)),Lookup!$C$13)</f>
        <v/>
      </c>
    </row>
    <row r="65" spans="1:17" ht="30.6" customHeight="1" x14ac:dyDescent="0.3">
      <c r="A65" s="12">
        <v>11981</v>
      </c>
      <c r="B65" s="329" t="s">
        <v>712</v>
      </c>
      <c r="C65" s="327">
        <v>100.4</v>
      </c>
      <c r="D65" s="213"/>
      <c r="E65" s="213"/>
      <c r="F65" s="284" t="str">
        <f>IF(ISNUMBER(C65),IF(OR(AND(ISBLANK(D65),ISBLANK(E65)),AND(D65="No",ISBLANK(E65))),"",IF(AND(ISBLANK(D65),ISNUMBER(E65)),Lookup!$C$11,IF(AND(D65="Yes",ISBLANK(E65)),Lookup!$C$12,IF(AND(D65="Yes",E65&gt;=C65),Lookup!$C$7,IF(AND(D65="No",E65&gt;=C65),Lookup!$C$8,IF(AND(D65="Yes",E65&lt;C65),Lookup!$C$9,IF(AND(D65="No",E65&lt;C65),Lookup!$C$10,"UnknownCase"))))))),Lookup!$C$13)</f>
        <v/>
      </c>
      <c r="G65" s="327">
        <v>100.4</v>
      </c>
      <c r="H65" s="213"/>
      <c r="I65" s="213"/>
      <c r="J65" s="298" t="str">
        <f>IF(ISNUMBER(G65),IF(OR(AND(ISBLANK(H65),ISBLANK(I65)),AND(H65="No",ISBLANK(I65))),"",IF(AND(ISBLANK(H65),ISNUMBER(I65)),Lookup!$C$11,IF(AND(H65="Yes",ISBLANK(I65)),Lookup!$C$12,IF(AND(H65="Yes",I65&gt;=G65),Lookup!$C$7,IF(AND(H65="No",I65&gt;=G65),Lookup!$C$8,IF(AND(H65="Yes",I65&lt;G65),Lookup!$C$9,IF(AND(H65="No",I65&lt;G65),Lookup!$C$10,"UnknownCase"))))))),Lookup!$C$13)</f>
        <v/>
      </c>
      <c r="L65" s="317">
        <v>97.56</v>
      </c>
      <c r="M65" s="213"/>
      <c r="N65" s="297" t="str">
        <f>IF(ISNUMBER(L65),IF(ISBLANK(M65),"",IF(M65&gt;=L65,Lookup!$C$14,Lookup!$C$15)),Lookup!$C$13)</f>
        <v/>
      </c>
      <c r="O65" s="317">
        <v>97.56</v>
      </c>
      <c r="P65" s="213"/>
      <c r="Q65" s="298" t="str">
        <f>IF(ISNUMBER(O65),IF(ISBLANK(P65),"",IF(P65&gt;=O65,Lookup!$C$14,Lookup!$C$15)),Lookup!$C$13)</f>
        <v/>
      </c>
    </row>
    <row r="66" spans="1:17" ht="30.6" customHeight="1" x14ac:dyDescent="0.3">
      <c r="A66" s="12">
        <v>11982</v>
      </c>
      <c r="B66" s="329" t="s">
        <v>713</v>
      </c>
      <c r="C66" s="327">
        <v>110.71</v>
      </c>
      <c r="D66" s="213"/>
      <c r="E66" s="213"/>
      <c r="F66" s="284" t="str">
        <f>IF(ISNUMBER(C66),IF(OR(AND(ISBLANK(D66),ISBLANK(E66)),AND(D66="No",ISBLANK(E66))),"",IF(AND(ISBLANK(D66),ISNUMBER(E66)),Lookup!$C$11,IF(AND(D66="Yes",ISBLANK(E66)),Lookup!$C$12,IF(AND(D66="Yes",E66&gt;=C66),Lookup!$C$7,IF(AND(D66="No",E66&gt;=C66),Lookup!$C$8,IF(AND(D66="Yes",E66&lt;C66),Lookup!$C$9,IF(AND(D66="No",E66&lt;C66),Lookup!$C$10,"UnknownCase"))))))),Lookup!$C$13)</f>
        <v/>
      </c>
      <c r="G66" s="327">
        <v>110.71</v>
      </c>
      <c r="H66" s="213"/>
      <c r="I66" s="213"/>
      <c r="J66" s="298" t="str">
        <f>IF(ISNUMBER(G66),IF(OR(AND(ISBLANK(H66),ISBLANK(I66)),AND(H66="No",ISBLANK(I66))),"",IF(AND(ISBLANK(H66),ISNUMBER(I66)),Lookup!$C$11,IF(AND(H66="Yes",ISBLANK(I66)),Lookup!$C$12,IF(AND(H66="Yes",I66&gt;=G66),Lookup!$C$7,IF(AND(H66="No",I66&gt;=G66),Lookup!$C$8,IF(AND(H66="Yes",I66&lt;G66),Lookup!$C$9,IF(AND(H66="No",I66&lt;G66),Lookup!$C$10,"UnknownCase"))))))),Lookup!$C$13)</f>
        <v/>
      </c>
      <c r="L66" s="317">
        <v>106.63</v>
      </c>
      <c r="M66" s="213"/>
      <c r="N66" s="297" t="str">
        <f>IF(ISNUMBER(L66),IF(ISBLANK(M66),"",IF(M66&gt;=L66,Lookup!$C$14,Lookup!$C$15)),Lookup!$C$13)</f>
        <v/>
      </c>
      <c r="O66" s="317">
        <v>106.63</v>
      </c>
      <c r="P66" s="213"/>
      <c r="Q66" s="298" t="str">
        <f>IF(ISNUMBER(O66),IF(ISBLANK(P66),"",IF(P66&gt;=O66,Lookup!$C$14,Lookup!$C$15)),Lookup!$C$13)</f>
        <v/>
      </c>
    </row>
    <row r="67" spans="1:17" ht="30.6" customHeight="1" x14ac:dyDescent="0.3">
      <c r="A67" s="12">
        <v>11983</v>
      </c>
      <c r="B67" s="329" t="s">
        <v>714</v>
      </c>
      <c r="C67" s="327">
        <v>141.59</v>
      </c>
      <c r="D67" s="213"/>
      <c r="E67" s="213"/>
      <c r="F67" s="284" t="str">
        <f>IF(ISNUMBER(C67),IF(OR(AND(ISBLANK(D67),ISBLANK(E67)),AND(D67="No",ISBLANK(E67))),"",IF(AND(ISBLANK(D67),ISNUMBER(E67)),Lookup!$C$11,IF(AND(D67="Yes",ISBLANK(E67)),Lookup!$C$12,IF(AND(D67="Yes",E67&gt;=C67),Lookup!$C$7,IF(AND(D67="No",E67&gt;=C67),Lookup!$C$8,IF(AND(D67="Yes",E67&lt;C67),Lookup!$C$9,IF(AND(D67="No",E67&lt;C67),Lookup!$C$10,"UnknownCase"))))))),Lookup!$C$13)</f>
        <v/>
      </c>
      <c r="G67" s="327">
        <v>141.59</v>
      </c>
      <c r="H67" s="213"/>
      <c r="I67" s="213"/>
      <c r="J67" s="298" t="str">
        <f>IF(ISNUMBER(G67),IF(OR(AND(ISBLANK(H67),ISBLANK(I67)),AND(H67="No",ISBLANK(I67))),"",IF(AND(ISBLANK(H67),ISNUMBER(I67)),Lookup!$C$11,IF(AND(H67="Yes",ISBLANK(I67)),Lookup!$C$12,IF(AND(H67="Yes",I67&gt;=G67),Lookup!$C$7,IF(AND(H67="No",I67&gt;=G67),Lookup!$C$8,IF(AND(H67="Yes",I67&lt;G67),Lookup!$C$9,IF(AND(H67="No",I67&lt;G67),Lookup!$C$10,"UnknownCase"))))))),Lookup!$C$13)</f>
        <v/>
      </c>
      <c r="L67" s="317">
        <v>136.94999999999999</v>
      </c>
      <c r="M67" s="213"/>
      <c r="N67" s="297" t="str">
        <f>IF(ISNUMBER(L67),IF(ISBLANK(M67),"",IF(M67&gt;=L67,Lookup!$C$14,Lookup!$C$15)),Lookup!$C$13)</f>
        <v/>
      </c>
      <c r="O67" s="317">
        <v>136.94999999999999</v>
      </c>
      <c r="P67" s="213"/>
      <c r="Q67" s="298" t="str">
        <f>IF(ISNUMBER(O67),IF(ISBLANK(P67),"",IF(P67&gt;=O67,Lookup!$C$14,Lookup!$C$15)),Lookup!$C$13)</f>
        <v/>
      </c>
    </row>
    <row r="68" spans="1:17" ht="30.6" customHeight="1" x14ac:dyDescent="0.3">
      <c r="A68" s="12">
        <v>12002</v>
      </c>
      <c r="B68" s="329" t="s">
        <v>854</v>
      </c>
      <c r="C68" s="327">
        <v>113.92</v>
      </c>
      <c r="D68" s="213"/>
      <c r="E68" s="213"/>
      <c r="F68" s="284" t="str">
        <f>IF(ISNUMBER(C68),IF(OR(AND(ISBLANK(D68),ISBLANK(E68)),AND(D68="No",ISBLANK(E68))),"",IF(AND(ISBLANK(D68),ISNUMBER(E68)),Lookup!$C$11,IF(AND(D68="Yes",ISBLANK(E68)),Lookup!$C$12,IF(AND(D68="Yes",E68&gt;=C68),Lookup!$C$7,IF(AND(D68="No",E68&gt;=C68),Lookup!$C$8,IF(AND(D68="Yes",E68&lt;C68),Lookup!$C$9,IF(AND(D68="No",E68&lt;C68),Lookup!$C$10,"UnknownCase"))))))),Lookup!$C$13)</f>
        <v/>
      </c>
      <c r="G68" s="327">
        <v>113.92</v>
      </c>
      <c r="H68" s="213"/>
      <c r="I68" s="213"/>
      <c r="J68" s="298" t="str">
        <f>IF(ISNUMBER(G68),IF(OR(AND(ISBLANK(H68),ISBLANK(I68)),AND(H68="No",ISBLANK(I68))),"",IF(AND(ISBLANK(H68),ISNUMBER(I68)),Lookup!$C$11,IF(AND(H68="Yes",ISBLANK(I68)),Lookup!$C$12,IF(AND(H68="Yes",I68&gt;=G68),Lookup!$C$7,IF(AND(H68="No",I68&gt;=G68),Lookup!$C$8,IF(AND(H68="Yes",I68&lt;G68),Lookup!$C$9,IF(AND(H68="No",I68&lt;G68),Lookup!$C$10,"UnknownCase"))))))),Lookup!$C$13)</f>
        <v/>
      </c>
      <c r="L68" s="320">
        <v>110.38</v>
      </c>
      <c r="M68" s="213"/>
      <c r="N68" s="297" t="str">
        <f>IF(ISNUMBER(L68),IF(ISBLANK(M68),"",IF(M68&gt;=L68,Lookup!$C$14,Lookup!$C$15)),Lookup!$C$13)</f>
        <v/>
      </c>
      <c r="O68" s="320">
        <v>110.38</v>
      </c>
      <c r="P68" s="213"/>
      <c r="Q68" s="298" t="str">
        <f>IF(ISNUMBER(O68),IF(ISBLANK(P68),"",IF(P68&gt;=O68,Lookup!$C$14,Lookup!$C$15)),Lookup!$C$13)</f>
        <v/>
      </c>
    </row>
    <row r="69" spans="1:17" ht="30.6" customHeight="1" x14ac:dyDescent="0.3">
      <c r="A69" s="12">
        <v>12004</v>
      </c>
      <c r="B69" s="329" t="s">
        <v>855</v>
      </c>
      <c r="C69" s="327">
        <v>132.81</v>
      </c>
      <c r="D69" s="213"/>
      <c r="E69" s="213"/>
      <c r="F69" s="284" t="str">
        <f>IF(ISNUMBER(C69),IF(OR(AND(ISBLANK(D69),ISBLANK(E69)),AND(D69="No",ISBLANK(E69))),"",IF(AND(ISBLANK(D69),ISNUMBER(E69)),Lookup!$C$11,IF(AND(D69="Yes",ISBLANK(E69)),Lookup!$C$12,IF(AND(D69="Yes",E69&gt;=C69),Lookup!$C$7,IF(AND(D69="No",E69&gt;=C69),Lookup!$C$8,IF(AND(D69="Yes",E69&lt;C69),Lookup!$C$9,IF(AND(D69="No",E69&lt;C69),Lookup!$C$10,"UnknownCase"))))))),Lookup!$C$13)</f>
        <v/>
      </c>
      <c r="G69" s="327">
        <v>132.81</v>
      </c>
      <c r="H69" s="213"/>
      <c r="I69" s="213"/>
      <c r="J69" s="298" t="str">
        <f>IF(ISNUMBER(G69),IF(OR(AND(ISBLANK(H69),ISBLANK(I69)),AND(H69="No",ISBLANK(I69))),"",IF(AND(ISBLANK(H69),ISNUMBER(I69)),Lookup!$C$11,IF(AND(H69="Yes",ISBLANK(I69)),Lookup!$C$12,IF(AND(H69="Yes",I69&gt;=G69),Lookup!$C$7,IF(AND(H69="No",I69&gt;=G69),Lookup!$C$8,IF(AND(H69="Yes",I69&lt;G69),Lookup!$C$9,IF(AND(H69="No",I69&lt;G69),Lookup!$C$10,"UnknownCase"))))))),Lookup!$C$13)</f>
        <v/>
      </c>
      <c r="L69" s="320">
        <v>128.43</v>
      </c>
      <c r="M69" s="213"/>
      <c r="N69" s="297" t="str">
        <f>IF(ISNUMBER(L69),IF(ISBLANK(M69),"",IF(M69&gt;=L69,Lookup!$C$14,Lookup!$C$15)),Lookup!$C$13)</f>
        <v/>
      </c>
      <c r="O69" s="320">
        <v>128.43</v>
      </c>
      <c r="P69" s="213"/>
      <c r="Q69" s="298" t="str">
        <f>IF(ISNUMBER(O69),IF(ISBLANK(P69),"",IF(P69&gt;=O69,Lookup!$C$14,Lookup!$C$15)),Lookup!$C$13)</f>
        <v/>
      </c>
    </row>
    <row r="70" spans="1:17" ht="30.6" customHeight="1" x14ac:dyDescent="0.3">
      <c r="A70" s="12">
        <v>12005</v>
      </c>
      <c r="B70" s="329" t="s">
        <v>856</v>
      </c>
      <c r="C70" s="327">
        <v>176.88</v>
      </c>
      <c r="D70" s="213"/>
      <c r="E70" s="213"/>
      <c r="F70" s="284" t="str">
        <f>IF(ISNUMBER(C70),IF(OR(AND(ISBLANK(D70),ISBLANK(E70)),AND(D70="No",ISBLANK(E70))),"",IF(AND(ISBLANK(D70),ISNUMBER(E70)),Lookup!$C$11,IF(AND(D70="Yes",ISBLANK(E70)),Lookup!$C$12,IF(AND(D70="Yes",E70&gt;=C70),Lookup!$C$7,IF(AND(D70="No",E70&gt;=C70),Lookup!$C$8,IF(AND(D70="Yes",E70&lt;C70),Lookup!$C$9,IF(AND(D70="No",E70&lt;C70),Lookup!$C$10,"UnknownCase"))))))),Lookup!$C$13)</f>
        <v/>
      </c>
      <c r="G70" s="327">
        <v>176.88</v>
      </c>
      <c r="H70" s="213"/>
      <c r="I70" s="213"/>
      <c r="J70" s="298" t="str">
        <f>IF(ISNUMBER(G70),IF(OR(AND(ISBLANK(H70),ISBLANK(I70)),AND(H70="No",ISBLANK(I70))),"",IF(AND(ISBLANK(H70),ISNUMBER(I70)),Lookup!$C$11,IF(AND(H70="Yes",ISBLANK(I70)),Lookup!$C$12,IF(AND(H70="Yes",I70&gt;=G70),Lookup!$C$7,IF(AND(H70="No",I70&gt;=G70),Lookup!$C$8,IF(AND(H70="Yes",I70&lt;G70),Lookup!$C$9,IF(AND(H70="No",I70&lt;G70),Lookup!$C$10,"UnknownCase"))))))),Lookup!$C$13)</f>
        <v/>
      </c>
      <c r="L70" s="320">
        <v>170.93</v>
      </c>
      <c r="M70" s="213"/>
      <c r="N70" s="297" t="str">
        <f>IF(ISNUMBER(L70),IF(ISBLANK(M70),"",IF(M70&gt;=L70,Lookup!$C$14,Lookup!$C$15)),Lookup!$C$13)</f>
        <v/>
      </c>
      <c r="O70" s="320">
        <v>170.93</v>
      </c>
      <c r="P70" s="213"/>
      <c r="Q70" s="298" t="str">
        <f>IF(ISNUMBER(O70),IF(ISBLANK(P70),"",IF(P70&gt;=O70,Lookup!$C$14,Lookup!$C$15)),Lookup!$C$13)</f>
        <v/>
      </c>
    </row>
    <row r="71" spans="1:17" ht="30.6" customHeight="1" x14ac:dyDescent="0.3">
      <c r="A71" s="12">
        <v>12006</v>
      </c>
      <c r="B71" s="329" t="s">
        <v>857</v>
      </c>
      <c r="C71" s="327">
        <v>204.09</v>
      </c>
      <c r="D71" s="213"/>
      <c r="E71" s="213"/>
      <c r="F71" s="284" t="str">
        <f>IF(ISNUMBER(C71),IF(OR(AND(ISBLANK(D71),ISBLANK(E71)),AND(D71="No",ISBLANK(E71))),"",IF(AND(ISBLANK(D71),ISNUMBER(E71)),Lookup!$C$11,IF(AND(D71="Yes",ISBLANK(E71)),Lookup!$C$12,IF(AND(D71="Yes",E71&gt;=C71),Lookup!$C$7,IF(AND(D71="No",E71&gt;=C71),Lookup!$C$8,IF(AND(D71="Yes",E71&lt;C71),Lookup!$C$9,IF(AND(D71="No",E71&lt;C71),Lookup!$C$10,"UnknownCase"))))))),Lookup!$C$13)</f>
        <v/>
      </c>
      <c r="G71" s="327">
        <v>204.09</v>
      </c>
      <c r="H71" s="213"/>
      <c r="I71" s="213"/>
      <c r="J71" s="298" t="str">
        <f>IF(ISNUMBER(G71),IF(OR(AND(ISBLANK(H71),ISBLANK(I71)),AND(H71="No",ISBLANK(I71))),"",IF(AND(ISBLANK(H71),ISNUMBER(I71)),Lookup!$C$11,IF(AND(H71="Yes",ISBLANK(I71)),Lookup!$C$12,IF(AND(H71="Yes",I71&gt;=G71),Lookup!$C$7,IF(AND(H71="No",I71&gt;=G71),Lookup!$C$8,IF(AND(H71="Yes",I71&lt;G71),Lookup!$C$9,IF(AND(H71="No",I71&lt;G71),Lookup!$C$10,"UnknownCase"))))))),Lookup!$C$13)</f>
        <v/>
      </c>
      <c r="L71" s="320">
        <v>198.6</v>
      </c>
      <c r="M71" s="213"/>
      <c r="N71" s="297" t="str">
        <f>IF(ISNUMBER(L71),IF(ISBLANK(M71),"",IF(M71&gt;=L71,Lookup!$C$14,Lookup!$C$15)),Lookup!$C$13)</f>
        <v/>
      </c>
      <c r="O71" s="320">
        <v>198.6</v>
      </c>
      <c r="P71" s="213"/>
      <c r="Q71" s="298" t="str">
        <f>IF(ISNUMBER(O71),IF(ISBLANK(P71),"",IF(P71&gt;=O71,Lookup!$C$14,Lookup!$C$15)),Lookup!$C$13)</f>
        <v/>
      </c>
    </row>
    <row r="72" spans="1:17" ht="30.6" customHeight="1" x14ac:dyDescent="0.3">
      <c r="A72" s="12">
        <v>12007</v>
      </c>
      <c r="B72" s="329" t="s">
        <v>858</v>
      </c>
      <c r="C72" s="327">
        <v>231.63</v>
      </c>
      <c r="D72" s="213"/>
      <c r="E72" s="213"/>
      <c r="F72" s="284" t="str">
        <f>IF(ISNUMBER(C72),IF(OR(AND(ISBLANK(D72),ISBLANK(E72)),AND(D72="No",ISBLANK(E72))),"",IF(AND(ISBLANK(D72),ISNUMBER(E72)),Lookup!$C$11,IF(AND(D72="Yes",ISBLANK(E72)),Lookup!$C$12,IF(AND(D72="Yes",E72&gt;=C72),Lookup!$C$7,IF(AND(D72="No",E72&gt;=C72),Lookup!$C$8,IF(AND(D72="Yes",E72&lt;C72),Lookup!$C$9,IF(AND(D72="No",E72&lt;C72),Lookup!$C$10,"UnknownCase"))))))),Lookup!$C$13)</f>
        <v/>
      </c>
      <c r="G72" s="327">
        <v>231.63</v>
      </c>
      <c r="H72" s="213"/>
      <c r="I72" s="213"/>
      <c r="J72" s="298" t="str">
        <f>IF(ISNUMBER(G72),IF(OR(AND(ISBLANK(H72),ISBLANK(I72)),AND(H72="No",ISBLANK(I72))),"",IF(AND(ISBLANK(H72),ISNUMBER(I72)),Lookup!$C$11,IF(AND(H72="Yes",ISBLANK(I72)),Lookup!$C$12,IF(AND(H72="Yes",I72&gt;=G72),Lookup!$C$7,IF(AND(H72="No",I72&gt;=G72),Lookup!$C$8,IF(AND(H72="Yes",I72&lt;G72),Lookup!$C$9,IF(AND(H72="No",I72&lt;G72),Lookup!$C$10,"UnknownCase"))))))),Lookup!$C$13)</f>
        <v/>
      </c>
      <c r="L72" s="320">
        <v>221.54</v>
      </c>
      <c r="M72" s="213"/>
      <c r="N72" s="297" t="str">
        <f>IF(ISNUMBER(L72),IF(ISBLANK(M72),"",IF(M72&gt;=L72,Lookup!$C$14,Lookup!$C$15)),Lookup!$C$13)</f>
        <v/>
      </c>
      <c r="O72" s="320">
        <v>221.54</v>
      </c>
      <c r="P72" s="213"/>
      <c r="Q72" s="298" t="str">
        <f>IF(ISNUMBER(O72),IF(ISBLANK(P72),"",IF(P72&gt;=O72,Lookup!$C$14,Lookup!$C$15)),Lookup!$C$13)</f>
        <v/>
      </c>
    </row>
    <row r="73" spans="1:17" ht="30.6" customHeight="1" x14ac:dyDescent="0.3">
      <c r="A73" s="12">
        <v>12011</v>
      </c>
      <c r="B73" s="329" t="s">
        <v>859</v>
      </c>
      <c r="C73" s="327">
        <v>111.92</v>
      </c>
      <c r="D73" s="213"/>
      <c r="E73" s="213"/>
      <c r="F73" s="284" t="str">
        <f>IF(ISNUMBER(C73),IF(OR(AND(ISBLANK(D73),ISBLANK(E73)),AND(D73="No",ISBLANK(E73))),"",IF(AND(ISBLANK(D73),ISNUMBER(E73)),Lookup!$C$11,IF(AND(D73="Yes",ISBLANK(E73)),Lookup!$C$12,IF(AND(D73="Yes",E73&gt;=C73),Lookup!$C$7,IF(AND(D73="No",E73&gt;=C73),Lookup!$C$8,IF(AND(D73="Yes",E73&lt;C73),Lookup!$C$9,IF(AND(D73="No",E73&lt;C73),Lookup!$C$10,"UnknownCase"))))))),Lookup!$C$13)</f>
        <v/>
      </c>
      <c r="G73" s="327">
        <v>111.92</v>
      </c>
      <c r="H73" s="213"/>
      <c r="I73" s="213"/>
      <c r="J73" s="298" t="str">
        <f>IF(ISNUMBER(G73),IF(OR(AND(ISBLANK(H73),ISBLANK(I73)),AND(H73="No",ISBLANK(I73))),"",IF(AND(ISBLANK(H73),ISNUMBER(I73)),Lookup!$C$11,IF(AND(H73="Yes",ISBLANK(I73)),Lookup!$C$12,IF(AND(H73="Yes",I73&gt;=G73),Lookup!$C$7,IF(AND(H73="No",I73&gt;=G73),Lookup!$C$8,IF(AND(H73="Yes",I73&lt;G73),Lookup!$C$9,IF(AND(H73="No",I73&lt;G73),Lookup!$C$10,"UnknownCase"))))))),Lookup!$C$13)</f>
        <v/>
      </c>
      <c r="L73" s="320">
        <v>108.43</v>
      </c>
      <c r="M73" s="213"/>
      <c r="N73" s="297" t="str">
        <f>IF(ISNUMBER(L73),IF(ISBLANK(M73),"",IF(M73&gt;=L73,Lookup!$C$14,Lookup!$C$15)),Lookup!$C$13)</f>
        <v/>
      </c>
      <c r="O73" s="320">
        <v>108.43</v>
      </c>
      <c r="P73" s="213"/>
      <c r="Q73" s="298" t="str">
        <f>IF(ISNUMBER(O73),IF(ISBLANK(P73),"",IF(P73&gt;=O73,Lookup!$C$14,Lookup!$C$15)),Lookup!$C$13)</f>
        <v/>
      </c>
    </row>
    <row r="74" spans="1:17" ht="30.6" customHeight="1" x14ac:dyDescent="0.3">
      <c r="A74" s="12">
        <v>12013</v>
      </c>
      <c r="B74" s="329" t="s">
        <v>860</v>
      </c>
      <c r="C74" s="327">
        <v>116.58</v>
      </c>
      <c r="D74" s="213"/>
      <c r="E74" s="213"/>
      <c r="F74" s="284" t="str">
        <f>IF(ISNUMBER(C74),IF(OR(AND(ISBLANK(D74),ISBLANK(E74)),AND(D74="No",ISBLANK(E74))),"",IF(AND(ISBLANK(D74),ISNUMBER(E74)),Lookup!$C$11,IF(AND(D74="Yes",ISBLANK(E74)),Lookup!$C$12,IF(AND(D74="Yes",E74&gt;=C74),Lookup!$C$7,IF(AND(D74="No",E74&gt;=C74),Lookup!$C$8,IF(AND(D74="Yes",E74&lt;C74),Lookup!$C$9,IF(AND(D74="No",E74&lt;C74),Lookup!$C$10,"UnknownCase"))))))),Lookup!$C$13)</f>
        <v/>
      </c>
      <c r="G74" s="327">
        <v>116.58</v>
      </c>
      <c r="H74" s="213"/>
      <c r="I74" s="213"/>
      <c r="J74" s="298" t="str">
        <f>IF(ISNUMBER(G74),IF(OR(AND(ISBLANK(H74),ISBLANK(I74)),AND(H74="No",ISBLANK(I74))),"",IF(AND(ISBLANK(H74),ISNUMBER(I74)),Lookup!$C$11,IF(AND(H74="Yes",ISBLANK(I74)),Lookup!$C$12,IF(AND(H74="Yes",I74&gt;=G74),Lookup!$C$7,IF(AND(H74="No",I74&gt;=G74),Lookup!$C$8,IF(AND(H74="Yes",I74&lt;G74),Lookup!$C$9,IF(AND(H74="No",I74&lt;G74),Lookup!$C$10,"UnknownCase"))))))),Lookup!$C$13)</f>
        <v/>
      </c>
      <c r="L74" s="320">
        <v>112.96</v>
      </c>
      <c r="M74" s="213"/>
      <c r="N74" s="297" t="str">
        <f>IF(ISNUMBER(L74),IF(ISBLANK(M74),"",IF(M74&gt;=L74,Lookup!$C$14,Lookup!$C$15)),Lookup!$C$13)</f>
        <v/>
      </c>
      <c r="O74" s="320">
        <v>112.96</v>
      </c>
      <c r="P74" s="213"/>
      <c r="Q74" s="298" t="str">
        <f>IF(ISNUMBER(O74),IF(ISBLANK(P74),"",IF(P74&gt;=O74,Lookup!$C$14,Lookup!$C$15)),Lookup!$C$13)</f>
        <v/>
      </c>
    </row>
    <row r="75" spans="1:17" ht="30.6" customHeight="1" x14ac:dyDescent="0.3">
      <c r="A75" s="12">
        <v>12014</v>
      </c>
      <c r="B75" s="329" t="s">
        <v>861</v>
      </c>
      <c r="C75" s="327">
        <v>142.41999999999999</v>
      </c>
      <c r="D75" s="213"/>
      <c r="E75" s="213"/>
      <c r="F75" s="284" t="str">
        <f>IF(ISNUMBER(C75),IF(OR(AND(ISBLANK(D75),ISBLANK(E75)),AND(D75="No",ISBLANK(E75))),"",IF(AND(ISBLANK(D75),ISNUMBER(E75)),Lookup!$C$11,IF(AND(D75="Yes",ISBLANK(E75)),Lookup!$C$12,IF(AND(D75="Yes",E75&gt;=C75),Lookup!$C$7,IF(AND(D75="No",E75&gt;=C75),Lookup!$C$8,IF(AND(D75="Yes",E75&lt;C75),Lookup!$C$9,IF(AND(D75="No",E75&lt;C75),Lookup!$C$10,"UnknownCase"))))))),Lookup!$C$13)</f>
        <v/>
      </c>
      <c r="G75" s="327">
        <v>142.41999999999999</v>
      </c>
      <c r="H75" s="213"/>
      <c r="I75" s="213"/>
      <c r="J75" s="298" t="str">
        <f>IF(ISNUMBER(G75),IF(OR(AND(ISBLANK(H75),ISBLANK(I75)),AND(H75="No",ISBLANK(I75))),"",IF(AND(ISBLANK(H75),ISNUMBER(I75)),Lookup!$C$11,IF(AND(H75="Yes",ISBLANK(I75)),Lookup!$C$12,IF(AND(H75="Yes",I75&gt;=G75),Lookup!$C$7,IF(AND(H75="No",I75&gt;=G75),Lookup!$C$8,IF(AND(H75="Yes",I75&lt;G75),Lookup!$C$9,IF(AND(H75="No",I75&lt;G75),Lookup!$C$10,"UnknownCase"))))))),Lookup!$C$13)</f>
        <v/>
      </c>
      <c r="L75" s="320">
        <v>137.13999999999999</v>
      </c>
      <c r="M75" s="213"/>
      <c r="N75" s="297" t="str">
        <f>IF(ISNUMBER(L75),IF(ISBLANK(M75),"",IF(M75&gt;=L75,Lookup!$C$14,Lookup!$C$15)),Lookup!$C$13)</f>
        <v/>
      </c>
      <c r="O75" s="320">
        <v>137.13999999999999</v>
      </c>
      <c r="P75" s="213"/>
      <c r="Q75" s="298" t="str">
        <f>IF(ISNUMBER(O75),IF(ISBLANK(P75),"",IF(P75&gt;=O75,Lookup!$C$14,Lookup!$C$15)),Lookup!$C$13)</f>
        <v/>
      </c>
    </row>
    <row r="76" spans="1:17" ht="30.6" customHeight="1" x14ac:dyDescent="0.3">
      <c r="A76" s="12">
        <v>12015</v>
      </c>
      <c r="B76" s="329" t="s">
        <v>862</v>
      </c>
      <c r="C76" s="327">
        <v>171.93</v>
      </c>
      <c r="D76" s="213"/>
      <c r="E76" s="213"/>
      <c r="F76" s="284" t="str">
        <f>IF(ISNUMBER(C76),IF(OR(AND(ISBLANK(D76),ISBLANK(E76)),AND(D76="No",ISBLANK(E76))),"",IF(AND(ISBLANK(D76),ISNUMBER(E76)),Lookup!$C$11,IF(AND(D76="Yes",ISBLANK(E76)),Lookup!$C$12,IF(AND(D76="Yes",E76&gt;=C76),Lookup!$C$7,IF(AND(D76="No",E76&gt;=C76),Lookup!$C$8,IF(AND(D76="Yes",E76&lt;C76),Lookup!$C$9,IF(AND(D76="No",E76&lt;C76),Lookup!$C$10,"UnknownCase"))))))),Lookup!$C$13)</f>
        <v/>
      </c>
      <c r="G76" s="327">
        <v>171.93</v>
      </c>
      <c r="H76" s="213"/>
      <c r="I76" s="213"/>
      <c r="J76" s="298" t="str">
        <f>IF(ISNUMBER(G76),IF(OR(AND(ISBLANK(H76),ISBLANK(I76)),AND(H76="No",ISBLANK(I76))),"",IF(AND(ISBLANK(H76),ISNUMBER(I76)),Lookup!$C$11,IF(AND(H76="Yes",ISBLANK(I76)),Lookup!$C$12,IF(AND(H76="Yes",I76&gt;=G76),Lookup!$C$7,IF(AND(H76="No",I76&gt;=G76),Lookup!$C$8,IF(AND(H76="Yes",I76&lt;G76),Lookup!$C$9,IF(AND(H76="No",I76&lt;G76),Lookup!$C$10,"UnknownCase"))))))),Lookup!$C$13)</f>
        <v/>
      </c>
      <c r="L76" s="320">
        <v>167.07</v>
      </c>
      <c r="M76" s="213"/>
      <c r="N76" s="297" t="str">
        <f>IF(ISNUMBER(L76),IF(ISBLANK(M76),"",IF(M76&gt;=L76,Lookup!$C$14,Lookup!$C$15)),Lookup!$C$13)</f>
        <v/>
      </c>
      <c r="O76" s="320">
        <v>167.07</v>
      </c>
      <c r="P76" s="213"/>
      <c r="Q76" s="298" t="str">
        <f>IF(ISNUMBER(O76),IF(ISBLANK(P76),"",IF(P76&gt;=O76,Lookup!$C$14,Lookup!$C$15)),Lookup!$C$13)</f>
        <v/>
      </c>
    </row>
    <row r="77" spans="1:17" ht="30.6" customHeight="1" x14ac:dyDescent="0.3">
      <c r="A77" s="12">
        <v>12016</v>
      </c>
      <c r="B77" s="329" t="s">
        <v>863</v>
      </c>
      <c r="C77" s="327">
        <v>218.02</v>
      </c>
      <c r="D77" s="213"/>
      <c r="E77" s="213"/>
      <c r="F77" s="284" t="str">
        <f>IF(ISNUMBER(C77),IF(OR(AND(ISBLANK(D77),ISBLANK(E77)),AND(D77="No",ISBLANK(E77))),"",IF(AND(ISBLANK(D77),ISNUMBER(E77)),Lookup!$C$11,IF(AND(D77="Yes",ISBLANK(E77)),Lookup!$C$12,IF(AND(D77="Yes",E77&gt;=C77),Lookup!$C$7,IF(AND(D77="No",E77&gt;=C77),Lookup!$C$8,IF(AND(D77="Yes",E77&lt;C77),Lookup!$C$9,IF(AND(D77="No",E77&lt;C77),Lookup!$C$10,"UnknownCase"))))))),Lookup!$C$13)</f>
        <v/>
      </c>
      <c r="G77" s="327">
        <v>218.02</v>
      </c>
      <c r="H77" s="213"/>
      <c r="I77" s="213"/>
      <c r="J77" s="298" t="str">
        <f>IF(ISNUMBER(G77),IF(OR(AND(ISBLANK(H77),ISBLANK(I77)),AND(H77="No",ISBLANK(I77))),"",IF(AND(ISBLANK(H77),ISNUMBER(I77)),Lookup!$C$11,IF(AND(H77="Yes",ISBLANK(I77)),Lookup!$C$12,IF(AND(H77="Yes",I77&gt;=G77),Lookup!$C$7,IF(AND(H77="No",I77&gt;=G77),Lookup!$C$8,IF(AND(H77="Yes",I77&lt;G77),Lookup!$C$9,IF(AND(H77="No",I77&lt;G77),Lookup!$C$10,"UnknownCase"))))))),Lookup!$C$13)</f>
        <v/>
      </c>
      <c r="L77" s="320">
        <v>213.45</v>
      </c>
      <c r="M77" s="213"/>
      <c r="N77" s="297" t="str">
        <f>IF(ISNUMBER(L77),IF(ISBLANK(M77),"",IF(M77&gt;=L77,Lookup!$C$14,Lookup!$C$15)),Lookup!$C$13)</f>
        <v/>
      </c>
      <c r="O77" s="320">
        <v>213.45</v>
      </c>
      <c r="P77" s="213"/>
      <c r="Q77" s="298" t="str">
        <f>IF(ISNUMBER(O77),IF(ISBLANK(P77),"",IF(P77&gt;=O77,Lookup!$C$14,Lookup!$C$15)),Lookup!$C$13)</f>
        <v/>
      </c>
    </row>
    <row r="78" spans="1:17" ht="30.6" customHeight="1" x14ac:dyDescent="0.3">
      <c r="A78" s="12">
        <v>12017</v>
      </c>
      <c r="B78" s="329" t="s">
        <v>864</v>
      </c>
      <c r="C78" s="300" t="s">
        <v>14</v>
      </c>
      <c r="D78" s="285"/>
      <c r="E78" s="286"/>
      <c r="F78" s="284" t="str">
        <f>IF(ISNUMBER(C78),IF(OR(AND(ISBLANK(D78),ISBLANK(E78)),AND(D78="No",ISBLANK(E78))),"",IF(AND(ISBLANK(D78),ISNUMBER(E78)),Lookup!$C$11,IF(AND(D78="Yes",ISBLANK(E78)),Lookup!$C$12,IF(AND(D78="Yes",E78&gt;=C78),Lookup!$C$7,IF(AND(D78="No",E78&gt;=C78),Lookup!$C$8,IF(AND(D78="Yes",E78&lt;C78),Lookup!$C$9,IF(AND(D78="No",E78&lt;C78),Lookup!$C$10,"UnknownCase"))))))),Lookup!$C$13)</f>
        <v>No Medicare Fee Available</v>
      </c>
      <c r="G78" s="300" t="s">
        <v>14</v>
      </c>
      <c r="H78" s="285"/>
      <c r="I78" s="286"/>
      <c r="J78" s="298" t="str">
        <f>IF(ISNUMBER(G78),IF(OR(AND(ISBLANK(H78),ISBLANK(I78)),AND(H78="No",ISBLANK(I78))),"",IF(AND(ISBLANK(H78),ISNUMBER(I78)),Lookup!$C$11,IF(AND(H78="Yes",ISBLANK(I78)),Lookup!$C$12,IF(AND(H78="Yes",I78&gt;=G78),Lookup!$C$7,IF(AND(H78="No",I78&gt;=G78),Lookup!$C$8,IF(AND(H78="Yes",I78&lt;G78),Lookup!$C$9,IF(AND(H78="No",I78&lt;G78),Lookup!$C$10,"UnknownCase"))))))),Lookup!$C$13)</f>
        <v>No Medicare Fee Available</v>
      </c>
      <c r="L78" s="328">
        <v>148.41999999999999</v>
      </c>
      <c r="M78" s="213"/>
      <c r="N78" s="297" t="str">
        <f>IF(ISNUMBER(L78),IF(ISBLANK(M78),"",IF(M78&gt;=L78,Lookup!$C$14,Lookup!$C$15)),Lookup!$C$13)</f>
        <v/>
      </c>
      <c r="O78" s="328">
        <v>148.41999999999999</v>
      </c>
      <c r="P78" s="213"/>
      <c r="Q78" s="298" t="str">
        <f>IF(ISNUMBER(O78),IF(ISBLANK(P78),"",IF(P78&gt;=O78,Lookup!$C$14,Lookup!$C$15)),Lookup!$C$13)</f>
        <v/>
      </c>
    </row>
    <row r="79" spans="1:17" ht="30.6" customHeight="1" x14ac:dyDescent="0.3">
      <c r="A79" s="12">
        <v>12018</v>
      </c>
      <c r="B79" s="329" t="s">
        <v>865</v>
      </c>
      <c r="C79" s="300" t="s">
        <v>14</v>
      </c>
      <c r="D79" s="285"/>
      <c r="E79" s="286"/>
      <c r="F79" s="284" t="str">
        <f>IF(ISNUMBER(C79),IF(OR(AND(ISBLANK(D79),ISBLANK(E79)),AND(D79="No",ISBLANK(E79))),"",IF(AND(ISBLANK(D79),ISNUMBER(E79)),Lookup!$C$11,IF(AND(D79="Yes",ISBLANK(E79)),Lookup!$C$12,IF(AND(D79="Yes",E79&gt;=C79),Lookup!$C$7,IF(AND(D79="No",E79&gt;=C79),Lookup!$C$8,IF(AND(D79="Yes",E79&lt;C79),Lookup!$C$9,IF(AND(D79="No",E79&lt;C79),Lookup!$C$10,"UnknownCase"))))))),Lookup!$C$13)</f>
        <v>No Medicare Fee Available</v>
      </c>
      <c r="G79" s="300" t="s">
        <v>14</v>
      </c>
      <c r="H79" s="285"/>
      <c r="I79" s="286"/>
      <c r="J79" s="298" t="str">
        <f>IF(ISNUMBER(G79),IF(OR(AND(ISBLANK(H79),ISBLANK(I79)),AND(H79="No",ISBLANK(I79))),"",IF(AND(ISBLANK(H79),ISNUMBER(I79)),Lookup!$C$11,IF(AND(H79="Yes",ISBLANK(I79)),Lookup!$C$12,IF(AND(H79="Yes",I79&gt;=G79),Lookup!$C$7,IF(AND(H79="No",I79&gt;=G79),Lookup!$C$8,IF(AND(H79="Yes",I79&lt;G79),Lookup!$C$9,IF(AND(H79="No",I79&lt;G79),Lookup!$C$10,"UnknownCase"))))))),Lookup!$C$13)</f>
        <v>No Medicare Fee Available</v>
      </c>
      <c r="L79" s="328">
        <v>168.09</v>
      </c>
      <c r="M79" s="213"/>
      <c r="N79" s="297" t="str">
        <f>IF(ISNUMBER(L79),IF(ISBLANK(M79),"",IF(M79&gt;=L79,Lookup!$C$14,Lookup!$C$15)),Lookup!$C$13)</f>
        <v/>
      </c>
      <c r="O79" s="328">
        <v>168.09</v>
      </c>
      <c r="P79" s="213"/>
      <c r="Q79" s="298" t="str">
        <f>IF(ISNUMBER(O79),IF(ISBLANK(P79),"",IF(P79&gt;=O79,Lookup!$C$14,Lookup!$C$15)),Lookup!$C$13)</f>
        <v/>
      </c>
    </row>
    <row r="80" spans="1:17" ht="30.6" customHeight="1" x14ac:dyDescent="0.3">
      <c r="A80" s="12">
        <v>12020</v>
      </c>
      <c r="B80" s="329" t="s">
        <v>866</v>
      </c>
      <c r="C80" s="327">
        <v>299.08999999999997</v>
      </c>
      <c r="D80" s="213"/>
      <c r="E80" s="213"/>
      <c r="F80" s="284" t="str">
        <f>IF(ISNUMBER(C80),IF(OR(AND(ISBLANK(D80),ISBLANK(E80)),AND(D80="No",ISBLANK(E80))),"",IF(AND(ISBLANK(D80),ISNUMBER(E80)),Lookup!$C$11,IF(AND(D80="Yes",ISBLANK(E80)),Lookup!$C$12,IF(AND(D80="Yes",E80&gt;=C80),Lookup!$C$7,IF(AND(D80="No",E80&gt;=C80),Lookup!$C$8,IF(AND(D80="Yes",E80&lt;C80),Lookup!$C$9,IF(AND(D80="No",E80&lt;C80),Lookup!$C$10,"UnknownCase"))))))),Lookup!$C$13)</f>
        <v/>
      </c>
      <c r="G80" s="327">
        <v>299.08999999999997</v>
      </c>
      <c r="H80" s="213"/>
      <c r="I80" s="213"/>
      <c r="J80" s="298" t="str">
        <f>IF(ISNUMBER(G80),IF(OR(AND(ISBLANK(H80),ISBLANK(I80)),AND(H80="No",ISBLANK(I80))),"",IF(AND(ISBLANK(H80),ISNUMBER(I80)),Lookup!$C$11,IF(AND(H80="Yes",ISBLANK(I80)),Lookup!$C$12,IF(AND(H80="Yes",I80&gt;=G80),Lookup!$C$7,IF(AND(H80="No",I80&gt;=G80),Lookup!$C$8,IF(AND(H80="Yes",I80&lt;G80),Lookup!$C$9,IF(AND(H80="No",I80&lt;G80),Lookup!$C$10,"UnknownCase"))))))),Lookup!$C$13)</f>
        <v/>
      </c>
      <c r="L80" s="320">
        <v>289.02</v>
      </c>
      <c r="M80" s="213"/>
      <c r="N80" s="297" t="str">
        <f>IF(ISNUMBER(L80),IF(ISBLANK(M80),"",IF(M80&gt;=L80,Lookup!$C$14,Lookup!$C$15)),Lookup!$C$13)</f>
        <v/>
      </c>
      <c r="O80" s="320">
        <v>289.02</v>
      </c>
      <c r="P80" s="213"/>
      <c r="Q80" s="298" t="str">
        <f>IF(ISNUMBER(O80),IF(ISBLANK(P80),"",IF(P80&gt;=O80,Lookup!$C$14,Lookup!$C$15)),Lookup!$C$13)</f>
        <v/>
      </c>
    </row>
    <row r="81" spans="1:17" ht="30.6" customHeight="1" x14ac:dyDescent="0.3">
      <c r="A81" s="12">
        <v>12021</v>
      </c>
      <c r="B81" s="329" t="s">
        <v>866</v>
      </c>
      <c r="C81" s="327">
        <v>177.29</v>
      </c>
      <c r="D81" s="213"/>
      <c r="E81" s="213"/>
      <c r="F81" s="284" t="str">
        <f>IF(ISNUMBER(C81),IF(OR(AND(ISBLANK(D81),ISBLANK(E81)),AND(D81="No",ISBLANK(E81))),"",IF(AND(ISBLANK(D81),ISNUMBER(E81)),Lookup!$C$11,IF(AND(D81="Yes",ISBLANK(E81)),Lookup!$C$12,IF(AND(D81="Yes",E81&gt;=C81),Lookup!$C$7,IF(AND(D81="No",E81&gt;=C81),Lookup!$C$8,IF(AND(D81="Yes",E81&lt;C81),Lookup!$C$9,IF(AND(D81="No",E81&lt;C81),Lookup!$C$10,"UnknownCase"))))))),Lookup!$C$13)</f>
        <v/>
      </c>
      <c r="G81" s="327">
        <v>177.29</v>
      </c>
      <c r="H81" s="213"/>
      <c r="I81" s="213"/>
      <c r="J81" s="298" t="str">
        <f>IF(ISNUMBER(G81),IF(OR(AND(ISBLANK(H81),ISBLANK(I81)),AND(H81="No",ISBLANK(I81))),"",IF(AND(ISBLANK(H81),ISNUMBER(I81)),Lookup!$C$11,IF(AND(H81="Yes",ISBLANK(I81)),Lookup!$C$12,IF(AND(H81="Yes",I81&gt;=G81),Lookup!$C$7,IF(AND(H81="No",I81&gt;=G81),Lookup!$C$8,IF(AND(H81="Yes",I81&lt;G81),Lookup!$C$9,IF(AND(H81="No",I81&lt;G81),Lookup!$C$10,"UnknownCase"))))))),Lookup!$C$13)</f>
        <v/>
      </c>
      <c r="L81" s="320">
        <v>170.69</v>
      </c>
      <c r="M81" s="213"/>
      <c r="N81" s="297" t="str">
        <f>IF(ISNUMBER(L81),IF(ISBLANK(M81),"",IF(M81&gt;=L81,Lookup!$C$14,Lookup!$C$15)),Lookup!$C$13)</f>
        <v/>
      </c>
      <c r="O81" s="320">
        <v>170.69</v>
      </c>
      <c r="P81" s="213"/>
      <c r="Q81" s="298" t="str">
        <f>IF(ISNUMBER(O81),IF(ISBLANK(P81),"",IF(P81&gt;=O81,Lookup!$C$14,Lookup!$C$15)),Lookup!$C$13)</f>
        <v/>
      </c>
    </row>
    <row r="82" spans="1:17" ht="30.6" customHeight="1" x14ac:dyDescent="0.3">
      <c r="A82" s="12">
        <v>12031</v>
      </c>
      <c r="B82" s="329" t="s">
        <v>867</v>
      </c>
      <c r="C82" s="327">
        <v>261.97000000000003</v>
      </c>
      <c r="D82" s="213"/>
      <c r="E82" s="213"/>
      <c r="F82" s="284" t="str">
        <f>IF(ISNUMBER(C82),IF(OR(AND(ISBLANK(D82),ISBLANK(E82)),AND(D82="No",ISBLANK(E82))),"",IF(AND(ISBLANK(D82),ISNUMBER(E82)),Lookup!$C$11,IF(AND(D82="Yes",ISBLANK(E82)),Lookup!$C$12,IF(AND(D82="Yes",E82&gt;=C82),Lookup!$C$7,IF(AND(D82="No",E82&gt;=C82),Lookup!$C$8,IF(AND(D82="Yes",E82&lt;C82),Lookup!$C$9,IF(AND(D82="No",E82&lt;C82),Lookup!$C$10,"UnknownCase"))))))),Lookup!$C$13)</f>
        <v/>
      </c>
      <c r="G82" s="327">
        <v>261.97000000000003</v>
      </c>
      <c r="H82" s="213"/>
      <c r="I82" s="213"/>
      <c r="J82" s="298" t="str">
        <f>IF(ISNUMBER(G82),IF(OR(AND(ISBLANK(H82),ISBLANK(I82)),AND(H82="No",ISBLANK(I82))),"",IF(AND(ISBLANK(H82),ISNUMBER(I82)),Lookup!$C$11,IF(AND(H82="Yes",ISBLANK(I82)),Lookup!$C$12,IF(AND(H82="Yes",I82&gt;=G82),Lookup!$C$7,IF(AND(H82="No",I82&gt;=G82),Lookup!$C$8,IF(AND(H82="Yes",I82&lt;G82),Lookup!$C$9,IF(AND(H82="No",I82&lt;G82),Lookup!$C$10,"UnknownCase"))))))),Lookup!$C$13)</f>
        <v/>
      </c>
      <c r="L82" s="320">
        <v>251.69</v>
      </c>
      <c r="M82" s="213"/>
      <c r="N82" s="297" t="str">
        <f>IF(ISNUMBER(L82),IF(ISBLANK(M82),"",IF(M82&gt;=L82,Lookup!$C$14,Lookup!$C$15)),Lookup!$C$13)</f>
        <v/>
      </c>
      <c r="O82" s="320">
        <v>251.69</v>
      </c>
      <c r="P82" s="213"/>
      <c r="Q82" s="298" t="str">
        <f>IF(ISNUMBER(O82),IF(ISBLANK(P82),"",IF(P82&gt;=O82,Lookup!$C$14,Lookup!$C$15)),Lookup!$C$13)</f>
        <v/>
      </c>
    </row>
    <row r="83" spans="1:17" ht="30.6" customHeight="1" x14ac:dyDescent="0.3">
      <c r="A83" s="12">
        <v>12032</v>
      </c>
      <c r="B83" s="329" t="s">
        <v>868</v>
      </c>
      <c r="C83" s="327">
        <v>302.82</v>
      </c>
      <c r="D83" s="213"/>
      <c r="E83" s="213"/>
      <c r="F83" s="284" t="str">
        <f>IF(ISNUMBER(C83),IF(OR(AND(ISBLANK(D83),ISBLANK(E83)),AND(D83="No",ISBLANK(E83))),"",IF(AND(ISBLANK(D83),ISNUMBER(E83)),Lookup!$C$11,IF(AND(D83="Yes",ISBLANK(E83)),Lookup!$C$12,IF(AND(D83="Yes",E83&gt;=C83),Lookup!$C$7,IF(AND(D83="No",E83&gt;=C83),Lookup!$C$8,IF(AND(D83="Yes",E83&lt;C83),Lookup!$C$9,IF(AND(D83="No",E83&lt;C83),Lookup!$C$10,"UnknownCase"))))))),Lookup!$C$13)</f>
        <v/>
      </c>
      <c r="G83" s="327">
        <v>302.82</v>
      </c>
      <c r="H83" s="213"/>
      <c r="I83" s="213"/>
      <c r="J83" s="298" t="str">
        <f>IF(ISNUMBER(G83),IF(OR(AND(ISBLANK(H83),ISBLANK(I83)),AND(H83="No",ISBLANK(I83))),"",IF(AND(ISBLANK(H83),ISNUMBER(I83)),Lookup!$C$11,IF(AND(H83="Yes",ISBLANK(I83)),Lookup!$C$12,IF(AND(H83="Yes",I83&gt;=G83),Lookup!$C$7,IF(AND(H83="No",I83&gt;=G83),Lookup!$C$8,IF(AND(H83="Yes",I83&lt;G83),Lookup!$C$9,IF(AND(H83="No",I83&lt;G83),Lookup!$C$10,"UnknownCase"))))))),Lookup!$C$13)</f>
        <v/>
      </c>
      <c r="L83" s="320">
        <v>292.66000000000003</v>
      </c>
      <c r="M83" s="213"/>
      <c r="N83" s="297" t="str">
        <f>IF(ISNUMBER(L83),IF(ISBLANK(M83),"",IF(M83&gt;=L83,Lookup!$C$14,Lookup!$C$15)),Lookup!$C$13)</f>
        <v/>
      </c>
      <c r="O83" s="320">
        <v>292.66000000000003</v>
      </c>
      <c r="P83" s="213"/>
      <c r="Q83" s="298" t="str">
        <f>IF(ISNUMBER(O83),IF(ISBLANK(P83),"",IF(P83&gt;=O83,Lookup!$C$14,Lookup!$C$15)),Lookup!$C$13)</f>
        <v/>
      </c>
    </row>
    <row r="84" spans="1:17" ht="30.6" customHeight="1" x14ac:dyDescent="0.3">
      <c r="A84" s="12">
        <v>12034</v>
      </c>
      <c r="B84" s="329" t="s">
        <v>869</v>
      </c>
      <c r="C84" s="327">
        <v>333.63</v>
      </c>
      <c r="D84" s="213"/>
      <c r="E84" s="213"/>
      <c r="F84" s="284" t="str">
        <f>IF(ISNUMBER(C84),IF(OR(AND(ISBLANK(D84),ISBLANK(E84)),AND(D84="No",ISBLANK(E84))),"",IF(AND(ISBLANK(D84),ISNUMBER(E84)),Lookup!$C$11,IF(AND(D84="Yes",ISBLANK(E84)),Lookup!$C$12,IF(AND(D84="Yes",E84&gt;=C84),Lookup!$C$7,IF(AND(D84="No",E84&gt;=C84),Lookup!$C$8,IF(AND(D84="Yes",E84&lt;C84),Lookup!$C$9,IF(AND(D84="No",E84&lt;C84),Lookup!$C$10,"UnknownCase"))))))),Lookup!$C$13)</f>
        <v/>
      </c>
      <c r="G84" s="327">
        <v>333.63</v>
      </c>
      <c r="H84" s="213"/>
      <c r="I84" s="213"/>
      <c r="J84" s="298" t="str">
        <f>IF(ISNUMBER(G84),IF(OR(AND(ISBLANK(H84),ISBLANK(I84)),AND(H84="No",ISBLANK(I84))),"",IF(AND(ISBLANK(H84),ISNUMBER(I84)),Lookup!$C$11,IF(AND(H84="Yes",ISBLANK(I84)),Lookup!$C$12,IF(AND(H84="Yes",I84&gt;=G84),Lookup!$C$7,IF(AND(H84="No",I84&gt;=G84),Lookup!$C$8,IF(AND(H84="Yes",I84&lt;G84),Lookup!$C$9,IF(AND(H84="No",I84&lt;G84),Lookup!$C$10,"UnknownCase"))))))),Lookup!$C$13)</f>
        <v/>
      </c>
      <c r="L84" s="320">
        <v>321.64999999999998</v>
      </c>
      <c r="M84" s="213"/>
      <c r="N84" s="297" t="str">
        <f>IF(ISNUMBER(L84),IF(ISBLANK(M84),"",IF(M84&gt;=L84,Lookup!$C$14,Lookup!$C$15)),Lookup!$C$13)</f>
        <v/>
      </c>
      <c r="O84" s="320">
        <v>321.64999999999998</v>
      </c>
      <c r="P84" s="213"/>
      <c r="Q84" s="298" t="str">
        <f>IF(ISNUMBER(O84),IF(ISBLANK(P84),"",IF(P84&gt;=O84,Lookup!$C$14,Lookup!$C$15)),Lookup!$C$13)</f>
        <v/>
      </c>
    </row>
    <row r="85" spans="1:17" ht="30.6" customHeight="1" x14ac:dyDescent="0.3">
      <c r="A85" s="12">
        <v>12035</v>
      </c>
      <c r="B85" s="329" t="s">
        <v>870</v>
      </c>
      <c r="C85" s="327">
        <v>387.76</v>
      </c>
      <c r="D85" s="213"/>
      <c r="E85" s="213"/>
      <c r="F85" s="284" t="str">
        <f>IF(ISNUMBER(C85),IF(OR(AND(ISBLANK(D85),ISBLANK(E85)),AND(D85="No",ISBLANK(E85))),"",IF(AND(ISBLANK(D85),ISNUMBER(E85)),Lookup!$C$11,IF(AND(D85="Yes",ISBLANK(E85)),Lookup!$C$12,IF(AND(D85="Yes",E85&gt;=C85),Lookup!$C$7,IF(AND(D85="No",E85&gt;=C85),Lookup!$C$8,IF(AND(D85="Yes",E85&lt;C85),Lookup!$C$9,IF(AND(D85="No",E85&lt;C85),Lookup!$C$10,"UnknownCase"))))))),Lookup!$C$13)</f>
        <v/>
      </c>
      <c r="G85" s="327">
        <v>387.76</v>
      </c>
      <c r="H85" s="213"/>
      <c r="I85" s="213"/>
      <c r="J85" s="298" t="str">
        <f>IF(ISNUMBER(G85),IF(OR(AND(ISBLANK(H85),ISBLANK(I85)),AND(H85="No",ISBLANK(I85))),"",IF(AND(ISBLANK(H85),ISNUMBER(I85)),Lookup!$C$11,IF(AND(H85="Yes",ISBLANK(I85)),Lookup!$C$12,IF(AND(H85="Yes",I85&gt;=G85),Lookup!$C$7,IF(AND(H85="No",I85&gt;=G85),Lookup!$C$8,IF(AND(H85="Yes",I85&lt;G85),Lookup!$C$9,IF(AND(H85="No",I85&lt;G85),Lookup!$C$10,"UnknownCase"))))))),Lookup!$C$13)</f>
        <v/>
      </c>
      <c r="L85" s="320">
        <v>375.83</v>
      </c>
      <c r="M85" s="213"/>
      <c r="N85" s="297" t="str">
        <f>IF(ISNUMBER(L85),IF(ISBLANK(M85),"",IF(M85&gt;=L85,Lookup!$C$14,Lookup!$C$15)),Lookup!$C$13)</f>
        <v/>
      </c>
      <c r="O85" s="320">
        <v>375.83</v>
      </c>
      <c r="P85" s="213"/>
      <c r="Q85" s="298" t="str">
        <f>IF(ISNUMBER(O85),IF(ISBLANK(P85),"",IF(P85&gt;=O85,Lookup!$C$14,Lookup!$C$15)),Lookup!$C$13)</f>
        <v/>
      </c>
    </row>
    <row r="86" spans="1:17" ht="30.6" customHeight="1" x14ac:dyDescent="0.3">
      <c r="A86" s="12">
        <v>12036</v>
      </c>
      <c r="B86" s="329" t="s">
        <v>871</v>
      </c>
      <c r="C86" s="327">
        <v>432.06</v>
      </c>
      <c r="D86" s="213"/>
      <c r="E86" s="213"/>
      <c r="F86" s="284" t="str">
        <f>IF(ISNUMBER(C86),IF(OR(AND(ISBLANK(D86),ISBLANK(E86)),AND(D86="No",ISBLANK(E86))),"",IF(AND(ISBLANK(D86),ISNUMBER(E86)),Lookup!$C$11,IF(AND(D86="Yes",ISBLANK(E86)),Lookup!$C$12,IF(AND(D86="Yes",E86&gt;=C86),Lookup!$C$7,IF(AND(D86="No",E86&gt;=C86),Lookup!$C$8,IF(AND(D86="Yes",E86&lt;C86),Lookup!$C$9,IF(AND(D86="No",E86&lt;C86),Lookup!$C$10,"UnknownCase"))))))),Lookup!$C$13)</f>
        <v/>
      </c>
      <c r="G86" s="327">
        <v>432.06</v>
      </c>
      <c r="H86" s="213"/>
      <c r="I86" s="213"/>
      <c r="J86" s="298" t="str">
        <f>IF(ISNUMBER(G86),IF(OR(AND(ISBLANK(H86),ISBLANK(I86)),AND(H86="No",ISBLANK(I86))),"",IF(AND(ISBLANK(H86),ISNUMBER(I86)),Lookup!$C$11,IF(AND(H86="Yes",ISBLANK(I86)),Lookup!$C$12,IF(AND(H86="Yes",I86&gt;=G86),Lookup!$C$7,IF(AND(H86="No",I86&gt;=G86),Lookup!$C$8,IF(AND(H86="Yes",I86&lt;G86),Lookup!$C$9,IF(AND(H86="No",I86&lt;G86),Lookup!$C$10,"UnknownCase"))))))),Lookup!$C$13)</f>
        <v/>
      </c>
      <c r="L86" s="320">
        <v>420.52</v>
      </c>
      <c r="M86" s="213"/>
      <c r="N86" s="297" t="str">
        <f>IF(ISNUMBER(L86),IF(ISBLANK(M86),"",IF(M86&gt;=L86,Lookup!$C$14,Lookup!$C$15)),Lookup!$C$13)</f>
        <v/>
      </c>
      <c r="O86" s="320">
        <v>420.52</v>
      </c>
      <c r="P86" s="213"/>
      <c r="Q86" s="298" t="str">
        <f>IF(ISNUMBER(O86),IF(ISBLANK(P86),"",IF(P86&gt;=O86,Lookup!$C$14,Lookup!$C$15)),Lookup!$C$13)</f>
        <v/>
      </c>
    </row>
    <row r="87" spans="1:17" ht="30.6" customHeight="1" x14ac:dyDescent="0.3">
      <c r="A87" s="12">
        <v>12037</v>
      </c>
      <c r="B87" s="329" t="s">
        <v>872</v>
      </c>
      <c r="C87" s="327">
        <v>485.4</v>
      </c>
      <c r="D87" s="213"/>
      <c r="E87" s="213"/>
      <c r="F87" s="284" t="str">
        <f>IF(ISNUMBER(C87),IF(OR(AND(ISBLANK(D87),ISBLANK(E87)),AND(D87="No",ISBLANK(E87))),"",IF(AND(ISBLANK(D87),ISNUMBER(E87)),Lookup!$C$11,IF(AND(D87="Yes",ISBLANK(E87)),Lookup!$C$12,IF(AND(D87="Yes",E87&gt;=C87),Lookup!$C$7,IF(AND(D87="No",E87&gt;=C87),Lookup!$C$8,IF(AND(D87="Yes",E87&lt;C87),Lookup!$C$9,IF(AND(D87="No",E87&lt;C87),Lookup!$C$10,"UnknownCase"))))))),Lookup!$C$13)</f>
        <v/>
      </c>
      <c r="G87" s="327">
        <v>485.4</v>
      </c>
      <c r="H87" s="213"/>
      <c r="I87" s="213"/>
      <c r="J87" s="298" t="str">
        <f>IF(ISNUMBER(G87),IF(OR(AND(ISBLANK(H87),ISBLANK(I87)),AND(H87="No",ISBLANK(I87))),"",IF(AND(ISBLANK(H87),ISNUMBER(I87)),Lookup!$C$11,IF(AND(H87="Yes",ISBLANK(I87)),Lookup!$C$12,IF(AND(H87="Yes",I87&gt;=G87),Lookup!$C$7,IF(AND(H87="No",I87&gt;=G87),Lookup!$C$8,IF(AND(H87="Yes",I87&lt;G87),Lookup!$C$9,IF(AND(H87="No",I87&lt;G87),Lookup!$C$10,"UnknownCase"))))))),Lookup!$C$13)</f>
        <v/>
      </c>
      <c r="L87" s="320">
        <v>471.71</v>
      </c>
      <c r="M87" s="213"/>
      <c r="N87" s="297" t="str">
        <f>IF(ISNUMBER(L87),IF(ISBLANK(M87),"",IF(M87&gt;=L87,Lookup!$C$14,Lookup!$C$15)),Lookup!$C$13)</f>
        <v/>
      </c>
      <c r="O87" s="320">
        <v>471.71</v>
      </c>
      <c r="P87" s="213"/>
      <c r="Q87" s="298" t="str">
        <f>IF(ISNUMBER(O87),IF(ISBLANK(P87),"",IF(P87&gt;=O87,Lookup!$C$14,Lookup!$C$15)),Lookup!$C$13)</f>
        <v/>
      </c>
    </row>
    <row r="88" spans="1:17" ht="30.6" customHeight="1" x14ac:dyDescent="0.3">
      <c r="A88" s="12">
        <v>12041</v>
      </c>
      <c r="B88" s="329" t="s">
        <v>873</v>
      </c>
      <c r="C88" s="327">
        <v>262.67</v>
      </c>
      <c r="D88" s="213"/>
      <c r="E88" s="213"/>
      <c r="F88" s="284" t="str">
        <f>IF(ISNUMBER(C88),IF(OR(AND(ISBLANK(D88),ISBLANK(E88)),AND(D88="No",ISBLANK(E88))),"",IF(AND(ISBLANK(D88),ISNUMBER(E88)),Lookup!$C$11,IF(AND(D88="Yes",ISBLANK(E88)),Lookup!$C$12,IF(AND(D88="Yes",E88&gt;=C88),Lookup!$C$7,IF(AND(D88="No",E88&gt;=C88),Lookup!$C$8,IF(AND(D88="Yes",E88&lt;C88),Lookup!$C$9,IF(AND(D88="No",E88&lt;C88),Lookup!$C$10,"UnknownCase"))))))),Lookup!$C$13)</f>
        <v/>
      </c>
      <c r="G88" s="327">
        <v>262.67</v>
      </c>
      <c r="H88" s="213"/>
      <c r="I88" s="213"/>
      <c r="J88" s="298" t="str">
        <f>IF(ISNUMBER(G88),IF(OR(AND(ISBLANK(H88),ISBLANK(I88)),AND(H88="No",ISBLANK(I88))),"",IF(AND(ISBLANK(H88),ISNUMBER(I88)),Lookup!$C$11,IF(AND(H88="Yes",ISBLANK(I88)),Lookup!$C$12,IF(AND(H88="Yes",I88&gt;=G88),Lookup!$C$7,IF(AND(H88="No",I88&gt;=G88),Lookup!$C$8,IF(AND(H88="Yes",I88&lt;G88),Lookup!$C$9,IF(AND(H88="No",I88&lt;G88),Lookup!$C$10,"UnknownCase"))))))),Lookup!$C$13)</f>
        <v/>
      </c>
      <c r="L88" s="320">
        <v>252.99</v>
      </c>
      <c r="M88" s="213"/>
      <c r="N88" s="297" t="str">
        <f>IF(ISNUMBER(L88),IF(ISBLANK(M88),"",IF(M88&gt;=L88,Lookup!$C$14,Lookup!$C$15)),Lookup!$C$13)</f>
        <v/>
      </c>
      <c r="O88" s="320">
        <v>252.99</v>
      </c>
      <c r="P88" s="213"/>
      <c r="Q88" s="298" t="str">
        <f>IF(ISNUMBER(O88),IF(ISBLANK(P88),"",IF(P88&gt;=O88,Lookup!$C$14,Lookup!$C$15)),Lookup!$C$13)</f>
        <v/>
      </c>
    </row>
    <row r="89" spans="1:17" ht="30.6" customHeight="1" x14ac:dyDescent="0.3">
      <c r="A89" s="12">
        <v>12044</v>
      </c>
      <c r="B89" s="329" t="s">
        <v>874</v>
      </c>
      <c r="C89" s="327">
        <v>381.24</v>
      </c>
      <c r="D89" s="213"/>
      <c r="E89" s="213"/>
      <c r="F89" s="284" t="str">
        <f>IF(ISNUMBER(C89),IF(OR(AND(ISBLANK(D89),ISBLANK(E89)),AND(D89="No",ISBLANK(E89))),"",IF(AND(ISBLANK(D89),ISNUMBER(E89)),Lookup!$C$11,IF(AND(D89="Yes",ISBLANK(E89)),Lookup!$C$12,IF(AND(D89="Yes",E89&gt;=C89),Lookup!$C$7,IF(AND(D89="No",E89&gt;=C89),Lookup!$C$8,IF(AND(D89="Yes",E89&lt;C89),Lookup!$C$9,IF(AND(D89="No",E89&lt;C89),Lookup!$C$10,"UnknownCase"))))))),Lookup!$C$13)</f>
        <v/>
      </c>
      <c r="G89" s="327">
        <v>381.24</v>
      </c>
      <c r="H89" s="213"/>
      <c r="I89" s="213"/>
      <c r="J89" s="298" t="str">
        <f>IF(ISNUMBER(G89),IF(OR(AND(ISBLANK(H89),ISBLANK(I89)),AND(H89="No",ISBLANK(I89))),"",IF(AND(ISBLANK(H89),ISNUMBER(I89)),Lookup!$C$11,IF(AND(H89="Yes",ISBLANK(I89)),Lookup!$C$12,IF(AND(H89="Yes",I89&gt;=G89),Lookup!$C$7,IF(AND(H89="No",I89&gt;=G89),Lookup!$C$8,IF(AND(H89="Yes",I89&lt;G89),Lookup!$C$9,IF(AND(H89="No",I89&lt;G89),Lookup!$C$10,"UnknownCase"))))))),Lookup!$C$13)</f>
        <v/>
      </c>
      <c r="L89" s="320">
        <v>368.49</v>
      </c>
      <c r="M89" s="213"/>
      <c r="N89" s="297" t="str">
        <f>IF(ISNUMBER(L89),IF(ISBLANK(M89),"",IF(M89&gt;=L89,Lookup!$C$14,Lookup!$C$15)),Lookup!$C$13)</f>
        <v/>
      </c>
      <c r="O89" s="320">
        <v>368.49</v>
      </c>
      <c r="P89" s="213"/>
      <c r="Q89" s="298" t="str">
        <f>IF(ISNUMBER(O89),IF(ISBLANK(P89),"",IF(P89&gt;=O89,Lookup!$C$14,Lookup!$C$15)),Lookup!$C$13)</f>
        <v/>
      </c>
    </row>
    <row r="90" spans="1:17" ht="30.6" customHeight="1" x14ac:dyDescent="0.3">
      <c r="A90" s="12">
        <v>12045</v>
      </c>
      <c r="B90" s="329" t="s">
        <v>875</v>
      </c>
      <c r="C90" s="327">
        <v>411.92</v>
      </c>
      <c r="D90" s="213"/>
      <c r="E90" s="213"/>
      <c r="F90" s="284" t="str">
        <f>IF(ISNUMBER(C90),IF(OR(AND(ISBLANK(D90),ISBLANK(E90)),AND(D90="No",ISBLANK(E90))),"",IF(AND(ISBLANK(D90),ISNUMBER(E90)),Lookup!$C$11,IF(AND(D90="Yes",ISBLANK(E90)),Lookup!$C$12,IF(AND(D90="Yes",E90&gt;=C90),Lookup!$C$7,IF(AND(D90="No",E90&gt;=C90),Lookup!$C$8,IF(AND(D90="Yes",E90&lt;C90),Lookup!$C$9,IF(AND(D90="No",E90&lt;C90),Lookup!$C$10,"UnknownCase"))))))),Lookup!$C$13)</f>
        <v/>
      </c>
      <c r="G90" s="327">
        <v>411.92</v>
      </c>
      <c r="H90" s="213"/>
      <c r="I90" s="213"/>
      <c r="J90" s="298" t="str">
        <f>IF(ISNUMBER(G90),IF(OR(AND(ISBLANK(H90),ISBLANK(I90)),AND(H90="No",ISBLANK(I90))),"",IF(AND(ISBLANK(H90),ISNUMBER(I90)),Lookup!$C$11,IF(AND(H90="Yes",ISBLANK(I90)),Lookup!$C$12,IF(AND(H90="Yes",I90&gt;=G90),Lookup!$C$7,IF(AND(H90="No",I90&gt;=G90),Lookup!$C$8,IF(AND(H90="Yes",I90&lt;G90),Lookup!$C$9,IF(AND(H90="No",I90&lt;G90),Lookup!$C$10,"UnknownCase"))))))),Lookup!$C$13)</f>
        <v/>
      </c>
      <c r="L90" s="320">
        <v>398.39</v>
      </c>
      <c r="M90" s="213"/>
      <c r="N90" s="297" t="str">
        <f>IF(ISNUMBER(L90),IF(ISBLANK(M90),"",IF(M90&gt;=L90,Lookup!$C$14,Lookup!$C$15)),Lookup!$C$13)</f>
        <v/>
      </c>
      <c r="O90" s="320">
        <v>398.39</v>
      </c>
      <c r="P90" s="213"/>
      <c r="Q90" s="298" t="str">
        <f>IF(ISNUMBER(O90),IF(ISBLANK(P90),"",IF(P90&gt;=O90,Lookup!$C$14,Lookup!$C$15)),Lookup!$C$13)</f>
        <v/>
      </c>
    </row>
    <row r="91" spans="1:17" ht="30.6" customHeight="1" x14ac:dyDescent="0.3">
      <c r="A91" s="12">
        <v>12046</v>
      </c>
      <c r="B91" s="329" t="s">
        <v>876</v>
      </c>
      <c r="C91" s="327">
        <v>498.46</v>
      </c>
      <c r="D91" s="213"/>
      <c r="E91" s="213"/>
      <c r="F91" s="284" t="str">
        <f>IF(ISNUMBER(C91),IF(OR(AND(ISBLANK(D91),ISBLANK(E91)),AND(D91="No",ISBLANK(E91))),"",IF(AND(ISBLANK(D91),ISNUMBER(E91)),Lookup!$C$11,IF(AND(D91="Yes",ISBLANK(E91)),Lookup!$C$12,IF(AND(D91="Yes",E91&gt;=C91),Lookup!$C$7,IF(AND(D91="No",E91&gt;=C91),Lookup!$C$8,IF(AND(D91="Yes",E91&lt;C91),Lookup!$C$9,IF(AND(D91="No",E91&lt;C91),Lookup!$C$10,"UnknownCase"))))))),Lookup!$C$13)</f>
        <v/>
      </c>
      <c r="G91" s="327">
        <v>498.46</v>
      </c>
      <c r="H91" s="213"/>
      <c r="I91" s="213"/>
      <c r="J91" s="298" t="str">
        <f>IF(ISNUMBER(G91),IF(OR(AND(ISBLANK(H91),ISBLANK(I91)),AND(H91="No",ISBLANK(I91))),"",IF(AND(ISBLANK(H91),ISNUMBER(I91)),Lookup!$C$11,IF(AND(H91="Yes",ISBLANK(I91)),Lookup!$C$12,IF(AND(H91="Yes",I91&gt;=G91),Lookup!$C$7,IF(AND(H91="No",I91&gt;=G91),Lookup!$C$8,IF(AND(H91="Yes",I91&lt;G91),Lookup!$C$9,IF(AND(H91="No",I91&lt;G91),Lookup!$C$10,"UnknownCase"))))))),Lookup!$C$13)</f>
        <v/>
      </c>
      <c r="L91" s="320">
        <v>483.11</v>
      </c>
      <c r="M91" s="213"/>
      <c r="N91" s="297" t="str">
        <f>IF(ISNUMBER(L91),IF(ISBLANK(M91),"",IF(M91&gt;=L91,Lookup!$C$14,Lookup!$C$15)),Lookup!$C$13)</f>
        <v/>
      </c>
      <c r="O91" s="320">
        <v>483.11</v>
      </c>
      <c r="P91" s="213"/>
      <c r="Q91" s="298" t="str">
        <f>IF(ISNUMBER(O91),IF(ISBLANK(P91),"",IF(P91&gt;=O91,Lookup!$C$14,Lookup!$C$15)),Lookup!$C$13)</f>
        <v/>
      </c>
    </row>
    <row r="92" spans="1:17" ht="30.6" customHeight="1" x14ac:dyDescent="0.3">
      <c r="A92" s="12">
        <v>12047</v>
      </c>
      <c r="B92" s="329" t="s">
        <v>877</v>
      </c>
      <c r="C92" s="327">
        <v>545.83000000000004</v>
      </c>
      <c r="D92" s="213"/>
      <c r="E92" s="213"/>
      <c r="F92" s="284" t="str">
        <f>IF(ISNUMBER(C92),IF(OR(AND(ISBLANK(D92),ISBLANK(E92)),AND(D92="No",ISBLANK(E92))),"",IF(AND(ISBLANK(D92),ISNUMBER(E92)),Lookup!$C$11,IF(AND(D92="Yes",ISBLANK(E92)),Lookup!$C$12,IF(AND(D92="Yes",E92&gt;=C92),Lookup!$C$7,IF(AND(D92="No",E92&gt;=C92),Lookup!$C$8,IF(AND(D92="Yes",E92&lt;C92),Lookup!$C$9,IF(AND(D92="No",E92&lt;C92),Lookup!$C$10,"UnknownCase"))))))),Lookup!$C$13)</f>
        <v/>
      </c>
      <c r="G92" s="327">
        <v>545.83000000000004</v>
      </c>
      <c r="H92" s="213"/>
      <c r="I92" s="213"/>
      <c r="J92" s="298" t="str">
        <f>IF(ISNUMBER(G92),IF(OR(AND(ISBLANK(H92),ISBLANK(I92)),AND(H92="No",ISBLANK(I92))),"",IF(AND(ISBLANK(H92),ISNUMBER(I92)),Lookup!$C$11,IF(AND(H92="Yes",ISBLANK(I92)),Lookup!$C$12,IF(AND(H92="Yes",I92&gt;=G92),Lookup!$C$7,IF(AND(H92="No",I92&gt;=G92),Lookup!$C$8,IF(AND(H92="Yes",I92&lt;G92),Lookup!$C$9,IF(AND(H92="No",I92&lt;G92),Lookup!$C$10,"UnknownCase"))))))),Lookup!$C$13)</f>
        <v/>
      </c>
      <c r="L92" s="320">
        <v>529.78</v>
      </c>
      <c r="M92" s="213"/>
      <c r="N92" s="297" t="str">
        <f>IF(ISNUMBER(L92),IF(ISBLANK(M92),"",IF(M92&gt;=L92,Lookup!$C$14,Lookup!$C$15)),Lookup!$C$13)</f>
        <v/>
      </c>
      <c r="O92" s="320">
        <v>529.78</v>
      </c>
      <c r="P92" s="213"/>
      <c r="Q92" s="298" t="str">
        <f>IF(ISNUMBER(O92),IF(ISBLANK(P92),"",IF(P92&gt;=O92,Lookup!$C$14,Lookup!$C$15)),Lookup!$C$13)</f>
        <v/>
      </c>
    </row>
    <row r="93" spans="1:17" ht="30.6" customHeight="1" x14ac:dyDescent="0.3">
      <c r="A93" s="12">
        <v>12051</v>
      </c>
      <c r="B93" s="329" t="s">
        <v>878</v>
      </c>
      <c r="C93" s="327">
        <v>282.55</v>
      </c>
      <c r="D93" s="213"/>
      <c r="E93" s="213"/>
      <c r="F93" s="284" t="str">
        <f>IF(ISNUMBER(C93),IF(OR(AND(ISBLANK(D93),ISBLANK(E93)),AND(D93="No",ISBLANK(E93))),"",IF(AND(ISBLANK(D93),ISNUMBER(E93)),Lookup!$C$11,IF(AND(D93="Yes",ISBLANK(E93)),Lookup!$C$12,IF(AND(D93="Yes",E93&gt;=C93),Lookup!$C$7,IF(AND(D93="No",E93&gt;=C93),Lookup!$C$8,IF(AND(D93="Yes",E93&lt;C93),Lookup!$C$9,IF(AND(D93="No",E93&lt;C93),Lookup!$C$10,"UnknownCase"))))))),Lookup!$C$13)</f>
        <v/>
      </c>
      <c r="G93" s="327">
        <v>282.55</v>
      </c>
      <c r="H93" s="213"/>
      <c r="I93" s="213"/>
      <c r="J93" s="298" t="str">
        <f>IF(ISNUMBER(G93),IF(OR(AND(ISBLANK(H93),ISBLANK(I93)),AND(H93="No",ISBLANK(I93))),"",IF(AND(ISBLANK(H93),ISNUMBER(I93)),Lookup!$C$11,IF(AND(H93="Yes",ISBLANK(I93)),Lookup!$C$12,IF(AND(H93="Yes",I93&gt;=G93),Lookup!$C$7,IF(AND(H93="No",I93&gt;=G93),Lookup!$C$8,IF(AND(H93="Yes",I93&lt;G93),Lookup!$C$9,IF(AND(H93="No",I93&lt;G93),Lookup!$C$10,"UnknownCase"))))))),Lookup!$C$13)</f>
        <v/>
      </c>
      <c r="L93" s="320">
        <v>271.38</v>
      </c>
      <c r="M93" s="213"/>
      <c r="N93" s="297" t="str">
        <f>IF(ISNUMBER(L93),IF(ISBLANK(M93),"",IF(M93&gt;=L93,Lookup!$C$14,Lookup!$C$15)),Lookup!$C$13)</f>
        <v/>
      </c>
      <c r="O93" s="320">
        <v>271.38</v>
      </c>
      <c r="P93" s="213"/>
      <c r="Q93" s="298" t="str">
        <f>IF(ISNUMBER(O93),IF(ISBLANK(P93),"",IF(P93&gt;=O93,Lookup!$C$14,Lookup!$C$15)),Lookup!$C$13)</f>
        <v/>
      </c>
    </row>
    <row r="94" spans="1:17" ht="30.6" customHeight="1" x14ac:dyDescent="0.3">
      <c r="A94" s="12">
        <v>12052</v>
      </c>
      <c r="B94" s="329" t="s">
        <v>879</v>
      </c>
      <c r="C94" s="327">
        <v>314.49</v>
      </c>
      <c r="D94" s="213"/>
      <c r="E94" s="213"/>
      <c r="F94" s="284" t="str">
        <f>IF(ISNUMBER(C94),IF(OR(AND(ISBLANK(D94),ISBLANK(E94)),AND(D94="No",ISBLANK(E94))),"",IF(AND(ISBLANK(D94),ISNUMBER(E94)),Lookup!$C$11,IF(AND(D94="Yes",ISBLANK(E94)),Lookup!$C$12,IF(AND(D94="Yes",E94&gt;=C94),Lookup!$C$7,IF(AND(D94="No",E94&gt;=C94),Lookup!$C$8,IF(AND(D94="Yes",E94&lt;C94),Lookup!$C$9,IF(AND(D94="No",E94&lt;C94),Lookup!$C$10,"UnknownCase"))))))),Lookup!$C$13)</f>
        <v/>
      </c>
      <c r="G94" s="327">
        <v>314.49</v>
      </c>
      <c r="H94" s="213"/>
      <c r="I94" s="213"/>
      <c r="J94" s="298" t="str">
        <f>IF(ISNUMBER(G94),IF(OR(AND(ISBLANK(H94),ISBLANK(I94)),AND(H94="No",ISBLANK(I94))),"",IF(AND(ISBLANK(H94),ISNUMBER(I94)),Lookup!$C$11,IF(AND(H94="Yes",ISBLANK(I94)),Lookup!$C$12,IF(AND(H94="Yes",I94&gt;=G94),Lookup!$C$7,IF(AND(H94="No",I94&gt;=G94),Lookup!$C$8,IF(AND(H94="Yes",I94&lt;G94),Lookup!$C$9,IF(AND(H94="No",I94&lt;G94),Lookup!$C$10,"UnknownCase"))))))),Lookup!$C$13)</f>
        <v/>
      </c>
      <c r="L94" s="320">
        <v>303.36</v>
      </c>
      <c r="M94" s="213"/>
      <c r="N94" s="297" t="str">
        <f>IF(ISNUMBER(L94),IF(ISBLANK(M94),"",IF(M94&gt;=L94,Lookup!$C$14,Lookup!$C$15)),Lookup!$C$13)</f>
        <v/>
      </c>
      <c r="O94" s="320">
        <v>303.36</v>
      </c>
      <c r="P94" s="213"/>
      <c r="Q94" s="298" t="str">
        <f>IF(ISNUMBER(O94),IF(ISBLANK(P94),"",IF(P94&gt;=O94,Lookup!$C$14,Lookup!$C$15)),Lookup!$C$13)</f>
        <v/>
      </c>
    </row>
    <row r="95" spans="1:17" ht="30.6" customHeight="1" x14ac:dyDescent="0.3">
      <c r="A95" s="12">
        <v>12053</v>
      </c>
      <c r="B95" s="329" t="s">
        <v>880</v>
      </c>
      <c r="C95" s="327">
        <v>362.14</v>
      </c>
      <c r="D95" s="213"/>
      <c r="E95" s="213"/>
      <c r="F95" s="284" t="str">
        <f>IF(ISNUMBER(C95),IF(OR(AND(ISBLANK(D95),ISBLANK(E95)),AND(D95="No",ISBLANK(E95))),"",IF(AND(ISBLANK(D95),ISNUMBER(E95)),Lookup!$C$11,IF(AND(D95="Yes",ISBLANK(E95)),Lookup!$C$12,IF(AND(D95="Yes",E95&gt;=C95),Lookup!$C$7,IF(AND(D95="No",E95&gt;=C95),Lookup!$C$8,IF(AND(D95="Yes",E95&lt;C95),Lookup!$C$9,IF(AND(D95="No",E95&lt;C95),Lookup!$C$10,"UnknownCase"))))))),Lookup!$C$13)</f>
        <v/>
      </c>
      <c r="G95" s="327">
        <v>362.14</v>
      </c>
      <c r="H95" s="213"/>
      <c r="I95" s="213"/>
      <c r="J95" s="298" t="str">
        <f>IF(ISNUMBER(G95),IF(OR(AND(ISBLANK(H95),ISBLANK(I95)),AND(H95="No",ISBLANK(I95))),"",IF(AND(ISBLANK(H95),ISNUMBER(I95)),Lookup!$C$11,IF(AND(H95="Yes",ISBLANK(I95)),Lookup!$C$12,IF(AND(H95="Yes",I95&gt;=G95),Lookup!$C$7,IF(AND(H95="No",I95&gt;=G95),Lookup!$C$8,IF(AND(H95="Yes",I95&lt;G95),Lookup!$C$9,IF(AND(H95="No",I95&lt;G95),Lookup!$C$10,"UnknownCase"))))))),Lookup!$C$13)</f>
        <v/>
      </c>
      <c r="L95" s="320">
        <v>348.71</v>
      </c>
      <c r="M95" s="213"/>
      <c r="N95" s="297" t="str">
        <f>IF(ISNUMBER(L95),IF(ISBLANK(M95),"",IF(M95&gt;=L95,Lookup!$C$14,Lookup!$C$15)),Lookup!$C$13)</f>
        <v/>
      </c>
      <c r="O95" s="320">
        <v>348.71</v>
      </c>
      <c r="P95" s="213"/>
      <c r="Q95" s="298" t="str">
        <f>IF(ISNUMBER(O95),IF(ISBLANK(P95),"",IF(P95&gt;=O95,Lookup!$C$14,Lookup!$C$15)),Lookup!$C$13)</f>
        <v/>
      </c>
    </row>
    <row r="96" spans="1:17" ht="30.6" customHeight="1" x14ac:dyDescent="0.3">
      <c r="A96" s="12">
        <v>12054</v>
      </c>
      <c r="B96" s="329" t="s">
        <v>881</v>
      </c>
      <c r="C96" s="327">
        <v>381.31</v>
      </c>
      <c r="D96" s="213"/>
      <c r="E96" s="213"/>
      <c r="F96" s="284" t="str">
        <f>IF(ISNUMBER(C96),IF(OR(AND(ISBLANK(D96),ISBLANK(E96)),AND(D96="No",ISBLANK(E96))),"",IF(AND(ISBLANK(D96),ISNUMBER(E96)),Lookup!$C$11,IF(AND(D96="Yes",ISBLANK(E96)),Lookup!$C$12,IF(AND(D96="Yes",E96&gt;=C96),Lookup!$C$7,IF(AND(D96="No",E96&gt;=C96),Lookup!$C$8,IF(AND(D96="Yes",E96&lt;C96),Lookup!$C$9,IF(AND(D96="No",E96&lt;C96),Lookup!$C$10,"UnknownCase"))))))),Lookup!$C$13)</f>
        <v/>
      </c>
      <c r="G96" s="327">
        <v>381.31</v>
      </c>
      <c r="H96" s="213"/>
      <c r="I96" s="213"/>
      <c r="J96" s="298" t="str">
        <f>IF(ISNUMBER(G96),IF(OR(AND(ISBLANK(H96),ISBLANK(I96)),AND(H96="No",ISBLANK(I96))),"",IF(AND(ISBLANK(H96),ISNUMBER(I96)),Lookup!$C$11,IF(AND(H96="Yes",ISBLANK(I96)),Lookup!$C$12,IF(AND(H96="Yes",I96&gt;=G96),Lookup!$C$7,IF(AND(H96="No",I96&gt;=G96),Lookup!$C$8,IF(AND(H96="Yes",I96&lt;G96),Lookup!$C$9,IF(AND(H96="No",I96&lt;G96),Lookup!$C$10,"UnknownCase"))))))),Lookup!$C$13)</f>
        <v/>
      </c>
      <c r="L96" s="320">
        <v>367.02</v>
      </c>
      <c r="M96" s="213"/>
      <c r="N96" s="297" t="str">
        <f>IF(ISNUMBER(L96),IF(ISBLANK(M96),"",IF(M96&gt;=L96,Lookup!$C$14,Lookup!$C$15)),Lookup!$C$13)</f>
        <v/>
      </c>
      <c r="O96" s="320">
        <v>367.02</v>
      </c>
      <c r="P96" s="213"/>
      <c r="Q96" s="298" t="str">
        <f>IF(ISNUMBER(O96),IF(ISBLANK(P96),"",IF(P96&gt;=O96,Lookup!$C$14,Lookup!$C$15)),Lookup!$C$13)</f>
        <v/>
      </c>
    </row>
    <row r="97" spans="1:17" ht="30.6" customHeight="1" x14ac:dyDescent="0.3">
      <c r="A97" s="12">
        <v>12055</v>
      </c>
      <c r="B97" s="329" t="s">
        <v>882</v>
      </c>
      <c r="C97" s="327">
        <v>501</v>
      </c>
      <c r="D97" s="213"/>
      <c r="E97" s="213"/>
      <c r="F97" s="284" t="str">
        <f>IF(ISNUMBER(C97),IF(OR(AND(ISBLANK(D97),ISBLANK(E97)),AND(D97="No",ISBLANK(E97))),"",IF(AND(ISBLANK(D97),ISNUMBER(E97)),Lookup!$C$11,IF(AND(D97="Yes",ISBLANK(E97)),Lookup!$C$12,IF(AND(D97="Yes",E97&gt;=C97),Lookup!$C$7,IF(AND(D97="No",E97&gt;=C97),Lookup!$C$8,IF(AND(D97="Yes",E97&lt;C97),Lookup!$C$9,IF(AND(D97="No",E97&lt;C97),Lookup!$C$10,"UnknownCase"))))))),Lookup!$C$13)</f>
        <v/>
      </c>
      <c r="G97" s="327">
        <v>501</v>
      </c>
      <c r="H97" s="213"/>
      <c r="I97" s="213"/>
      <c r="J97" s="298" t="str">
        <f>IF(ISNUMBER(G97),IF(OR(AND(ISBLANK(H97),ISBLANK(I97)),AND(H97="No",ISBLANK(I97))),"",IF(AND(ISBLANK(H97),ISNUMBER(I97)),Lookup!$C$11,IF(AND(H97="Yes",ISBLANK(I97)),Lookup!$C$12,IF(AND(H97="Yes",I97&gt;=G97),Lookup!$C$7,IF(AND(H97="No",I97&gt;=G97),Lookup!$C$8,IF(AND(H97="Yes",I97&lt;G97),Lookup!$C$9,IF(AND(H97="No",I97&lt;G97),Lookup!$C$10,"UnknownCase"))))))),Lookup!$C$13)</f>
        <v/>
      </c>
      <c r="L97" s="320">
        <v>482.97</v>
      </c>
      <c r="M97" s="213"/>
      <c r="N97" s="297" t="str">
        <f>IF(ISNUMBER(L97),IF(ISBLANK(M97),"",IF(M97&gt;=L97,Lookup!$C$14,Lookup!$C$15)),Lookup!$C$13)</f>
        <v/>
      </c>
      <c r="O97" s="320">
        <v>482.97</v>
      </c>
      <c r="P97" s="213"/>
      <c r="Q97" s="298" t="str">
        <f>IF(ISNUMBER(O97),IF(ISBLANK(P97),"",IF(P97&gt;=O97,Lookup!$C$14,Lookup!$C$15)),Lookup!$C$13)</f>
        <v/>
      </c>
    </row>
    <row r="98" spans="1:17" ht="30.6" customHeight="1" x14ac:dyDescent="0.3">
      <c r="A98" s="12">
        <v>12056</v>
      </c>
      <c r="B98" s="329" t="s">
        <v>883</v>
      </c>
      <c r="C98" s="327">
        <v>576.83000000000004</v>
      </c>
      <c r="D98" s="213"/>
      <c r="E98" s="213"/>
      <c r="F98" s="284" t="str">
        <f>IF(ISNUMBER(C98),IF(OR(AND(ISBLANK(D98),ISBLANK(E98)),AND(D98="No",ISBLANK(E98))),"",IF(AND(ISBLANK(D98),ISNUMBER(E98)),Lookup!$C$11,IF(AND(D98="Yes",ISBLANK(E98)),Lookup!$C$12,IF(AND(D98="Yes",E98&gt;=C98),Lookup!$C$7,IF(AND(D98="No",E98&gt;=C98),Lookup!$C$8,IF(AND(D98="Yes",E98&lt;C98),Lookup!$C$9,IF(AND(D98="No",E98&lt;C98),Lookup!$C$10,"UnknownCase"))))))),Lookup!$C$13)</f>
        <v/>
      </c>
      <c r="G98" s="327">
        <v>576.83000000000004</v>
      </c>
      <c r="H98" s="213"/>
      <c r="I98" s="213"/>
      <c r="J98" s="298" t="str">
        <f>IF(ISNUMBER(G98),IF(OR(AND(ISBLANK(H98),ISBLANK(I98)),AND(H98="No",ISBLANK(I98))),"",IF(AND(ISBLANK(H98),ISNUMBER(I98)),Lookup!$C$11,IF(AND(H98="Yes",ISBLANK(I98)),Lookup!$C$12,IF(AND(H98="Yes",I98&gt;=G98),Lookup!$C$7,IF(AND(H98="No",I98&gt;=G98),Lookup!$C$8,IF(AND(H98="Yes",I98&lt;G98),Lookup!$C$9,IF(AND(H98="No",I98&lt;G98),Lookup!$C$10,"UnknownCase"))))))),Lookup!$C$13)</f>
        <v/>
      </c>
      <c r="L98" s="320">
        <v>559.24</v>
      </c>
      <c r="M98" s="213"/>
      <c r="N98" s="297" t="str">
        <f>IF(ISNUMBER(L98),IF(ISBLANK(M98),"",IF(M98&gt;=L98,Lookup!$C$14,Lookup!$C$15)),Lookup!$C$13)</f>
        <v/>
      </c>
      <c r="O98" s="320">
        <v>559.24</v>
      </c>
      <c r="P98" s="213"/>
      <c r="Q98" s="298" t="str">
        <f>IF(ISNUMBER(O98),IF(ISBLANK(P98),"",IF(P98&gt;=O98,Lookup!$C$14,Lookup!$C$15)),Lookup!$C$13)</f>
        <v/>
      </c>
    </row>
    <row r="99" spans="1:17" ht="30.6" customHeight="1" x14ac:dyDescent="0.3">
      <c r="A99" s="12">
        <v>12057</v>
      </c>
      <c r="B99" s="329" t="s">
        <v>884</v>
      </c>
      <c r="C99" s="327">
        <v>603.77</v>
      </c>
      <c r="D99" s="213"/>
      <c r="E99" s="213"/>
      <c r="F99" s="284" t="str">
        <f>IF(ISNUMBER(C99),IF(OR(AND(ISBLANK(D99),ISBLANK(E99)),AND(D99="No",ISBLANK(E99))),"",IF(AND(ISBLANK(D99),ISNUMBER(E99)),Lookup!$C$11,IF(AND(D99="Yes",ISBLANK(E99)),Lookup!$C$12,IF(AND(D99="Yes",E99&gt;=C99),Lookup!$C$7,IF(AND(D99="No",E99&gt;=C99),Lookup!$C$8,IF(AND(D99="Yes",E99&lt;C99),Lookup!$C$9,IF(AND(D99="No",E99&lt;C99),Lookup!$C$10,"UnknownCase"))))))),Lookup!$C$13)</f>
        <v/>
      </c>
      <c r="G99" s="327">
        <v>603.77</v>
      </c>
      <c r="H99" s="213"/>
      <c r="I99" s="213"/>
      <c r="J99" s="298" t="str">
        <f>IF(ISNUMBER(G99),IF(OR(AND(ISBLANK(H99),ISBLANK(I99)),AND(H99="No",ISBLANK(I99))),"",IF(AND(ISBLANK(H99),ISNUMBER(I99)),Lookup!$C$11,IF(AND(H99="Yes",ISBLANK(I99)),Lookup!$C$12,IF(AND(H99="Yes",I99&gt;=G99),Lookup!$C$7,IF(AND(H99="No",I99&gt;=G99),Lookup!$C$8,IF(AND(H99="Yes",I99&lt;G99),Lookup!$C$9,IF(AND(H99="No",I99&lt;G99),Lookup!$C$10,"UnknownCase"))))))),Lookup!$C$13)</f>
        <v/>
      </c>
      <c r="L99" s="320">
        <v>583.51</v>
      </c>
      <c r="M99" s="213"/>
      <c r="N99" s="297" t="str">
        <f>IF(ISNUMBER(L99),IF(ISBLANK(M99),"",IF(M99&gt;=L99,Lookup!$C$14,Lookup!$C$15)),Lookup!$C$13)</f>
        <v/>
      </c>
      <c r="O99" s="320">
        <v>583.51</v>
      </c>
      <c r="P99" s="213"/>
      <c r="Q99" s="298" t="str">
        <f>IF(ISNUMBER(O99),IF(ISBLANK(P99),"",IF(P99&gt;=O99,Lookup!$C$14,Lookup!$C$15)),Lookup!$C$13)</f>
        <v/>
      </c>
    </row>
    <row r="100" spans="1:17" ht="30.6" customHeight="1" x14ac:dyDescent="0.3">
      <c r="A100" s="12">
        <v>13160</v>
      </c>
      <c r="B100" s="329" t="s">
        <v>885</v>
      </c>
      <c r="C100" s="300" t="s">
        <v>14</v>
      </c>
      <c r="D100" s="285"/>
      <c r="E100" s="286"/>
      <c r="F100" s="284" t="str">
        <f>IF(ISNUMBER(C100),IF(OR(AND(ISBLANK(D100),ISBLANK(E100)),AND(D100="No",ISBLANK(E100))),"",IF(AND(ISBLANK(D100),ISNUMBER(E100)),Lookup!$C$11,IF(AND(D100="Yes",ISBLANK(E100)),Lookup!$C$12,IF(AND(D100="Yes",E100&gt;=C100),Lookup!$C$7,IF(AND(D100="No",E100&gt;=C100),Lookup!$C$8,IF(AND(D100="Yes",E100&lt;C100),Lookup!$C$9,IF(AND(D100="No",E100&lt;C100),Lookup!$C$10,"UnknownCase"))))))),Lookup!$C$13)</f>
        <v>No Medicare Fee Available</v>
      </c>
      <c r="G100" s="300" t="s">
        <v>14</v>
      </c>
      <c r="H100" s="285"/>
      <c r="I100" s="286"/>
      <c r="J100" s="298" t="str">
        <f>IF(ISNUMBER(G100),IF(OR(AND(ISBLANK(H100),ISBLANK(I100)),AND(H100="No",ISBLANK(I100))),"",IF(AND(ISBLANK(H100),ISNUMBER(I100)),Lookup!$C$11,IF(AND(H100="Yes",ISBLANK(I100)),Lookup!$C$12,IF(AND(H100="Yes",I100&gt;=G100),Lookup!$C$7,IF(AND(H100="No",I100&gt;=G100),Lookup!$C$8,IF(AND(H100="Yes",I100&lt;G100),Lookup!$C$9,IF(AND(H100="No",I100&lt;G100),Lookup!$C$10,"UnknownCase"))))))),Lookup!$C$13)</f>
        <v>No Medicare Fee Available</v>
      </c>
      <c r="L100" s="328">
        <v>777.71</v>
      </c>
      <c r="M100" s="213"/>
      <c r="N100" s="297" t="str">
        <f>IF(ISNUMBER(L100),IF(ISBLANK(M100),"",IF(M100&gt;=L100,Lookup!$C$14,Lookup!$C$15)),Lookup!$C$13)</f>
        <v/>
      </c>
      <c r="O100" s="328">
        <v>777.71</v>
      </c>
      <c r="P100" s="213"/>
      <c r="Q100" s="298" t="str">
        <f>IF(ISNUMBER(O100),IF(ISBLANK(P100),"",IF(P100&gt;=O100,Lookup!$C$14,Lookup!$C$15)),Lookup!$C$13)</f>
        <v/>
      </c>
    </row>
    <row r="101" spans="1:17" ht="30.6" customHeight="1" x14ac:dyDescent="0.3">
      <c r="A101" s="12">
        <v>16020</v>
      </c>
      <c r="B101" s="329" t="s">
        <v>886</v>
      </c>
      <c r="C101" s="327">
        <v>85.75</v>
      </c>
      <c r="D101" s="213"/>
      <c r="E101" s="213"/>
      <c r="F101" s="284" t="str">
        <f>IF(ISNUMBER(C101),IF(OR(AND(ISBLANK(D101),ISBLANK(E101)),AND(D101="No",ISBLANK(E101))),"",IF(AND(ISBLANK(D101),ISNUMBER(E101)),Lookup!$C$11,IF(AND(D101="Yes",ISBLANK(E101)),Lookup!$C$12,IF(AND(D101="Yes",E101&gt;=C101),Lookup!$C$7,IF(AND(D101="No",E101&gt;=C101),Lookup!$C$8,IF(AND(D101="Yes",E101&lt;C101),Lookup!$C$9,IF(AND(D101="No",E101&lt;C101),Lookup!$C$10,"UnknownCase"))))))),Lookup!$C$13)</f>
        <v/>
      </c>
      <c r="G101" s="327">
        <v>85.75</v>
      </c>
      <c r="H101" s="213"/>
      <c r="I101" s="213"/>
      <c r="J101" s="298" t="str">
        <f>IF(ISNUMBER(G101),IF(OR(AND(ISBLANK(H101),ISBLANK(I101)),AND(H101="No",ISBLANK(I101))),"",IF(AND(ISBLANK(H101),ISNUMBER(I101)),Lookup!$C$11,IF(AND(H101="Yes",ISBLANK(I101)),Lookup!$C$12,IF(AND(H101="Yes",I101&gt;=G101),Lookup!$C$7,IF(AND(H101="No",I101&gt;=G101),Lookup!$C$8,IF(AND(H101="Yes",I101&lt;G101),Lookup!$C$9,IF(AND(H101="No",I101&lt;G101),Lookup!$C$10,"UnknownCase"))))))),Lookup!$C$13)</f>
        <v/>
      </c>
      <c r="L101" s="317">
        <v>83</v>
      </c>
      <c r="M101" s="213"/>
      <c r="N101" s="297" t="str">
        <f>IF(ISNUMBER(L101),IF(ISBLANK(M101),"",IF(M101&gt;=L101,Lookup!$C$14,Lookup!$C$15)),Lookup!$C$13)</f>
        <v/>
      </c>
      <c r="O101" s="317">
        <v>83</v>
      </c>
      <c r="P101" s="213"/>
      <c r="Q101" s="298" t="str">
        <f>IF(ISNUMBER(O101),IF(ISBLANK(P101),"",IF(P101&gt;=O101,Lookup!$C$14,Lookup!$C$15)),Lookup!$C$13)</f>
        <v/>
      </c>
    </row>
    <row r="102" spans="1:17" ht="30.6" customHeight="1" x14ac:dyDescent="0.3">
      <c r="A102" s="12">
        <v>17106</v>
      </c>
      <c r="B102" s="329" t="s">
        <v>887</v>
      </c>
      <c r="C102" s="327">
        <v>344.89</v>
      </c>
      <c r="D102" s="213"/>
      <c r="E102" s="213"/>
      <c r="F102" s="284" t="str">
        <f>IF(ISNUMBER(C102),IF(OR(AND(ISBLANK(D102),ISBLANK(E102)),AND(D102="No",ISBLANK(E102))),"",IF(AND(ISBLANK(D102),ISNUMBER(E102)),Lookup!$C$11,IF(AND(D102="Yes",ISBLANK(E102)),Lookup!$C$12,IF(AND(D102="Yes",E102&gt;=C102),Lookup!$C$7,IF(AND(D102="No",E102&gt;=C102),Lookup!$C$8,IF(AND(D102="Yes",E102&lt;C102),Lookup!$C$9,IF(AND(D102="No",E102&lt;C102),Lookup!$C$10,"UnknownCase"))))))),Lookup!$C$13)</f>
        <v/>
      </c>
      <c r="G102" s="327">
        <v>344.89</v>
      </c>
      <c r="H102" s="213"/>
      <c r="I102" s="213"/>
      <c r="J102" s="298" t="str">
        <f>IF(ISNUMBER(G102),IF(OR(AND(ISBLANK(H102),ISBLANK(I102)),AND(H102="No",ISBLANK(I102))),"",IF(AND(ISBLANK(H102),ISNUMBER(I102)),Lookup!$C$11,IF(AND(H102="Yes",ISBLANK(I102)),Lookup!$C$12,IF(AND(H102="Yes",I102&gt;=G102),Lookup!$C$7,IF(AND(H102="No",I102&gt;=G102),Lookup!$C$8,IF(AND(H102="Yes",I102&lt;G102),Lookup!$C$9,IF(AND(H102="No",I102&lt;G102),Lookup!$C$10,"UnknownCase"))))))),Lookup!$C$13)</f>
        <v/>
      </c>
      <c r="L102" s="317">
        <v>336.41</v>
      </c>
      <c r="M102" s="213"/>
      <c r="N102" s="297" t="str">
        <f>IF(ISNUMBER(L102),IF(ISBLANK(M102),"",IF(M102&gt;=L102,Lookup!$C$14,Lookup!$C$15)),Lookup!$C$13)</f>
        <v/>
      </c>
      <c r="O102" s="317">
        <v>336.41</v>
      </c>
      <c r="P102" s="213"/>
      <c r="Q102" s="298" t="str">
        <f>IF(ISNUMBER(O102),IF(ISBLANK(P102),"",IF(P102&gt;=O102,Lookup!$C$14,Lookup!$C$15)),Lookup!$C$13)</f>
        <v/>
      </c>
    </row>
    <row r="103" spans="1:17" ht="30.6" customHeight="1" x14ac:dyDescent="0.3">
      <c r="A103" s="12">
        <v>17107</v>
      </c>
      <c r="B103" s="329" t="s">
        <v>887</v>
      </c>
      <c r="C103" s="327">
        <v>447.41</v>
      </c>
      <c r="D103" s="213"/>
      <c r="E103" s="213"/>
      <c r="F103" s="284" t="str">
        <f>IF(ISNUMBER(C103),IF(OR(AND(ISBLANK(D103),ISBLANK(E103)),AND(D103="No",ISBLANK(E103))),"",IF(AND(ISBLANK(D103),ISNUMBER(E103)),Lookup!$C$11,IF(AND(D103="Yes",ISBLANK(E103)),Lookup!$C$12,IF(AND(D103="Yes",E103&gt;=C103),Lookup!$C$7,IF(AND(D103="No",E103&gt;=C103),Lookup!$C$8,IF(AND(D103="Yes",E103&lt;C103),Lookup!$C$9,IF(AND(D103="No",E103&lt;C103),Lookup!$C$10,"UnknownCase"))))))),Lookup!$C$13)</f>
        <v/>
      </c>
      <c r="G103" s="327">
        <v>447.41</v>
      </c>
      <c r="H103" s="213"/>
      <c r="I103" s="213"/>
      <c r="J103" s="298" t="str">
        <f>IF(ISNUMBER(G103),IF(OR(AND(ISBLANK(H103),ISBLANK(I103)),AND(H103="No",ISBLANK(I103))),"",IF(AND(ISBLANK(H103),ISNUMBER(I103)),Lookup!$C$11,IF(AND(H103="Yes",ISBLANK(I103)),Lookup!$C$12,IF(AND(H103="Yes",I103&gt;=G103),Lookup!$C$7,IF(AND(H103="No",I103&gt;=G103),Lookup!$C$8,IF(AND(H103="Yes",I103&lt;G103),Lookup!$C$9,IF(AND(H103="No",I103&lt;G103),Lookup!$C$10,"UnknownCase"))))))),Lookup!$C$13)</f>
        <v/>
      </c>
      <c r="L103" s="317">
        <v>437.33</v>
      </c>
      <c r="M103" s="213"/>
      <c r="N103" s="297" t="str">
        <f>IF(ISNUMBER(L103),IF(ISBLANK(M103),"",IF(M103&gt;=L103,Lookup!$C$14,Lookup!$C$15)),Lookup!$C$13)</f>
        <v/>
      </c>
      <c r="O103" s="317">
        <v>437.33</v>
      </c>
      <c r="P103" s="213"/>
      <c r="Q103" s="298" t="str">
        <f>IF(ISNUMBER(O103),IF(ISBLANK(P103),"",IF(P103&gt;=O103,Lookup!$C$14,Lookup!$C$15)),Lookup!$C$13)</f>
        <v/>
      </c>
    </row>
    <row r="104" spans="1:17" ht="30.6" customHeight="1" x14ac:dyDescent="0.3">
      <c r="A104" s="12">
        <v>17108</v>
      </c>
      <c r="B104" s="329" t="s">
        <v>887</v>
      </c>
      <c r="C104" s="327">
        <v>635.78</v>
      </c>
      <c r="D104" s="213"/>
      <c r="E104" s="213"/>
      <c r="F104" s="284" t="str">
        <f>IF(ISNUMBER(C104),IF(OR(AND(ISBLANK(D104),ISBLANK(E104)),AND(D104="No",ISBLANK(E104))),"",IF(AND(ISBLANK(D104),ISNUMBER(E104)),Lookup!$C$11,IF(AND(D104="Yes",ISBLANK(E104)),Lookup!$C$12,IF(AND(D104="Yes",E104&gt;=C104),Lookup!$C$7,IF(AND(D104="No",E104&gt;=C104),Lookup!$C$8,IF(AND(D104="Yes",E104&lt;C104),Lookup!$C$9,IF(AND(D104="No",E104&lt;C104),Lookup!$C$10,"UnknownCase"))))))),Lookup!$C$13)</f>
        <v/>
      </c>
      <c r="G104" s="327">
        <v>635.78</v>
      </c>
      <c r="H104" s="213"/>
      <c r="I104" s="213"/>
      <c r="J104" s="298" t="str">
        <f>IF(ISNUMBER(G104),IF(OR(AND(ISBLANK(H104),ISBLANK(I104)),AND(H104="No",ISBLANK(I104))),"",IF(AND(ISBLANK(H104),ISNUMBER(I104)),Lookup!$C$11,IF(AND(H104="Yes",ISBLANK(I104)),Lookup!$C$12,IF(AND(H104="Yes",I104&gt;=G104),Lookup!$C$7,IF(AND(H104="No",I104&gt;=G104),Lookup!$C$8,IF(AND(H104="Yes",I104&lt;G104),Lookup!$C$9,IF(AND(H104="No",I104&lt;G104),Lookup!$C$10,"UnknownCase"))))))),Lookup!$C$13)</f>
        <v/>
      </c>
      <c r="L104" s="317">
        <v>620.41999999999996</v>
      </c>
      <c r="M104" s="213"/>
      <c r="N104" s="297" t="str">
        <f>IF(ISNUMBER(L104),IF(ISBLANK(M104),"",IF(M104&gt;=L104,Lookup!$C$14,Lookup!$C$15)),Lookup!$C$13)</f>
        <v/>
      </c>
      <c r="O104" s="317">
        <v>620.41999999999996</v>
      </c>
      <c r="P104" s="213"/>
      <c r="Q104" s="298" t="str">
        <f>IF(ISNUMBER(O104),IF(ISBLANK(P104),"",IF(P104&gt;=O104,Lookup!$C$14,Lookup!$C$15)),Lookup!$C$13)</f>
        <v/>
      </c>
    </row>
    <row r="105" spans="1:17" ht="30.6" customHeight="1" x14ac:dyDescent="0.3">
      <c r="A105" s="330">
        <v>19000</v>
      </c>
      <c r="B105" s="331" t="s">
        <v>130</v>
      </c>
      <c r="C105" s="327">
        <v>99.71</v>
      </c>
      <c r="D105" s="133"/>
      <c r="E105" s="213"/>
      <c r="F105" s="284" t="str">
        <f>IF(ISNUMBER(C105),IF(OR(AND(ISBLANK(D105),ISBLANK(E105)),AND(D105="No",ISBLANK(E105))),"",IF(AND(ISBLANK(D105),ISNUMBER(E105)),Lookup!$C$11,IF(AND(D105="Yes",ISBLANK(E105)),Lookup!$C$12,IF(AND(D105="Yes",E105&gt;=C105),Lookup!$C$7,IF(AND(D105="No",E105&gt;=C105),Lookup!$C$8,IF(AND(D105="Yes",E105&lt;C105),Lookup!$C$9,IF(AND(D105="No",E105&lt;C105),Lookup!$C$10,"UnknownCase"))))))),Lookup!$C$13)</f>
        <v/>
      </c>
      <c r="G105" s="327">
        <v>99.71</v>
      </c>
      <c r="H105" s="133"/>
      <c r="I105" s="213"/>
      <c r="J105" s="284" t="str">
        <f>IF(ISNUMBER(G105),IF(OR(AND(ISBLANK(H105),ISBLANK(I105)),AND(H105="No",ISBLANK(I105))),"",IF(AND(ISBLANK(H105),ISNUMBER(I105)),Lookup!$C$11,IF(AND(H105="Yes",ISBLANK(I105)),Lookup!$C$12,IF(AND(H105="Yes",I105&gt;=G105),Lookup!$C$7,IF(AND(H105="No",I105&gt;=G105),Lookup!$C$8,IF(AND(H105="Yes",I105&lt;G105),Lookup!$C$9,IF(AND(H105="No",I105&lt;G105),Lookup!$C$10,"UnknownCase"))))))),Lookup!$C$13)</f>
        <v/>
      </c>
      <c r="L105" s="317">
        <v>93.67</v>
      </c>
      <c r="M105" s="213"/>
      <c r="N105" s="7" t="str">
        <f>IF(ISNUMBER(L105),IF(ISBLANK(M105),"",IF(M105&gt;=L105,Lookup!$C$14,Lookup!$C$15)),Lookup!$C$13)</f>
        <v/>
      </c>
      <c r="O105" s="317">
        <v>93.67</v>
      </c>
      <c r="P105" s="213"/>
      <c r="Q105" s="284" t="str">
        <f>IF(ISNUMBER(O105),IF(ISBLANK(P105),"",IF(P105&gt;=O105,Lookup!$C$14,Lookup!$C$15)),Lookup!$C$13)</f>
        <v/>
      </c>
    </row>
    <row r="106" spans="1:17" ht="30.6" customHeight="1" x14ac:dyDescent="0.3">
      <c r="A106" s="330">
        <v>20520</v>
      </c>
      <c r="B106" s="331" t="s">
        <v>131</v>
      </c>
      <c r="C106" s="327">
        <v>217.94</v>
      </c>
      <c r="D106" s="133"/>
      <c r="E106" s="213"/>
      <c r="F106" s="284" t="str">
        <f>IF(ISNUMBER(C106),IF(OR(AND(ISBLANK(D106),ISBLANK(E106)),AND(D106="No",ISBLANK(E106))),"",IF(AND(ISBLANK(D106),ISNUMBER(E106)),Lookup!$C$11,IF(AND(D106="Yes",ISBLANK(E106)),Lookup!$C$12,IF(AND(D106="Yes",E106&gt;=C106),Lookup!$C$7,IF(AND(D106="No",E106&gt;=C106),Lookup!$C$8,IF(AND(D106="Yes",E106&lt;C106),Lookup!$C$9,IF(AND(D106="No",E106&lt;C106),Lookup!$C$10,"UnknownCase"))))))),Lookup!$C$13)</f>
        <v/>
      </c>
      <c r="G106" s="327">
        <v>217.94</v>
      </c>
      <c r="H106" s="133"/>
      <c r="I106" s="213"/>
      <c r="J106" s="284" t="str">
        <f>IF(ISNUMBER(G106),IF(OR(AND(ISBLANK(H106),ISBLANK(I106)),AND(H106="No",ISBLANK(I106))),"",IF(AND(ISBLANK(H106),ISNUMBER(I106)),Lookup!$C$11,IF(AND(H106="Yes",ISBLANK(I106)),Lookup!$C$12,IF(AND(H106="Yes",I106&gt;=G106),Lookup!$C$7,IF(AND(H106="No",I106&gt;=G106),Lookup!$C$8,IF(AND(H106="Yes",I106&lt;G106),Lookup!$C$9,IF(AND(H106="No",I106&lt;G106),Lookup!$C$10,"UnknownCase"))))))),Lookup!$C$13)</f>
        <v/>
      </c>
      <c r="L106" s="317">
        <v>211.14</v>
      </c>
      <c r="M106" s="213"/>
      <c r="N106" s="7" t="str">
        <f>IF(ISNUMBER(L106),IF(ISBLANK(M106),"",IF(M106&gt;=L106,Lookup!$C$14,Lookup!$C$15)),Lookup!$C$13)</f>
        <v/>
      </c>
      <c r="O106" s="317">
        <v>211.14</v>
      </c>
      <c r="P106" s="213"/>
      <c r="Q106" s="284" t="str">
        <f>IF(ISNUMBER(O106),IF(ISBLANK(P106),"",IF(P106&gt;=O106,Lookup!$C$14,Lookup!$C$15)),Lookup!$C$13)</f>
        <v/>
      </c>
    </row>
    <row r="107" spans="1:17" ht="30.6" customHeight="1" x14ac:dyDescent="0.3">
      <c r="A107" s="330">
        <v>20550</v>
      </c>
      <c r="B107" s="331" t="s">
        <v>132</v>
      </c>
      <c r="C107" s="327">
        <v>57.74</v>
      </c>
      <c r="D107" s="133"/>
      <c r="E107" s="213"/>
      <c r="F107" s="284" t="str">
        <f>IF(ISNUMBER(C107),IF(OR(AND(ISBLANK(D107),ISBLANK(E107)),AND(D107="No",ISBLANK(E107))),"",IF(AND(ISBLANK(D107),ISNUMBER(E107)),Lookup!$C$11,IF(AND(D107="Yes",ISBLANK(E107)),Lookup!$C$12,IF(AND(D107="Yes",E107&gt;=C107),Lookup!$C$7,IF(AND(D107="No",E107&gt;=C107),Lookup!$C$8,IF(AND(D107="Yes",E107&lt;C107),Lookup!$C$9,IF(AND(D107="No",E107&lt;C107),Lookup!$C$10,"UnknownCase"))))))),Lookup!$C$13)</f>
        <v/>
      </c>
      <c r="G107" s="327">
        <v>57.74</v>
      </c>
      <c r="H107" s="133"/>
      <c r="I107" s="213"/>
      <c r="J107" s="284" t="str">
        <f>IF(ISNUMBER(G107),IF(OR(AND(ISBLANK(H107),ISBLANK(I107)),AND(H107="No",ISBLANK(I107))),"",IF(AND(ISBLANK(H107),ISNUMBER(I107)),Lookup!$C$11,IF(AND(H107="Yes",ISBLANK(I107)),Lookup!$C$12,IF(AND(H107="Yes",I107&gt;=G107),Lookup!$C$7,IF(AND(H107="No",I107&gt;=G107),Lookup!$C$8,IF(AND(H107="Yes",I107&lt;G107),Lookup!$C$9,IF(AND(H107="No",I107&lt;G107),Lookup!$C$10,"UnknownCase"))))))),Lookup!$C$13)</f>
        <v/>
      </c>
      <c r="L107" s="317">
        <v>56.43</v>
      </c>
      <c r="M107" s="213"/>
      <c r="N107" s="7" t="str">
        <f>IF(ISNUMBER(L107),IF(ISBLANK(M107),"",IF(M107&gt;=L107,Lookup!$C$14,Lookup!$C$15)),Lookup!$C$13)</f>
        <v/>
      </c>
      <c r="O107" s="317">
        <v>56.43</v>
      </c>
      <c r="P107" s="213"/>
      <c r="Q107" s="284" t="str">
        <f>IF(ISNUMBER(O107),IF(ISBLANK(P107),"",IF(P107&gt;=O107,Lookup!$C$14,Lookup!$C$15)),Lookup!$C$13)</f>
        <v/>
      </c>
    </row>
    <row r="108" spans="1:17" ht="30.6" customHeight="1" x14ac:dyDescent="0.3">
      <c r="A108" s="330">
        <v>20551</v>
      </c>
      <c r="B108" s="331" t="s">
        <v>133</v>
      </c>
      <c r="C108" s="327">
        <v>57.42</v>
      </c>
      <c r="D108" s="133"/>
      <c r="E108" s="213"/>
      <c r="F108" s="284" t="str">
        <f>IF(ISNUMBER(C108),IF(OR(AND(ISBLANK(D108),ISBLANK(E108)),AND(D108="No",ISBLANK(E108))),"",IF(AND(ISBLANK(D108),ISNUMBER(E108)),Lookup!$C$11,IF(AND(D108="Yes",ISBLANK(E108)),Lookup!$C$12,IF(AND(D108="Yes",E108&gt;=C108),Lookup!$C$7,IF(AND(D108="No",E108&gt;=C108),Lookup!$C$8,IF(AND(D108="Yes",E108&lt;C108),Lookup!$C$9,IF(AND(D108="No",E108&lt;C108),Lookup!$C$10,"UnknownCase"))))))),Lookup!$C$13)</f>
        <v/>
      </c>
      <c r="G108" s="327">
        <v>57.42</v>
      </c>
      <c r="H108" s="133"/>
      <c r="I108" s="213"/>
      <c r="J108" s="284" t="str">
        <f>IF(ISNUMBER(G108),IF(OR(AND(ISBLANK(H108),ISBLANK(I108)),AND(H108="No",ISBLANK(I108))),"",IF(AND(ISBLANK(H108),ISNUMBER(I108)),Lookup!$C$11,IF(AND(H108="Yes",ISBLANK(I108)),Lookup!$C$12,IF(AND(H108="Yes",I108&gt;=G108),Lookup!$C$7,IF(AND(H108="No",I108&gt;=G108),Lookup!$C$8,IF(AND(H108="Yes",I108&lt;G108),Lookup!$C$9,IF(AND(H108="No",I108&lt;G108),Lookup!$C$10,"UnknownCase"))))))),Lookup!$C$13)</f>
        <v/>
      </c>
      <c r="L108" s="317">
        <v>55.81</v>
      </c>
      <c r="M108" s="213"/>
      <c r="N108" s="7" t="str">
        <f>IF(ISNUMBER(L108),IF(ISBLANK(M108),"",IF(M108&gt;=L108,Lookup!$C$14,Lookup!$C$15)),Lookup!$C$13)</f>
        <v/>
      </c>
      <c r="O108" s="317">
        <v>55.81</v>
      </c>
      <c r="P108" s="213"/>
      <c r="Q108" s="284" t="str">
        <f>IF(ISNUMBER(O108),IF(ISBLANK(P108),"",IF(P108&gt;=O108,Lookup!$C$14,Lookup!$C$15)),Lookup!$C$13)</f>
        <v/>
      </c>
    </row>
    <row r="109" spans="1:17" ht="30.6" customHeight="1" x14ac:dyDescent="0.3">
      <c r="A109" s="330">
        <v>20552</v>
      </c>
      <c r="B109" s="331" t="s">
        <v>134</v>
      </c>
      <c r="C109" s="327">
        <v>52.43</v>
      </c>
      <c r="D109" s="133"/>
      <c r="E109" s="213"/>
      <c r="F109" s="284" t="str">
        <f>IF(ISNUMBER(C109),IF(OR(AND(ISBLANK(D109),ISBLANK(E109)),AND(D109="No",ISBLANK(E109))),"",IF(AND(ISBLANK(D109),ISNUMBER(E109)),Lookup!$C$11,IF(AND(D109="Yes",ISBLANK(E109)),Lookup!$C$12,IF(AND(D109="Yes",E109&gt;=C109),Lookup!$C$7,IF(AND(D109="No",E109&gt;=C109),Lookup!$C$8,IF(AND(D109="Yes",E109&lt;C109),Lookup!$C$9,IF(AND(D109="No",E109&lt;C109),Lookup!$C$10,"UnknownCase"))))))),Lookup!$C$13)</f>
        <v/>
      </c>
      <c r="G109" s="327">
        <v>52.43</v>
      </c>
      <c r="H109" s="133"/>
      <c r="I109" s="213"/>
      <c r="J109" s="284" t="str">
        <f>IF(ISNUMBER(G109),IF(OR(AND(ISBLANK(H109),ISBLANK(I109)),AND(H109="No",ISBLANK(I109))),"",IF(AND(ISBLANK(H109),ISNUMBER(I109)),Lookup!$C$11,IF(AND(H109="Yes",ISBLANK(I109)),Lookup!$C$12,IF(AND(H109="Yes",I109&gt;=G109),Lookup!$C$7,IF(AND(H109="No",I109&gt;=G109),Lookup!$C$8,IF(AND(H109="Yes",I109&lt;G109),Lookup!$C$9,IF(AND(H109="No",I109&lt;G109),Lookup!$C$10,"UnknownCase"))))))),Lookup!$C$13)</f>
        <v/>
      </c>
      <c r="L109" s="317">
        <v>50.64</v>
      </c>
      <c r="M109" s="213"/>
      <c r="N109" s="7" t="str">
        <f>IF(ISNUMBER(L109),IF(ISBLANK(M109),"",IF(M109&gt;=L109,Lookup!$C$14,Lookup!$C$15)),Lookup!$C$13)</f>
        <v/>
      </c>
      <c r="O109" s="317">
        <v>50.64</v>
      </c>
      <c r="P109" s="213"/>
      <c r="Q109" s="284" t="str">
        <f>IF(ISNUMBER(O109),IF(ISBLANK(P109),"",IF(P109&gt;=O109,Lookup!$C$14,Lookup!$C$15)),Lookup!$C$13)</f>
        <v/>
      </c>
    </row>
    <row r="110" spans="1:17" ht="30.6" customHeight="1" x14ac:dyDescent="0.3">
      <c r="A110" s="330">
        <v>20553</v>
      </c>
      <c r="B110" s="331" t="s">
        <v>135</v>
      </c>
      <c r="C110" s="327">
        <v>60.39</v>
      </c>
      <c r="D110" s="133"/>
      <c r="E110" s="213"/>
      <c r="F110" s="284" t="str">
        <f>IF(ISNUMBER(C110),IF(OR(AND(ISBLANK(D110),ISBLANK(E110)),AND(D110="No",ISBLANK(E110))),"",IF(AND(ISBLANK(D110),ISNUMBER(E110)),Lookup!$C$11,IF(AND(D110="Yes",ISBLANK(E110)),Lookup!$C$12,IF(AND(D110="Yes",E110&gt;=C110),Lookup!$C$7,IF(AND(D110="No",E110&gt;=C110),Lookup!$C$8,IF(AND(D110="Yes",E110&lt;C110),Lookup!$C$9,IF(AND(D110="No",E110&lt;C110),Lookup!$C$10,"UnknownCase"))))))),Lookup!$C$13)</f>
        <v/>
      </c>
      <c r="G110" s="327">
        <v>60.39</v>
      </c>
      <c r="H110" s="133"/>
      <c r="I110" s="213"/>
      <c r="J110" s="284" t="str">
        <f>IF(ISNUMBER(G110),IF(OR(AND(ISBLANK(H110),ISBLANK(I110)),AND(H110="No",ISBLANK(I110))),"",IF(AND(ISBLANK(H110),ISNUMBER(I110)),Lookup!$C$11,IF(AND(H110="Yes",ISBLANK(I110)),Lookup!$C$12,IF(AND(H110="Yes",I110&gt;=G110),Lookup!$C$7,IF(AND(H110="No",I110&gt;=G110),Lookup!$C$8,IF(AND(H110="Yes",I110&lt;G110),Lookup!$C$9,IF(AND(H110="No",I110&lt;G110),Lookup!$C$10,"UnknownCase"))))))),Lookup!$C$13)</f>
        <v/>
      </c>
      <c r="L110" s="317">
        <v>58.38</v>
      </c>
      <c r="M110" s="213"/>
      <c r="N110" s="7" t="str">
        <f>IF(ISNUMBER(L110),IF(ISBLANK(M110),"",IF(M110&gt;=L110,Lookup!$C$14,Lookup!$C$15)),Lookup!$C$13)</f>
        <v/>
      </c>
      <c r="O110" s="317">
        <v>58.38</v>
      </c>
      <c r="P110" s="213"/>
      <c r="Q110" s="284" t="str">
        <f>IF(ISNUMBER(O110),IF(ISBLANK(P110),"",IF(P110&gt;=O110,Lookup!$C$14,Lookup!$C$15)),Lookup!$C$13)</f>
        <v/>
      </c>
    </row>
    <row r="111" spans="1:17" ht="30.6" customHeight="1" x14ac:dyDescent="0.3">
      <c r="A111" s="330">
        <v>20600</v>
      </c>
      <c r="B111" s="331" t="s">
        <v>136</v>
      </c>
      <c r="C111" s="327">
        <v>53.74</v>
      </c>
      <c r="D111" s="133"/>
      <c r="E111" s="213"/>
      <c r="F111" s="284" t="str">
        <f>IF(ISNUMBER(C111),IF(OR(AND(ISBLANK(D111),ISBLANK(E111)),AND(D111="No",ISBLANK(E111))),"",IF(AND(ISBLANK(D111),ISNUMBER(E111)),Lookup!$C$11,IF(AND(D111="Yes",ISBLANK(E111)),Lookup!$C$12,IF(AND(D111="Yes",E111&gt;=C111),Lookup!$C$7,IF(AND(D111="No",E111&gt;=C111),Lookup!$C$8,IF(AND(D111="Yes",E111&lt;C111),Lookup!$C$9,IF(AND(D111="No",E111&lt;C111),Lookup!$C$10,"UnknownCase"))))))),Lookup!$C$13)</f>
        <v/>
      </c>
      <c r="G111" s="327">
        <v>53.74</v>
      </c>
      <c r="H111" s="133"/>
      <c r="I111" s="213"/>
      <c r="J111" s="284" t="str">
        <f>IF(ISNUMBER(G111),IF(OR(AND(ISBLANK(H111),ISBLANK(I111)),AND(H111="No",ISBLANK(I111))),"",IF(AND(ISBLANK(H111),ISNUMBER(I111)),Lookup!$C$11,IF(AND(H111="Yes",ISBLANK(I111)),Lookup!$C$12,IF(AND(H111="Yes",I111&gt;=G111),Lookup!$C$7,IF(AND(H111="No",I111&gt;=G111),Lookup!$C$8,IF(AND(H111="Yes",I111&lt;G111),Lookup!$C$9,IF(AND(H111="No",I111&lt;G111),Lookup!$C$10,"UnknownCase"))))))),Lookup!$C$13)</f>
        <v/>
      </c>
      <c r="L111" s="320">
        <v>52.23</v>
      </c>
      <c r="M111" s="213"/>
      <c r="N111" s="7" t="str">
        <f>IF(ISNUMBER(L111),IF(ISBLANK(M111),"",IF(M111&gt;=L111,Lookup!$C$14,Lookup!$C$15)),Lookup!$C$13)</f>
        <v/>
      </c>
      <c r="O111" s="320">
        <v>52.23</v>
      </c>
      <c r="P111" s="213"/>
      <c r="Q111" s="284" t="str">
        <f>IF(ISNUMBER(O111),IF(ISBLANK(P111),"",IF(P111&gt;=O111,Lookup!$C$14,Lookup!$C$15)),Lookup!$C$13)</f>
        <v/>
      </c>
    </row>
    <row r="112" spans="1:17" ht="30.6" customHeight="1" x14ac:dyDescent="0.3">
      <c r="A112" s="12">
        <v>20604</v>
      </c>
      <c r="B112" s="329" t="s">
        <v>888</v>
      </c>
      <c r="C112" s="327">
        <v>82.58</v>
      </c>
      <c r="D112" s="213"/>
      <c r="E112" s="213"/>
      <c r="F112" s="284" t="str">
        <f>IF(ISNUMBER(C112),IF(OR(AND(ISBLANK(D112),ISBLANK(E112)),AND(D112="No",ISBLANK(E112))),"",IF(AND(ISBLANK(D112),ISNUMBER(E112)),Lookup!$C$11,IF(AND(D112="Yes",ISBLANK(E112)),Lookup!$C$12,IF(AND(D112="Yes",E112&gt;=C112),Lookup!$C$7,IF(AND(D112="No",E112&gt;=C112),Lookup!$C$8,IF(AND(D112="Yes",E112&lt;C112),Lookup!$C$9,IF(AND(D112="No",E112&lt;C112),Lookup!$C$10,"UnknownCase"))))))),Lookup!$C$13)</f>
        <v/>
      </c>
      <c r="G112" s="327">
        <v>82.58</v>
      </c>
      <c r="H112" s="213"/>
      <c r="I112" s="213"/>
      <c r="J112" s="298" t="str">
        <f>IF(ISNUMBER(G112),IF(OR(AND(ISBLANK(H112),ISBLANK(I112)),AND(H112="No",ISBLANK(I112))),"",IF(AND(ISBLANK(H112),ISNUMBER(I112)),Lookup!$C$11,IF(AND(H112="Yes",ISBLANK(I112)),Lookup!$C$12,IF(AND(H112="Yes",I112&gt;=G112),Lookup!$C$7,IF(AND(H112="No",I112&gt;=G112),Lookup!$C$8,IF(AND(H112="Yes",I112&lt;G112),Lookup!$C$9,IF(AND(H112="No",I112&lt;G112),Lookup!$C$10,"UnknownCase"))))))),Lookup!$C$13)</f>
        <v/>
      </c>
      <c r="L112" s="317">
        <v>80.540000000000006</v>
      </c>
      <c r="M112" s="213"/>
      <c r="N112" s="297" t="str">
        <f>IF(ISNUMBER(L112),IF(ISBLANK(M112),"",IF(M112&gt;=L112,Lookup!$C$14,Lookup!$C$15)),Lookup!$C$13)</f>
        <v/>
      </c>
      <c r="O112" s="317">
        <v>80.540000000000006</v>
      </c>
      <c r="P112" s="213"/>
      <c r="Q112" s="298" t="str">
        <f>IF(ISNUMBER(O112),IF(ISBLANK(P112),"",IF(P112&gt;=O112,Lookup!$C$14,Lookup!$C$15)),Lookup!$C$13)</f>
        <v/>
      </c>
    </row>
    <row r="113" spans="1:17" ht="30.6" customHeight="1" x14ac:dyDescent="0.3">
      <c r="A113" s="330">
        <v>20605</v>
      </c>
      <c r="B113" s="331" t="s">
        <v>137</v>
      </c>
      <c r="C113" s="327">
        <v>55.07</v>
      </c>
      <c r="D113" s="133"/>
      <c r="E113" s="213"/>
      <c r="F113" s="284" t="str">
        <f>IF(ISNUMBER(C113),IF(OR(AND(ISBLANK(D113),ISBLANK(E113)),AND(D113="No",ISBLANK(E113))),"",IF(AND(ISBLANK(D113),ISNUMBER(E113)),Lookup!$C$11,IF(AND(D113="Yes",ISBLANK(E113)),Lookup!$C$12,IF(AND(D113="Yes",E113&gt;=C113),Lookup!$C$7,IF(AND(D113="No",E113&gt;=C113),Lookup!$C$8,IF(AND(D113="Yes",E113&lt;C113),Lookup!$C$9,IF(AND(D113="No",E113&lt;C113),Lookup!$C$10,"UnknownCase"))))))),Lookup!$C$13)</f>
        <v/>
      </c>
      <c r="G113" s="327">
        <v>55.07</v>
      </c>
      <c r="H113" s="133"/>
      <c r="I113" s="213"/>
      <c r="J113" s="284" t="str">
        <f>IF(ISNUMBER(G113),IF(OR(AND(ISBLANK(H113),ISBLANK(I113)),AND(H113="No",ISBLANK(I113))),"",IF(AND(ISBLANK(H113),ISNUMBER(I113)),Lookup!$C$11,IF(AND(H113="Yes",ISBLANK(I113)),Lookup!$C$12,IF(AND(H113="Yes",I113&gt;=G113),Lookup!$C$7,IF(AND(H113="No",I113&gt;=G113),Lookup!$C$8,IF(AND(H113="Yes",I113&lt;G113),Lookup!$C$9,IF(AND(H113="No",I113&lt;G113),Lookup!$C$10,"UnknownCase"))))))),Lookup!$C$13)</f>
        <v/>
      </c>
      <c r="L113" s="320">
        <v>53.21</v>
      </c>
      <c r="M113" s="213"/>
      <c r="N113" s="7" t="str">
        <f>IF(ISNUMBER(L113),IF(ISBLANK(M113),"",IF(M113&gt;=L113,Lookup!$C$14,Lookup!$C$15)),Lookup!$C$13)</f>
        <v/>
      </c>
      <c r="O113" s="320">
        <v>53.21</v>
      </c>
      <c r="P113" s="213"/>
      <c r="Q113" s="284" t="str">
        <f>IF(ISNUMBER(O113),IF(ISBLANK(P113),"",IF(P113&gt;=O113,Lookup!$C$14,Lookup!$C$15)),Lookup!$C$13)</f>
        <v/>
      </c>
    </row>
    <row r="114" spans="1:17" ht="30.6" customHeight="1" x14ac:dyDescent="0.3">
      <c r="A114" s="12">
        <v>20606</v>
      </c>
      <c r="B114" s="329" t="s">
        <v>888</v>
      </c>
      <c r="C114" s="327">
        <v>89.87</v>
      </c>
      <c r="D114" s="213"/>
      <c r="E114" s="213"/>
      <c r="F114" s="284" t="str">
        <f>IF(ISNUMBER(C114),IF(OR(AND(ISBLANK(D114),ISBLANK(E114)),AND(D114="No",ISBLANK(E114))),"",IF(AND(ISBLANK(D114),ISNUMBER(E114)),Lookup!$C$11,IF(AND(D114="Yes",ISBLANK(E114)),Lookup!$C$12,IF(AND(D114="Yes",E114&gt;=C114),Lookup!$C$7,IF(AND(D114="No",E114&gt;=C114),Lookup!$C$8,IF(AND(D114="Yes",E114&lt;C114),Lookup!$C$9,IF(AND(D114="No",E114&lt;C114),Lookup!$C$10,"UnknownCase"))))))),Lookup!$C$13)</f>
        <v/>
      </c>
      <c r="G114" s="327">
        <v>89.87</v>
      </c>
      <c r="H114" s="213"/>
      <c r="I114" s="213"/>
      <c r="J114" s="298" t="str">
        <f>IF(ISNUMBER(G114),IF(OR(AND(ISBLANK(H114),ISBLANK(I114)),AND(H114="No",ISBLANK(I114))),"",IF(AND(ISBLANK(H114),ISNUMBER(I114)),Lookup!$C$11,IF(AND(H114="Yes",ISBLANK(I114)),Lookup!$C$12,IF(AND(H114="Yes",I114&gt;=G114),Lookup!$C$7,IF(AND(H114="No",I114&gt;=G114),Lookup!$C$8,IF(AND(H114="Yes",I114&lt;G114),Lookup!$C$9,IF(AND(H114="No",I114&lt;G114),Lookup!$C$10,"UnknownCase"))))))),Lookup!$C$13)</f>
        <v/>
      </c>
      <c r="L114" s="317">
        <v>87.01</v>
      </c>
      <c r="M114" s="213"/>
      <c r="N114" s="297" t="str">
        <f>IF(ISNUMBER(L114),IF(ISBLANK(M114),"",IF(M114&gt;=L114,Lookup!$C$14,Lookup!$C$15)),Lookup!$C$13)</f>
        <v/>
      </c>
      <c r="O114" s="317">
        <v>87.01</v>
      </c>
      <c r="P114" s="213"/>
      <c r="Q114" s="298" t="str">
        <f>IF(ISNUMBER(O114),IF(ISBLANK(P114),"",IF(P114&gt;=O114,Lookup!$C$14,Lookup!$C$15)),Lookup!$C$13)</f>
        <v/>
      </c>
    </row>
    <row r="115" spans="1:17" ht="30.6" customHeight="1" x14ac:dyDescent="0.3">
      <c r="A115" s="330">
        <v>20610</v>
      </c>
      <c r="B115" s="331" t="s">
        <v>138</v>
      </c>
      <c r="C115" s="327">
        <v>64.98</v>
      </c>
      <c r="D115" s="133"/>
      <c r="E115" s="213"/>
      <c r="F115" s="284" t="str">
        <f>IF(ISNUMBER(C115),IF(OR(AND(ISBLANK(D115),ISBLANK(E115)),AND(D115="No",ISBLANK(E115))),"",IF(AND(ISBLANK(D115),ISNUMBER(E115)),Lookup!$C$11,IF(AND(D115="Yes",ISBLANK(E115)),Lookup!$C$12,IF(AND(D115="Yes",E115&gt;=C115),Lookup!$C$7,IF(AND(D115="No",E115&gt;=C115),Lookup!$C$8,IF(AND(D115="Yes",E115&lt;C115),Lookup!$C$9,IF(AND(D115="No",E115&lt;C115),Lookup!$C$10,"UnknownCase"))))))),Lookup!$C$13)</f>
        <v/>
      </c>
      <c r="G115" s="327">
        <v>64.98</v>
      </c>
      <c r="H115" s="133"/>
      <c r="I115" s="213"/>
      <c r="J115" s="284" t="str">
        <f>IF(ISNUMBER(G115),IF(OR(AND(ISBLANK(H115),ISBLANK(I115)),AND(H115="No",ISBLANK(I115))),"",IF(AND(ISBLANK(H115),ISNUMBER(I115)),Lookup!$C$11,IF(AND(H115="Yes",ISBLANK(I115)),Lookup!$C$12,IF(AND(H115="Yes",I115&gt;=G115),Lookup!$C$7,IF(AND(H115="No",I115&gt;=G115),Lookup!$C$8,IF(AND(H115="Yes",I115&lt;G115),Lookup!$C$9,IF(AND(H115="No",I115&lt;G115),Lookup!$C$10,"UnknownCase"))))))),Lookup!$C$13)</f>
        <v/>
      </c>
      <c r="L115" s="320">
        <v>63.15</v>
      </c>
      <c r="M115" s="213"/>
      <c r="N115" s="7" t="str">
        <f>IF(ISNUMBER(L115),IF(ISBLANK(M115),"",IF(M115&gt;=L115,Lookup!$C$14,Lookup!$C$15)),Lookup!$C$13)</f>
        <v/>
      </c>
      <c r="O115" s="320">
        <v>63.15</v>
      </c>
      <c r="P115" s="213"/>
      <c r="Q115" s="284" t="str">
        <f>IF(ISNUMBER(O115),IF(ISBLANK(P115),"",IF(P115&gt;=O115,Lookup!$C$14,Lookup!$C$15)),Lookup!$C$13)</f>
        <v/>
      </c>
    </row>
    <row r="116" spans="1:17" ht="30.6" customHeight="1" x14ac:dyDescent="0.3">
      <c r="A116" s="12">
        <v>20611</v>
      </c>
      <c r="B116" s="329" t="s">
        <v>888</v>
      </c>
      <c r="C116" s="327">
        <v>99.14</v>
      </c>
      <c r="D116" s="213"/>
      <c r="E116" s="213"/>
      <c r="F116" s="284" t="str">
        <f>IF(ISNUMBER(C116),IF(OR(AND(ISBLANK(D116),ISBLANK(E116)),AND(D116="No",ISBLANK(E116))),"",IF(AND(ISBLANK(D116),ISNUMBER(E116)),Lookup!$C$11,IF(AND(D116="Yes",ISBLANK(E116)),Lookup!$C$12,IF(AND(D116="Yes",E116&gt;=C116),Lookup!$C$7,IF(AND(D116="No",E116&gt;=C116),Lookup!$C$8,IF(AND(D116="Yes",E116&lt;C116),Lookup!$C$9,IF(AND(D116="No",E116&lt;C116),Lookup!$C$10,"UnknownCase"))))))),Lookup!$C$13)</f>
        <v/>
      </c>
      <c r="G116" s="327">
        <v>99.14</v>
      </c>
      <c r="H116" s="213"/>
      <c r="I116" s="213"/>
      <c r="J116" s="298" t="str">
        <f>IF(ISNUMBER(G116),IF(OR(AND(ISBLANK(H116),ISBLANK(I116)),AND(H116="No",ISBLANK(I116))),"",IF(AND(ISBLANK(H116),ISNUMBER(I116)),Lookup!$C$11,IF(AND(H116="Yes",ISBLANK(I116)),Lookup!$C$12,IF(AND(H116="Yes",I116&gt;=G116),Lookup!$C$7,IF(AND(H116="No",I116&gt;=G116),Lookup!$C$8,IF(AND(H116="Yes",I116&lt;G116),Lookup!$C$9,IF(AND(H116="No",I116&lt;G116),Lookup!$C$10,"UnknownCase"))))))),Lookup!$C$13)</f>
        <v/>
      </c>
      <c r="L116" s="317">
        <v>96</v>
      </c>
      <c r="M116" s="213"/>
      <c r="N116" s="297" t="str">
        <f>IF(ISNUMBER(L116),IF(ISBLANK(M116),"",IF(M116&gt;=L116,Lookup!$C$14,Lookup!$C$15)),Lookup!$C$13)</f>
        <v/>
      </c>
      <c r="O116" s="317">
        <v>96</v>
      </c>
      <c r="P116" s="213"/>
      <c r="Q116" s="298" t="str">
        <f>IF(ISNUMBER(O116),IF(ISBLANK(P116),"",IF(P116&gt;=O116,Lookup!$C$14,Lookup!$C$15)),Lookup!$C$13)</f>
        <v/>
      </c>
    </row>
    <row r="117" spans="1:17" ht="30.6" customHeight="1" x14ac:dyDescent="0.3">
      <c r="A117" s="330">
        <v>20612</v>
      </c>
      <c r="B117" s="331" t="s">
        <v>139</v>
      </c>
      <c r="C117" s="327">
        <v>64.97</v>
      </c>
      <c r="D117" s="133"/>
      <c r="E117" s="213"/>
      <c r="F117" s="284" t="str">
        <f>IF(ISNUMBER(C117),IF(OR(AND(ISBLANK(D117),ISBLANK(E117)),AND(D117="No",ISBLANK(E117))),"",IF(AND(ISBLANK(D117),ISNUMBER(E117)),Lookup!$C$11,IF(AND(D117="Yes",ISBLANK(E117)),Lookup!$C$12,IF(AND(D117="Yes",E117&gt;=C117),Lookup!$C$7,IF(AND(D117="No",E117&gt;=C117),Lookup!$C$8,IF(AND(D117="Yes",E117&lt;C117),Lookup!$C$9,IF(AND(D117="No",E117&lt;C117),Lookup!$C$10,"UnknownCase"))))))),Lookup!$C$13)</f>
        <v/>
      </c>
      <c r="G117" s="327">
        <v>64.97</v>
      </c>
      <c r="H117" s="133"/>
      <c r="I117" s="213"/>
      <c r="J117" s="284" t="str">
        <f>IF(ISNUMBER(G117),IF(OR(AND(ISBLANK(H117),ISBLANK(I117)),AND(H117="No",ISBLANK(I117))),"",IF(AND(ISBLANK(H117),ISNUMBER(I117)),Lookup!$C$11,IF(AND(H117="Yes",ISBLANK(I117)),Lookup!$C$12,IF(AND(H117="Yes",I117&gt;=G117),Lookup!$C$7,IF(AND(H117="No",I117&gt;=G117),Lookup!$C$8,IF(AND(H117="Yes",I117&lt;G117),Lookup!$C$9,IF(AND(H117="No",I117&lt;G117),Lookup!$C$10,"UnknownCase"))))))),Lookup!$C$13)</f>
        <v/>
      </c>
      <c r="L117" s="325">
        <v>63.46</v>
      </c>
      <c r="M117" s="213"/>
      <c r="N117" s="7" t="str">
        <f>IF(ISNUMBER(L117),IF(ISBLANK(M117),"",IF(M117&gt;=L117,Lookup!$C$14,Lookup!$C$15)),Lookup!$C$13)</f>
        <v/>
      </c>
      <c r="O117" s="325">
        <v>63.46</v>
      </c>
      <c r="P117" s="213"/>
      <c r="Q117" s="284" t="str">
        <f>IF(ISNUMBER(O117),IF(ISBLANK(P117),"",IF(P117&gt;=O117,Lookup!$C$14,Lookup!$C$15)),Lookup!$C$13)</f>
        <v/>
      </c>
    </row>
    <row r="118" spans="1:17" ht="36" customHeight="1" x14ac:dyDescent="0.3">
      <c r="A118" s="330">
        <v>24640</v>
      </c>
      <c r="B118" s="331" t="s">
        <v>140</v>
      </c>
      <c r="C118" s="327">
        <v>104.93</v>
      </c>
      <c r="D118" s="133"/>
      <c r="E118" s="213"/>
      <c r="F118" s="284" t="str">
        <f>IF(ISNUMBER(C118),IF(OR(AND(ISBLANK(D118),ISBLANK(E118)),AND(D118="No",ISBLANK(E118))),"",IF(AND(ISBLANK(D118),ISNUMBER(E118)),Lookup!$C$11,IF(AND(D118="Yes",ISBLANK(E118)),Lookup!$C$12,IF(AND(D118="Yes",E118&gt;=C118),Lookup!$C$7,IF(AND(D118="No",E118&gt;=C118),Lookup!$C$8,IF(AND(D118="Yes",E118&lt;C118),Lookup!$C$9,IF(AND(D118="No",E118&lt;C118),Lookup!$C$10,"UnknownCase"))))))),Lookup!$C$13)</f>
        <v/>
      </c>
      <c r="G118" s="327">
        <v>104.93</v>
      </c>
      <c r="H118" s="133"/>
      <c r="I118" s="213"/>
      <c r="J118" s="284" t="str">
        <f>IF(ISNUMBER(G118),IF(OR(AND(ISBLANK(H118),ISBLANK(I118)),AND(H118="No",ISBLANK(I118))),"",IF(AND(ISBLANK(H118),ISNUMBER(I118)),Lookup!$C$11,IF(AND(H118="Yes",ISBLANK(I118)),Lookup!$C$12,IF(AND(H118="Yes",I118&gt;=G118),Lookup!$C$7,IF(AND(H118="No",I118&gt;=G118),Lookup!$C$8,IF(AND(H118="Yes",I118&lt;G118),Lookup!$C$9,IF(AND(H118="No",I118&lt;G118),Lookup!$C$10,"UnknownCase"))))))),Lookup!$C$13)</f>
        <v/>
      </c>
      <c r="L118" s="324">
        <v>101.01</v>
      </c>
      <c r="M118" s="213"/>
      <c r="N118" s="7" t="str">
        <f>IF(ISNUMBER(L118),IF(ISBLANK(M118),"",IF(M118&gt;=L118,Lookup!$C$14,Lookup!$C$15)),Lookup!$C$13)</f>
        <v/>
      </c>
      <c r="O118" s="324">
        <v>101.01</v>
      </c>
      <c r="P118" s="213"/>
      <c r="Q118" s="284" t="str">
        <f>IF(ISNUMBER(O118),IF(ISBLANK(P118),"",IF(P118&gt;=O118,Lookup!$C$14,Lookup!$C$15)),Lookup!$C$13)</f>
        <v/>
      </c>
    </row>
    <row r="119" spans="1:17" ht="30.6" customHeight="1" x14ac:dyDescent="0.3">
      <c r="A119" s="12">
        <v>27096</v>
      </c>
      <c r="B119" s="329" t="s">
        <v>889</v>
      </c>
      <c r="C119" s="327">
        <v>163.43</v>
      </c>
      <c r="D119" s="213"/>
      <c r="E119" s="213"/>
      <c r="F119" s="284" t="str">
        <f>IF(ISNUMBER(C119),IF(OR(AND(ISBLANK(D119),ISBLANK(E119)),AND(D119="No",ISBLANK(E119))),"",IF(AND(ISBLANK(D119),ISNUMBER(E119)),Lookup!$C$11,IF(AND(D119="Yes",ISBLANK(E119)),Lookup!$C$12,IF(AND(D119="Yes",E119&gt;=C119),Lookup!$C$7,IF(AND(D119="No",E119&gt;=C119),Lookup!$C$8,IF(AND(D119="Yes",E119&lt;C119),Lookup!$C$9,IF(AND(D119="No",E119&lt;C119),Lookup!$C$10,"UnknownCase"))))))),Lookup!$C$13)</f>
        <v/>
      </c>
      <c r="G119" s="327">
        <v>163.43</v>
      </c>
      <c r="H119" s="213"/>
      <c r="I119" s="213"/>
      <c r="J119" s="298" t="str">
        <f>IF(ISNUMBER(G119),IF(OR(AND(ISBLANK(H119),ISBLANK(I119)),AND(H119="No",ISBLANK(I119))),"",IF(AND(ISBLANK(H119),ISNUMBER(I119)),Lookup!$C$11,IF(AND(H119="Yes",ISBLANK(I119)),Lookup!$C$12,IF(AND(H119="Yes",I119&gt;=G119),Lookup!$C$7,IF(AND(H119="No",I119&gt;=G119),Lookup!$C$8,IF(AND(H119="Yes",I119&lt;G119),Lookup!$C$9,IF(AND(H119="No",I119&lt;G119),Lookup!$C$10,"UnknownCase"))))))),Lookup!$C$13)</f>
        <v/>
      </c>
      <c r="L119" s="317">
        <v>158.47999999999999</v>
      </c>
      <c r="M119" s="213"/>
      <c r="N119" s="297" t="str">
        <f>IF(ISNUMBER(L119),IF(ISBLANK(M119),"",IF(M119&gt;=L119,Lookup!$C$14,Lookup!$C$15)),Lookup!$C$13)</f>
        <v/>
      </c>
      <c r="O119" s="317">
        <v>158.47999999999999</v>
      </c>
      <c r="P119" s="213"/>
      <c r="Q119" s="298" t="str">
        <f>IF(ISNUMBER(O119),IF(ISBLANK(P119),"",IF(P119&gt;=O119,Lookup!$C$14,Lookup!$C$15)),Lookup!$C$13)</f>
        <v/>
      </c>
    </row>
    <row r="120" spans="1:17" ht="30.6" customHeight="1" x14ac:dyDescent="0.3">
      <c r="A120" s="12">
        <v>29105</v>
      </c>
      <c r="B120" s="329" t="s">
        <v>890</v>
      </c>
      <c r="C120" s="300" t="s">
        <v>14</v>
      </c>
      <c r="D120" s="285"/>
      <c r="E120" s="285"/>
      <c r="F120" s="284" t="str">
        <f>IF(ISNUMBER(C120),IF(OR(AND(ISBLANK(D120),ISBLANK(E120)),AND(D120="No",ISBLANK(E120))),"",IF(AND(ISBLANK(D120),ISNUMBER(E120)),Lookup!$C$11,IF(AND(D120="Yes",ISBLANK(E120)),Lookup!$C$12,IF(AND(D120="Yes",E120&gt;=C120),Lookup!$C$7,IF(AND(D120="No",E120&gt;=C120),Lookup!$C$8,IF(AND(D120="Yes",E120&lt;C120),Lookup!$C$9,IF(AND(D120="No",E120&lt;C120),Lookup!$C$10,"UnknownCase"))))))),Lookup!$C$13)</f>
        <v>No Medicare Fee Available</v>
      </c>
      <c r="G120" s="300" t="s">
        <v>14</v>
      </c>
      <c r="H120" s="285"/>
      <c r="I120" s="285"/>
      <c r="J120" s="298" t="str">
        <f>IF(ISNUMBER(G120),IF(OR(AND(ISBLANK(H120),ISBLANK(I120)),AND(H120="No",ISBLANK(I120))),"",IF(AND(ISBLANK(H120),ISNUMBER(I120)),Lookup!$C$11,IF(AND(H120="Yes",ISBLANK(I120)),Lookup!$C$12,IF(AND(H120="Yes",I120&gt;=G120),Lookup!$C$7,IF(AND(H120="No",I120&gt;=G120),Lookup!$C$8,IF(AND(H120="Yes",I120&lt;G120),Lookup!$C$9,IF(AND(H120="No",I120&lt;G120),Lookup!$C$10,"UnknownCase"))))))),Lookup!$C$13)</f>
        <v>No Medicare Fee Available</v>
      </c>
      <c r="L120" s="317">
        <v>82.68</v>
      </c>
      <c r="M120" s="213"/>
      <c r="N120" s="297" t="str">
        <f>IF(ISNUMBER(L120),IF(ISBLANK(M120),"",IF(M120&gt;=L120,Lookup!$C$14,Lookup!$C$15)),Lookup!$C$13)</f>
        <v/>
      </c>
      <c r="O120" s="317">
        <v>82.68</v>
      </c>
      <c r="P120" s="213"/>
      <c r="Q120" s="298" t="str">
        <f>IF(ISNUMBER(O120),IF(ISBLANK(P120),"",IF(P120&gt;=O120,Lookup!$C$14,Lookup!$C$15)),Lookup!$C$13)</f>
        <v/>
      </c>
    </row>
    <row r="121" spans="1:17" ht="30.6" customHeight="1" x14ac:dyDescent="0.3">
      <c r="A121" s="12">
        <v>29125</v>
      </c>
      <c r="B121" s="329" t="s">
        <v>891</v>
      </c>
      <c r="C121" s="327">
        <v>67.849999999999994</v>
      </c>
      <c r="D121" s="213"/>
      <c r="E121" s="213"/>
      <c r="F121" s="284" t="str">
        <f>IF(ISNUMBER(C121),IF(OR(AND(ISBLANK(D121),ISBLANK(E121)),AND(D121="No",ISBLANK(E121))),"",IF(AND(ISBLANK(D121),ISNUMBER(E121)),Lookup!$C$11,IF(AND(D121="Yes",ISBLANK(E121)),Lookup!$C$12,IF(AND(D121="Yes",E121&gt;=C121),Lookup!$C$7,IF(AND(D121="No",E121&gt;=C121),Lookup!$C$8,IF(AND(D121="Yes",E121&lt;C121),Lookup!$C$9,IF(AND(D121="No",E121&lt;C121),Lookup!$C$10,"UnknownCase"))))))),Lookup!$C$13)</f>
        <v/>
      </c>
      <c r="G121" s="327">
        <v>67.849999999999994</v>
      </c>
      <c r="H121" s="213"/>
      <c r="I121" s="213"/>
      <c r="J121" s="298" t="str">
        <f>IF(ISNUMBER(G121),IF(OR(AND(ISBLANK(H121),ISBLANK(I121)),AND(H121="No",ISBLANK(I121))),"",IF(AND(ISBLANK(H121),ISNUMBER(I121)),Lookup!$C$11,IF(AND(H121="Yes",ISBLANK(I121)),Lookup!$C$12,IF(AND(H121="Yes",I121&gt;=G121),Lookup!$C$7,IF(AND(H121="No",I121&gt;=G121),Lookup!$C$8,IF(AND(H121="Yes",I121&lt;G121),Lookup!$C$9,IF(AND(H121="No",I121&lt;G121),Lookup!$C$10,"UnknownCase"))))))),Lookup!$C$13)</f>
        <v/>
      </c>
      <c r="L121" s="317">
        <v>66.91</v>
      </c>
      <c r="M121" s="213"/>
      <c r="N121" s="297" t="str">
        <f>IF(ISNUMBER(L121),IF(ISBLANK(M121),"",IF(M121&gt;=L121,Lookup!$C$14,Lookup!$C$15)),Lookup!$C$13)</f>
        <v/>
      </c>
      <c r="O121" s="317">
        <v>66.91</v>
      </c>
      <c r="P121" s="213"/>
      <c r="Q121" s="298" t="str">
        <f>IF(ISNUMBER(O121),IF(ISBLANK(P121),"",IF(P121&gt;=O121,Lookup!$C$14,Lookup!$C$15)),Lookup!$C$13)</f>
        <v/>
      </c>
    </row>
    <row r="122" spans="1:17" ht="30.6" customHeight="1" x14ac:dyDescent="0.3">
      <c r="A122" s="12">
        <v>29126</v>
      </c>
      <c r="B122" s="329" t="s">
        <v>891</v>
      </c>
      <c r="C122" s="327">
        <v>79.489999999999995</v>
      </c>
      <c r="D122" s="213"/>
      <c r="E122" s="213"/>
      <c r="F122" s="284" t="str">
        <f>IF(ISNUMBER(C122),IF(OR(AND(ISBLANK(D122),ISBLANK(E122)),AND(D122="No",ISBLANK(E122))),"",IF(AND(ISBLANK(D122),ISNUMBER(E122)),Lookup!$C$11,IF(AND(D122="Yes",ISBLANK(E122)),Lookup!$C$12,IF(AND(D122="Yes",E122&gt;=C122),Lookup!$C$7,IF(AND(D122="No",E122&gt;=C122),Lookup!$C$8,IF(AND(D122="Yes",E122&lt;C122),Lookup!$C$9,IF(AND(D122="No",E122&lt;C122),Lookup!$C$10,"UnknownCase"))))))),Lookup!$C$13)</f>
        <v/>
      </c>
      <c r="G122" s="327">
        <v>79.489999999999995</v>
      </c>
      <c r="H122" s="213"/>
      <c r="I122" s="213"/>
      <c r="J122" s="298" t="str">
        <f>IF(ISNUMBER(G122),IF(OR(AND(ISBLANK(H122),ISBLANK(I122)),AND(H122="No",ISBLANK(I122))),"",IF(AND(ISBLANK(H122),ISNUMBER(I122)),Lookup!$C$11,IF(AND(H122="Yes",ISBLANK(I122)),Lookup!$C$12,IF(AND(H122="Yes",I122&gt;=G122),Lookup!$C$7,IF(AND(H122="No",I122&gt;=G122),Lookup!$C$8,IF(AND(H122="Yes",I122&lt;G122),Lookup!$C$9,IF(AND(H122="No",I122&lt;G122),Lookup!$C$10,"UnknownCase"))))))),Lookup!$C$13)</f>
        <v/>
      </c>
      <c r="L122" s="317">
        <v>78.849999999999994</v>
      </c>
      <c r="M122" s="213"/>
      <c r="N122" s="297" t="str">
        <f>IF(ISNUMBER(L122),IF(ISBLANK(M122),"",IF(M122&gt;=L122,Lookup!$C$14,Lookup!$C$15)),Lookup!$C$13)</f>
        <v/>
      </c>
      <c r="O122" s="317">
        <v>78.849999999999994</v>
      </c>
      <c r="P122" s="213"/>
      <c r="Q122" s="298" t="str">
        <f>IF(ISNUMBER(O122),IF(ISBLANK(P122),"",IF(P122&gt;=O122,Lookup!$C$14,Lookup!$C$15)),Lookup!$C$13)</f>
        <v/>
      </c>
    </row>
    <row r="123" spans="1:17" ht="30.6" customHeight="1" x14ac:dyDescent="0.3">
      <c r="A123" s="12">
        <v>29130</v>
      </c>
      <c r="B123" s="329" t="s">
        <v>892</v>
      </c>
      <c r="C123" s="327">
        <v>42.42</v>
      </c>
      <c r="D123" s="213"/>
      <c r="E123" s="213"/>
      <c r="F123" s="284" t="str">
        <f>IF(ISNUMBER(C123),IF(OR(AND(ISBLANK(D123),ISBLANK(E123)),AND(D123="No",ISBLANK(E123))),"",IF(AND(ISBLANK(D123),ISNUMBER(E123)),Lookup!$C$11,IF(AND(D123="Yes",ISBLANK(E123)),Lookup!$C$12,IF(AND(D123="Yes",E123&gt;=C123),Lookup!$C$7,IF(AND(D123="No",E123&gt;=C123),Lookup!$C$8,IF(AND(D123="Yes",E123&lt;C123),Lookup!$C$9,IF(AND(D123="No",E123&lt;C123),Lookup!$C$10,"UnknownCase"))))))),Lookup!$C$13)</f>
        <v/>
      </c>
      <c r="G123" s="327">
        <v>42.42</v>
      </c>
      <c r="H123" s="213"/>
      <c r="I123" s="213"/>
      <c r="J123" s="298" t="str">
        <f>IF(ISNUMBER(G123),IF(OR(AND(ISBLANK(H123),ISBLANK(I123)),AND(H123="No",ISBLANK(I123))),"",IF(AND(ISBLANK(H123),ISNUMBER(I123)),Lookup!$C$11,IF(AND(H123="Yes",ISBLANK(I123)),Lookup!$C$12,IF(AND(H123="Yes",I123&gt;=G123),Lookup!$C$7,IF(AND(H123="No",I123&gt;=G123),Lookup!$C$8,IF(AND(H123="Yes",I123&lt;G123),Lookup!$C$9,IF(AND(H123="No",I123&lt;G123),Lookup!$C$10,"UnknownCase"))))))),Lookup!$C$13)</f>
        <v/>
      </c>
      <c r="L123" s="317">
        <v>41.88</v>
      </c>
      <c r="M123" s="213"/>
      <c r="N123" s="297" t="str">
        <f>IF(ISNUMBER(L123),IF(ISBLANK(M123),"",IF(M123&gt;=L123,Lookup!$C$14,Lookup!$C$15)),Lookup!$C$13)</f>
        <v/>
      </c>
      <c r="O123" s="317">
        <v>41.88</v>
      </c>
      <c r="P123" s="213"/>
      <c r="Q123" s="298" t="str">
        <f>IF(ISNUMBER(O123),IF(ISBLANK(P123),"",IF(P123&gt;=O123,Lookup!$C$14,Lookup!$C$15)),Lookup!$C$13)</f>
        <v/>
      </c>
    </row>
    <row r="124" spans="1:17" ht="30.6" customHeight="1" x14ac:dyDescent="0.3">
      <c r="A124" s="12">
        <v>29131</v>
      </c>
      <c r="B124" s="329" t="s">
        <v>892</v>
      </c>
      <c r="C124" s="327">
        <v>54.67</v>
      </c>
      <c r="D124" s="213"/>
      <c r="E124" s="213"/>
      <c r="F124" s="284" t="str">
        <f>IF(ISNUMBER(C124),IF(OR(AND(ISBLANK(D124),ISBLANK(E124)),AND(D124="No",ISBLANK(E124))),"",IF(AND(ISBLANK(D124),ISNUMBER(E124)),Lookup!$C$11,IF(AND(D124="Yes",ISBLANK(E124)),Lookup!$C$12,IF(AND(D124="Yes",E124&gt;=C124),Lookup!$C$7,IF(AND(D124="No",E124&gt;=C124),Lookup!$C$8,IF(AND(D124="Yes",E124&lt;C124),Lookup!$C$9,IF(AND(D124="No",E124&lt;C124),Lookup!$C$10,"UnknownCase"))))))),Lookup!$C$13)</f>
        <v/>
      </c>
      <c r="G124" s="327">
        <v>54.67</v>
      </c>
      <c r="H124" s="213"/>
      <c r="I124" s="213"/>
      <c r="J124" s="298" t="str">
        <f>IF(ISNUMBER(G124),IF(OR(AND(ISBLANK(H124),ISBLANK(I124)),AND(H124="No",ISBLANK(I124))),"",IF(AND(ISBLANK(H124),ISNUMBER(I124)),Lookup!$C$11,IF(AND(H124="Yes",ISBLANK(I124)),Lookup!$C$12,IF(AND(H124="Yes",I124&gt;=G124),Lookup!$C$7,IF(AND(H124="No",I124&gt;=G124),Lookup!$C$8,IF(AND(H124="Yes",I124&lt;G124),Lookup!$C$9,IF(AND(H124="No",I124&lt;G124),Lookup!$C$10,"UnknownCase"))))))),Lookup!$C$13)</f>
        <v/>
      </c>
      <c r="L124" s="317">
        <v>54.42</v>
      </c>
      <c r="M124" s="213"/>
      <c r="N124" s="297" t="str">
        <f>IF(ISNUMBER(L124),IF(ISBLANK(M124),"",IF(M124&gt;=L124,Lookup!$C$14,Lookup!$C$15)),Lookup!$C$13)</f>
        <v/>
      </c>
      <c r="O124" s="317">
        <v>54.42</v>
      </c>
      <c r="P124" s="213"/>
      <c r="Q124" s="298" t="str">
        <f>IF(ISNUMBER(O124),IF(ISBLANK(P124),"",IF(P124&gt;=O124,Lookup!$C$14,Lookup!$C$15)),Lookup!$C$13)</f>
        <v/>
      </c>
    </row>
    <row r="125" spans="1:17" ht="30.6" customHeight="1" x14ac:dyDescent="0.3">
      <c r="A125" s="12">
        <v>29200</v>
      </c>
      <c r="B125" s="329" t="s">
        <v>893</v>
      </c>
      <c r="C125" s="327">
        <v>31.89</v>
      </c>
      <c r="D125" s="213"/>
      <c r="E125" s="213"/>
      <c r="F125" s="284" t="str">
        <f>IF(ISNUMBER(C125),IF(OR(AND(ISBLANK(D125),ISBLANK(E125)),AND(D125="No",ISBLANK(E125))),"",IF(AND(ISBLANK(D125),ISNUMBER(E125)),Lookup!$C$11,IF(AND(D125="Yes",ISBLANK(E125)),Lookup!$C$12,IF(AND(D125="Yes",E125&gt;=C125),Lookup!$C$7,IF(AND(D125="No",E125&gt;=C125),Lookup!$C$8,IF(AND(D125="Yes",E125&lt;C125),Lookup!$C$9,IF(AND(D125="No",E125&lt;C125),Lookup!$C$10,"UnknownCase"))))))),Lookup!$C$13)</f>
        <v/>
      </c>
      <c r="G125" s="327">
        <v>31.89</v>
      </c>
      <c r="H125" s="213"/>
      <c r="I125" s="213"/>
      <c r="J125" s="298" t="str">
        <f>IF(ISNUMBER(G125),IF(OR(AND(ISBLANK(H125),ISBLANK(I125)),AND(H125="No",ISBLANK(I125))),"",IF(AND(ISBLANK(H125),ISNUMBER(I125)),Lookup!$C$11,IF(AND(H125="Yes",ISBLANK(I125)),Lookup!$C$12,IF(AND(H125="Yes",I125&gt;=G125),Lookup!$C$7,IF(AND(H125="No",I125&gt;=G125),Lookup!$C$8,IF(AND(H125="Yes",I125&lt;G125),Lookup!$C$9,IF(AND(H125="No",I125&lt;G125),Lookup!$C$10,"UnknownCase"))))))),Lookup!$C$13)</f>
        <v/>
      </c>
      <c r="L125" s="317">
        <v>30.36</v>
      </c>
      <c r="M125" s="213"/>
      <c r="N125" s="297" t="str">
        <f>IF(ISNUMBER(L125),IF(ISBLANK(M125),"",IF(M125&gt;=L125,Lookup!$C$14,Lookup!$C$15)),Lookup!$C$13)</f>
        <v/>
      </c>
      <c r="O125" s="317">
        <v>30.36</v>
      </c>
      <c r="P125" s="213"/>
      <c r="Q125" s="298" t="str">
        <f>IF(ISNUMBER(O125),IF(ISBLANK(P125),"",IF(P125&gt;=O125,Lookup!$C$14,Lookup!$C$15)),Lookup!$C$13)</f>
        <v/>
      </c>
    </row>
    <row r="126" spans="1:17" ht="30.6" customHeight="1" x14ac:dyDescent="0.3">
      <c r="A126" s="12">
        <v>29240</v>
      </c>
      <c r="B126" s="329" t="s">
        <v>894</v>
      </c>
      <c r="C126" s="327">
        <v>29.58</v>
      </c>
      <c r="D126" s="213"/>
      <c r="E126" s="213"/>
      <c r="F126" s="284" t="str">
        <f>IF(ISNUMBER(C126),IF(OR(AND(ISBLANK(D126),ISBLANK(E126)),AND(D126="No",ISBLANK(E126))),"",IF(AND(ISBLANK(D126),ISNUMBER(E126)),Lookup!$C$11,IF(AND(D126="Yes",ISBLANK(E126)),Lookup!$C$12,IF(AND(D126="Yes",E126&gt;=C126),Lookup!$C$7,IF(AND(D126="No",E126&gt;=C126),Lookup!$C$8,IF(AND(D126="Yes",E126&lt;C126),Lookup!$C$9,IF(AND(D126="No",E126&lt;C126),Lookup!$C$10,"UnknownCase"))))))),Lookup!$C$13)</f>
        <v/>
      </c>
      <c r="G126" s="327">
        <v>29.58</v>
      </c>
      <c r="H126" s="213"/>
      <c r="I126" s="213"/>
      <c r="J126" s="298" t="str">
        <f>IF(ISNUMBER(G126),IF(OR(AND(ISBLANK(H126),ISBLANK(I126)),AND(H126="No",ISBLANK(I126))),"",IF(AND(ISBLANK(H126),ISNUMBER(I126)),Lookup!$C$11,IF(AND(H126="Yes",ISBLANK(I126)),Lookup!$C$12,IF(AND(H126="Yes",I126&gt;=G126),Lookup!$C$7,IF(AND(H126="No",I126&gt;=G126),Lookup!$C$8,IF(AND(H126="Yes",I126&lt;G126),Lookup!$C$9,IF(AND(H126="No",I126&lt;G126),Lookup!$C$10,"UnknownCase"))))))),Lookup!$C$13)</f>
        <v/>
      </c>
      <c r="L126" s="317">
        <v>28.44</v>
      </c>
      <c r="M126" s="213"/>
      <c r="N126" s="297" t="str">
        <f>IF(ISNUMBER(L126),IF(ISBLANK(M126),"",IF(M126&gt;=L126,Lookup!$C$14,Lookup!$C$15)),Lookup!$C$13)</f>
        <v/>
      </c>
      <c r="O126" s="317">
        <v>28.44</v>
      </c>
      <c r="P126" s="213"/>
      <c r="Q126" s="298" t="str">
        <f>IF(ISNUMBER(O126),IF(ISBLANK(P126),"",IF(P126&gt;=O126,Lookup!$C$14,Lookup!$C$15)),Lookup!$C$13)</f>
        <v/>
      </c>
    </row>
    <row r="127" spans="1:17" ht="30.6" customHeight="1" x14ac:dyDescent="0.3">
      <c r="A127" s="12">
        <v>29260</v>
      </c>
      <c r="B127" s="329" t="s">
        <v>895</v>
      </c>
      <c r="C127" s="327">
        <v>28.91</v>
      </c>
      <c r="D127" s="213"/>
      <c r="E127" s="213"/>
      <c r="F127" s="284" t="str">
        <f>IF(ISNUMBER(C127),IF(OR(AND(ISBLANK(D127),ISBLANK(E127)),AND(D127="No",ISBLANK(E127))),"",IF(AND(ISBLANK(D127),ISNUMBER(E127)),Lookup!$C$11,IF(AND(D127="Yes",ISBLANK(E127)),Lookup!$C$12,IF(AND(D127="Yes",E127&gt;=C127),Lookup!$C$7,IF(AND(D127="No",E127&gt;=C127),Lookup!$C$8,IF(AND(D127="Yes",E127&lt;C127),Lookup!$C$9,IF(AND(D127="No",E127&lt;C127),Lookup!$C$10,"UnknownCase"))))))),Lookup!$C$13)</f>
        <v/>
      </c>
      <c r="G127" s="327">
        <v>28.91</v>
      </c>
      <c r="H127" s="213"/>
      <c r="I127" s="213"/>
      <c r="J127" s="298" t="str">
        <f>IF(ISNUMBER(G127),IF(OR(AND(ISBLANK(H127),ISBLANK(I127)),AND(H127="No",ISBLANK(I127))),"",IF(AND(ISBLANK(H127),ISNUMBER(I127)),Lookup!$C$11,IF(AND(H127="Yes",ISBLANK(I127)),Lookup!$C$12,IF(AND(H127="Yes",I127&gt;=G127),Lookup!$C$7,IF(AND(H127="No",I127&gt;=G127),Lookup!$C$8,IF(AND(H127="Yes",I127&lt;G127),Lookup!$C$9,IF(AND(H127="No",I127&lt;G127),Lookup!$C$10,"UnknownCase"))))))),Lookup!$C$13)</f>
        <v/>
      </c>
      <c r="L127" s="317">
        <v>28.09</v>
      </c>
      <c r="M127" s="213"/>
      <c r="N127" s="297" t="str">
        <f>IF(ISNUMBER(L127),IF(ISBLANK(M127),"",IF(M127&gt;=L127,Lookup!$C$14,Lookup!$C$15)),Lookup!$C$13)</f>
        <v/>
      </c>
      <c r="O127" s="317">
        <v>28.09</v>
      </c>
      <c r="P127" s="213"/>
      <c r="Q127" s="298" t="str">
        <f>IF(ISNUMBER(O127),IF(ISBLANK(P127),"",IF(P127&gt;=O127,Lookup!$C$14,Lookup!$C$15)),Lookup!$C$13)</f>
        <v/>
      </c>
    </row>
    <row r="128" spans="1:17" ht="30.6" customHeight="1" x14ac:dyDescent="0.3">
      <c r="A128" s="12">
        <v>29280</v>
      </c>
      <c r="B128" s="329" t="s">
        <v>896</v>
      </c>
      <c r="C128" s="327">
        <v>29.87</v>
      </c>
      <c r="D128" s="213"/>
      <c r="E128" s="213"/>
      <c r="F128" s="284" t="str">
        <f>IF(ISNUMBER(C128),IF(OR(AND(ISBLANK(D128),ISBLANK(E128)),AND(D128="No",ISBLANK(E128))),"",IF(AND(ISBLANK(D128),ISNUMBER(E128)),Lookup!$C$11,IF(AND(D128="Yes",ISBLANK(E128)),Lookup!$C$12,IF(AND(D128="Yes",E128&gt;=C128),Lookup!$C$7,IF(AND(D128="No",E128&gt;=C128),Lookup!$C$8,IF(AND(D128="Yes",E128&lt;C128),Lookup!$C$9,IF(AND(D128="No",E128&lt;C128),Lookup!$C$10,"UnknownCase"))))))),Lookup!$C$13)</f>
        <v/>
      </c>
      <c r="G128" s="327">
        <v>29.87</v>
      </c>
      <c r="H128" s="213"/>
      <c r="I128" s="213"/>
      <c r="J128" s="298" t="str">
        <f>IF(ISNUMBER(G128),IF(OR(AND(ISBLANK(H128),ISBLANK(I128)),AND(H128="No",ISBLANK(I128))),"",IF(AND(ISBLANK(H128),ISNUMBER(I128)),Lookup!$C$11,IF(AND(H128="Yes",ISBLANK(I128)),Lookup!$C$12,IF(AND(H128="Yes",I128&gt;=G128),Lookup!$C$7,IF(AND(H128="No",I128&gt;=G128),Lookup!$C$8,IF(AND(H128="Yes",I128&lt;G128),Lookup!$C$9,IF(AND(H128="No",I128&lt;G128),Lookup!$C$10,"UnknownCase"))))))),Lookup!$C$13)</f>
        <v/>
      </c>
      <c r="L128" s="317">
        <v>28.72</v>
      </c>
      <c r="M128" s="213"/>
      <c r="N128" s="297" t="str">
        <f>IF(ISNUMBER(L128),IF(ISBLANK(M128),"",IF(M128&gt;=L128,Lookup!$C$14,Lookup!$C$15)),Lookup!$C$13)</f>
        <v/>
      </c>
      <c r="O128" s="317">
        <v>28.72</v>
      </c>
      <c r="P128" s="213"/>
      <c r="Q128" s="298" t="str">
        <f>IF(ISNUMBER(O128),IF(ISBLANK(P128),"",IF(P128&gt;=O128,Lookup!$C$14,Lookup!$C$15)),Lookup!$C$13)</f>
        <v/>
      </c>
    </row>
    <row r="129" spans="1:17" ht="30.6" customHeight="1" x14ac:dyDescent="0.3">
      <c r="A129" s="12">
        <v>29505</v>
      </c>
      <c r="B129" s="329" t="s">
        <v>897</v>
      </c>
      <c r="C129" s="327">
        <v>91.03</v>
      </c>
      <c r="D129" s="213"/>
      <c r="E129" s="213"/>
      <c r="F129" s="284" t="str">
        <f>IF(ISNUMBER(C129),IF(OR(AND(ISBLANK(D129),ISBLANK(E129)),AND(D129="No",ISBLANK(E129))),"",IF(AND(ISBLANK(D129),ISNUMBER(E129)),Lookup!$C$11,IF(AND(D129="Yes",ISBLANK(E129)),Lookup!$C$12,IF(AND(D129="Yes",E129&gt;=C129),Lookup!$C$7,IF(AND(D129="No",E129&gt;=C129),Lookup!$C$8,IF(AND(D129="Yes",E129&lt;C129),Lookup!$C$9,IF(AND(D129="No",E129&lt;C129),Lookup!$C$10,"UnknownCase"))))))),Lookup!$C$13)</f>
        <v/>
      </c>
      <c r="G129" s="327">
        <v>91.03</v>
      </c>
      <c r="H129" s="213"/>
      <c r="I129" s="213"/>
      <c r="J129" s="298" t="str">
        <f>IF(ISNUMBER(G129),IF(OR(AND(ISBLANK(H129),ISBLANK(I129)),AND(H129="No",ISBLANK(I129))),"",IF(AND(ISBLANK(H129),ISNUMBER(I129)),Lookup!$C$11,IF(AND(H129="Yes",ISBLANK(I129)),Lookup!$C$12,IF(AND(H129="Yes",I129&gt;=G129),Lookup!$C$7,IF(AND(H129="No",I129&gt;=G129),Lookup!$C$8,IF(AND(H129="Yes",I129&lt;G129),Lookup!$C$9,IF(AND(H129="No",I129&lt;G129),Lookup!$C$10,"UnknownCase"))))))),Lookup!$C$13)</f>
        <v/>
      </c>
      <c r="L129" s="320">
        <v>91.01</v>
      </c>
      <c r="M129" s="213"/>
      <c r="N129" s="297" t="str">
        <f>IF(ISNUMBER(L129),IF(ISBLANK(M129),"",IF(M129&gt;=L129,Lookup!$C$14,Lookup!$C$15)),Lookup!$C$13)</f>
        <v/>
      </c>
      <c r="O129" s="320">
        <v>91.01</v>
      </c>
      <c r="P129" s="213"/>
      <c r="Q129" s="298" t="str">
        <f>IF(ISNUMBER(O129),IF(ISBLANK(P129),"",IF(P129&gt;=O129,Lookup!$C$14,Lookup!$C$15)),Lookup!$C$13)</f>
        <v/>
      </c>
    </row>
    <row r="130" spans="1:17" ht="30.6" customHeight="1" x14ac:dyDescent="0.3">
      <c r="A130" s="12">
        <v>29515</v>
      </c>
      <c r="B130" s="329" t="s">
        <v>898</v>
      </c>
      <c r="C130" s="327">
        <v>73.23</v>
      </c>
      <c r="D130" s="213"/>
      <c r="E130" s="213"/>
      <c r="F130" s="284" t="str">
        <f>IF(ISNUMBER(C130),IF(OR(AND(ISBLANK(D130),ISBLANK(E130)),AND(D130="No",ISBLANK(E130))),"",IF(AND(ISBLANK(D130),ISNUMBER(E130)),Lookup!$C$11,IF(AND(D130="Yes",ISBLANK(E130)),Lookup!$C$12,IF(AND(D130="Yes",E130&gt;=C130),Lookup!$C$7,IF(AND(D130="No",E130&gt;=C130),Lookup!$C$8,IF(AND(D130="Yes",E130&lt;C130),Lookup!$C$9,IF(AND(D130="No",E130&lt;C130),Lookup!$C$10,"UnknownCase"))))))),Lookup!$C$13)</f>
        <v/>
      </c>
      <c r="G130" s="327">
        <v>73.23</v>
      </c>
      <c r="H130" s="213"/>
      <c r="I130" s="213"/>
      <c r="J130" s="298" t="str">
        <f>IF(ISNUMBER(G130),IF(OR(AND(ISBLANK(H130),ISBLANK(I130)),AND(H130="No",ISBLANK(I130))),"",IF(AND(ISBLANK(H130),ISNUMBER(I130)),Lookup!$C$11,IF(AND(H130="Yes",ISBLANK(I130)),Lookup!$C$12,IF(AND(H130="Yes",I130&gt;=G130),Lookup!$C$7,IF(AND(H130="No",I130&gt;=G130),Lookup!$C$8,IF(AND(H130="Yes",I130&lt;G130),Lookup!$C$9,IF(AND(H130="No",I130&lt;G130),Lookup!$C$10,"UnknownCase"))))))),Lookup!$C$13)</f>
        <v/>
      </c>
      <c r="L130" s="320">
        <v>72.75</v>
      </c>
      <c r="M130" s="213"/>
      <c r="N130" s="297" t="str">
        <f>IF(ISNUMBER(L130),IF(ISBLANK(M130),"",IF(M130&gt;=L130,Lookup!$C$14,Lookup!$C$15)),Lookup!$C$13)</f>
        <v/>
      </c>
      <c r="O130" s="320">
        <v>72.75</v>
      </c>
      <c r="P130" s="213"/>
      <c r="Q130" s="298" t="str">
        <f>IF(ISNUMBER(O130),IF(ISBLANK(P130),"",IF(P130&gt;=O130,Lookup!$C$14,Lookup!$C$15)),Lookup!$C$13)</f>
        <v/>
      </c>
    </row>
    <row r="131" spans="1:17" ht="30.6" customHeight="1" x14ac:dyDescent="0.3">
      <c r="A131" s="12">
        <v>29520</v>
      </c>
      <c r="B131" s="329" t="s">
        <v>899</v>
      </c>
      <c r="C131" s="327">
        <v>34.53</v>
      </c>
      <c r="D131" s="213"/>
      <c r="E131" s="213"/>
      <c r="F131" s="284" t="str">
        <f>IF(ISNUMBER(C131),IF(OR(AND(ISBLANK(D131),ISBLANK(E131)),AND(D131="No",ISBLANK(E131))),"",IF(AND(ISBLANK(D131),ISNUMBER(E131)),Lookup!$C$11,IF(AND(D131="Yes",ISBLANK(E131)),Lookup!$C$12,IF(AND(D131="Yes",E131&gt;=C131),Lookup!$C$7,IF(AND(D131="No",E131&gt;=C131),Lookup!$C$8,IF(AND(D131="Yes",E131&lt;C131),Lookup!$C$9,IF(AND(D131="No",E131&lt;C131),Lookup!$C$10,"UnknownCase"))))))),Lookup!$C$13)</f>
        <v/>
      </c>
      <c r="G131" s="327">
        <v>34.53</v>
      </c>
      <c r="H131" s="213"/>
      <c r="I131" s="213"/>
      <c r="J131" s="298" t="str">
        <f>IF(ISNUMBER(G131),IF(OR(AND(ISBLANK(H131),ISBLANK(I131)),AND(H131="No",ISBLANK(I131))),"",IF(AND(ISBLANK(H131),ISNUMBER(I131)),Lookup!$C$11,IF(AND(H131="Yes",ISBLANK(I131)),Lookup!$C$12,IF(AND(H131="Yes",I131&gt;=G131),Lookup!$C$7,IF(AND(H131="No",I131&gt;=G131),Lookup!$C$8,IF(AND(H131="Yes",I131&lt;G131),Lookup!$C$9,IF(AND(H131="No",I131&lt;G131),Lookup!$C$10,"UnknownCase"))))))),Lookup!$C$13)</f>
        <v/>
      </c>
      <c r="L131" s="320">
        <v>33.24</v>
      </c>
      <c r="M131" s="213"/>
      <c r="N131" s="297" t="str">
        <f>IF(ISNUMBER(L131),IF(ISBLANK(M131),"",IF(M131&gt;=L131,Lookup!$C$14,Lookup!$C$15)),Lookup!$C$13)</f>
        <v/>
      </c>
      <c r="O131" s="320">
        <v>33.24</v>
      </c>
      <c r="P131" s="213"/>
      <c r="Q131" s="298" t="str">
        <f>IF(ISNUMBER(O131),IF(ISBLANK(P131),"",IF(P131&gt;=O131,Lookup!$C$14,Lookup!$C$15)),Lookup!$C$13)</f>
        <v/>
      </c>
    </row>
    <row r="132" spans="1:17" ht="30.6" customHeight="1" x14ac:dyDescent="0.3">
      <c r="A132" s="12">
        <v>29530</v>
      </c>
      <c r="B132" s="329" t="s">
        <v>900</v>
      </c>
      <c r="C132" s="327">
        <v>29.25</v>
      </c>
      <c r="D132" s="213"/>
      <c r="E132" s="213"/>
      <c r="F132" s="284" t="str">
        <f>IF(ISNUMBER(C132),IF(OR(AND(ISBLANK(D132),ISBLANK(E132)),AND(D132="No",ISBLANK(E132))),"",IF(AND(ISBLANK(D132),ISNUMBER(E132)),Lookup!$C$11,IF(AND(D132="Yes",ISBLANK(E132)),Lookup!$C$12,IF(AND(D132="Yes",E132&gt;=C132),Lookup!$C$7,IF(AND(D132="No",E132&gt;=C132),Lookup!$C$8,IF(AND(D132="Yes",E132&lt;C132),Lookup!$C$9,IF(AND(D132="No",E132&lt;C132),Lookup!$C$10,"UnknownCase"))))))),Lookup!$C$13)</f>
        <v/>
      </c>
      <c r="G132" s="327">
        <v>29.25</v>
      </c>
      <c r="H132" s="213"/>
      <c r="I132" s="213"/>
      <c r="J132" s="298" t="str">
        <f>IF(ISNUMBER(G132),IF(OR(AND(ISBLANK(H132),ISBLANK(I132)),AND(H132="No",ISBLANK(I132))),"",IF(AND(ISBLANK(H132),ISNUMBER(I132)),Lookup!$C$11,IF(AND(H132="Yes",ISBLANK(I132)),Lookup!$C$12,IF(AND(H132="Yes",I132&gt;=G132),Lookup!$C$7,IF(AND(H132="No",I132&gt;=G132),Lookup!$C$8,IF(AND(H132="Yes",I132&lt;G132),Lookup!$C$9,IF(AND(H132="No",I132&lt;G132),Lookup!$C$10,"UnknownCase"))))))),Lookup!$C$13)</f>
        <v/>
      </c>
      <c r="L132" s="320">
        <v>28.42</v>
      </c>
      <c r="M132" s="213"/>
      <c r="N132" s="297" t="str">
        <f>IF(ISNUMBER(L132),IF(ISBLANK(M132),"",IF(M132&gt;=L132,Lookup!$C$14,Lookup!$C$15)),Lookup!$C$13)</f>
        <v/>
      </c>
      <c r="O132" s="320">
        <v>28.42</v>
      </c>
      <c r="P132" s="213"/>
      <c r="Q132" s="298" t="str">
        <f>IF(ISNUMBER(O132),IF(ISBLANK(P132),"",IF(P132&gt;=O132,Lookup!$C$14,Lookup!$C$15)),Lookup!$C$13)</f>
        <v/>
      </c>
    </row>
    <row r="133" spans="1:17" ht="30.6" customHeight="1" x14ac:dyDescent="0.3">
      <c r="A133" s="12">
        <v>29540</v>
      </c>
      <c r="B133" s="329" t="s">
        <v>901</v>
      </c>
      <c r="C133" s="327">
        <v>27.92</v>
      </c>
      <c r="D133" s="213"/>
      <c r="E133" s="213"/>
      <c r="F133" s="284" t="str">
        <f>IF(ISNUMBER(C133),IF(OR(AND(ISBLANK(D133),ISBLANK(E133)),AND(D133="No",ISBLANK(E133))),"",IF(AND(ISBLANK(D133),ISNUMBER(E133)),Lookup!$C$11,IF(AND(D133="Yes",ISBLANK(E133)),Lookup!$C$12,IF(AND(D133="Yes",E133&gt;=C133),Lookup!$C$7,IF(AND(D133="No",E133&gt;=C133),Lookup!$C$8,IF(AND(D133="Yes",E133&lt;C133),Lookup!$C$9,IF(AND(D133="No",E133&lt;C133),Lookup!$C$10,"UnknownCase"))))))),Lookup!$C$13)</f>
        <v/>
      </c>
      <c r="G133" s="327">
        <v>27.92</v>
      </c>
      <c r="H133" s="213"/>
      <c r="I133" s="213"/>
      <c r="J133" s="298" t="str">
        <f>IF(ISNUMBER(G133),IF(OR(AND(ISBLANK(H133),ISBLANK(I133)),AND(H133="No",ISBLANK(I133))),"",IF(AND(ISBLANK(H133),ISNUMBER(I133)),Lookup!$C$11,IF(AND(H133="Yes",ISBLANK(I133)),Lookup!$C$12,IF(AND(H133="Yes",I133&gt;=G133),Lookup!$C$7,IF(AND(H133="No",I133&gt;=G133),Lookup!$C$8,IF(AND(H133="Yes",I133&lt;G133),Lookup!$C$9,IF(AND(H133="No",I133&lt;G133),Lookup!$C$10,"UnknownCase"))))))),Lookup!$C$13)</f>
        <v/>
      </c>
      <c r="L133" s="320">
        <v>27.45</v>
      </c>
      <c r="M133" s="213"/>
      <c r="N133" s="297" t="str">
        <f>IF(ISNUMBER(L133),IF(ISBLANK(M133),"",IF(M133&gt;=L133,Lookup!$C$14,Lookup!$C$15)),Lookup!$C$13)</f>
        <v/>
      </c>
      <c r="O133" s="320">
        <v>27.45</v>
      </c>
      <c r="P133" s="213"/>
      <c r="Q133" s="298" t="str">
        <f>IF(ISNUMBER(O133),IF(ISBLANK(P133),"",IF(P133&gt;=O133,Lookup!$C$14,Lookup!$C$15)),Lookup!$C$13)</f>
        <v/>
      </c>
    </row>
    <row r="134" spans="1:17" ht="30.6" customHeight="1" x14ac:dyDescent="0.3">
      <c r="A134" s="12">
        <v>29550</v>
      </c>
      <c r="B134" s="329" t="s">
        <v>902</v>
      </c>
      <c r="C134" s="327">
        <v>19.27</v>
      </c>
      <c r="D134" s="213"/>
      <c r="E134" s="213"/>
      <c r="F134" s="284" t="str">
        <f>IF(ISNUMBER(C134),IF(OR(AND(ISBLANK(D134),ISBLANK(E134)),AND(D134="No",ISBLANK(E134))),"",IF(AND(ISBLANK(D134),ISNUMBER(E134)),Lookup!$C$11,IF(AND(D134="Yes",ISBLANK(E134)),Lookup!$C$12,IF(AND(D134="Yes",E134&gt;=C134),Lookup!$C$7,IF(AND(D134="No",E134&gt;=C134),Lookup!$C$8,IF(AND(D134="Yes",E134&lt;C134),Lookup!$C$9,IF(AND(D134="No",E134&lt;C134),Lookup!$C$10,"UnknownCase"))))))),Lookup!$C$13)</f>
        <v/>
      </c>
      <c r="G134" s="327">
        <v>19.27</v>
      </c>
      <c r="H134" s="213"/>
      <c r="I134" s="213"/>
      <c r="J134" s="298" t="str">
        <f>IF(ISNUMBER(G134),IF(OR(AND(ISBLANK(H134),ISBLANK(I134)),AND(H134="No",ISBLANK(I134))),"",IF(AND(ISBLANK(H134),ISNUMBER(I134)),Lookup!$C$11,IF(AND(H134="Yes",ISBLANK(I134)),Lookup!$C$12,IF(AND(H134="Yes",I134&gt;=G134),Lookup!$C$7,IF(AND(H134="No",I134&gt;=G134),Lookup!$C$8,IF(AND(H134="Yes",I134&lt;G134),Lookup!$C$9,IF(AND(H134="No",I134&lt;G134),Lookup!$C$10,"UnknownCase"))))))),Lookup!$C$13)</f>
        <v/>
      </c>
      <c r="L134" s="320">
        <v>19.04</v>
      </c>
      <c r="M134" s="213"/>
      <c r="N134" s="297" t="str">
        <f>IF(ISNUMBER(L134),IF(ISBLANK(M134),"",IF(M134&gt;=L134,Lookup!$C$14,Lookup!$C$15)),Lookup!$C$13)</f>
        <v/>
      </c>
      <c r="O134" s="320">
        <v>19.04</v>
      </c>
      <c r="P134" s="213"/>
      <c r="Q134" s="298" t="str">
        <f>IF(ISNUMBER(O134),IF(ISBLANK(P134),"",IF(P134&gt;=O134,Lookup!$C$14,Lookup!$C$15)),Lookup!$C$13)</f>
        <v/>
      </c>
    </row>
    <row r="135" spans="1:17" ht="30.6" customHeight="1" x14ac:dyDescent="0.3">
      <c r="A135" s="12">
        <v>29581</v>
      </c>
      <c r="B135" s="329" t="s">
        <v>903</v>
      </c>
      <c r="C135" s="327">
        <v>87.5</v>
      </c>
      <c r="D135" s="213"/>
      <c r="E135" s="213"/>
      <c r="F135" s="284" t="str">
        <f>IF(ISNUMBER(C135),IF(OR(AND(ISBLANK(D135),ISBLANK(E135)),AND(D135="No",ISBLANK(E135))),"",IF(AND(ISBLANK(D135),ISNUMBER(E135)),Lookup!$C$11,IF(AND(D135="Yes",ISBLANK(E135)),Lookup!$C$12,IF(AND(D135="Yes",E135&gt;=C135),Lookup!$C$7,IF(AND(D135="No",E135&gt;=C135),Lookup!$C$8,IF(AND(D135="Yes",E135&lt;C135),Lookup!$C$9,IF(AND(D135="No",E135&lt;C135),Lookup!$C$10,"UnknownCase"))))))),Lookup!$C$13)</f>
        <v/>
      </c>
      <c r="G135" s="327">
        <v>87.5</v>
      </c>
      <c r="H135" s="213"/>
      <c r="I135" s="213"/>
      <c r="J135" s="298" t="str">
        <f>IF(ISNUMBER(G135),IF(OR(AND(ISBLANK(H135),ISBLANK(I135)),AND(H135="No",ISBLANK(I135))),"",IF(AND(ISBLANK(H135),ISNUMBER(I135)),Lookup!$C$11,IF(AND(H135="Yes",ISBLANK(I135)),Lookup!$C$12,IF(AND(H135="Yes",I135&gt;=G135),Lookup!$C$7,IF(AND(H135="No",I135&gt;=G135),Lookup!$C$8,IF(AND(H135="Yes",I135&lt;G135),Lookup!$C$9,IF(AND(H135="No",I135&lt;G135),Lookup!$C$10,"UnknownCase"))))))),Lookup!$C$13)</f>
        <v/>
      </c>
      <c r="L135" s="320">
        <v>84.06</v>
      </c>
      <c r="M135" s="213"/>
      <c r="N135" s="297" t="str">
        <f>IF(ISNUMBER(L135),IF(ISBLANK(M135),"",IF(M135&gt;=L135,Lookup!$C$14,Lookup!$C$15)),Lookup!$C$13)</f>
        <v/>
      </c>
      <c r="O135" s="320">
        <v>84.06</v>
      </c>
      <c r="P135" s="213"/>
      <c r="Q135" s="298" t="str">
        <f>IF(ISNUMBER(O135),IF(ISBLANK(P135),"",IF(P135&gt;=O135,Lookup!$C$14,Lookup!$C$15)),Lookup!$C$13)</f>
        <v/>
      </c>
    </row>
    <row r="136" spans="1:17" ht="30.6" customHeight="1" x14ac:dyDescent="0.3">
      <c r="A136" s="12">
        <v>29584</v>
      </c>
      <c r="B136" s="329" t="s">
        <v>904</v>
      </c>
      <c r="C136" s="327">
        <v>79.430000000000007</v>
      </c>
      <c r="D136" s="213"/>
      <c r="E136" s="213"/>
      <c r="F136" s="284" t="str">
        <f>IF(ISNUMBER(C136),IF(OR(AND(ISBLANK(D136),ISBLANK(E136)),AND(D136="No",ISBLANK(E136))),"",IF(AND(ISBLANK(D136),ISNUMBER(E136)),Lookup!$C$11,IF(AND(D136="Yes",ISBLANK(E136)),Lookup!$C$12,IF(AND(D136="Yes",E136&gt;=C136),Lookup!$C$7,IF(AND(D136="No",E136&gt;=C136),Lookup!$C$8,IF(AND(D136="Yes",E136&lt;C136),Lookup!$C$9,IF(AND(D136="No",E136&lt;C136),Lookup!$C$10,"UnknownCase"))))))),Lookup!$C$13)</f>
        <v/>
      </c>
      <c r="G136" s="327">
        <v>79.430000000000007</v>
      </c>
      <c r="H136" s="213"/>
      <c r="I136" s="213"/>
      <c r="J136" s="298" t="str">
        <f>IF(ISNUMBER(G136),IF(OR(AND(ISBLANK(H136),ISBLANK(I136)),AND(H136="No",ISBLANK(I136))),"",IF(AND(ISBLANK(H136),ISNUMBER(I136)),Lookup!$C$11,IF(AND(H136="Yes",ISBLANK(I136)),Lookup!$C$12,IF(AND(H136="Yes",I136&gt;=G136),Lookup!$C$7,IF(AND(H136="No",I136&gt;=G136),Lookup!$C$8,IF(AND(H136="Yes",I136&lt;G136),Lookup!$C$9,IF(AND(H136="No",I136&lt;G136),Lookup!$C$10,"UnknownCase"))))))),Lookup!$C$13)</f>
        <v/>
      </c>
      <c r="L136" s="320">
        <v>75.260000000000005</v>
      </c>
      <c r="M136" s="213"/>
      <c r="N136" s="297" t="str">
        <f>IF(ISNUMBER(L136),IF(ISBLANK(M136),"",IF(M136&gt;=L136,Lookup!$C$14,Lookup!$C$15)),Lookup!$C$13)</f>
        <v/>
      </c>
      <c r="O136" s="320">
        <v>75.260000000000005</v>
      </c>
      <c r="P136" s="213"/>
      <c r="Q136" s="298" t="str">
        <f>IF(ISNUMBER(O136),IF(ISBLANK(P136),"",IF(P136&gt;=O136,Lookup!$C$14,Lookup!$C$15)),Lookup!$C$13)</f>
        <v/>
      </c>
    </row>
    <row r="137" spans="1:17" ht="30.6" customHeight="1" x14ac:dyDescent="0.3">
      <c r="A137" s="330">
        <v>30300</v>
      </c>
      <c r="B137" s="331" t="s">
        <v>141</v>
      </c>
      <c r="C137" s="327">
        <v>209.74</v>
      </c>
      <c r="D137" s="133"/>
      <c r="E137" s="213"/>
      <c r="F137" s="284" t="str">
        <f>IF(ISNUMBER(C137),IF(OR(AND(ISBLANK(D137),ISBLANK(E137)),AND(D137="No",ISBLANK(E137))),"",IF(AND(ISBLANK(D137),ISNUMBER(E137)),Lookup!$C$11,IF(AND(D137="Yes",ISBLANK(E137)),Lookup!$C$12,IF(AND(D137="Yes",E137&gt;=C137),Lookup!$C$7,IF(AND(D137="No",E137&gt;=C137),Lookup!$C$8,IF(AND(D137="Yes",E137&lt;C137),Lookup!$C$9,IF(AND(D137="No",E137&lt;C137),Lookup!$C$10,"UnknownCase"))))))),Lookup!$C$13)</f>
        <v/>
      </c>
      <c r="G137" s="327">
        <v>209.74</v>
      </c>
      <c r="H137" s="133"/>
      <c r="I137" s="213"/>
      <c r="J137" s="284" t="str">
        <f>IF(ISNUMBER(G137),IF(OR(AND(ISBLANK(H137),ISBLANK(I137)),AND(H137="No",ISBLANK(I137))),"",IF(AND(ISBLANK(H137),ISNUMBER(I137)),Lookup!$C$11,IF(AND(H137="Yes",ISBLANK(I137)),Lookup!$C$12,IF(AND(H137="Yes",I137&gt;=G137),Lookup!$C$7,IF(AND(H137="No",I137&gt;=G137),Lookup!$C$8,IF(AND(H137="Yes",I137&lt;G137),Lookup!$C$9,IF(AND(H137="No",I137&lt;G137),Lookup!$C$10,"UnknownCase"))))))),Lookup!$C$13)</f>
        <v/>
      </c>
      <c r="L137" s="317">
        <v>199.32</v>
      </c>
      <c r="M137" s="213"/>
      <c r="N137" s="7" t="str">
        <f>IF(ISNUMBER(L137),IF(ISBLANK(M137),"",IF(M137&gt;=L137,Lookup!$C$14,Lookup!$C$15)),Lookup!$C$13)</f>
        <v/>
      </c>
      <c r="O137" s="317">
        <v>199.32</v>
      </c>
      <c r="P137" s="213"/>
      <c r="Q137" s="284" t="str">
        <f>IF(ISNUMBER(O137),IF(ISBLANK(P137),"",IF(P137&gt;=O137,Lookup!$C$14,Lookup!$C$15)),Lookup!$C$13)</f>
        <v/>
      </c>
    </row>
    <row r="138" spans="1:17" ht="30.6" customHeight="1" x14ac:dyDescent="0.3">
      <c r="A138" s="12">
        <v>30901</v>
      </c>
      <c r="B138" s="329" t="s">
        <v>905</v>
      </c>
      <c r="C138" s="327">
        <v>155.55000000000001</v>
      </c>
      <c r="D138" s="213"/>
      <c r="E138" s="213"/>
      <c r="F138" s="284" t="str">
        <f>IF(ISNUMBER(C138),IF(OR(AND(ISBLANK(D138),ISBLANK(E138)),AND(D138="No",ISBLANK(E138))),"",IF(AND(ISBLANK(D138),ISNUMBER(E138)),Lookup!$C$11,IF(AND(D138="Yes",ISBLANK(E138)),Lookup!$C$12,IF(AND(D138="Yes",E138&gt;=C138),Lookup!$C$7,IF(AND(D138="No",E138&gt;=C138),Lookup!$C$8,IF(AND(D138="Yes",E138&lt;C138),Lookup!$C$9,IF(AND(D138="No",E138&lt;C138),Lookup!$C$10,"UnknownCase"))))))),Lookup!$C$13)</f>
        <v/>
      </c>
      <c r="G138" s="327">
        <v>155.55000000000001</v>
      </c>
      <c r="H138" s="213"/>
      <c r="I138" s="213"/>
      <c r="J138" s="298" t="str">
        <f>IF(ISNUMBER(G138),IF(OR(AND(ISBLANK(H138),ISBLANK(I138)),AND(H138="No",ISBLANK(I138))),"",IF(AND(ISBLANK(H138),ISNUMBER(I138)),Lookup!$C$11,IF(AND(H138="Yes",ISBLANK(I138)),Lookup!$C$12,IF(AND(H138="Yes",I138&gt;=G138),Lookup!$C$7,IF(AND(H138="No",I138&gt;=G138),Lookup!$C$8,IF(AND(H138="Yes",I138&lt;G138),Lookup!$C$9,IF(AND(H138="No",I138&lt;G138),Lookup!$C$10,"UnknownCase"))))))),Lookup!$C$13)</f>
        <v/>
      </c>
      <c r="L138" s="317">
        <v>150.19999999999999</v>
      </c>
      <c r="M138" s="213"/>
      <c r="N138" s="297" t="str">
        <f>IF(ISNUMBER(L138),IF(ISBLANK(M138),"",IF(M138&gt;=L138,Lookup!$C$14,Lookup!$C$15)),Lookup!$C$13)</f>
        <v/>
      </c>
      <c r="O138" s="317">
        <v>150.19999999999999</v>
      </c>
      <c r="P138" s="213"/>
      <c r="Q138" s="298" t="str">
        <f>IF(ISNUMBER(O138),IF(ISBLANK(P138),"",IF(P138&gt;=O138,Lookup!$C$14,Lookup!$C$15)),Lookup!$C$13)</f>
        <v/>
      </c>
    </row>
    <row r="139" spans="1:17" ht="30.6" customHeight="1" x14ac:dyDescent="0.3">
      <c r="A139" s="12">
        <v>30903</v>
      </c>
      <c r="B139" s="329" t="s">
        <v>905</v>
      </c>
      <c r="C139" s="327">
        <v>242.21</v>
      </c>
      <c r="D139" s="213"/>
      <c r="E139" s="213"/>
      <c r="F139" s="284" t="str">
        <f>IF(ISNUMBER(C139),IF(OR(AND(ISBLANK(D139),ISBLANK(E139)),AND(D139="No",ISBLANK(E139))),"",IF(AND(ISBLANK(D139),ISNUMBER(E139)),Lookup!$C$11,IF(AND(D139="Yes",ISBLANK(E139)),Lookup!$C$12,IF(AND(D139="Yes",E139&gt;=C139),Lookup!$C$7,IF(AND(D139="No",E139&gt;=C139),Lookup!$C$8,IF(AND(D139="Yes",E139&lt;C139),Lookup!$C$9,IF(AND(D139="No",E139&lt;C139),Lookup!$C$10,"UnknownCase"))))))),Lookup!$C$13)</f>
        <v/>
      </c>
      <c r="G139" s="327">
        <v>242.21</v>
      </c>
      <c r="H139" s="213"/>
      <c r="I139" s="213"/>
      <c r="J139" s="298" t="str">
        <f>IF(ISNUMBER(G139),IF(OR(AND(ISBLANK(H139),ISBLANK(I139)),AND(H139="No",ISBLANK(I139))),"",IF(AND(ISBLANK(H139),ISNUMBER(I139)),Lookup!$C$11,IF(AND(H139="Yes",ISBLANK(I139)),Lookup!$C$12,IF(AND(H139="Yes",I139&gt;=G139),Lookup!$C$7,IF(AND(H139="No",I139&gt;=G139),Lookup!$C$8,IF(AND(H139="Yes",I139&lt;G139),Lookup!$C$9,IF(AND(H139="No",I139&lt;G139),Lookup!$C$10,"UnknownCase"))))))),Lookup!$C$13)</f>
        <v/>
      </c>
      <c r="L139" s="317">
        <v>232.14</v>
      </c>
      <c r="M139" s="213"/>
      <c r="N139" s="297" t="str">
        <f>IF(ISNUMBER(L139),IF(ISBLANK(M139),"",IF(M139&gt;=L139,Lookup!$C$14,Lookup!$C$15)),Lookup!$C$13)</f>
        <v/>
      </c>
      <c r="O139" s="317">
        <v>232.14</v>
      </c>
      <c r="P139" s="213"/>
      <c r="Q139" s="298" t="str">
        <f>IF(ISNUMBER(O139),IF(ISBLANK(P139),"",IF(P139&gt;=O139,Lookup!$C$14,Lookup!$C$15)),Lookup!$C$13)</f>
        <v/>
      </c>
    </row>
    <row r="140" spans="1:17" ht="30.6" customHeight="1" x14ac:dyDescent="0.3">
      <c r="A140" s="12">
        <v>30905</v>
      </c>
      <c r="B140" s="329" t="s">
        <v>905</v>
      </c>
      <c r="C140" s="327">
        <v>347.67</v>
      </c>
      <c r="D140" s="213"/>
      <c r="E140" s="213"/>
      <c r="F140" s="284" t="str">
        <f>IF(ISNUMBER(C140),IF(OR(AND(ISBLANK(D140),ISBLANK(E140)),AND(D140="No",ISBLANK(E140))),"",IF(AND(ISBLANK(D140),ISNUMBER(E140)),Lookup!$C$11,IF(AND(D140="Yes",ISBLANK(E140)),Lookup!$C$12,IF(AND(D140="Yes",E140&gt;=C140),Lookup!$C$7,IF(AND(D140="No",E140&gt;=C140),Lookup!$C$8,IF(AND(D140="Yes",E140&lt;C140),Lookup!$C$9,IF(AND(D140="No",E140&lt;C140),Lookup!$C$10,"UnknownCase"))))))),Lookup!$C$13)</f>
        <v/>
      </c>
      <c r="G140" s="327">
        <v>347.67</v>
      </c>
      <c r="H140" s="213"/>
      <c r="I140" s="213"/>
      <c r="J140" s="298" t="str">
        <f>IF(ISNUMBER(G140),IF(OR(AND(ISBLANK(H140),ISBLANK(I140)),AND(H140="No",ISBLANK(I140))),"",IF(AND(ISBLANK(H140),ISNUMBER(I140)),Lookup!$C$11,IF(AND(H140="Yes",ISBLANK(I140)),Lookup!$C$12,IF(AND(H140="Yes",I140&gt;=G140),Lookup!$C$7,IF(AND(H140="No",I140&gt;=G140),Lookup!$C$8,IF(AND(H140="Yes",I140&lt;G140),Lookup!$C$9,IF(AND(H140="No",I140&lt;G140),Lookup!$C$10,"UnknownCase"))))))),Lookup!$C$13)</f>
        <v/>
      </c>
      <c r="L140" s="317">
        <v>333.01</v>
      </c>
      <c r="M140" s="213"/>
      <c r="N140" s="297" t="str">
        <f>IF(ISNUMBER(L140),IF(ISBLANK(M140),"",IF(M140&gt;=L140,Lookup!$C$14,Lookup!$C$15)),Lookup!$C$13)</f>
        <v/>
      </c>
      <c r="O140" s="317">
        <v>333.01</v>
      </c>
      <c r="P140" s="213"/>
      <c r="Q140" s="298" t="str">
        <f>IF(ISNUMBER(O140),IF(ISBLANK(P140),"",IF(P140&gt;=O140,Lookup!$C$14,Lookup!$C$15)),Lookup!$C$13)</f>
        <v/>
      </c>
    </row>
    <row r="141" spans="1:17" ht="30.6" customHeight="1" x14ac:dyDescent="0.3">
      <c r="A141" s="12">
        <v>30906</v>
      </c>
      <c r="B141" s="329" t="s">
        <v>906</v>
      </c>
      <c r="C141" s="327">
        <v>373.29</v>
      </c>
      <c r="D141" s="213"/>
      <c r="E141" s="213"/>
      <c r="F141" s="284" t="str">
        <f>IF(ISNUMBER(C141),IF(OR(AND(ISBLANK(D141),ISBLANK(E141)),AND(D141="No",ISBLANK(E141))),"",IF(AND(ISBLANK(D141),ISNUMBER(E141)),Lookup!$C$11,IF(AND(D141="Yes",ISBLANK(E141)),Lookup!$C$12,IF(AND(D141="Yes",E141&gt;=C141),Lookup!$C$7,IF(AND(D141="No",E141&gt;=C141),Lookup!$C$8,IF(AND(D141="Yes",E141&lt;C141),Lookup!$C$9,IF(AND(D141="No",E141&lt;C141),Lookup!$C$10,"UnknownCase"))))))),Lookup!$C$13)</f>
        <v/>
      </c>
      <c r="G141" s="327">
        <v>373.29</v>
      </c>
      <c r="H141" s="213"/>
      <c r="I141" s="213"/>
      <c r="J141" s="298" t="str">
        <f>IF(ISNUMBER(G141),IF(OR(AND(ISBLANK(H141),ISBLANK(I141)),AND(H141="No",ISBLANK(I141))),"",IF(AND(ISBLANK(H141),ISNUMBER(I141)),Lookup!$C$11,IF(AND(H141="Yes",ISBLANK(I141)),Lookup!$C$12,IF(AND(H141="Yes",I141&gt;=G141),Lookup!$C$7,IF(AND(H141="No",I141&gt;=G141),Lookup!$C$8,IF(AND(H141="Yes",I141&lt;G141),Lookup!$C$9,IF(AND(H141="No",I141&lt;G141),Lookup!$C$10,"UnknownCase"))))))),Lookup!$C$13)</f>
        <v/>
      </c>
      <c r="L141" s="317">
        <v>362.7</v>
      </c>
      <c r="M141" s="213"/>
      <c r="N141" s="297" t="str">
        <f>IF(ISNUMBER(L141),IF(ISBLANK(M141),"",IF(M141&gt;=L141,Lookup!$C$14,Lookup!$C$15)),Lookup!$C$13)</f>
        <v/>
      </c>
      <c r="O141" s="317">
        <v>362.7</v>
      </c>
      <c r="P141" s="213"/>
      <c r="Q141" s="298" t="str">
        <f>IF(ISNUMBER(O141),IF(ISBLANK(P141),"",IF(P141&gt;=O141,Lookup!$C$14,Lookup!$C$15)),Lookup!$C$13)</f>
        <v/>
      </c>
    </row>
    <row r="142" spans="1:17" ht="30.6" customHeight="1" x14ac:dyDescent="0.3">
      <c r="A142" s="12">
        <v>36410</v>
      </c>
      <c r="B142" s="329" t="s">
        <v>716</v>
      </c>
      <c r="C142" s="327">
        <v>17.57</v>
      </c>
      <c r="D142" s="213"/>
      <c r="E142" s="213"/>
      <c r="F142" s="284" t="str">
        <f>IF(ISNUMBER(C142),IF(OR(AND(ISBLANK(D142),ISBLANK(E142)),AND(D142="No",ISBLANK(E142))),"",IF(AND(ISBLANK(D142),ISNUMBER(E142)),Lookup!$C$11,IF(AND(D142="Yes",ISBLANK(E142)),Lookup!$C$12,IF(AND(D142="Yes",E142&gt;=C142),Lookup!$C$7,IF(AND(D142="No",E142&gt;=C142),Lookup!$C$8,IF(AND(D142="Yes",E142&lt;C142),Lookup!$C$9,IF(AND(D142="No",E142&lt;C142),Lookup!$C$10,"UnknownCase"))))))),Lookup!$C$13)</f>
        <v/>
      </c>
      <c r="G142" s="327">
        <v>17.57</v>
      </c>
      <c r="H142" s="213"/>
      <c r="I142" s="213"/>
      <c r="J142" s="298" t="str">
        <f>IF(ISNUMBER(G142),IF(OR(AND(ISBLANK(H142),ISBLANK(I142)),AND(H142="No",ISBLANK(I142))),"",IF(AND(ISBLANK(H142),ISNUMBER(I142)),Lookup!$C$11,IF(AND(H142="Yes",ISBLANK(I142)),Lookup!$C$12,IF(AND(H142="Yes",I142&gt;=G142),Lookup!$C$7,IF(AND(H142="No",I142&gt;=G142),Lookup!$C$8,IF(AND(H142="Yes",I142&lt;G142),Lookup!$C$9,IF(AND(H142="No",I142&lt;G142),Lookup!$C$10,"UnknownCase"))))))),Lookup!$C$13)</f>
        <v/>
      </c>
      <c r="L142" s="317">
        <v>17.399999999999999</v>
      </c>
      <c r="M142" s="213"/>
      <c r="N142" s="297" t="str">
        <f>IF(ISNUMBER(L142),IF(ISBLANK(M142),"",IF(M142&gt;=L142,Lookup!$C$14,Lookup!$C$15)),Lookup!$C$13)</f>
        <v/>
      </c>
      <c r="O142" s="317">
        <v>17.399999999999999</v>
      </c>
      <c r="P142" s="213"/>
      <c r="Q142" s="298" t="str">
        <f>IF(ISNUMBER(O142),IF(ISBLANK(P142),"",IF(P142&gt;=O142,Lookup!$C$14,Lookup!$C$15)),Lookup!$C$13)</f>
        <v/>
      </c>
    </row>
    <row r="143" spans="1:17" ht="30.6" customHeight="1" x14ac:dyDescent="0.3">
      <c r="A143" s="330">
        <v>36415</v>
      </c>
      <c r="B143" s="331" t="s">
        <v>142</v>
      </c>
      <c r="C143" s="300" t="s">
        <v>14</v>
      </c>
      <c r="D143" s="285"/>
      <c r="E143" s="286"/>
      <c r="F143" s="284" t="str">
        <f>IF(ISNUMBER(C143),IF(OR(AND(ISBLANK(D143),ISBLANK(E143)),AND(D143="No",ISBLANK(E143))),"",IF(AND(ISBLANK(D143),ISNUMBER(E143)),Lookup!$C$11,IF(AND(D143="Yes",ISBLANK(E143)),Lookup!$C$12,IF(AND(D143="Yes",E143&gt;=C143),Lookup!$C$7,IF(AND(D143="No",E143&gt;=C143),Lookup!$C$8,IF(AND(D143="Yes",E143&lt;C143),Lookup!$C$9,IF(AND(D143="No",E143&lt;C143),Lookup!$C$10,"UnknownCase"))))))),Lookup!$C$13)</f>
        <v>No Medicare Fee Available</v>
      </c>
      <c r="G143" s="300" t="s">
        <v>14</v>
      </c>
      <c r="H143" s="285"/>
      <c r="I143" s="286"/>
      <c r="J143" s="284" t="str">
        <f>IF(ISNUMBER(G143),IF(OR(AND(ISBLANK(H143),ISBLANK(I143)),AND(H143="No",ISBLANK(I143))),"",IF(AND(ISBLANK(H143),ISNUMBER(I143)),Lookup!$C$11,IF(AND(H143="Yes",ISBLANK(I143)),Lookup!$C$12,IF(AND(H143="Yes",I143&gt;=G143),Lookup!$C$7,IF(AND(H143="No",I143&gt;=G143),Lookup!$C$8,IF(AND(H143="Yes",I143&lt;G143),Lookup!$C$9,IF(AND(H143="No",I143&lt;G143),Lookup!$C$10,"UnknownCase"))))))),Lookup!$C$13)</f>
        <v>No Medicare Fee Available</v>
      </c>
      <c r="L143" s="300" t="s">
        <v>14</v>
      </c>
      <c r="M143" s="286"/>
      <c r="N143" s="7" t="str">
        <f>IF(ISNUMBER(L143),IF(ISBLANK(M143),"",IF(M143&gt;=L143,Lookup!$C$14,Lookup!$C$15)),Lookup!$C$13)</f>
        <v>No Medicare Fee Available</v>
      </c>
      <c r="O143" s="300" t="s">
        <v>14</v>
      </c>
      <c r="P143" s="286"/>
      <c r="Q143" s="284" t="str">
        <f>IF(ISNUMBER(O143),IF(ISBLANK(P143),"",IF(P143&gt;=O143,Lookup!$C$14,Lookup!$C$15)),Lookup!$C$13)</f>
        <v>No Medicare Fee Available</v>
      </c>
    </row>
    <row r="144" spans="1:17" ht="30.6" customHeight="1" x14ac:dyDescent="0.3">
      <c r="A144" s="12">
        <v>36416</v>
      </c>
      <c r="B144" s="329" t="s">
        <v>716</v>
      </c>
      <c r="C144" s="300" t="s">
        <v>14</v>
      </c>
      <c r="D144" s="285"/>
      <c r="E144" s="286"/>
      <c r="F144" s="284" t="str">
        <f>IF(ISNUMBER(C144),IF(OR(AND(ISBLANK(D144),ISBLANK(E144)),AND(D144="No",ISBLANK(E144))),"",IF(AND(ISBLANK(D144),ISNUMBER(E144)),Lookup!$C$11,IF(AND(D144="Yes",ISBLANK(E144)),Lookup!$C$12,IF(AND(D144="Yes",E144&gt;=C144),Lookup!$C$7,IF(AND(D144="No",E144&gt;=C144),Lookup!$C$8,IF(AND(D144="Yes",E144&lt;C144),Lookup!$C$9,IF(AND(D144="No",E144&lt;C144),Lookup!$C$10,"UnknownCase"))))))),Lookup!$C$13)</f>
        <v>No Medicare Fee Available</v>
      </c>
      <c r="G144" s="300" t="s">
        <v>14</v>
      </c>
      <c r="H144" s="285"/>
      <c r="I144" s="286"/>
      <c r="J144" s="298" t="str">
        <f>IF(ISNUMBER(G144),IF(OR(AND(ISBLANK(H144),ISBLANK(I144)),AND(H144="No",ISBLANK(I144))),"",IF(AND(ISBLANK(H144),ISNUMBER(I144)),Lookup!$C$11,IF(AND(H144="Yes",ISBLANK(I144)),Lookup!$C$12,IF(AND(H144="Yes",I144&gt;=G144),Lookup!$C$7,IF(AND(H144="No",I144&gt;=G144),Lookup!$C$8,IF(AND(H144="Yes",I144&lt;G144),Lookup!$C$9,IF(AND(H144="No",I144&lt;G144),Lookup!$C$10,"UnknownCase"))))))),Lookup!$C$13)</f>
        <v>No Medicare Fee Available</v>
      </c>
      <c r="L144" s="300" t="s">
        <v>14</v>
      </c>
      <c r="M144" s="286"/>
      <c r="N144" s="297" t="str">
        <f>IF(ISNUMBER(L144),IF(ISBLANK(M144),"",IF(M144&gt;=L144,Lookup!$C$14,Lookup!$C$15)),Lookup!$C$13)</f>
        <v>No Medicare Fee Available</v>
      </c>
      <c r="O144" s="300" t="s">
        <v>14</v>
      </c>
      <c r="P144" s="286"/>
      <c r="Q144" s="298" t="str">
        <f>IF(ISNUMBER(O144),IF(ISBLANK(P144),"",IF(P144&gt;=O144,Lookup!$C$14,Lookup!$C$15)),Lookup!$C$13)</f>
        <v>No Medicare Fee Available</v>
      </c>
    </row>
    <row r="145" spans="1:17" ht="30.6" customHeight="1" x14ac:dyDescent="0.3">
      <c r="A145" s="12">
        <v>40804</v>
      </c>
      <c r="B145" s="329" t="s">
        <v>907</v>
      </c>
      <c r="C145" s="327">
        <v>188.74</v>
      </c>
      <c r="D145" s="213"/>
      <c r="E145" s="213"/>
      <c r="F145" s="284" t="str">
        <f>IF(ISNUMBER(C145),IF(OR(AND(ISBLANK(D145),ISBLANK(E145)),AND(D145="No",ISBLANK(E145))),"",IF(AND(ISBLANK(D145),ISNUMBER(E145)),Lookup!$C$11,IF(AND(D145="Yes",ISBLANK(E145)),Lookup!$C$12,IF(AND(D145="Yes",E145&gt;=C145),Lookup!$C$7,IF(AND(D145="No",E145&gt;=C145),Lookup!$C$8,IF(AND(D145="Yes",E145&lt;C145),Lookup!$C$9,IF(AND(D145="No",E145&lt;C145),Lookup!$C$10,"UnknownCase"))))))),Lookup!$C$13)</f>
        <v/>
      </c>
      <c r="G145" s="327">
        <v>188.74</v>
      </c>
      <c r="H145" s="213"/>
      <c r="I145" s="213"/>
      <c r="J145" s="298" t="str">
        <f>IF(ISNUMBER(G145),IF(OR(AND(ISBLANK(H145),ISBLANK(I145)),AND(H145="No",ISBLANK(I145))),"",IF(AND(ISBLANK(H145),ISNUMBER(I145)),Lookup!$C$11,IF(AND(H145="Yes",ISBLANK(I145)),Lookup!$C$12,IF(AND(H145="Yes",I145&gt;=G145),Lookup!$C$7,IF(AND(H145="No",I145&gt;=G145),Lookup!$C$8,IF(AND(H145="Yes",I145&lt;G145),Lookup!$C$9,IF(AND(H145="No",I145&lt;G145),Lookup!$C$10,"UnknownCase"))))))),Lookup!$C$13)</f>
        <v/>
      </c>
      <c r="L145" s="317">
        <v>190.44</v>
      </c>
      <c r="M145" s="213"/>
      <c r="N145" s="297" t="str">
        <f>IF(ISNUMBER(L145),IF(ISBLANK(M145),"",IF(M145&gt;=L145,Lookup!$C$14,Lookup!$C$15)),Lookup!$C$13)</f>
        <v/>
      </c>
      <c r="O145" s="317">
        <v>190.44</v>
      </c>
      <c r="P145" s="213"/>
      <c r="Q145" s="298" t="str">
        <f>IF(ISNUMBER(O145),IF(ISBLANK(P145),"",IF(P145&gt;=O145,Lookup!$C$14,Lookup!$C$15)),Lookup!$C$13)</f>
        <v/>
      </c>
    </row>
    <row r="146" spans="1:17" ht="30.6" customHeight="1" x14ac:dyDescent="0.3">
      <c r="A146" s="12">
        <v>40805</v>
      </c>
      <c r="B146" s="329" t="s">
        <v>907</v>
      </c>
      <c r="C146" s="327">
        <v>283.54000000000002</v>
      </c>
      <c r="D146" s="213"/>
      <c r="E146" s="213"/>
      <c r="F146" s="284" t="str">
        <f>IF(ISNUMBER(C146),IF(OR(AND(ISBLANK(D146),ISBLANK(E146)),AND(D146="No",ISBLANK(E146))),"",IF(AND(ISBLANK(D146),ISNUMBER(E146)),Lookup!$C$11,IF(AND(D146="Yes",ISBLANK(E146)),Lookup!$C$12,IF(AND(D146="Yes",E146&gt;=C146),Lookup!$C$7,IF(AND(D146="No",E146&gt;=C146),Lookup!$C$8,IF(AND(D146="Yes",E146&lt;C146),Lookup!$C$9,IF(AND(D146="No",E146&lt;C146),Lookup!$C$10,"UnknownCase"))))))),Lookup!$C$13)</f>
        <v/>
      </c>
      <c r="G146" s="327">
        <v>283.54000000000002</v>
      </c>
      <c r="H146" s="213"/>
      <c r="I146" s="213"/>
      <c r="J146" s="298" t="str">
        <f>IF(ISNUMBER(G146),IF(OR(AND(ISBLANK(H146),ISBLANK(I146)),AND(H146="No",ISBLANK(I146))),"",IF(AND(ISBLANK(H146),ISNUMBER(I146)),Lookup!$C$11,IF(AND(H146="Yes",ISBLANK(I146)),Lookup!$C$12,IF(AND(H146="Yes",I146&gt;=G146),Lookup!$C$7,IF(AND(H146="No",I146&gt;=G146),Lookup!$C$8,IF(AND(H146="Yes",I146&lt;G146),Lookup!$C$9,IF(AND(H146="No",I146&lt;G146),Lookup!$C$10,"UnknownCase"))))))),Lookup!$C$13)</f>
        <v/>
      </c>
      <c r="L146" s="317">
        <v>278.72000000000003</v>
      </c>
      <c r="M146" s="213"/>
      <c r="N146" s="297" t="str">
        <f>IF(ISNUMBER(L146),IF(ISBLANK(M146),"",IF(M146&gt;=L146,Lookup!$C$14,Lookup!$C$15)),Lookup!$C$13)</f>
        <v/>
      </c>
      <c r="O146" s="317">
        <v>278.72000000000003</v>
      </c>
      <c r="P146" s="213"/>
      <c r="Q146" s="298" t="str">
        <f>IF(ISNUMBER(O146),IF(ISBLANK(P146),"",IF(P146&gt;=O146,Lookup!$C$14,Lookup!$C$15)),Lookup!$C$13)</f>
        <v/>
      </c>
    </row>
    <row r="147" spans="1:17" ht="30.6" customHeight="1" x14ac:dyDescent="0.3">
      <c r="A147" s="12">
        <v>46600</v>
      </c>
      <c r="B147" s="329" t="s">
        <v>908</v>
      </c>
      <c r="C147" s="327">
        <v>117.08</v>
      </c>
      <c r="D147" s="213"/>
      <c r="E147" s="213"/>
      <c r="F147" s="284" t="str">
        <f>IF(ISNUMBER(C147),IF(OR(AND(ISBLANK(D147),ISBLANK(E147)),AND(D147="No",ISBLANK(E147))),"",IF(AND(ISBLANK(D147),ISNUMBER(E147)),Lookup!$C$11,IF(AND(D147="Yes",ISBLANK(E147)),Lookup!$C$12,IF(AND(D147="Yes",E147&gt;=C147),Lookup!$C$7,IF(AND(D147="No",E147&gt;=C147),Lookup!$C$8,IF(AND(D147="Yes",E147&lt;C147),Lookup!$C$9,IF(AND(D147="No",E147&lt;C147),Lookup!$C$10,"UnknownCase"))))))),Lookup!$C$13)</f>
        <v/>
      </c>
      <c r="G147" s="327">
        <v>117.08</v>
      </c>
      <c r="H147" s="213"/>
      <c r="I147" s="213"/>
      <c r="J147" s="298" t="str">
        <f>IF(ISNUMBER(G147),IF(OR(AND(ISBLANK(H147),ISBLANK(I147)),AND(H147="No",ISBLANK(I147))),"",IF(AND(ISBLANK(H147),ISNUMBER(I147)),Lookup!$C$11,IF(AND(H147="Yes",ISBLANK(I147)),Lookup!$C$12,IF(AND(H147="Yes",I147&gt;=G147),Lookup!$C$7,IF(AND(H147="No",I147&gt;=G147),Lookup!$C$8,IF(AND(H147="Yes",I147&lt;G147),Lookup!$C$9,IF(AND(H147="No",I147&lt;G147),Lookup!$C$10,"UnknownCase"))))))),Lookup!$C$13)</f>
        <v/>
      </c>
      <c r="L147" s="317">
        <v>110.25</v>
      </c>
      <c r="M147" s="213"/>
      <c r="N147" s="297" t="str">
        <f>IF(ISNUMBER(L147),IF(ISBLANK(M147),"",IF(M147&gt;=L147,Lookup!$C$14,Lookup!$C$15)),Lookup!$C$13)</f>
        <v/>
      </c>
      <c r="O147" s="317">
        <v>110.25</v>
      </c>
      <c r="P147" s="213"/>
      <c r="Q147" s="298" t="str">
        <f>IF(ISNUMBER(O147),IF(ISBLANK(P147),"",IF(P147&gt;=O147,Lookup!$C$14,Lookup!$C$15)),Lookup!$C$13)</f>
        <v/>
      </c>
    </row>
    <row r="148" spans="1:17" ht="30.6" customHeight="1" x14ac:dyDescent="0.3">
      <c r="A148" s="12">
        <v>51702</v>
      </c>
      <c r="B148" s="329" t="s">
        <v>909</v>
      </c>
      <c r="C148" s="327">
        <v>61.95</v>
      </c>
      <c r="D148" s="213"/>
      <c r="E148" s="213"/>
      <c r="F148" s="284" t="str">
        <f>IF(ISNUMBER(C148),IF(OR(AND(ISBLANK(D148),ISBLANK(E148)),AND(D148="No",ISBLANK(E148))),"",IF(AND(ISBLANK(D148),ISNUMBER(E148)),Lookup!$C$11,IF(AND(D148="Yes",ISBLANK(E148)),Lookup!$C$12,IF(AND(D148="Yes",E148&gt;=C148),Lookup!$C$7,IF(AND(D148="No",E148&gt;=C148),Lookup!$C$8,IF(AND(D148="Yes",E148&lt;C148),Lookup!$C$9,IF(AND(D148="No",E148&lt;C148),Lookup!$C$10,"UnknownCase"))))))),Lookup!$C$13)</f>
        <v/>
      </c>
      <c r="G148" s="327">
        <v>61.95</v>
      </c>
      <c r="H148" s="213"/>
      <c r="I148" s="213"/>
      <c r="J148" s="298" t="str">
        <f>IF(ISNUMBER(G148),IF(OR(AND(ISBLANK(H148),ISBLANK(I148)),AND(H148="No",ISBLANK(I148))),"",IF(AND(ISBLANK(H148),ISNUMBER(I148)),Lookup!$C$11,IF(AND(H148="Yes",ISBLANK(I148)),Lookup!$C$12,IF(AND(H148="Yes",I148&gt;=G148),Lookup!$C$7,IF(AND(H148="No",I148&gt;=G148),Lookup!$C$8,IF(AND(H148="Yes",I148&lt;G148),Lookup!$C$9,IF(AND(H148="No",I148&lt;G148),Lookup!$C$10,"UnknownCase"))))))),Lookup!$C$13)</f>
        <v/>
      </c>
      <c r="L148" s="317">
        <v>59.57</v>
      </c>
      <c r="M148" s="213"/>
      <c r="N148" s="297" t="str">
        <f>IF(ISNUMBER(L148),IF(ISBLANK(M148),"",IF(M148&gt;=L148,Lookup!$C$14,Lookup!$C$15)),Lookup!$C$13)</f>
        <v/>
      </c>
      <c r="O148" s="317">
        <v>59.57</v>
      </c>
      <c r="P148" s="213"/>
      <c r="Q148" s="298" t="str">
        <f>IF(ISNUMBER(O148),IF(ISBLANK(P148),"",IF(P148&gt;=O148,Lookup!$C$14,Lookup!$C$15)),Lookup!$C$13)</f>
        <v/>
      </c>
    </row>
    <row r="149" spans="1:17" ht="30.6" customHeight="1" x14ac:dyDescent="0.3">
      <c r="A149" s="12">
        <v>51798</v>
      </c>
      <c r="B149" s="329" t="s">
        <v>910</v>
      </c>
      <c r="C149" s="327">
        <v>11.21</v>
      </c>
      <c r="D149" s="213"/>
      <c r="E149" s="213"/>
      <c r="F149" s="284" t="str">
        <f>IF(ISNUMBER(C149),IF(OR(AND(ISBLANK(D149),ISBLANK(E149)),AND(D149="No",ISBLANK(E149))),"",IF(AND(ISBLANK(D149),ISNUMBER(E149)),Lookup!$C$11,IF(AND(D149="Yes",ISBLANK(E149)),Lookup!$C$12,IF(AND(D149="Yes",E149&gt;=C149),Lookup!$C$7,IF(AND(D149="No",E149&gt;=C149),Lookup!$C$8,IF(AND(D149="Yes",E149&lt;C149),Lookup!$C$9,IF(AND(D149="No",E149&lt;C149),Lookup!$C$10,"UnknownCase"))))))),Lookup!$C$13)</f>
        <v/>
      </c>
      <c r="G149" s="327">
        <v>11.21</v>
      </c>
      <c r="H149" s="213"/>
      <c r="I149" s="213"/>
      <c r="J149" s="298" t="str">
        <f>IF(ISNUMBER(G149),IF(OR(AND(ISBLANK(H149),ISBLANK(I149)),AND(H149="No",ISBLANK(I149))),"",IF(AND(ISBLANK(H149),ISNUMBER(I149)),Lookup!$C$11,IF(AND(H149="Yes",ISBLANK(I149)),Lookup!$C$12,IF(AND(H149="Yes",I149&gt;=G149),Lookup!$C$7,IF(AND(H149="No",I149&gt;=G149),Lookup!$C$8,IF(AND(H149="Yes",I149&lt;G149),Lookup!$C$9,IF(AND(H149="No",I149&lt;G149),Lookup!$C$10,"UnknownCase"))))))),Lookup!$C$13)</f>
        <v/>
      </c>
      <c r="L149" s="317">
        <v>11.2</v>
      </c>
      <c r="M149" s="213"/>
      <c r="N149" s="297" t="str">
        <f>IF(ISNUMBER(L149),IF(ISBLANK(M149),"",IF(M149&gt;=L149,Lookup!$C$14,Lookup!$C$15)),Lookup!$C$13)</f>
        <v/>
      </c>
      <c r="O149" s="317">
        <v>11.2</v>
      </c>
      <c r="P149" s="213"/>
      <c r="Q149" s="298" t="str">
        <f>IF(ISNUMBER(O149),IF(ISBLANK(P149),"",IF(P149&gt;=O149,Lookup!$C$14,Lookup!$C$15)),Lookup!$C$13)</f>
        <v/>
      </c>
    </row>
    <row r="150" spans="1:17" ht="30.6" customHeight="1" x14ac:dyDescent="0.3">
      <c r="A150" s="330">
        <v>69200</v>
      </c>
      <c r="B150" s="331" t="s">
        <v>143</v>
      </c>
      <c r="C150" s="327">
        <v>80.19</v>
      </c>
      <c r="D150" s="133"/>
      <c r="E150" s="213"/>
      <c r="F150" s="284" t="str">
        <f>IF(ISNUMBER(C150),IF(OR(AND(ISBLANK(D150),ISBLANK(E150)),AND(D150="No",ISBLANK(E150))),"",IF(AND(ISBLANK(D150),ISNUMBER(E150)),Lookup!$C$11,IF(AND(D150="Yes",ISBLANK(E150)),Lookup!$C$12,IF(AND(D150="Yes",E150&gt;=C150),Lookup!$C$7,IF(AND(D150="No",E150&gt;=C150),Lookup!$C$8,IF(AND(D150="Yes",E150&lt;C150),Lookup!$C$9,IF(AND(D150="No",E150&lt;C150),Lookup!$C$10,"UnknownCase"))))))),Lookup!$C$13)</f>
        <v/>
      </c>
      <c r="G150" s="327">
        <v>80.19</v>
      </c>
      <c r="H150" s="133"/>
      <c r="I150" s="213"/>
      <c r="J150" s="284" t="str">
        <f>IF(ISNUMBER(G150),IF(OR(AND(ISBLANK(H150),ISBLANK(I150)),AND(H150="No",ISBLANK(I150))),"",IF(AND(ISBLANK(H150),ISNUMBER(I150)),Lookup!$C$11,IF(AND(H150="Yes",ISBLANK(I150)),Lookup!$C$12,IF(AND(H150="Yes",I150&gt;=G150),Lookup!$C$7,IF(AND(H150="No",I150&gt;=G150),Lookup!$C$8,IF(AND(H150="Yes",I150&lt;G150),Lookup!$C$9,IF(AND(H150="No",I150&lt;G150),Lookup!$C$10,"UnknownCase"))))))),Lookup!$C$13)</f>
        <v/>
      </c>
      <c r="L150" s="317">
        <v>77.91</v>
      </c>
      <c r="M150" s="213"/>
      <c r="N150" s="7" t="str">
        <f>IF(ISNUMBER(L150),IF(ISBLANK(M150),"",IF(M150&gt;=L150,Lookup!$C$14,Lookup!$C$15)),Lookup!$C$13)</f>
        <v/>
      </c>
      <c r="O150" s="317">
        <v>77.91</v>
      </c>
      <c r="P150" s="213"/>
      <c r="Q150" s="284" t="str">
        <f>IF(ISNUMBER(O150),IF(ISBLANK(P150),"",IF(P150&gt;=O150,Lookup!$C$14,Lookup!$C$15)),Lookup!$C$13)</f>
        <v/>
      </c>
    </row>
    <row r="151" spans="1:17" ht="30.6" customHeight="1" x14ac:dyDescent="0.3">
      <c r="A151" s="330">
        <v>69209</v>
      </c>
      <c r="B151" s="331" t="s">
        <v>144</v>
      </c>
      <c r="C151" s="327">
        <v>15.84</v>
      </c>
      <c r="D151" s="133"/>
      <c r="E151" s="213"/>
      <c r="F151" s="284" t="str">
        <f>IF(ISNUMBER(C151),IF(OR(AND(ISBLANK(D151),ISBLANK(E151)),AND(D151="No",ISBLANK(E151))),"",IF(AND(ISBLANK(D151),ISNUMBER(E151)),Lookup!$C$11,IF(AND(D151="Yes",ISBLANK(E151)),Lookup!$C$12,IF(AND(D151="Yes",E151&gt;=C151),Lookup!$C$7,IF(AND(D151="No",E151&gt;=C151),Lookup!$C$8,IF(AND(D151="Yes",E151&lt;C151),Lookup!$C$9,IF(AND(D151="No",E151&lt;C151),Lookup!$C$10,"UnknownCase"))))))),Lookup!$C$13)</f>
        <v/>
      </c>
      <c r="G151" s="327">
        <v>15.84</v>
      </c>
      <c r="H151" s="133"/>
      <c r="I151" s="213"/>
      <c r="J151" s="284" t="str">
        <f>IF(ISNUMBER(G151),IF(OR(AND(ISBLANK(H151),ISBLANK(I151)),AND(H151="No",ISBLANK(I151))),"",IF(AND(ISBLANK(H151),ISNUMBER(I151)),Lookup!$C$11,IF(AND(H151="Yes",ISBLANK(I151)),Lookup!$C$12,IF(AND(H151="Yes",I151&gt;=G151),Lookup!$C$7,IF(AND(H151="No",I151&gt;=G151),Lookup!$C$8,IF(AND(H151="Yes",I151&lt;G151),Lookup!$C$9,IF(AND(H151="No",I151&lt;G151),Lookup!$C$10,"UnknownCase"))))))),Lookup!$C$13)</f>
        <v/>
      </c>
      <c r="L151" s="317">
        <v>15.07</v>
      </c>
      <c r="M151" s="213"/>
      <c r="N151" s="7" t="str">
        <f>IF(ISNUMBER(L151),IF(ISBLANK(M151),"",IF(M151&gt;=L151,Lookup!$C$14,Lookup!$C$15)),Lookup!$C$13)</f>
        <v/>
      </c>
      <c r="O151" s="317">
        <v>15.07</v>
      </c>
      <c r="P151" s="213"/>
      <c r="Q151" s="284" t="str">
        <f>IF(ISNUMBER(O151),IF(ISBLANK(P151),"",IF(P151&gt;=O151,Lookup!$C$14,Lookup!$C$15)),Lookup!$C$13)</f>
        <v/>
      </c>
    </row>
    <row r="152" spans="1:17" ht="30.6" customHeight="1" x14ac:dyDescent="0.3">
      <c r="A152" s="330">
        <v>69210</v>
      </c>
      <c r="B152" s="331" t="s">
        <v>145</v>
      </c>
      <c r="C152" s="327">
        <v>47.78</v>
      </c>
      <c r="D152" s="133"/>
      <c r="E152" s="213"/>
      <c r="F152" s="284" t="str">
        <f>IF(ISNUMBER(C152),IF(OR(AND(ISBLANK(D152),ISBLANK(E152)),AND(D152="No",ISBLANK(E152))),"",IF(AND(ISBLANK(D152),ISNUMBER(E152)),Lookup!$C$11,IF(AND(D152="Yes",ISBLANK(E152)),Lookup!$C$12,IF(AND(D152="Yes",E152&gt;=C152),Lookup!$C$7,IF(AND(D152="No",E152&gt;=C152),Lookup!$C$8,IF(AND(D152="Yes",E152&lt;C152),Lookup!$C$9,IF(AND(D152="No",E152&lt;C152),Lookup!$C$10,"UnknownCase"))))))),Lookup!$C$13)</f>
        <v/>
      </c>
      <c r="G152" s="327">
        <v>47.78</v>
      </c>
      <c r="H152" s="133"/>
      <c r="I152" s="213"/>
      <c r="J152" s="284" t="str">
        <f>IF(ISNUMBER(G152),IF(OR(AND(ISBLANK(H152),ISBLANK(I152)),AND(H152="No",ISBLANK(I152))),"",IF(AND(ISBLANK(H152),ISNUMBER(I152)),Lookup!$C$11,IF(AND(H152="Yes",ISBLANK(I152)),Lookup!$C$12,IF(AND(H152="Yes",I152&gt;=G152),Lookup!$C$7,IF(AND(H152="No",I152&gt;=G152),Lookup!$C$8,IF(AND(H152="Yes",I152&lt;G152),Lookup!$C$9,IF(AND(H152="No",I152&lt;G152),Lookup!$C$10,"UnknownCase"))))))),Lookup!$C$13)</f>
        <v/>
      </c>
      <c r="L152" s="317">
        <v>46.44</v>
      </c>
      <c r="M152" s="213"/>
      <c r="N152" s="7" t="str">
        <f>IF(ISNUMBER(L152),IF(ISBLANK(M152),"",IF(M152&gt;=L152,Lookup!$C$14,Lookup!$C$15)),Lookup!$C$13)</f>
        <v/>
      </c>
      <c r="O152" s="317">
        <v>46.44</v>
      </c>
      <c r="P152" s="213"/>
      <c r="Q152" s="284" t="str">
        <f>IF(ISNUMBER(O152),IF(ISBLANK(P152),"",IF(P152&gt;=O152,Lookup!$C$14,Lookup!$C$15)),Lookup!$C$13)</f>
        <v/>
      </c>
    </row>
    <row r="153" spans="1:17" ht="30.6" customHeight="1" x14ac:dyDescent="0.3">
      <c r="A153" s="330">
        <v>81000</v>
      </c>
      <c r="B153" s="331" t="s">
        <v>146</v>
      </c>
      <c r="C153" s="300" t="s">
        <v>14</v>
      </c>
      <c r="D153" s="285"/>
      <c r="E153" s="286"/>
      <c r="F153" s="284" t="str">
        <f>IF(ISNUMBER(C153),IF(OR(AND(ISBLANK(D153),ISBLANK(E153)),AND(D153="No",ISBLANK(E153))),"",IF(AND(ISBLANK(D153),ISNUMBER(E153)),Lookup!$C$11,IF(AND(D153="Yes",ISBLANK(E153)),Lookup!$C$12,IF(AND(D153="Yes",E153&gt;=C153),Lookup!$C$7,IF(AND(D153="No",E153&gt;=C153),Lookup!$C$8,IF(AND(D153="Yes",E153&lt;C153),Lookup!$C$9,IF(AND(D153="No",E153&lt;C153),Lookup!$C$10,"UnknownCase"))))))),Lookup!$C$13)</f>
        <v>No Medicare Fee Available</v>
      </c>
      <c r="G153" s="300" t="s">
        <v>14</v>
      </c>
      <c r="H153" s="285"/>
      <c r="I153" s="286"/>
      <c r="J153" s="284" t="str">
        <f>IF(ISNUMBER(G153),IF(OR(AND(ISBLANK(H153),ISBLANK(I153)),AND(H153="No",ISBLANK(I153))),"",IF(AND(ISBLANK(H153),ISNUMBER(I153)),Lookup!$C$11,IF(AND(H153="Yes",ISBLANK(I153)),Lookup!$C$12,IF(AND(H153="Yes",I153&gt;=G153),Lookup!$C$7,IF(AND(H153="No",I153&gt;=G153),Lookup!$C$8,IF(AND(H153="Yes",I153&lt;G153),Lookup!$C$9,IF(AND(H153="No",I153&lt;G153),Lookup!$C$10,"UnknownCase"))))))),Lookup!$C$13)</f>
        <v>No Medicare Fee Available</v>
      </c>
      <c r="L153" s="300" t="s">
        <v>14</v>
      </c>
      <c r="M153" s="286"/>
      <c r="N153" s="7" t="str">
        <f>IF(ISNUMBER(L153),IF(ISBLANK(M153),"",IF(M153&gt;=L153,Lookup!$C$14,Lookup!$C$15)),Lookup!$C$13)</f>
        <v>No Medicare Fee Available</v>
      </c>
      <c r="O153" s="300" t="s">
        <v>14</v>
      </c>
      <c r="P153" s="286"/>
      <c r="Q153" s="284" t="str">
        <f>IF(ISNUMBER(O153),IF(ISBLANK(P153),"",IF(P153&gt;=O153,Lookup!$C$14,Lookup!$C$15)),Lookup!$C$13)</f>
        <v>No Medicare Fee Available</v>
      </c>
    </row>
    <row r="154" spans="1:17" ht="30.6" customHeight="1" x14ac:dyDescent="0.3">
      <c r="A154" s="330">
        <v>81001</v>
      </c>
      <c r="B154" s="331" t="s">
        <v>147</v>
      </c>
      <c r="C154" s="300" t="s">
        <v>14</v>
      </c>
      <c r="D154" s="285"/>
      <c r="E154" s="286"/>
      <c r="F154" s="284" t="str">
        <f>IF(ISNUMBER(C154),IF(OR(AND(ISBLANK(D154),ISBLANK(E154)),AND(D154="No",ISBLANK(E154))),"",IF(AND(ISBLANK(D154),ISNUMBER(E154)),Lookup!$C$11,IF(AND(D154="Yes",ISBLANK(E154)),Lookup!$C$12,IF(AND(D154="Yes",E154&gt;=C154),Lookup!$C$7,IF(AND(D154="No",E154&gt;=C154),Lookup!$C$8,IF(AND(D154="Yes",E154&lt;C154),Lookup!$C$9,IF(AND(D154="No",E154&lt;C154),Lookup!$C$10,"UnknownCase"))))))),Lookup!$C$13)</f>
        <v>No Medicare Fee Available</v>
      </c>
      <c r="G154" s="300" t="s">
        <v>14</v>
      </c>
      <c r="H154" s="285"/>
      <c r="I154" s="286"/>
      <c r="J154" s="284" t="str">
        <f>IF(ISNUMBER(G154),IF(OR(AND(ISBLANK(H154),ISBLANK(I154)),AND(H154="No",ISBLANK(I154))),"",IF(AND(ISBLANK(H154),ISNUMBER(I154)),Lookup!$C$11,IF(AND(H154="Yes",ISBLANK(I154)),Lookup!$C$12,IF(AND(H154="Yes",I154&gt;=G154),Lookup!$C$7,IF(AND(H154="No",I154&gt;=G154),Lookup!$C$8,IF(AND(H154="Yes",I154&lt;G154),Lookup!$C$9,IF(AND(H154="No",I154&lt;G154),Lookup!$C$10,"UnknownCase"))))))),Lookup!$C$13)</f>
        <v>No Medicare Fee Available</v>
      </c>
      <c r="L154" s="300" t="s">
        <v>14</v>
      </c>
      <c r="M154" s="286"/>
      <c r="N154" s="7" t="str">
        <f>IF(ISNUMBER(L154),IF(ISBLANK(M154),"",IF(M154&gt;=L154,Lookup!$C$14,Lookup!$C$15)),Lookup!$C$13)</f>
        <v>No Medicare Fee Available</v>
      </c>
      <c r="O154" s="300" t="s">
        <v>14</v>
      </c>
      <c r="P154" s="286"/>
      <c r="Q154" s="284" t="str">
        <f>IF(ISNUMBER(O154),IF(ISBLANK(P154),"",IF(P154&gt;=O154,Lookup!$C$14,Lookup!$C$15)),Lookup!$C$13)</f>
        <v>No Medicare Fee Available</v>
      </c>
    </row>
    <row r="155" spans="1:17" ht="30.6" customHeight="1" x14ac:dyDescent="0.3">
      <c r="A155" s="330">
        <v>81025</v>
      </c>
      <c r="B155" s="331" t="s">
        <v>148</v>
      </c>
      <c r="C155" s="300" t="s">
        <v>14</v>
      </c>
      <c r="D155" s="285"/>
      <c r="E155" s="286"/>
      <c r="F155" s="284" t="str">
        <f>IF(ISNUMBER(C155),IF(OR(AND(ISBLANK(D155),ISBLANK(E155)),AND(D155="No",ISBLANK(E155))),"",IF(AND(ISBLANK(D155),ISNUMBER(E155)),Lookup!$C$11,IF(AND(D155="Yes",ISBLANK(E155)),Lookup!$C$12,IF(AND(D155="Yes",E155&gt;=C155),Lookup!$C$7,IF(AND(D155="No",E155&gt;=C155),Lookup!$C$8,IF(AND(D155="Yes",E155&lt;C155),Lookup!$C$9,IF(AND(D155="No",E155&lt;C155),Lookup!$C$10,"UnknownCase"))))))),Lookup!$C$13)</f>
        <v>No Medicare Fee Available</v>
      </c>
      <c r="G155" s="300" t="s">
        <v>14</v>
      </c>
      <c r="H155" s="285"/>
      <c r="I155" s="286"/>
      <c r="J155" s="284" t="str">
        <f>IF(ISNUMBER(G155),IF(OR(AND(ISBLANK(H155),ISBLANK(I155)),AND(H155="No",ISBLANK(I155))),"",IF(AND(ISBLANK(H155),ISNUMBER(I155)),Lookup!$C$11,IF(AND(H155="Yes",ISBLANK(I155)),Lookup!$C$12,IF(AND(H155="Yes",I155&gt;=G155),Lookup!$C$7,IF(AND(H155="No",I155&gt;=G155),Lookup!$C$8,IF(AND(H155="Yes",I155&lt;G155),Lookup!$C$9,IF(AND(H155="No",I155&lt;G155),Lookup!$C$10,"UnknownCase"))))))),Lookup!$C$13)</f>
        <v>No Medicare Fee Available</v>
      </c>
      <c r="L155" s="300" t="s">
        <v>14</v>
      </c>
      <c r="M155" s="286"/>
      <c r="N155" s="7" t="str">
        <f>IF(ISNUMBER(L155),IF(ISBLANK(M155),"",IF(M155&gt;=L155,Lookup!$C$14,Lookup!$C$15)),Lookup!$C$13)</f>
        <v>No Medicare Fee Available</v>
      </c>
      <c r="O155" s="300" t="s">
        <v>14</v>
      </c>
      <c r="P155" s="286"/>
      <c r="Q155" s="284" t="str">
        <f>IF(ISNUMBER(O155),IF(ISBLANK(P155),"",IF(P155&gt;=O155,Lookup!$C$14,Lookup!$C$15)),Lookup!$C$13)</f>
        <v>No Medicare Fee Available</v>
      </c>
    </row>
    <row r="156" spans="1:17" ht="30.6" customHeight="1" x14ac:dyDescent="0.3">
      <c r="A156" s="330">
        <v>82044</v>
      </c>
      <c r="B156" s="331" t="s">
        <v>149</v>
      </c>
      <c r="C156" s="300" t="s">
        <v>14</v>
      </c>
      <c r="D156" s="285"/>
      <c r="E156" s="286"/>
      <c r="F156" s="284" t="str">
        <f>IF(ISNUMBER(C156),IF(OR(AND(ISBLANK(D156),ISBLANK(E156)),AND(D156="No",ISBLANK(E156))),"",IF(AND(ISBLANK(D156),ISNUMBER(E156)),Lookup!$C$11,IF(AND(D156="Yes",ISBLANK(E156)),Lookup!$C$12,IF(AND(D156="Yes",E156&gt;=C156),Lookup!$C$7,IF(AND(D156="No",E156&gt;=C156),Lookup!$C$8,IF(AND(D156="Yes",E156&lt;C156),Lookup!$C$9,IF(AND(D156="No",E156&lt;C156),Lookup!$C$10,"UnknownCase"))))))),Lookup!$C$13)</f>
        <v>No Medicare Fee Available</v>
      </c>
      <c r="G156" s="300" t="s">
        <v>14</v>
      </c>
      <c r="H156" s="285"/>
      <c r="I156" s="286"/>
      <c r="J156" s="284" t="str">
        <f>IF(ISNUMBER(G156),IF(OR(AND(ISBLANK(H156),ISBLANK(I156)),AND(H156="No",ISBLANK(I156))),"",IF(AND(ISBLANK(H156),ISNUMBER(I156)),Lookup!$C$11,IF(AND(H156="Yes",ISBLANK(I156)),Lookup!$C$12,IF(AND(H156="Yes",I156&gt;=G156),Lookup!$C$7,IF(AND(H156="No",I156&gt;=G156),Lookup!$C$8,IF(AND(H156="Yes",I156&lt;G156),Lookup!$C$9,IF(AND(H156="No",I156&lt;G156),Lookup!$C$10,"UnknownCase"))))))),Lookup!$C$13)</f>
        <v>No Medicare Fee Available</v>
      </c>
      <c r="L156" s="300" t="s">
        <v>14</v>
      </c>
      <c r="M156" s="286"/>
      <c r="N156" s="7" t="str">
        <f>IF(ISNUMBER(L156),IF(ISBLANK(M156),"",IF(M156&gt;=L156,Lookup!$C$14,Lookup!$C$15)),Lookup!$C$13)</f>
        <v>No Medicare Fee Available</v>
      </c>
      <c r="O156" s="300" t="s">
        <v>14</v>
      </c>
      <c r="P156" s="286"/>
      <c r="Q156" s="284" t="str">
        <f>IF(ISNUMBER(O156),IF(ISBLANK(P156),"",IF(P156&gt;=O156,Lookup!$C$14,Lookup!$C$15)),Lookup!$C$13)</f>
        <v>No Medicare Fee Available</v>
      </c>
    </row>
    <row r="157" spans="1:17" ht="30.6" customHeight="1" x14ac:dyDescent="0.3">
      <c r="A157" s="330">
        <v>82270</v>
      </c>
      <c r="B157" s="331" t="s">
        <v>150</v>
      </c>
      <c r="C157" s="300" t="s">
        <v>14</v>
      </c>
      <c r="D157" s="285"/>
      <c r="E157" s="286"/>
      <c r="F157" s="284" t="str">
        <f>IF(ISNUMBER(C157),IF(OR(AND(ISBLANK(D157),ISBLANK(E157)),AND(D157="No",ISBLANK(E157))),"",IF(AND(ISBLANK(D157),ISNUMBER(E157)),Lookup!$C$11,IF(AND(D157="Yes",ISBLANK(E157)),Lookup!$C$12,IF(AND(D157="Yes",E157&gt;=C157),Lookup!$C$7,IF(AND(D157="No",E157&gt;=C157),Lookup!$C$8,IF(AND(D157="Yes",E157&lt;C157),Lookup!$C$9,IF(AND(D157="No",E157&lt;C157),Lookup!$C$10,"UnknownCase"))))))),Lookup!$C$13)</f>
        <v>No Medicare Fee Available</v>
      </c>
      <c r="G157" s="300" t="s">
        <v>14</v>
      </c>
      <c r="H157" s="285"/>
      <c r="I157" s="286"/>
      <c r="J157" s="284" t="str">
        <f>IF(ISNUMBER(G157),IF(OR(AND(ISBLANK(H157),ISBLANK(I157)),AND(H157="No",ISBLANK(I157))),"",IF(AND(ISBLANK(H157),ISNUMBER(I157)),Lookup!$C$11,IF(AND(H157="Yes",ISBLANK(I157)),Lookup!$C$12,IF(AND(H157="Yes",I157&gt;=G157),Lookup!$C$7,IF(AND(H157="No",I157&gt;=G157),Lookup!$C$8,IF(AND(H157="Yes",I157&lt;G157),Lookup!$C$9,IF(AND(H157="No",I157&lt;G157),Lookup!$C$10,"UnknownCase"))))))),Lookup!$C$13)</f>
        <v>No Medicare Fee Available</v>
      </c>
      <c r="L157" s="300" t="s">
        <v>14</v>
      </c>
      <c r="M157" s="286"/>
      <c r="N157" s="7" t="str">
        <f>IF(ISNUMBER(L157),IF(ISBLANK(M157),"",IF(M157&gt;=L157,Lookup!$C$14,Lookup!$C$15)),Lookup!$C$13)</f>
        <v>No Medicare Fee Available</v>
      </c>
      <c r="O157" s="300" t="s">
        <v>14</v>
      </c>
      <c r="P157" s="286"/>
      <c r="Q157" s="284" t="str">
        <f>IF(ISNUMBER(O157),IF(ISBLANK(P157),"",IF(P157&gt;=O157,Lookup!$C$14,Lookup!$C$15)),Lookup!$C$13)</f>
        <v>No Medicare Fee Available</v>
      </c>
    </row>
    <row r="158" spans="1:17" ht="30.6" customHeight="1" x14ac:dyDescent="0.3">
      <c r="A158" s="330">
        <v>82272</v>
      </c>
      <c r="B158" s="331" t="s">
        <v>151</v>
      </c>
      <c r="C158" s="300" t="s">
        <v>14</v>
      </c>
      <c r="D158" s="285"/>
      <c r="E158" s="286"/>
      <c r="F158" s="284" t="str">
        <f>IF(ISNUMBER(C158),IF(OR(AND(ISBLANK(D158),ISBLANK(E158)),AND(D158="No",ISBLANK(E158))),"",IF(AND(ISBLANK(D158),ISNUMBER(E158)),Lookup!$C$11,IF(AND(D158="Yes",ISBLANK(E158)),Lookup!$C$12,IF(AND(D158="Yes",E158&gt;=C158),Lookup!$C$7,IF(AND(D158="No",E158&gt;=C158),Lookup!$C$8,IF(AND(D158="Yes",E158&lt;C158),Lookup!$C$9,IF(AND(D158="No",E158&lt;C158),Lookup!$C$10,"UnknownCase"))))))),Lookup!$C$13)</f>
        <v>No Medicare Fee Available</v>
      </c>
      <c r="G158" s="300" t="s">
        <v>14</v>
      </c>
      <c r="H158" s="285"/>
      <c r="I158" s="286"/>
      <c r="J158" s="284" t="str">
        <f>IF(ISNUMBER(G158),IF(OR(AND(ISBLANK(H158),ISBLANK(I158)),AND(H158="No",ISBLANK(I158))),"",IF(AND(ISBLANK(H158),ISNUMBER(I158)),Lookup!$C$11,IF(AND(H158="Yes",ISBLANK(I158)),Lookup!$C$12,IF(AND(H158="Yes",I158&gt;=G158),Lookup!$C$7,IF(AND(H158="No",I158&gt;=G158),Lookup!$C$8,IF(AND(H158="Yes",I158&lt;G158),Lookup!$C$9,IF(AND(H158="No",I158&lt;G158),Lookup!$C$10,"UnknownCase"))))))),Lookup!$C$13)</f>
        <v>No Medicare Fee Available</v>
      </c>
      <c r="L158" s="300" t="s">
        <v>14</v>
      </c>
      <c r="M158" s="286"/>
      <c r="N158" s="7" t="str">
        <f>IF(ISNUMBER(L158),IF(ISBLANK(M158),"",IF(M158&gt;=L158,Lookup!$C$14,Lookup!$C$15)),Lookup!$C$13)</f>
        <v>No Medicare Fee Available</v>
      </c>
      <c r="O158" s="300" t="s">
        <v>14</v>
      </c>
      <c r="P158" s="286"/>
      <c r="Q158" s="284" t="str">
        <f>IF(ISNUMBER(O158),IF(ISBLANK(P158),"",IF(P158&gt;=O158,Lookup!$C$14,Lookup!$C$15)),Lookup!$C$13)</f>
        <v>No Medicare Fee Available</v>
      </c>
    </row>
    <row r="159" spans="1:17" ht="30.6" customHeight="1" x14ac:dyDescent="0.3">
      <c r="A159" s="330">
        <v>82465</v>
      </c>
      <c r="B159" s="331" t="s">
        <v>152</v>
      </c>
      <c r="C159" s="300" t="s">
        <v>14</v>
      </c>
      <c r="D159" s="285"/>
      <c r="E159" s="286"/>
      <c r="F159" s="284" t="str">
        <f>IF(ISNUMBER(C159),IF(OR(AND(ISBLANK(D159),ISBLANK(E159)),AND(D159="No",ISBLANK(E159))),"",IF(AND(ISBLANK(D159),ISNUMBER(E159)),Lookup!$C$11,IF(AND(D159="Yes",ISBLANK(E159)),Lookup!$C$12,IF(AND(D159="Yes",E159&gt;=C159),Lookup!$C$7,IF(AND(D159="No",E159&gt;=C159),Lookup!$C$8,IF(AND(D159="Yes",E159&lt;C159),Lookup!$C$9,IF(AND(D159="No",E159&lt;C159),Lookup!$C$10,"UnknownCase"))))))),Lookup!$C$13)</f>
        <v>No Medicare Fee Available</v>
      </c>
      <c r="G159" s="300" t="s">
        <v>14</v>
      </c>
      <c r="H159" s="285"/>
      <c r="I159" s="286"/>
      <c r="J159" s="284" t="str">
        <f>IF(ISNUMBER(G159),IF(OR(AND(ISBLANK(H159),ISBLANK(I159)),AND(H159="No",ISBLANK(I159))),"",IF(AND(ISBLANK(H159),ISNUMBER(I159)),Lookup!$C$11,IF(AND(H159="Yes",ISBLANK(I159)),Lookup!$C$12,IF(AND(H159="Yes",I159&gt;=G159),Lookup!$C$7,IF(AND(H159="No",I159&gt;=G159),Lookup!$C$8,IF(AND(H159="Yes",I159&lt;G159),Lookup!$C$9,IF(AND(H159="No",I159&lt;G159),Lookup!$C$10,"UnknownCase"))))))),Lookup!$C$13)</f>
        <v>No Medicare Fee Available</v>
      </c>
      <c r="L159" s="300" t="s">
        <v>14</v>
      </c>
      <c r="M159" s="286"/>
      <c r="N159" s="7" t="str">
        <f>IF(ISNUMBER(L159),IF(ISBLANK(M159),"",IF(M159&gt;=L159,Lookup!$C$14,Lookup!$C$15)),Lookup!$C$13)</f>
        <v>No Medicare Fee Available</v>
      </c>
      <c r="O159" s="300" t="s">
        <v>14</v>
      </c>
      <c r="P159" s="286"/>
      <c r="Q159" s="284" t="str">
        <f>IF(ISNUMBER(O159),IF(ISBLANK(P159),"",IF(P159&gt;=O159,Lookup!$C$14,Lookup!$C$15)),Lookup!$C$13)</f>
        <v>No Medicare Fee Available</v>
      </c>
    </row>
    <row r="160" spans="1:17" ht="30.6" customHeight="1" x14ac:dyDescent="0.3">
      <c r="A160" s="330">
        <v>82947</v>
      </c>
      <c r="B160" s="331" t="s">
        <v>153</v>
      </c>
      <c r="C160" s="300" t="s">
        <v>14</v>
      </c>
      <c r="D160" s="285"/>
      <c r="E160" s="286"/>
      <c r="F160" s="284" t="str">
        <f>IF(ISNUMBER(C160),IF(OR(AND(ISBLANK(D160),ISBLANK(E160)),AND(D160="No",ISBLANK(E160))),"",IF(AND(ISBLANK(D160),ISNUMBER(E160)),Lookup!$C$11,IF(AND(D160="Yes",ISBLANK(E160)),Lookup!$C$12,IF(AND(D160="Yes",E160&gt;=C160),Lookup!$C$7,IF(AND(D160="No",E160&gt;=C160),Lookup!$C$8,IF(AND(D160="Yes",E160&lt;C160),Lookup!$C$9,IF(AND(D160="No",E160&lt;C160),Lookup!$C$10,"UnknownCase"))))))),Lookup!$C$13)</f>
        <v>No Medicare Fee Available</v>
      </c>
      <c r="G160" s="300" t="s">
        <v>14</v>
      </c>
      <c r="H160" s="285"/>
      <c r="I160" s="286"/>
      <c r="J160" s="284" t="str">
        <f>IF(ISNUMBER(G160),IF(OR(AND(ISBLANK(H160),ISBLANK(I160)),AND(H160="No",ISBLANK(I160))),"",IF(AND(ISBLANK(H160),ISNUMBER(I160)),Lookup!$C$11,IF(AND(H160="Yes",ISBLANK(I160)),Lookup!$C$12,IF(AND(H160="Yes",I160&gt;=G160),Lookup!$C$7,IF(AND(H160="No",I160&gt;=G160),Lookup!$C$8,IF(AND(H160="Yes",I160&lt;G160),Lookup!$C$9,IF(AND(H160="No",I160&lt;G160),Lookup!$C$10,"UnknownCase"))))))),Lookup!$C$13)</f>
        <v>No Medicare Fee Available</v>
      </c>
      <c r="L160" s="300" t="s">
        <v>14</v>
      </c>
      <c r="M160" s="286"/>
      <c r="N160" s="7" t="str">
        <f>IF(ISNUMBER(L160),IF(ISBLANK(M160),"",IF(M160&gt;=L160,Lookup!$C$14,Lookup!$C$15)),Lookup!$C$13)</f>
        <v>No Medicare Fee Available</v>
      </c>
      <c r="O160" s="300" t="s">
        <v>14</v>
      </c>
      <c r="P160" s="286"/>
      <c r="Q160" s="284" t="str">
        <f>IF(ISNUMBER(O160),IF(ISBLANK(P160),"",IF(P160&gt;=O160,Lookup!$C$14,Lookup!$C$15)),Lookup!$C$13)</f>
        <v>No Medicare Fee Available</v>
      </c>
    </row>
    <row r="161" spans="1:17" ht="30.6" customHeight="1" x14ac:dyDescent="0.3">
      <c r="A161" s="330">
        <v>82948</v>
      </c>
      <c r="B161" s="331" t="s">
        <v>154</v>
      </c>
      <c r="C161" s="300" t="s">
        <v>14</v>
      </c>
      <c r="D161" s="285"/>
      <c r="E161" s="286"/>
      <c r="F161" s="284" t="str">
        <f>IF(ISNUMBER(C161),IF(OR(AND(ISBLANK(D161),ISBLANK(E161)),AND(D161="No",ISBLANK(E161))),"",IF(AND(ISBLANK(D161),ISNUMBER(E161)),Lookup!$C$11,IF(AND(D161="Yes",ISBLANK(E161)),Lookup!$C$12,IF(AND(D161="Yes",E161&gt;=C161),Lookup!$C$7,IF(AND(D161="No",E161&gt;=C161),Lookup!$C$8,IF(AND(D161="Yes",E161&lt;C161),Lookup!$C$9,IF(AND(D161="No",E161&lt;C161),Lookup!$C$10,"UnknownCase"))))))),Lookup!$C$13)</f>
        <v>No Medicare Fee Available</v>
      </c>
      <c r="G161" s="300" t="s">
        <v>14</v>
      </c>
      <c r="H161" s="285"/>
      <c r="I161" s="286"/>
      <c r="J161" s="284" t="str">
        <f>IF(ISNUMBER(G161),IF(OR(AND(ISBLANK(H161),ISBLANK(I161)),AND(H161="No",ISBLANK(I161))),"",IF(AND(ISBLANK(H161),ISNUMBER(I161)),Lookup!$C$11,IF(AND(H161="Yes",ISBLANK(I161)),Lookup!$C$12,IF(AND(H161="Yes",I161&gt;=G161),Lookup!$C$7,IF(AND(H161="No",I161&gt;=G161),Lookup!$C$8,IF(AND(H161="Yes",I161&lt;G161),Lookup!$C$9,IF(AND(H161="No",I161&lt;G161),Lookup!$C$10,"UnknownCase"))))))),Lookup!$C$13)</f>
        <v>No Medicare Fee Available</v>
      </c>
      <c r="L161" s="300" t="s">
        <v>14</v>
      </c>
      <c r="M161" s="286"/>
      <c r="N161" s="7" t="str">
        <f>IF(ISNUMBER(L161),IF(ISBLANK(M161),"",IF(M161&gt;=L161,Lookup!$C$14,Lookup!$C$15)),Lookup!$C$13)</f>
        <v>No Medicare Fee Available</v>
      </c>
      <c r="O161" s="300" t="s">
        <v>14</v>
      </c>
      <c r="P161" s="286"/>
      <c r="Q161" s="284" t="str">
        <f>IF(ISNUMBER(O161),IF(ISBLANK(P161),"",IF(P161&gt;=O161,Lookup!$C$14,Lookup!$C$15)),Lookup!$C$13)</f>
        <v>No Medicare Fee Available</v>
      </c>
    </row>
    <row r="162" spans="1:17" ht="30.6" customHeight="1" x14ac:dyDescent="0.3">
      <c r="A162" s="330">
        <v>82950</v>
      </c>
      <c r="B162" s="331" t="s">
        <v>155</v>
      </c>
      <c r="C162" s="300" t="s">
        <v>14</v>
      </c>
      <c r="D162" s="285"/>
      <c r="E162" s="286"/>
      <c r="F162" s="284" t="str">
        <f>IF(ISNUMBER(C162),IF(OR(AND(ISBLANK(D162),ISBLANK(E162)),AND(D162="No",ISBLANK(E162))),"",IF(AND(ISBLANK(D162),ISNUMBER(E162)),Lookup!$C$11,IF(AND(D162="Yes",ISBLANK(E162)),Lookup!$C$12,IF(AND(D162="Yes",E162&gt;=C162),Lookup!$C$7,IF(AND(D162="No",E162&gt;=C162),Lookup!$C$8,IF(AND(D162="Yes",E162&lt;C162),Lookup!$C$9,IF(AND(D162="No",E162&lt;C162),Lookup!$C$10,"UnknownCase"))))))),Lookup!$C$13)</f>
        <v>No Medicare Fee Available</v>
      </c>
      <c r="G162" s="300" t="s">
        <v>14</v>
      </c>
      <c r="H162" s="285"/>
      <c r="I162" s="286"/>
      <c r="J162" s="284" t="str">
        <f>IF(ISNUMBER(G162),IF(OR(AND(ISBLANK(H162),ISBLANK(I162)),AND(H162="No",ISBLANK(I162))),"",IF(AND(ISBLANK(H162),ISNUMBER(I162)),Lookup!$C$11,IF(AND(H162="Yes",ISBLANK(I162)),Lookup!$C$12,IF(AND(H162="Yes",I162&gt;=G162),Lookup!$C$7,IF(AND(H162="No",I162&gt;=G162),Lookup!$C$8,IF(AND(H162="Yes",I162&lt;G162),Lookup!$C$9,IF(AND(H162="No",I162&lt;G162),Lookup!$C$10,"UnknownCase"))))))),Lookup!$C$13)</f>
        <v>No Medicare Fee Available</v>
      </c>
      <c r="L162" s="300" t="s">
        <v>14</v>
      </c>
      <c r="M162" s="286"/>
      <c r="N162" s="7" t="str">
        <f>IF(ISNUMBER(L162),IF(ISBLANK(M162),"",IF(M162&gt;=L162,Lookup!$C$14,Lookup!$C$15)),Lookup!$C$13)</f>
        <v>No Medicare Fee Available</v>
      </c>
      <c r="O162" s="300" t="s">
        <v>14</v>
      </c>
      <c r="P162" s="286"/>
      <c r="Q162" s="284" t="str">
        <f>IF(ISNUMBER(O162),IF(ISBLANK(P162),"",IF(P162&gt;=O162,Lookup!$C$14,Lookup!$C$15)),Lookup!$C$13)</f>
        <v>No Medicare Fee Available</v>
      </c>
    </row>
    <row r="163" spans="1:17" ht="30.6" customHeight="1" x14ac:dyDescent="0.3">
      <c r="A163" s="330">
        <v>82962</v>
      </c>
      <c r="B163" s="331" t="s">
        <v>156</v>
      </c>
      <c r="C163" s="300" t="s">
        <v>14</v>
      </c>
      <c r="D163" s="285"/>
      <c r="E163" s="286"/>
      <c r="F163" s="284" t="str">
        <f>IF(ISNUMBER(C163),IF(OR(AND(ISBLANK(D163),ISBLANK(E163)),AND(D163="No",ISBLANK(E163))),"",IF(AND(ISBLANK(D163),ISNUMBER(E163)),Lookup!$C$11,IF(AND(D163="Yes",ISBLANK(E163)),Lookup!$C$12,IF(AND(D163="Yes",E163&gt;=C163),Lookup!$C$7,IF(AND(D163="No",E163&gt;=C163),Lookup!$C$8,IF(AND(D163="Yes",E163&lt;C163),Lookup!$C$9,IF(AND(D163="No",E163&lt;C163),Lookup!$C$10,"UnknownCase"))))))),Lookup!$C$13)</f>
        <v>No Medicare Fee Available</v>
      </c>
      <c r="G163" s="300" t="s">
        <v>14</v>
      </c>
      <c r="H163" s="285"/>
      <c r="I163" s="286"/>
      <c r="J163" s="284" t="str">
        <f>IF(ISNUMBER(G163),IF(OR(AND(ISBLANK(H163),ISBLANK(I163)),AND(H163="No",ISBLANK(I163))),"",IF(AND(ISBLANK(H163),ISNUMBER(I163)),Lookup!$C$11,IF(AND(H163="Yes",ISBLANK(I163)),Lookup!$C$12,IF(AND(H163="Yes",I163&gt;=G163),Lookup!$C$7,IF(AND(H163="No",I163&gt;=G163),Lookup!$C$8,IF(AND(H163="Yes",I163&lt;G163),Lookup!$C$9,IF(AND(H163="No",I163&lt;G163),Lookup!$C$10,"UnknownCase"))))))),Lookup!$C$13)</f>
        <v>No Medicare Fee Available</v>
      </c>
      <c r="L163" s="300" t="s">
        <v>14</v>
      </c>
      <c r="M163" s="286"/>
      <c r="N163" s="7" t="str">
        <f>IF(ISNUMBER(L163),IF(ISBLANK(M163),"",IF(M163&gt;=L163,Lookup!$C$14,Lookup!$C$15)),Lookup!$C$13)</f>
        <v>No Medicare Fee Available</v>
      </c>
      <c r="O163" s="300" t="s">
        <v>14</v>
      </c>
      <c r="P163" s="286"/>
      <c r="Q163" s="284" t="str">
        <f>IF(ISNUMBER(O163),IF(ISBLANK(P163),"",IF(P163&gt;=O163,Lookup!$C$14,Lookup!$C$15)),Lookup!$C$13)</f>
        <v>No Medicare Fee Available</v>
      </c>
    </row>
    <row r="164" spans="1:17" ht="30.6" customHeight="1" x14ac:dyDescent="0.3">
      <c r="A164" s="330">
        <v>83655</v>
      </c>
      <c r="B164" s="331" t="s">
        <v>157</v>
      </c>
      <c r="C164" s="300" t="s">
        <v>14</v>
      </c>
      <c r="D164" s="285"/>
      <c r="E164" s="286"/>
      <c r="F164" s="284" t="str">
        <f>IF(ISNUMBER(C164),IF(OR(AND(ISBLANK(D164),ISBLANK(E164)),AND(D164="No",ISBLANK(E164))),"",IF(AND(ISBLANK(D164),ISNUMBER(E164)),Lookup!$C$11,IF(AND(D164="Yes",ISBLANK(E164)),Lookup!$C$12,IF(AND(D164="Yes",E164&gt;=C164),Lookup!$C$7,IF(AND(D164="No",E164&gt;=C164),Lookup!$C$8,IF(AND(D164="Yes",E164&lt;C164),Lookup!$C$9,IF(AND(D164="No",E164&lt;C164),Lookup!$C$10,"UnknownCase"))))))),Lookup!$C$13)</f>
        <v>No Medicare Fee Available</v>
      </c>
      <c r="G164" s="300" t="s">
        <v>14</v>
      </c>
      <c r="H164" s="285"/>
      <c r="I164" s="286"/>
      <c r="J164" s="284" t="str">
        <f>IF(ISNUMBER(G164),IF(OR(AND(ISBLANK(H164),ISBLANK(I164)),AND(H164="No",ISBLANK(I164))),"",IF(AND(ISBLANK(H164),ISNUMBER(I164)),Lookup!$C$11,IF(AND(H164="Yes",ISBLANK(I164)),Lookup!$C$12,IF(AND(H164="Yes",I164&gt;=G164),Lookup!$C$7,IF(AND(H164="No",I164&gt;=G164),Lookup!$C$8,IF(AND(H164="Yes",I164&lt;G164),Lookup!$C$9,IF(AND(H164="No",I164&lt;G164),Lookup!$C$10,"UnknownCase"))))))),Lookup!$C$13)</f>
        <v>No Medicare Fee Available</v>
      </c>
      <c r="L164" s="300" t="s">
        <v>14</v>
      </c>
      <c r="M164" s="286"/>
      <c r="N164" s="7" t="str">
        <f>IF(ISNUMBER(L164),IF(ISBLANK(M164),"",IF(M164&gt;=L164,Lookup!$C$14,Lookup!$C$15)),Lookup!$C$13)</f>
        <v>No Medicare Fee Available</v>
      </c>
      <c r="O164" s="300" t="s">
        <v>14</v>
      </c>
      <c r="P164" s="286"/>
      <c r="Q164" s="284" t="str">
        <f>IF(ISNUMBER(O164),IF(ISBLANK(P164),"",IF(P164&gt;=O164,Lookup!$C$14,Lookup!$C$15)),Lookup!$C$13)</f>
        <v>No Medicare Fee Available</v>
      </c>
    </row>
    <row r="165" spans="1:17" ht="30.6" customHeight="1" x14ac:dyDescent="0.3">
      <c r="A165" s="330">
        <v>83718</v>
      </c>
      <c r="B165" s="331" t="s">
        <v>158</v>
      </c>
      <c r="C165" s="300" t="s">
        <v>14</v>
      </c>
      <c r="D165" s="285"/>
      <c r="E165" s="286"/>
      <c r="F165" s="284" t="str">
        <f>IF(ISNUMBER(C165),IF(OR(AND(ISBLANK(D165),ISBLANK(E165)),AND(D165="No",ISBLANK(E165))),"",IF(AND(ISBLANK(D165),ISNUMBER(E165)),Lookup!$C$11,IF(AND(D165="Yes",ISBLANK(E165)),Lookup!$C$12,IF(AND(D165="Yes",E165&gt;=C165),Lookup!$C$7,IF(AND(D165="No",E165&gt;=C165),Lookup!$C$8,IF(AND(D165="Yes",E165&lt;C165),Lookup!$C$9,IF(AND(D165="No",E165&lt;C165),Lookup!$C$10,"UnknownCase"))))))),Lookup!$C$13)</f>
        <v>No Medicare Fee Available</v>
      </c>
      <c r="G165" s="300" t="s">
        <v>14</v>
      </c>
      <c r="H165" s="285"/>
      <c r="I165" s="286"/>
      <c r="J165" s="284" t="str">
        <f>IF(ISNUMBER(G165),IF(OR(AND(ISBLANK(H165),ISBLANK(I165)),AND(H165="No",ISBLANK(I165))),"",IF(AND(ISBLANK(H165),ISNUMBER(I165)),Lookup!$C$11,IF(AND(H165="Yes",ISBLANK(I165)),Lookup!$C$12,IF(AND(H165="Yes",I165&gt;=G165),Lookup!$C$7,IF(AND(H165="No",I165&gt;=G165),Lookup!$C$8,IF(AND(H165="Yes",I165&lt;G165),Lookup!$C$9,IF(AND(H165="No",I165&lt;G165),Lookup!$C$10,"UnknownCase"))))))),Lookup!$C$13)</f>
        <v>No Medicare Fee Available</v>
      </c>
      <c r="L165" s="300" t="s">
        <v>14</v>
      </c>
      <c r="M165" s="286"/>
      <c r="N165" s="7" t="str">
        <f>IF(ISNUMBER(L165),IF(ISBLANK(M165),"",IF(M165&gt;=L165,Lookup!$C$14,Lookup!$C$15)),Lookup!$C$13)</f>
        <v>No Medicare Fee Available</v>
      </c>
      <c r="O165" s="300" t="s">
        <v>14</v>
      </c>
      <c r="P165" s="286"/>
      <c r="Q165" s="284" t="str">
        <f>IF(ISNUMBER(O165),IF(ISBLANK(P165),"",IF(P165&gt;=O165,Lookup!$C$14,Lookup!$C$15)),Lookup!$C$13)</f>
        <v>No Medicare Fee Available</v>
      </c>
    </row>
    <row r="166" spans="1:17" ht="30.6" customHeight="1" x14ac:dyDescent="0.3">
      <c r="A166" s="330">
        <v>85013</v>
      </c>
      <c r="B166" s="331" t="s">
        <v>159</v>
      </c>
      <c r="C166" s="300" t="s">
        <v>14</v>
      </c>
      <c r="D166" s="285"/>
      <c r="E166" s="286"/>
      <c r="F166" s="284" t="str">
        <f>IF(ISNUMBER(C166),IF(OR(AND(ISBLANK(D166),ISBLANK(E166)),AND(D166="No",ISBLANK(E166))),"",IF(AND(ISBLANK(D166),ISNUMBER(E166)),Lookup!$C$11,IF(AND(D166="Yes",ISBLANK(E166)),Lookup!$C$12,IF(AND(D166="Yes",E166&gt;=C166),Lookup!$C$7,IF(AND(D166="No",E166&gt;=C166),Lookup!$C$8,IF(AND(D166="Yes",E166&lt;C166),Lookup!$C$9,IF(AND(D166="No",E166&lt;C166),Lookup!$C$10,"UnknownCase"))))))),Lookup!$C$13)</f>
        <v>No Medicare Fee Available</v>
      </c>
      <c r="G166" s="300" t="s">
        <v>14</v>
      </c>
      <c r="H166" s="285"/>
      <c r="I166" s="286"/>
      <c r="J166" s="284" t="str">
        <f>IF(ISNUMBER(G166),IF(OR(AND(ISBLANK(H166),ISBLANK(I166)),AND(H166="No",ISBLANK(I166))),"",IF(AND(ISBLANK(H166),ISNUMBER(I166)),Lookup!$C$11,IF(AND(H166="Yes",ISBLANK(I166)),Lookup!$C$12,IF(AND(H166="Yes",I166&gt;=G166),Lookup!$C$7,IF(AND(H166="No",I166&gt;=G166),Lookup!$C$8,IF(AND(H166="Yes",I166&lt;G166),Lookup!$C$9,IF(AND(H166="No",I166&lt;G166),Lookup!$C$10,"UnknownCase"))))))),Lookup!$C$13)</f>
        <v>No Medicare Fee Available</v>
      </c>
      <c r="L166" s="300" t="s">
        <v>14</v>
      </c>
      <c r="M166" s="286"/>
      <c r="N166" s="7" t="str">
        <f>IF(ISNUMBER(L166),IF(ISBLANK(M166),"",IF(M166&gt;=L166,Lookup!$C$14,Lookup!$C$15)),Lookup!$C$13)</f>
        <v>No Medicare Fee Available</v>
      </c>
      <c r="O166" s="300" t="s">
        <v>14</v>
      </c>
      <c r="P166" s="286"/>
      <c r="Q166" s="284" t="str">
        <f>IF(ISNUMBER(O166),IF(ISBLANK(P166),"",IF(P166&gt;=O166,Lookup!$C$14,Lookup!$C$15)),Lookup!$C$13)</f>
        <v>No Medicare Fee Available</v>
      </c>
    </row>
    <row r="167" spans="1:17" ht="30.6" customHeight="1" x14ac:dyDescent="0.3">
      <c r="A167" s="330">
        <v>85014</v>
      </c>
      <c r="B167" s="331" t="s">
        <v>160</v>
      </c>
      <c r="C167" s="300" t="s">
        <v>14</v>
      </c>
      <c r="D167" s="285"/>
      <c r="E167" s="286"/>
      <c r="F167" s="284" t="str">
        <f>IF(ISNUMBER(C167),IF(OR(AND(ISBLANK(D167),ISBLANK(E167)),AND(D167="No",ISBLANK(E167))),"",IF(AND(ISBLANK(D167),ISNUMBER(E167)),Lookup!$C$11,IF(AND(D167="Yes",ISBLANK(E167)),Lookup!$C$12,IF(AND(D167="Yes",E167&gt;=C167),Lookup!$C$7,IF(AND(D167="No",E167&gt;=C167),Lookup!$C$8,IF(AND(D167="Yes",E167&lt;C167),Lookup!$C$9,IF(AND(D167="No",E167&lt;C167),Lookup!$C$10,"UnknownCase"))))))),Lookup!$C$13)</f>
        <v>No Medicare Fee Available</v>
      </c>
      <c r="G167" s="300" t="s">
        <v>14</v>
      </c>
      <c r="H167" s="285"/>
      <c r="I167" s="286"/>
      <c r="J167" s="284" t="str">
        <f>IF(ISNUMBER(G167),IF(OR(AND(ISBLANK(H167),ISBLANK(I167)),AND(H167="No",ISBLANK(I167))),"",IF(AND(ISBLANK(H167),ISNUMBER(I167)),Lookup!$C$11,IF(AND(H167="Yes",ISBLANK(I167)),Lookup!$C$12,IF(AND(H167="Yes",I167&gt;=G167),Lookup!$C$7,IF(AND(H167="No",I167&gt;=G167),Lookup!$C$8,IF(AND(H167="Yes",I167&lt;G167),Lookup!$C$9,IF(AND(H167="No",I167&lt;G167),Lookup!$C$10,"UnknownCase"))))))),Lookup!$C$13)</f>
        <v>No Medicare Fee Available</v>
      </c>
      <c r="L167" s="300" t="s">
        <v>14</v>
      </c>
      <c r="M167" s="286"/>
      <c r="N167" s="7" t="str">
        <f>IF(ISNUMBER(L167),IF(ISBLANK(M167),"",IF(M167&gt;=L167,Lookup!$C$14,Lookup!$C$15)),Lookup!$C$13)</f>
        <v>No Medicare Fee Available</v>
      </c>
      <c r="O167" s="300" t="s">
        <v>14</v>
      </c>
      <c r="P167" s="286"/>
      <c r="Q167" s="284" t="str">
        <f>IF(ISNUMBER(O167),IF(ISBLANK(P167),"",IF(P167&gt;=O167,Lookup!$C$14,Lookup!$C$15)),Lookup!$C$13)</f>
        <v>No Medicare Fee Available</v>
      </c>
    </row>
    <row r="168" spans="1:17" ht="30.6" customHeight="1" x14ac:dyDescent="0.3">
      <c r="A168" s="330">
        <v>85018</v>
      </c>
      <c r="B168" s="331" t="s">
        <v>161</v>
      </c>
      <c r="C168" s="300" t="s">
        <v>14</v>
      </c>
      <c r="D168" s="285"/>
      <c r="E168" s="286"/>
      <c r="F168" s="284" t="str">
        <f>IF(ISNUMBER(C168),IF(OR(AND(ISBLANK(D168),ISBLANK(E168)),AND(D168="No",ISBLANK(E168))),"",IF(AND(ISBLANK(D168),ISNUMBER(E168)),Lookup!$C$11,IF(AND(D168="Yes",ISBLANK(E168)),Lookup!$C$12,IF(AND(D168="Yes",E168&gt;=C168),Lookup!$C$7,IF(AND(D168="No",E168&gt;=C168),Lookup!$C$8,IF(AND(D168="Yes",E168&lt;C168),Lookup!$C$9,IF(AND(D168="No",E168&lt;C168),Lookup!$C$10,"UnknownCase"))))))),Lookup!$C$13)</f>
        <v>No Medicare Fee Available</v>
      </c>
      <c r="G168" s="300" t="s">
        <v>14</v>
      </c>
      <c r="H168" s="285"/>
      <c r="I168" s="286"/>
      <c r="J168" s="284" t="str">
        <f>IF(ISNUMBER(G168),IF(OR(AND(ISBLANK(H168),ISBLANK(I168)),AND(H168="No",ISBLANK(I168))),"",IF(AND(ISBLANK(H168),ISNUMBER(I168)),Lookup!$C$11,IF(AND(H168="Yes",ISBLANK(I168)),Lookup!$C$12,IF(AND(H168="Yes",I168&gt;=G168),Lookup!$C$7,IF(AND(H168="No",I168&gt;=G168),Lookup!$C$8,IF(AND(H168="Yes",I168&lt;G168),Lookup!$C$9,IF(AND(H168="No",I168&lt;G168),Lookup!$C$10,"UnknownCase"))))))),Lookup!$C$13)</f>
        <v>No Medicare Fee Available</v>
      </c>
      <c r="L168" s="300" t="s">
        <v>14</v>
      </c>
      <c r="M168" s="286"/>
      <c r="N168" s="7" t="str">
        <f>IF(ISNUMBER(L168),IF(ISBLANK(M168),"",IF(M168&gt;=L168,Lookup!$C$14,Lookup!$C$15)),Lookup!$C$13)</f>
        <v>No Medicare Fee Available</v>
      </c>
      <c r="O168" s="300" t="s">
        <v>14</v>
      </c>
      <c r="P168" s="286"/>
      <c r="Q168" s="284" t="str">
        <f>IF(ISNUMBER(O168),IF(ISBLANK(P168),"",IF(P168&gt;=O168,Lookup!$C$14,Lookup!$C$15)),Lookup!$C$13)</f>
        <v>No Medicare Fee Available</v>
      </c>
    </row>
    <row r="169" spans="1:17" ht="30.6" customHeight="1" x14ac:dyDescent="0.3">
      <c r="A169" s="330">
        <v>86580</v>
      </c>
      <c r="B169" s="331" t="s">
        <v>162</v>
      </c>
      <c r="C169" s="327">
        <v>10.220000000000001</v>
      </c>
      <c r="D169" s="133"/>
      <c r="E169" s="213"/>
      <c r="F169" s="284" t="str">
        <f>IF(ISNUMBER(C169),IF(OR(AND(ISBLANK(D169),ISBLANK(E169)),AND(D169="No",ISBLANK(E169))),"",IF(AND(ISBLANK(D169),ISNUMBER(E169)),Lookup!$C$11,IF(AND(D169="Yes",ISBLANK(E169)),Lookup!$C$12,IF(AND(D169="Yes",E169&gt;=C169),Lookup!$C$7,IF(AND(D169="No",E169&gt;=C169),Lookup!$C$8,IF(AND(D169="Yes",E169&lt;C169),Lookup!$C$9,IF(AND(D169="No",E169&lt;C169),Lookup!$C$10,"UnknownCase"))))))),Lookup!$C$13)</f>
        <v/>
      </c>
      <c r="G169" s="327">
        <v>10.220000000000001</v>
      </c>
      <c r="H169" s="133"/>
      <c r="I169" s="213"/>
      <c r="J169" s="284" t="str">
        <f>IF(ISNUMBER(G169),IF(OR(AND(ISBLANK(H169),ISBLANK(I169)),AND(H169="No",ISBLANK(I169))),"",IF(AND(ISBLANK(H169),ISNUMBER(I169)),Lookup!$C$11,IF(AND(H169="Yes",ISBLANK(I169)),Lookup!$C$12,IF(AND(H169="Yes",I169&gt;=G169),Lookup!$C$7,IF(AND(H169="No",I169&gt;=G169),Lookup!$C$8,IF(AND(H169="Yes",I169&lt;G169),Lookup!$C$9,IF(AND(H169="No",I169&lt;G169),Lookup!$C$10,"UnknownCase"))))))),Lookup!$C$13)</f>
        <v/>
      </c>
      <c r="L169" s="317">
        <v>9.61</v>
      </c>
      <c r="M169" s="213"/>
      <c r="N169" s="7" t="str">
        <f>IF(ISNUMBER(L169),IF(ISBLANK(M169),"",IF(M169&gt;=L169,Lookup!$C$14,Lookup!$C$15)),Lookup!$C$13)</f>
        <v/>
      </c>
      <c r="O169" s="317">
        <v>9.61</v>
      </c>
      <c r="P169" s="213"/>
      <c r="Q169" s="284" t="str">
        <f>IF(ISNUMBER(O169),IF(ISBLANK(P169),"",IF(P169&gt;=O169,Lookup!$C$14,Lookup!$C$15)),Lookup!$C$13)</f>
        <v/>
      </c>
    </row>
    <row r="170" spans="1:17" ht="30.6" customHeight="1" x14ac:dyDescent="0.3">
      <c r="A170" s="330">
        <v>87205</v>
      </c>
      <c r="B170" s="331" t="s">
        <v>163</v>
      </c>
      <c r="C170" s="300" t="s">
        <v>14</v>
      </c>
      <c r="D170" s="285"/>
      <c r="E170" s="286"/>
      <c r="F170" s="284" t="str">
        <f>IF(ISNUMBER(C170),IF(OR(AND(ISBLANK(D170),ISBLANK(E170)),AND(D170="No",ISBLANK(E170))),"",IF(AND(ISBLANK(D170),ISNUMBER(E170)),Lookup!$C$11,IF(AND(D170="Yes",ISBLANK(E170)),Lookup!$C$12,IF(AND(D170="Yes",E170&gt;=C170),Lookup!$C$7,IF(AND(D170="No",E170&gt;=C170),Lookup!$C$8,IF(AND(D170="Yes",E170&lt;C170),Lookup!$C$9,IF(AND(D170="No",E170&lt;C170),Lookup!$C$10,"UnknownCase"))))))),Lookup!$C$13)</f>
        <v>No Medicare Fee Available</v>
      </c>
      <c r="G170" s="300" t="s">
        <v>14</v>
      </c>
      <c r="H170" s="285"/>
      <c r="I170" s="286"/>
      <c r="J170" s="284" t="str">
        <f>IF(ISNUMBER(G170),IF(OR(AND(ISBLANK(H170),ISBLANK(I170)),AND(H170="No",ISBLANK(I170))),"",IF(AND(ISBLANK(H170),ISNUMBER(I170)),Lookup!$C$11,IF(AND(H170="Yes",ISBLANK(I170)),Lookup!$C$12,IF(AND(H170="Yes",I170&gt;=G170),Lookup!$C$7,IF(AND(H170="No",I170&gt;=G170),Lookup!$C$8,IF(AND(H170="Yes",I170&lt;G170),Lookup!$C$9,IF(AND(H170="No",I170&lt;G170),Lookup!$C$10,"UnknownCase"))))))),Lookup!$C$13)</f>
        <v>No Medicare Fee Available</v>
      </c>
      <c r="L170" s="300" t="s">
        <v>14</v>
      </c>
      <c r="M170" s="286"/>
      <c r="N170" s="299" t="str">
        <f>IF(ISNUMBER(L170),IF(ISBLANK(M170),"",IF(M170&gt;=L170,Lookup!$C$14,Lookup!$C$15)),Lookup!$C$13)</f>
        <v>No Medicare Fee Available</v>
      </c>
      <c r="O170" s="300" t="s">
        <v>14</v>
      </c>
      <c r="P170" s="286"/>
      <c r="Q170" s="284" t="str">
        <f>IF(ISNUMBER(O170),IF(ISBLANK(P170),"",IF(P170&gt;=O170,Lookup!$C$14,Lookup!$C$15)),Lookup!$C$13)</f>
        <v>No Medicare Fee Available</v>
      </c>
    </row>
    <row r="171" spans="1:17" ht="30.6" customHeight="1" x14ac:dyDescent="0.3">
      <c r="A171" s="330">
        <v>87880</v>
      </c>
      <c r="B171" s="331" t="s">
        <v>164</v>
      </c>
      <c r="C171" s="300" t="s">
        <v>14</v>
      </c>
      <c r="D171" s="285"/>
      <c r="E171" s="286"/>
      <c r="F171" s="284" t="str">
        <f>IF(ISNUMBER(C171),IF(OR(AND(ISBLANK(D171),ISBLANK(E171)),AND(D171="No",ISBLANK(E171))),"",IF(AND(ISBLANK(D171),ISNUMBER(E171)),Lookup!$C$11,IF(AND(D171="Yes",ISBLANK(E171)),Lookup!$C$12,IF(AND(D171="Yes",E171&gt;=C171),Lookup!$C$7,IF(AND(D171="No",E171&gt;=C171),Lookup!$C$8,IF(AND(D171="Yes",E171&lt;C171),Lookup!$C$9,IF(AND(D171="No",E171&lt;C171),Lookup!$C$10,"UnknownCase"))))))),Lookup!$C$13)</f>
        <v>No Medicare Fee Available</v>
      </c>
      <c r="G171" s="300" t="s">
        <v>14</v>
      </c>
      <c r="H171" s="285"/>
      <c r="I171" s="286"/>
      <c r="J171" s="284" t="str">
        <f>IF(ISNUMBER(G171),IF(OR(AND(ISBLANK(H171),ISBLANK(I171)),AND(H171="No",ISBLANK(I171))),"",IF(AND(ISBLANK(H171),ISNUMBER(I171)),Lookup!$C$11,IF(AND(H171="Yes",ISBLANK(I171)),Lookup!$C$12,IF(AND(H171="Yes",I171&gt;=G171),Lookup!$C$7,IF(AND(H171="No",I171&gt;=G171),Lookup!$C$8,IF(AND(H171="Yes",I171&lt;G171),Lookup!$C$9,IF(AND(H171="No",I171&lt;G171),Lookup!$C$10,"UnknownCase"))))))),Lookup!$C$13)</f>
        <v>No Medicare Fee Available</v>
      </c>
      <c r="L171" s="300" t="s">
        <v>14</v>
      </c>
      <c r="M171" s="286"/>
      <c r="N171" s="7" t="str">
        <f>IF(ISNUMBER(L171),IF(ISBLANK(M171),"",IF(M171&gt;=L171,Lookup!$C$14,Lookup!$C$15)),Lookup!$C$13)</f>
        <v>No Medicare Fee Available</v>
      </c>
      <c r="O171" s="300" t="s">
        <v>14</v>
      </c>
      <c r="P171" s="286"/>
      <c r="Q171" s="284" t="str">
        <f>IF(ISNUMBER(O171),IF(ISBLANK(P171),"",IF(P171&gt;=O171,Lookup!$C$14,Lookup!$C$15)),Lookup!$C$13)</f>
        <v>No Medicare Fee Available</v>
      </c>
    </row>
    <row r="172" spans="1:17" ht="30.6" customHeight="1" x14ac:dyDescent="0.3">
      <c r="A172" s="332">
        <v>90283</v>
      </c>
      <c r="B172" s="331" t="s">
        <v>165</v>
      </c>
      <c r="C172" s="300" t="s">
        <v>14</v>
      </c>
      <c r="D172" s="285"/>
      <c r="E172" s="286"/>
      <c r="F172" s="284" t="str">
        <f>IF(ISNUMBER(C172),IF(OR(AND(ISBLANK(D172),ISBLANK(E172)),AND(D172="No",ISBLANK(E172))),"",IF(AND(ISBLANK(D172),ISNUMBER(E172)),Lookup!$C$11,IF(AND(D172="Yes",ISBLANK(E172)),Lookup!$C$12,IF(AND(D172="Yes",E172&gt;=C172),Lookup!$C$7,IF(AND(D172="No",E172&gt;=C172),Lookup!$C$8,IF(AND(D172="Yes",E172&lt;C172),Lookup!$C$9,IF(AND(D172="No",E172&lt;C172),Lookup!$C$10,"UnknownCase"))))))),Lookup!$C$13)</f>
        <v>No Medicare Fee Available</v>
      </c>
      <c r="G172" s="300" t="s">
        <v>14</v>
      </c>
      <c r="H172" s="285"/>
      <c r="I172" s="286"/>
      <c r="J172" s="284" t="str">
        <f>IF(ISNUMBER(G172),IF(OR(AND(ISBLANK(H172),ISBLANK(I172)),AND(H172="No",ISBLANK(I172))),"",IF(AND(ISBLANK(H172),ISNUMBER(I172)),Lookup!$C$11,IF(AND(H172="Yes",ISBLANK(I172)),Lookup!$C$12,IF(AND(H172="Yes",I172&gt;=G172),Lookup!$C$7,IF(AND(H172="No",I172&gt;=G172),Lookup!$C$8,IF(AND(H172="Yes",I172&lt;G172),Lookup!$C$9,IF(AND(H172="No",I172&lt;G172),Lookup!$C$10,"UnknownCase"))))))),Lookup!$C$13)</f>
        <v>No Medicare Fee Available</v>
      </c>
      <c r="L172" s="300" t="s">
        <v>14</v>
      </c>
      <c r="M172" s="286"/>
      <c r="N172" s="7" t="str">
        <f>IF(ISNUMBER(L172),IF(ISBLANK(M172),"",IF(M172&gt;=L172,Lookup!$C$14,Lookup!$C$15)),Lookup!$C$13)</f>
        <v>No Medicare Fee Available</v>
      </c>
      <c r="O172" s="300" t="s">
        <v>14</v>
      </c>
      <c r="P172" s="286"/>
      <c r="Q172" s="284" t="str">
        <f>IF(ISNUMBER(O172),IF(ISBLANK(P172),"",IF(P172&gt;=O172,Lookup!$C$14,Lookup!$C$15)),Lookup!$C$13)</f>
        <v>No Medicare Fee Available</v>
      </c>
    </row>
    <row r="173" spans="1:17" ht="30.6" customHeight="1" x14ac:dyDescent="0.3">
      <c r="A173" s="333">
        <v>90460</v>
      </c>
      <c r="B173" s="334" t="s">
        <v>166</v>
      </c>
      <c r="C173" s="327">
        <v>22.89</v>
      </c>
      <c r="D173" s="133"/>
      <c r="E173" s="213"/>
      <c r="F173" s="284" t="str">
        <f>IF(ISNUMBER(C173),IF(OR(AND(ISBLANK(D173),ISBLANK(E173)),AND(D173="No",ISBLANK(E173))),"",IF(AND(ISBLANK(D173),ISNUMBER(E173)),Lookup!$C$11,IF(AND(D173="Yes",ISBLANK(E173)),Lookup!$C$12,IF(AND(D173="Yes",E173&gt;=C173),Lookup!$C$7,IF(AND(D173="No",E173&gt;=C173),Lookup!$C$8,IF(AND(D173="Yes",E173&lt;C173),Lookup!$C$9,IF(AND(D173="No",E173&lt;C173),Lookup!$C$10,"UnknownCase"))))))),Lookup!$C$13)</f>
        <v/>
      </c>
      <c r="G173" s="327">
        <v>22.89</v>
      </c>
      <c r="H173" s="133"/>
      <c r="I173" s="213"/>
      <c r="J173" s="284" t="str">
        <f>IF(ISNUMBER(G173),IF(OR(AND(ISBLANK(H173),ISBLANK(I173)),AND(H173="No",ISBLANK(I173))),"",IF(AND(ISBLANK(H173),ISNUMBER(I173)),Lookup!$C$11,IF(AND(H173="Yes",ISBLANK(I173)),Lookup!$C$12,IF(AND(H173="Yes",I173&gt;=G173),Lookup!$C$7,IF(AND(H173="No",I173&gt;=G173),Lookup!$C$8,IF(AND(H173="Yes",I173&lt;G173),Lookup!$C$9,IF(AND(H173="No",I173&lt;G173),Lookup!$C$10,"UnknownCase"))))))),Lookup!$C$13)</f>
        <v/>
      </c>
      <c r="L173" s="320">
        <v>22.24</v>
      </c>
      <c r="M173" s="213"/>
      <c r="N173" s="7" t="str">
        <f>IF(ISNUMBER(L173),IF(ISBLANK(M173),"",IF(M173&gt;=L173,Lookup!$C$14,Lookup!$C$15)),Lookup!$C$13)</f>
        <v/>
      </c>
      <c r="O173" s="320">
        <v>22.24</v>
      </c>
      <c r="P173" s="213"/>
      <c r="Q173" s="284" t="str">
        <f>IF(ISNUMBER(O173),IF(ISBLANK(P173),"",IF(P173&gt;=O173,Lookup!$C$14,Lookup!$C$15)),Lookup!$C$13)</f>
        <v/>
      </c>
    </row>
    <row r="174" spans="1:17" ht="30.6" customHeight="1" x14ac:dyDescent="0.3">
      <c r="A174" s="333">
        <v>90461</v>
      </c>
      <c r="B174" s="334" t="s">
        <v>167</v>
      </c>
      <c r="C174" s="327">
        <v>8.67</v>
      </c>
      <c r="D174" s="133"/>
      <c r="E174" s="213"/>
      <c r="F174" s="284" t="str">
        <f>IF(ISNUMBER(C174),IF(OR(AND(ISBLANK(D174),ISBLANK(E174)),AND(D174="No",ISBLANK(E174))),"",IF(AND(ISBLANK(D174),ISNUMBER(E174)),Lookup!$C$11,IF(AND(D174="Yes",ISBLANK(E174)),Lookup!$C$12,IF(AND(D174="Yes",E174&gt;=C174),Lookup!$C$7,IF(AND(D174="No",E174&gt;=C174),Lookup!$C$8,IF(AND(D174="Yes",E174&lt;C174),Lookup!$C$9,IF(AND(D174="No",E174&lt;C174),Lookup!$C$10,"UnknownCase"))))))),Lookup!$C$13)</f>
        <v/>
      </c>
      <c r="G174" s="327">
        <v>8.67</v>
      </c>
      <c r="H174" s="133"/>
      <c r="I174" s="213"/>
      <c r="J174" s="284" t="str">
        <f>IF(ISNUMBER(G174),IF(OR(AND(ISBLANK(H174),ISBLANK(I174)),AND(H174="No",ISBLANK(I174))),"",IF(AND(ISBLANK(H174),ISNUMBER(I174)),Lookup!$C$11,IF(AND(H174="Yes",ISBLANK(I174)),Lookup!$C$12,IF(AND(H174="Yes",I174&gt;=G174),Lookup!$C$7,IF(AND(H174="No",I174&gt;=G174),Lookup!$C$8,IF(AND(H174="Yes",I174&lt;G174),Lookup!$C$9,IF(AND(H174="No",I174&lt;G174),Lookup!$C$10,"UnknownCase"))))))),Lookup!$C$13)</f>
        <v/>
      </c>
      <c r="L174" s="320">
        <v>8.43</v>
      </c>
      <c r="M174" s="213"/>
      <c r="N174" s="7" t="str">
        <f>IF(ISNUMBER(L174),IF(ISBLANK(M174),"",IF(M174&gt;=L174,Lookup!$C$14,Lookup!$C$15)),Lookup!$C$13)</f>
        <v/>
      </c>
      <c r="O174" s="320">
        <v>8.43</v>
      </c>
      <c r="P174" s="213"/>
      <c r="Q174" s="284" t="str">
        <f>IF(ISNUMBER(O174),IF(ISBLANK(P174),"",IF(P174&gt;=O174,Lookup!$C$14,Lookup!$C$15)),Lookup!$C$13)</f>
        <v/>
      </c>
    </row>
    <row r="175" spans="1:17" ht="30.6" customHeight="1" x14ac:dyDescent="0.3">
      <c r="A175" s="333">
        <v>90471</v>
      </c>
      <c r="B175" s="334" t="s">
        <v>168</v>
      </c>
      <c r="C175" s="327">
        <v>20.56</v>
      </c>
      <c r="D175" s="133"/>
      <c r="E175" s="213"/>
      <c r="F175" s="284" t="str">
        <f>IF(ISNUMBER(C175),IF(OR(AND(ISBLANK(D175),ISBLANK(E175)),AND(D175="No",ISBLANK(E175))),"",IF(AND(ISBLANK(D175),ISNUMBER(E175)),Lookup!$C$11,IF(AND(D175="Yes",ISBLANK(E175)),Lookup!$C$12,IF(AND(D175="Yes",E175&gt;=C175),Lookup!$C$7,IF(AND(D175="No",E175&gt;=C175),Lookup!$C$8,IF(AND(D175="Yes",E175&lt;C175),Lookup!$C$9,IF(AND(D175="No",E175&lt;C175),Lookup!$C$10,"UnknownCase"))))))),Lookup!$C$13)</f>
        <v/>
      </c>
      <c r="G175" s="327">
        <v>20.56</v>
      </c>
      <c r="H175" s="133"/>
      <c r="I175" s="213"/>
      <c r="J175" s="284" t="str">
        <f>IF(ISNUMBER(G175),IF(OR(AND(ISBLANK(H175),ISBLANK(I175)),AND(H175="No",ISBLANK(I175))),"",IF(AND(ISBLANK(H175),ISNUMBER(I175)),Lookup!$C$11,IF(AND(H175="Yes",ISBLANK(I175)),Lookup!$C$12,IF(AND(H175="Yes",I175&gt;=G175),Lookup!$C$7,IF(AND(H175="No",I175&gt;=G175),Lookup!$C$8,IF(AND(H175="Yes",I175&lt;G175),Lookup!$C$9,IF(AND(H175="No",I175&lt;G175),Lookup!$C$10,"UnknownCase"))))))),Lookup!$C$13)</f>
        <v/>
      </c>
      <c r="L175" s="320">
        <v>19.97</v>
      </c>
      <c r="M175" s="213"/>
      <c r="N175" s="7" t="str">
        <f>IF(ISNUMBER(L175),IF(ISBLANK(M175),"",IF(M175&gt;=L175,Lookup!$C$14,Lookup!$C$15)),Lookup!$C$13)</f>
        <v/>
      </c>
      <c r="O175" s="320">
        <v>19.97</v>
      </c>
      <c r="P175" s="213"/>
      <c r="Q175" s="284" t="str">
        <f>IF(ISNUMBER(O175),IF(ISBLANK(P175),"",IF(P175&gt;=O175,Lookup!$C$14,Lookup!$C$15)),Lookup!$C$13)</f>
        <v/>
      </c>
    </row>
    <row r="176" spans="1:17" ht="30.6" customHeight="1" x14ac:dyDescent="0.3">
      <c r="A176" s="333">
        <v>90472</v>
      </c>
      <c r="B176" s="334" t="s">
        <v>169</v>
      </c>
      <c r="C176" s="327">
        <v>14.6</v>
      </c>
      <c r="D176" s="133"/>
      <c r="E176" s="213"/>
      <c r="F176" s="284" t="str">
        <f>IF(ISNUMBER(C176),IF(OR(AND(ISBLANK(D176),ISBLANK(E176)),AND(D176="No",ISBLANK(E176))),"",IF(AND(ISBLANK(D176),ISNUMBER(E176)),Lookup!$C$11,IF(AND(D176="Yes",ISBLANK(E176)),Lookup!$C$12,IF(AND(D176="Yes",E176&gt;=C176),Lookup!$C$7,IF(AND(D176="No",E176&gt;=C176),Lookup!$C$8,IF(AND(D176="Yes",E176&lt;C176),Lookup!$C$9,IF(AND(D176="No",E176&lt;C176),Lookup!$C$10,"UnknownCase"))))))),Lookup!$C$13)</f>
        <v/>
      </c>
      <c r="G176" s="327">
        <v>14.6</v>
      </c>
      <c r="H176" s="133"/>
      <c r="I176" s="213"/>
      <c r="J176" s="284" t="str">
        <f>IF(ISNUMBER(G176),IF(OR(AND(ISBLANK(H176),ISBLANK(I176)),AND(H176="No",ISBLANK(I176))),"",IF(AND(ISBLANK(H176),ISNUMBER(I176)),Lookup!$C$11,IF(AND(H176="Yes",ISBLANK(I176)),Lookup!$C$12,IF(AND(H176="Yes",I176&gt;=G176),Lookup!$C$7,IF(AND(H176="No",I176&gt;=G176),Lookup!$C$8,IF(AND(H176="Yes",I176&lt;G176),Lookup!$C$9,IF(AND(H176="No",I176&lt;G176),Lookup!$C$10,"UnknownCase"))))))),Lookup!$C$13)</f>
        <v/>
      </c>
      <c r="L176" s="320">
        <v>14.19</v>
      </c>
      <c r="M176" s="213"/>
      <c r="N176" s="7" t="str">
        <f>IF(ISNUMBER(L176),IF(ISBLANK(M176),"",IF(M176&gt;=L176,Lookup!$C$14,Lookup!$C$15)),Lookup!$C$13)</f>
        <v/>
      </c>
      <c r="O176" s="320">
        <v>14.19</v>
      </c>
      <c r="P176" s="213"/>
      <c r="Q176" s="284" t="str">
        <f>IF(ISNUMBER(O176),IF(ISBLANK(P176),"",IF(P176&gt;=O176,Lookup!$C$14,Lookup!$C$15)),Lookup!$C$13)</f>
        <v/>
      </c>
    </row>
    <row r="177" spans="1:17" ht="30.6" customHeight="1" x14ac:dyDescent="0.3">
      <c r="A177" s="333">
        <v>90473</v>
      </c>
      <c r="B177" s="334" t="s">
        <v>170</v>
      </c>
      <c r="C177" s="327">
        <v>16.59</v>
      </c>
      <c r="D177" s="133"/>
      <c r="E177" s="213"/>
      <c r="F177" s="284" t="str">
        <f>IF(ISNUMBER(C177),IF(OR(AND(ISBLANK(D177),ISBLANK(E177)),AND(D177="No",ISBLANK(E177))),"",IF(AND(ISBLANK(D177),ISNUMBER(E177)),Lookup!$C$11,IF(AND(D177="Yes",ISBLANK(E177)),Lookup!$C$12,IF(AND(D177="Yes",E177&gt;=C177),Lookup!$C$7,IF(AND(D177="No",E177&gt;=C177),Lookup!$C$8,IF(AND(D177="Yes",E177&lt;C177),Lookup!$C$9,IF(AND(D177="No",E177&lt;C177),Lookup!$C$10,"UnknownCase"))))))),Lookup!$C$13)</f>
        <v/>
      </c>
      <c r="G177" s="327">
        <v>16.59</v>
      </c>
      <c r="H177" s="133"/>
      <c r="I177" s="213"/>
      <c r="J177" s="284" t="str">
        <f>IF(ISNUMBER(G177),IF(OR(AND(ISBLANK(H177),ISBLANK(I177)),AND(H177="No",ISBLANK(I177))),"",IF(AND(ISBLANK(H177),ISNUMBER(I177)),Lookup!$C$11,IF(AND(H177="Yes",ISBLANK(I177)),Lookup!$C$12,IF(AND(H177="Yes",I177&gt;=G177),Lookup!$C$7,IF(AND(H177="No",I177&gt;=G177),Lookup!$C$8,IF(AND(H177="Yes",I177&lt;G177),Lookup!$C$9,IF(AND(H177="No",I177&lt;G177),Lookup!$C$10,"UnknownCase"))))))),Lookup!$C$13)</f>
        <v/>
      </c>
      <c r="L177" s="320">
        <v>16.12</v>
      </c>
      <c r="M177" s="213"/>
      <c r="N177" s="7" t="str">
        <f>IF(ISNUMBER(L177),IF(ISBLANK(M177),"",IF(M177&gt;=L177,Lookup!$C$14,Lookup!$C$15)),Lookup!$C$13)</f>
        <v/>
      </c>
      <c r="O177" s="320">
        <v>16.12</v>
      </c>
      <c r="P177" s="213"/>
      <c r="Q177" s="284" t="str">
        <f>IF(ISNUMBER(O177),IF(ISBLANK(P177),"",IF(P177&gt;=O177,Lookup!$C$14,Lookup!$C$15)),Lookup!$C$13)</f>
        <v/>
      </c>
    </row>
    <row r="178" spans="1:17" ht="30.6" customHeight="1" x14ac:dyDescent="0.3">
      <c r="A178" s="333">
        <v>90474</v>
      </c>
      <c r="B178" s="334" t="s">
        <v>171</v>
      </c>
      <c r="C178" s="327">
        <v>11.96</v>
      </c>
      <c r="D178" s="133"/>
      <c r="E178" s="213"/>
      <c r="F178" s="284" t="str">
        <f>IF(ISNUMBER(C178),IF(OR(AND(ISBLANK(D178),ISBLANK(E178)),AND(D178="No",ISBLANK(E178))),"",IF(AND(ISBLANK(D178),ISNUMBER(E178)),Lookup!$C$11,IF(AND(D178="Yes",ISBLANK(E178)),Lookup!$C$12,IF(AND(D178="Yes",E178&gt;=C178),Lookup!$C$7,IF(AND(D178="No",E178&gt;=C178),Lookup!$C$8,IF(AND(D178="Yes",E178&lt;C178),Lookup!$C$9,IF(AND(D178="No",E178&lt;C178),Lookup!$C$10,"UnknownCase"))))))),Lookup!$C$13)</f>
        <v/>
      </c>
      <c r="G178" s="327">
        <v>11.96</v>
      </c>
      <c r="H178" s="133"/>
      <c r="I178" s="213"/>
      <c r="J178" s="284" t="str">
        <f>IF(ISNUMBER(G178),IF(OR(AND(ISBLANK(H178),ISBLANK(I178)),AND(H178="No",ISBLANK(I178))),"",IF(AND(ISBLANK(H178),ISNUMBER(I178)),Lookup!$C$11,IF(AND(H178="Yes",ISBLANK(I178)),Lookup!$C$12,IF(AND(H178="Yes",I178&gt;=G178),Lookup!$C$7,IF(AND(H178="No",I178&gt;=G178),Lookup!$C$8,IF(AND(H178="Yes",I178&lt;G178),Lookup!$C$9,IF(AND(H178="No",I178&lt;G178),Lookup!$C$10,"UnknownCase"))))))),Lookup!$C$13)</f>
        <v/>
      </c>
      <c r="L178" s="320">
        <v>11.62</v>
      </c>
      <c r="M178" s="213"/>
      <c r="N178" s="7" t="str">
        <f>IF(ISNUMBER(L178),IF(ISBLANK(M178),"",IF(M178&gt;=L178,Lookup!$C$14,Lookup!$C$15)),Lookup!$C$13)</f>
        <v/>
      </c>
      <c r="O178" s="320">
        <v>11.62</v>
      </c>
      <c r="P178" s="213"/>
      <c r="Q178" s="284" t="str">
        <f>IF(ISNUMBER(O178),IF(ISBLANK(P178),"",IF(P178&gt;=O178,Lookup!$C$14,Lookup!$C$15)),Lookup!$C$13)</f>
        <v/>
      </c>
    </row>
    <row r="179" spans="1:17" ht="30.6" customHeight="1" x14ac:dyDescent="0.3">
      <c r="A179" s="12">
        <v>90791</v>
      </c>
      <c r="B179" s="329" t="s">
        <v>799</v>
      </c>
      <c r="C179" s="327">
        <v>172.75</v>
      </c>
      <c r="D179" s="213"/>
      <c r="E179" s="213"/>
      <c r="F179" s="284" t="str">
        <f>IF(ISNUMBER(C179),IF(OR(AND(ISBLANK(D179),ISBLANK(E179)),AND(D179="No",ISBLANK(E179))),"",IF(AND(ISBLANK(D179),ISNUMBER(E179)),Lookup!$C$11,IF(AND(D179="Yes",ISBLANK(E179)),Lookup!$C$12,IF(AND(D179="Yes",E179&gt;=C179),Lookup!$C$7,IF(AND(D179="No",E179&gt;=C179),Lookup!$C$8,IF(AND(D179="Yes",E179&lt;C179),Lookup!$C$9,IF(AND(D179="No",E179&lt;C179),Lookup!$C$10,"UnknownCase"))))))),Lookup!$C$13)</f>
        <v/>
      </c>
      <c r="G179" s="327">
        <v>172.75</v>
      </c>
      <c r="H179" s="213"/>
      <c r="I179" s="213"/>
      <c r="J179" s="298" t="str">
        <f>IF(ISNUMBER(G179),IF(OR(AND(ISBLANK(H179),ISBLANK(I179)),AND(H179="No",ISBLANK(I179))),"",IF(AND(ISBLANK(H179),ISNUMBER(I179)),Lookup!$C$11,IF(AND(H179="Yes",ISBLANK(I179)),Lookup!$C$12,IF(AND(H179="Yes",I179&gt;=G179),Lookup!$C$7,IF(AND(H179="No",I179&gt;=G179),Lookup!$C$8,IF(AND(H179="Yes",I179&lt;G179),Lookup!$C$9,IF(AND(H179="No",I179&lt;G179),Lookup!$C$10,"UnknownCase"))))))),Lookup!$C$13)</f>
        <v/>
      </c>
      <c r="L179" s="317">
        <v>167.55</v>
      </c>
      <c r="M179" s="326"/>
      <c r="N179" s="297" t="str">
        <f>IF(ISNUMBER(L179),IF(ISBLANK(M179),"",IF(M179&gt;=L179,Lookup!$C$14,Lookup!$C$15)),Lookup!$C$13)</f>
        <v/>
      </c>
      <c r="O179" s="317">
        <v>167.55</v>
      </c>
      <c r="P179" s="326"/>
      <c r="Q179" s="298" t="str">
        <f>IF(ISNUMBER(O179),IF(ISBLANK(P179),"",IF(P179&gt;=O179,Lookup!$C$14,Lookup!$C$15)),Lookup!$C$13)</f>
        <v/>
      </c>
    </row>
    <row r="180" spans="1:17" ht="30.6" customHeight="1" x14ac:dyDescent="0.3">
      <c r="A180" s="12">
        <v>90792</v>
      </c>
      <c r="B180" s="329" t="s">
        <v>800</v>
      </c>
      <c r="C180" s="327">
        <v>194.29</v>
      </c>
      <c r="D180" s="213"/>
      <c r="E180" s="213"/>
      <c r="F180" s="284" t="str">
        <f>IF(ISNUMBER(C180),IF(OR(AND(ISBLANK(D180),ISBLANK(E180)),AND(D180="No",ISBLANK(E180))),"",IF(AND(ISBLANK(D180),ISNUMBER(E180)),Lookup!$C$11,IF(AND(D180="Yes",ISBLANK(E180)),Lookup!$C$12,IF(AND(D180="Yes",E180&gt;=C180),Lookup!$C$7,IF(AND(D180="No",E180&gt;=C180),Lookup!$C$8,IF(AND(D180="Yes",E180&lt;C180),Lookup!$C$9,IF(AND(D180="No",E180&lt;C180),Lookup!$C$10,"UnknownCase"))))))),Lookup!$C$13)</f>
        <v/>
      </c>
      <c r="G180" s="327">
        <v>194.29</v>
      </c>
      <c r="H180" s="213"/>
      <c r="I180" s="213"/>
      <c r="J180" s="298" t="str">
        <f>IF(ISNUMBER(G180),IF(OR(AND(ISBLANK(H180),ISBLANK(I180)),AND(H180="No",ISBLANK(I180))),"",IF(AND(ISBLANK(H180),ISNUMBER(I180)),Lookup!$C$11,IF(AND(H180="Yes",ISBLANK(I180)),Lookup!$C$12,IF(AND(H180="Yes",I180&gt;=G180),Lookup!$C$7,IF(AND(H180="No",I180&gt;=G180),Lookup!$C$8,IF(AND(H180="Yes",I180&lt;G180),Lookup!$C$9,IF(AND(H180="No",I180&lt;G180),Lookup!$C$10,"UnknownCase"))))))),Lookup!$C$13)</f>
        <v/>
      </c>
      <c r="L180" s="317">
        <v>188.49</v>
      </c>
      <c r="M180" s="326"/>
      <c r="N180" s="297" t="str">
        <f>IF(ISNUMBER(L180),IF(ISBLANK(M180),"",IF(M180&gt;=L180,Lookup!$C$14,Lookup!$C$15)),Lookup!$C$13)</f>
        <v/>
      </c>
      <c r="O180" s="317">
        <v>188.49</v>
      </c>
      <c r="P180" s="326"/>
      <c r="Q180" s="298" t="str">
        <f>IF(ISNUMBER(O180),IF(ISBLANK(P180),"",IF(P180&gt;=O180,Lookup!$C$14,Lookup!$C$15)),Lookup!$C$13)</f>
        <v/>
      </c>
    </row>
    <row r="181" spans="1:17" ht="30.6" customHeight="1" x14ac:dyDescent="0.3">
      <c r="A181" s="12">
        <v>90887</v>
      </c>
      <c r="B181" s="329" t="s">
        <v>753</v>
      </c>
      <c r="C181" s="300" t="s">
        <v>14</v>
      </c>
      <c r="D181" s="285"/>
      <c r="E181" s="286"/>
      <c r="F181" s="284" t="str">
        <f>IF(ISNUMBER(C181),IF(OR(AND(ISBLANK(D181),ISBLANK(E181)),AND(D181="No",ISBLANK(E181))),"",IF(AND(ISBLANK(D181),ISNUMBER(E181)),Lookup!$C$11,IF(AND(D181="Yes",ISBLANK(E181)),Lookup!$C$12,IF(AND(D181="Yes",E181&gt;=C181),Lookup!$C$7,IF(AND(D181="No",E181&gt;=C181),Lookup!$C$8,IF(AND(D181="Yes",E181&lt;C181),Lookup!$C$9,IF(AND(D181="No",E181&lt;C181),Lookup!$C$10,"UnknownCase"))))))),Lookup!$C$13)</f>
        <v>No Medicare Fee Available</v>
      </c>
      <c r="G181" s="300" t="s">
        <v>14</v>
      </c>
      <c r="H181" s="285"/>
      <c r="I181" s="286"/>
      <c r="J181" s="298" t="str">
        <f>IF(ISNUMBER(G181),IF(OR(AND(ISBLANK(H181),ISBLANK(I181)),AND(H181="No",ISBLANK(I181))),"",IF(AND(ISBLANK(H181),ISNUMBER(I181)),Lookup!$C$11,IF(AND(H181="Yes",ISBLANK(I181)),Lookup!$C$12,IF(AND(H181="Yes",I181&gt;=G181),Lookup!$C$7,IF(AND(H181="No",I181&gt;=G181),Lookup!$C$8,IF(AND(H181="Yes",I181&lt;G181),Lookup!$C$9,IF(AND(H181="No",I181&lt;G181),Lookup!$C$10,"UnknownCase"))))))),Lookup!$C$13)</f>
        <v>No Medicare Fee Available</v>
      </c>
      <c r="L181" s="300" t="s">
        <v>14</v>
      </c>
      <c r="M181" s="286"/>
      <c r="N181" s="297" t="str">
        <f>IF(ISNUMBER(L181),IF(ISBLANK(M181),"",IF(M181&gt;=L181,Lookup!$C$14,Lookup!$C$15)),Lookup!$C$13)</f>
        <v>No Medicare Fee Available</v>
      </c>
      <c r="O181" s="300" t="s">
        <v>14</v>
      </c>
      <c r="P181" s="286"/>
      <c r="Q181" s="298" t="str">
        <f>IF(ISNUMBER(O181),IF(ISBLANK(P181),"",IF(P181&gt;=O181,Lookup!$C$14,Lookup!$C$15)),Lookup!$C$13)</f>
        <v>No Medicare Fee Available</v>
      </c>
    </row>
    <row r="182" spans="1:17" ht="30.6" customHeight="1" x14ac:dyDescent="0.3">
      <c r="A182" s="12">
        <v>90889</v>
      </c>
      <c r="B182" s="329" t="s">
        <v>754</v>
      </c>
      <c r="C182" s="300" t="s">
        <v>14</v>
      </c>
      <c r="D182" s="285"/>
      <c r="E182" s="286"/>
      <c r="F182" s="284" t="str">
        <f>IF(ISNUMBER(C182),IF(OR(AND(ISBLANK(D182),ISBLANK(E182)),AND(D182="No",ISBLANK(E182))),"",IF(AND(ISBLANK(D182),ISNUMBER(E182)),Lookup!$C$11,IF(AND(D182="Yes",ISBLANK(E182)),Lookup!$C$12,IF(AND(D182="Yes",E182&gt;=C182),Lookup!$C$7,IF(AND(D182="No",E182&gt;=C182),Lookup!$C$8,IF(AND(D182="Yes",E182&lt;C182),Lookup!$C$9,IF(AND(D182="No",E182&lt;C182),Lookup!$C$10,"UnknownCase"))))))),Lookup!$C$13)</f>
        <v>No Medicare Fee Available</v>
      </c>
      <c r="G182" s="300" t="s">
        <v>14</v>
      </c>
      <c r="H182" s="285"/>
      <c r="I182" s="286"/>
      <c r="J182" s="298" t="str">
        <f>IF(ISNUMBER(G182),IF(OR(AND(ISBLANK(H182),ISBLANK(I182)),AND(H182="No",ISBLANK(I182))),"",IF(AND(ISBLANK(H182),ISNUMBER(I182)),Lookup!$C$11,IF(AND(H182="Yes",ISBLANK(I182)),Lookup!$C$12,IF(AND(H182="Yes",I182&gt;=G182),Lookup!$C$7,IF(AND(H182="No",I182&gt;=G182),Lookup!$C$8,IF(AND(H182="Yes",I182&lt;G182),Lookup!$C$9,IF(AND(H182="No",I182&lt;G182),Lookup!$C$10,"UnknownCase"))))))),Lookup!$C$13)</f>
        <v>No Medicare Fee Available</v>
      </c>
      <c r="L182" s="300" t="s">
        <v>14</v>
      </c>
      <c r="M182" s="286"/>
      <c r="N182" s="297" t="str">
        <f>IF(ISNUMBER(L182),IF(ISBLANK(M182),"",IF(M182&gt;=L182,Lookup!$C$14,Lookup!$C$15)),Lookup!$C$13)</f>
        <v>No Medicare Fee Available</v>
      </c>
      <c r="O182" s="300" t="s">
        <v>14</v>
      </c>
      <c r="P182" s="286"/>
      <c r="Q182" s="298" t="str">
        <f>IF(ISNUMBER(O182),IF(ISBLANK(P182),"",IF(P182&gt;=O182,Lookup!$C$14,Lookup!$C$15)),Lookup!$C$13)</f>
        <v>No Medicare Fee Available</v>
      </c>
    </row>
    <row r="183" spans="1:17" ht="30.6" customHeight="1" x14ac:dyDescent="0.3">
      <c r="A183" s="330">
        <v>92551</v>
      </c>
      <c r="B183" s="331" t="s">
        <v>172</v>
      </c>
      <c r="C183" s="300" t="s">
        <v>14</v>
      </c>
      <c r="D183" s="285"/>
      <c r="E183" s="286"/>
      <c r="F183" s="284" t="str">
        <f>IF(ISNUMBER(C183),IF(OR(AND(ISBLANK(D183),ISBLANK(E183)),AND(D183="No",ISBLANK(E183))),"",IF(AND(ISBLANK(D183),ISNUMBER(E183)),Lookup!$C$11,IF(AND(D183="Yes",ISBLANK(E183)),Lookup!$C$12,IF(AND(D183="Yes",E183&gt;=C183),Lookup!$C$7,IF(AND(D183="No",E183&gt;=C183),Lookup!$C$8,IF(AND(D183="Yes",E183&lt;C183),Lookup!$C$9,IF(AND(D183="No",E183&lt;C183),Lookup!$C$10,"UnknownCase"))))))),Lookup!$C$13)</f>
        <v>No Medicare Fee Available</v>
      </c>
      <c r="G183" s="300" t="s">
        <v>14</v>
      </c>
      <c r="H183" s="285"/>
      <c r="I183" s="286"/>
      <c r="J183" s="284" t="str">
        <f>IF(ISNUMBER(G183),IF(OR(AND(ISBLANK(H183),ISBLANK(I183)),AND(H183="No",ISBLANK(I183))),"",IF(AND(ISBLANK(H183),ISNUMBER(I183)),Lookup!$C$11,IF(AND(H183="Yes",ISBLANK(I183)),Lookup!$C$12,IF(AND(H183="Yes",I183&gt;=G183),Lookup!$C$7,IF(AND(H183="No",I183&gt;=G183),Lookup!$C$8,IF(AND(H183="Yes",I183&lt;G183),Lookup!$C$9,IF(AND(H183="No",I183&lt;G183),Lookup!$C$10,"UnknownCase"))))))),Lookup!$C$13)</f>
        <v>No Medicare Fee Available</v>
      </c>
      <c r="L183" s="300" t="s">
        <v>14</v>
      </c>
      <c r="M183" s="286"/>
      <c r="N183" s="7" t="str">
        <f>IF(ISNUMBER(L183),IF(ISBLANK(M183),"",IF(M183&gt;=L183,Lookup!$C$14,Lookup!$C$15)),Lookup!$C$13)</f>
        <v>No Medicare Fee Available</v>
      </c>
      <c r="O183" s="300" t="s">
        <v>14</v>
      </c>
      <c r="P183" s="286"/>
      <c r="Q183" s="284" t="str">
        <f>IF(ISNUMBER(O183),IF(ISBLANK(P183),"",IF(P183&gt;=O183,Lookup!$C$14,Lookup!$C$15)),Lookup!$C$13)</f>
        <v>No Medicare Fee Available</v>
      </c>
    </row>
    <row r="184" spans="1:17" ht="30" customHeight="1" x14ac:dyDescent="0.3">
      <c r="A184" s="330">
        <v>92552</v>
      </c>
      <c r="B184" s="331" t="s">
        <v>173</v>
      </c>
      <c r="C184" s="327">
        <v>37.630000000000003</v>
      </c>
      <c r="D184" s="133"/>
      <c r="E184" s="213"/>
      <c r="F184" s="284" t="str">
        <f>IF(ISNUMBER(C184),IF(OR(AND(ISBLANK(D184),ISBLANK(E184)),AND(D184="No",ISBLANK(E184))),"",IF(AND(ISBLANK(D184),ISNUMBER(E184)),Lookup!$C$11,IF(AND(D184="Yes",ISBLANK(E184)),Lookup!$C$12,IF(AND(D184="Yes",E184&gt;=C184),Lookup!$C$7,IF(AND(D184="No",E184&gt;=C184),Lookup!$C$8,IF(AND(D184="Yes",E184&lt;C184),Lookup!$C$9,IF(AND(D184="No",E184&lt;C184),Lookup!$C$10,"UnknownCase"))))))),Lookup!$C$13)</f>
        <v/>
      </c>
      <c r="G184" s="327">
        <v>37.630000000000003</v>
      </c>
      <c r="H184" s="133"/>
      <c r="I184" s="213"/>
      <c r="J184" s="284" t="str">
        <f>IF(ISNUMBER(G184),IF(OR(AND(ISBLANK(H184),ISBLANK(I184)),AND(H184="No",ISBLANK(I184))),"",IF(AND(ISBLANK(H184),ISNUMBER(I184)),Lookup!$C$11,IF(AND(H184="Yes",ISBLANK(I184)),Lookup!$C$12,IF(AND(H184="Yes",I184&gt;=G184),Lookup!$C$7,IF(AND(H184="No",I184&gt;=G184),Lookup!$C$8,IF(AND(H184="Yes",I184&lt;G184),Lookup!$C$9,IF(AND(H184="No",I184&lt;G184),Lookup!$C$10,"UnknownCase"))))))),Lookup!$C$13)</f>
        <v/>
      </c>
      <c r="L184" s="317">
        <v>38.49</v>
      </c>
      <c r="M184" s="213"/>
      <c r="N184" s="7" t="str">
        <f>IF(ISNUMBER(L184),IF(ISBLANK(M184),"",IF(M184&gt;=L184,Lookup!$C$14,Lookup!$C$15)),Lookup!$C$13)</f>
        <v/>
      </c>
      <c r="O184" s="317">
        <v>38.49</v>
      </c>
      <c r="P184" s="213"/>
      <c r="Q184" s="284" t="str">
        <f>IF(ISNUMBER(O184),IF(ISBLANK(P184),"",IF(P184&gt;=O184,Lookup!$C$14,Lookup!$C$15)),Lookup!$C$13)</f>
        <v/>
      </c>
    </row>
    <row r="185" spans="1:17" ht="30" customHeight="1" x14ac:dyDescent="0.3">
      <c r="A185" s="330">
        <v>92558</v>
      </c>
      <c r="B185" s="331" t="s">
        <v>174</v>
      </c>
      <c r="C185" s="300" t="s">
        <v>14</v>
      </c>
      <c r="D185" s="285"/>
      <c r="E185" s="286"/>
      <c r="F185" s="284" t="str">
        <f>IF(ISNUMBER(C185),IF(OR(AND(ISBLANK(D185),ISBLANK(E185)),AND(D185="No",ISBLANK(E185))),"",IF(AND(ISBLANK(D185),ISNUMBER(E185)),Lookup!$C$11,IF(AND(D185="Yes",ISBLANK(E185)),Lookup!$C$12,IF(AND(D185="Yes",E185&gt;=C185),Lookup!$C$7,IF(AND(D185="No",E185&gt;=C185),Lookup!$C$8,IF(AND(D185="Yes",E185&lt;C185),Lookup!$C$9,IF(AND(D185="No",E185&lt;C185),Lookup!$C$10,"UnknownCase"))))))),Lookup!$C$13)</f>
        <v>No Medicare Fee Available</v>
      </c>
      <c r="G185" s="300" t="s">
        <v>14</v>
      </c>
      <c r="H185" s="285"/>
      <c r="I185" s="286"/>
      <c r="J185" s="284" t="str">
        <f>IF(ISNUMBER(G185),IF(OR(AND(ISBLANK(H185),ISBLANK(I185)),AND(H185="No",ISBLANK(I185))),"",IF(AND(ISBLANK(H185),ISNUMBER(I185)),Lookup!$C$11,IF(AND(H185="Yes",ISBLANK(I185)),Lookup!$C$12,IF(AND(H185="Yes",I185&gt;=G185),Lookup!$C$7,IF(AND(H185="No",I185&gt;=G185),Lookup!$C$8,IF(AND(H185="Yes",I185&lt;G185),Lookup!$C$9,IF(AND(H185="No",I185&lt;G185),Lookup!$C$10,"UnknownCase"))))))),Lookup!$C$13)</f>
        <v>No Medicare Fee Available</v>
      </c>
      <c r="L185" s="300" t="s">
        <v>14</v>
      </c>
      <c r="M185" s="286"/>
      <c r="N185" s="7" t="str">
        <f>IF(ISNUMBER(L185),IF(ISBLANK(M185),"",IF(M185&gt;=L185,Lookup!$C$14,Lookup!$C$15)),Lookup!$C$13)</f>
        <v>No Medicare Fee Available</v>
      </c>
      <c r="O185" s="300" t="s">
        <v>14</v>
      </c>
      <c r="P185" s="286"/>
      <c r="Q185" s="284" t="str">
        <f>IF(ISNUMBER(O185),IF(ISBLANK(P185),"",IF(P185&gt;=O185,Lookup!$C$14,Lookup!$C$15)),Lookup!$C$13)</f>
        <v>No Medicare Fee Available</v>
      </c>
    </row>
    <row r="186" spans="1:17" ht="30" customHeight="1" x14ac:dyDescent="0.3">
      <c r="A186" s="330">
        <v>92567</v>
      </c>
      <c r="B186" s="331" t="s">
        <v>175</v>
      </c>
      <c r="C186" s="327">
        <v>16.28</v>
      </c>
      <c r="D186" s="133"/>
      <c r="E186" s="213"/>
      <c r="F186" s="284" t="str">
        <f>IF(ISNUMBER(C186),IF(OR(AND(ISBLANK(D186),ISBLANK(E186)),AND(D186="No",ISBLANK(E186))),"",IF(AND(ISBLANK(D186),ISNUMBER(E186)),Lookup!$C$11,IF(AND(D186="Yes",ISBLANK(E186)),Lookup!$C$12,IF(AND(D186="Yes",E186&gt;=C186),Lookup!$C$7,IF(AND(D186="No",E186&gt;=C186),Lookup!$C$8,IF(AND(D186="Yes",E186&lt;C186),Lookup!$C$9,IF(AND(D186="No",E186&lt;C186),Lookup!$C$10,"UnknownCase"))))))),Lookup!$C$13)</f>
        <v/>
      </c>
      <c r="G186" s="327">
        <v>16.28</v>
      </c>
      <c r="H186" s="133"/>
      <c r="I186" s="213"/>
      <c r="J186" s="284" t="str">
        <f>IF(ISNUMBER(G186),IF(OR(AND(ISBLANK(H186),ISBLANK(I186)),AND(H186="No",ISBLANK(I186))),"",IF(AND(ISBLANK(H186),ISNUMBER(I186)),Lookup!$C$11,IF(AND(H186="Yes",ISBLANK(I186)),Lookup!$C$12,IF(AND(H186="Yes",I186&gt;=G186),Lookup!$C$7,IF(AND(H186="No",I186&gt;=G186),Lookup!$C$8,IF(AND(H186="Yes",I186&lt;G186),Lookup!$C$9,IF(AND(H186="No",I186&lt;G186),Lookup!$C$10,"UnknownCase"))))))),Lookup!$C$13)</f>
        <v/>
      </c>
      <c r="L186" s="317">
        <v>15.5</v>
      </c>
      <c r="M186" s="213"/>
      <c r="N186" s="7" t="str">
        <f>IF(ISNUMBER(L186),IF(ISBLANK(M186),"",IF(M186&gt;=L186,Lookup!$C$14,Lookup!$C$15)),Lookup!$C$13)</f>
        <v/>
      </c>
      <c r="O186" s="317">
        <v>15.5</v>
      </c>
      <c r="P186" s="213"/>
      <c r="Q186" s="284" t="str">
        <f>IF(ISNUMBER(O186),IF(ISBLANK(P186),"",IF(P186&gt;=O186,Lookup!$C$14,Lookup!$C$15)),Lookup!$C$13)</f>
        <v/>
      </c>
    </row>
    <row r="187" spans="1:17" ht="30" customHeight="1" x14ac:dyDescent="0.3">
      <c r="A187" s="330">
        <v>92587</v>
      </c>
      <c r="B187" s="331" t="s">
        <v>176</v>
      </c>
      <c r="C187" s="327">
        <v>21.3</v>
      </c>
      <c r="D187" s="133"/>
      <c r="E187" s="213"/>
      <c r="F187" s="284" t="str">
        <f>IF(ISNUMBER(C187),IF(OR(AND(ISBLANK(D187),ISBLANK(E187)),AND(D187="No",ISBLANK(E187))),"",IF(AND(ISBLANK(D187),ISNUMBER(E187)),Lookup!$C$11,IF(AND(D187="Yes",ISBLANK(E187)),Lookup!$C$12,IF(AND(D187="Yes",E187&gt;=C187),Lookup!$C$7,IF(AND(D187="No",E187&gt;=C187),Lookup!$C$8,IF(AND(D187="Yes",E187&lt;C187),Lookup!$C$9,IF(AND(D187="No",E187&lt;C187),Lookup!$C$10,"UnknownCase"))))))),Lookup!$C$13)</f>
        <v/>
      </c>
      <c r="G187" s="327">
        <v>21.3</v>
      </c>
      <c r="H187" s="133"/>
      <c r="I187" s="213"/>
      <c r="J187" s="284" t="str">
        <f>IF(ISNUMBER(G187),IF(OR(AND(ISBLANK(H187),ISBLANK(I187)),AND(H187="No",ISBLANK(I187))),"",IF(AND(ISBLANK(H187),ISNUMBER(I187)),Lookup!$C$11,IF(AND(H187="Yes",ISBLANK(I187)),Lookup!$C$12,IF(AND(H187="Yes",I187&gt;=G187),Lookup!$C$7,IF(AND(H187="No",I187&gt;=G187),Lookup!$C$8,IF(AND(H187="Yes",I187&lt;G187),Lookup!$C$9,IF(AND(H187="No",I187&lt;G187),Lookup!$C$10,"UnknownCase"))))))),Lookup!$C$13)</f>
        <v/>
      </c>
      <c r="L187" s="317">
        <v>21.02</v>
      </c>
      <c r="M187" s="213"/>
      <c r="N187" s="7" t="str">
        <f>IF(ISNUMBER(L187),IF(ISBLANK(M187),"",IF(M187&gt;=L187,Lookup!$C$14,Lookup!$C$15)),Lookup!$C$13)</f>
        <v/>
      </c>
      <c r="O187" s="317">
        <v>21.02</v>
      </c>
      <c r="P187" s="213"/>
      <c r="Q187" s="284" t="str">
        <f>IF(ISNUMBER(O187),IF(ISBLANK(P187),"",IF(P187&gt;=O187,Lookup!$C$14,Lookup!$C$15)),Lookup!$C$13)</f>
        <v/>
      </c>
    </row>
    <row r="188" spans="1:17" ht="30" customHeight="1" x14ac:dyDescent="0.3">
      <c r="A188" s="330">
        <v>92588</v>
      </c>
      <c r="B188" s="331" t="s">
        <v>177</v>
      </c>
      <c r="C188" s="327">
        <v>32.97</v>
      </c>
      <c r="D188" s="133"/>
      <c r="E188" s="213"/>
      <c r="F188" s="284" t="str">
        <f>IF(ISNUMBER(C188),IF(OR(AND(ISBLANK(D188),ISBLANK(E188)),AND(D188="No",ISBLANK(E188))),"",IF(AND(ISBLANK(D188),ISNUMBER(E188)),Lookup!$C$11,IF(AND(D188="Yes",ISBLANK(E188)),Lookup!$C$12,IF(AND(D188="Yes",E188&gt;=C188),Lookup!$C$7,IF(AND(D188="No",E188&gt;=C188),Lookup!$C$8,IF(AND(D188="Yes",E188&lt;C188),Lookup!$C$9,IF(AND(D188="No",E188&lt;C188),Lookup!$C$10,"UnknownCase"))))))),Lookup!$C$13)</f>
        <v/>
      </c>
      <c r="G188" s="327">
        <v>32.97</v>
      </c>
      <c r="H188" s="133"/>
      <c r="I188" s="213"/>
      <c r="J188" s="284" t="str">
        <f>IF(ISNUMBER(G188),IF(OR(AND(ISBLANK(H188),ISBLANK(I188)),AND(H188="No",ISBLANK(I188))),"",IF(AND(ISBLANK(H188),ISNUMBER(I188)),Lookup!$C$11,IF(AND(H188="Yes",ISBLANK(I188)),Lookup!$C$12,IF(AND(H188="Yes",I188&gt;=G188),Lookup!$C$7,IF(AND(H188="No",I188&gt;=G188),Lookup!$C$8,IF(AND(H188="Yes",I188&lt;G188),Lookup!$C$9,IF(AND(H188="No",I188&lt;G188),Lookup!$C$10,"UnknownCase"))))))),Lookup!$C$13)</f>
        <v/>
      </c>
      <c r="L188" s="317">
        <v>32.36</v>
      </c>
      <c r="M188" s="213"/>
      <c r="N188" s="7" t="str">
        <f>IF(ISNUMBER(L188),IF(ISBLANK(M188),"",IF(M188&gt;=L188,Lookup!$C$14,Lookup!$C$15)),Lookup!$C$13)</f>
        <v/>
      </c>
      <c r="O188" s="317">
        <v>32.36</v>
      </c>
      <c r="P188" s="213"/>
      <c r="Q188" s="284" t="str">
        <f>IF(ISNUMBER(O188),IF(ISBLANK(P188),"",IF(P188&gt;=O188,Lookup!$C$14,Lookup!$C$15)),Lookup!$C$13)</f>
        <v/>
      </c>
    </row>
    <row r="189" spans="1:17" ht="30" customHeight="1" x14ac:dyDescent="0.3">
      <c r="A189" s="330">
        <v>93000</v>
      </c>
      <c r="B189" s="331" t="s">
        <v>178</v>
      </c>
      <c r="C189" s="327">
        <v>14.27</v>
      </c>
      <c r="D189" s="133"/>
      <c r="E189" s="213"/>
      <c r="F189" s="284" t="str">
        <f>IF(ISNUMBER(C189),IF(OR(AND(ISBLANK(D189),ISBLANK(E189)),AND(D189="No",ISBLANK(E189))),"",IF(AND(ISBLANK(D189),ISNUMBER(E189)),Lookup!$C$11,IF(AND(D189="Yes",ISBLANK(E189)),Lookup!$C$12,IF(AND(D189="Yes",E189&gt;=C189),Lookup!$C$7,IF(AND(D189="No",E189&gt;=C189),Lookup!$C$8,IF(AND(D189="Yes",E189&lt;C189),Lookup!$C$9,IF(AND(D189="No",E189&lt;C189),Lookup!$C$10,"UnknownCase"))))))),Lookup!$C$13)</f>
        <v/>
      </c>
      <c r="G189" s="327">
        <v>14.27</v>
      </c>
      <c r="H189" s="133"/>
      <c r="I189" s="213"/>
      <c r="J189" s="284" t="str">
        <f>IF(ISNUMBER(G189),IF(OR(AND(ISBLANK(H189),ISBLANK(I189)),AND(H189="No",ISBLANK(I189))),"",IF(AND(ISBLANK(H189),ISNUMBER(I189)),Lookup!$C$11,IF(AND(H189="Yes",ISBLANK(I189)),Lookup!$C$12,IF(AND(H189="Yes",I189&gt;=G189),Lookup!$C$7,IF(AND(H189="No",I189&gt;=G189),Lookup!$C$8,IF(AND(H189="Yes",I189&lt;G189),Lookup!$C$9,IF(AND(H189="No",I189&lt;G189),Lookup!$C$10,"UnknownCase"))))))),Lookup!$C$13)</f>
        <v/>
      </c>
      <c r="L189" s="317">
        <v>13.86</v>
      </c>
      <c r="M189" s="213"/>
      <c r="N189" s="7" t="str">
        <f>IF(ISNUMBER(L189),IF(ISBLANK(M189),"",IF(M189&gt;=L189,Lookup!$C$14,Lookup!$C$15)),Lookup!$C$13)</f>
        <v/>
      </c>
      <c r="O189" s="317">
        <v>13.86</v>
      </c>
      <c r="P189" s="213"/>
      <c r="Q189" s="284" t="str">
        <f>IF(ISNUMBER(O189),IF(ISBLANK(P189),"",IF(P189&gt;=O189,Lookup!$C$14,Lookup!$C$15)),Lookup!$C$13)</f>
        <v/>
      </c>
    </row>
    <row r="190" spans="1:17" ht="30" customHeight="1" x14ac:dyDescent="0.3">
      <c r="A190" s="330">
        <v>93005</v>
      </c>
      <c r="B190" s="331" t="s">
        <v>179</v>
      </c>
      <c r="C190" s="327">
        <v>6.26</v>
      </c>
      <c r="D190" s="133"/>
      <c r="E190" s="213"/>
      <c r="F190" s="284" t="str">
        <f>IF(ISNUMBER(C190),IF(OR(AND(ISBLANK(D190),ISBLANK(E190)),AND(D190="No",ISBLANK(E190))),"",IF(AND(ISBLANK(D190),ISNUMBER(E190)),Lookup!$C$11,IF(AND(D190="Yes",ISBLANK(E190)),Lookup!$C$12,IF(AND(D190="Yes",E190&gt;=C190),Lookup!$C$7,IF(AND(D190="No",E190&gt;=C190),Lookup!$C$8,IF(AND(D190="Yes",E190&lt;C190),Lookup!$C$9,IF(AND(D190="No",E190&lt;C190),Lookup!$C$10,"UnknownCase"))))))),Lookup!$C$13)</f>
        <v/>
      </c>
      <c r="G190" s="327">
        <v>6.26</v>
      </c>
      <c r="H190" s="133"/>
      <c r="I190" s="213"/>
      <c r="J190" s="284" t="str">
        <f>IF(ISNUMBER(G190),IF(OR(AND(ISBLANK(H190),ISBLANK(I190)),AND(H190="No",ISBLANK(I190))),"",IF(AND(ISBLANK(H190),ISNUMBER(I190)),Lookup!$C$11,IF(AND(H190="Yes",ISBLANK(I190)),Lookup!$C$12,IF(AND(H190="Yes",I190&gt;=G190),Lookup!$C$7,IF(AND(H190="No",I190&gt;=G190),Lookup!$C$8,IF(AND(H190="Yes",I190&lt;G190),Lookup!$C$9,IF(AND(H190="No",I190&lt;G190),Lookup!$C$10,"UnknownCase"))))))),Lookup!$C$13)</f>
        <v/>
      </c>
      <c r="L190" s="317">
        <v>6.08</v>
      </c>
      <c r="M190" s="213"/>
      <c r="N190" s="7" t="str">
        <f>IF(ISNUMBER(L190),IF(ISBLANK(M190),"",IF(M190&gt;=L190,Lookup!$C$14,Lookup!$C$15)),Lookup!$C$13)</f>
        <v/>
      </c>
      <c r="O190" s="317">
        <v>6.08</v>
      </c>
      <c r="P190" s="213"/>
      <c r="Q190" s="284" t="str">
        <f>IF(ISNUMBER(O190),IF(ISBLANK(P190),"",IF(P190&gt;=O190,Lookup!$C$14,Lookup!$C$15)),Lookup!$C$13)</f>
        <v/>
      </c>
    </row>
    <row r="191" spans="1:17" ht="30" customHeight="1" x14ac:dyDescent="0.3">
      <c r="A191" s="330">
        <v>93010</v>
      </c>
      <c r="B191" s="331" t="s">
        <v>180</v>
      </c>
      <c r="C191" s="327">
        <v>8.01</v>
      </c>
      <c r="D191" s="133"/>
      <c r="E191" s="213"/>
      <c r="F191" s="284" t="str">
        <f>IF(ISNUMBER(C191),IF(OR(AND(ISBLANK(D191),ISBLANK(E191)),AND(D191="No",ISBLANK(E191))),"",IF(AND(ISBLANK(D191),ISNUMBER(E191)),Lookup!$C$11,IF(AND(D191="Yes",ISBLANK(E191)),Lookup!$C$12,IF(AND(D191="Yes",E191&gt;=C191),Lookup!$C$7,IF(AND(D191="No",E191&gt;=C191),Lookup!$C$8,IF(AND(D191="Yes",E191&lt;C191),Lookup!$C$9,IF(AND(D191="No",E191&lt;C191),Lookup!$C$10,"UnknownCase"))))))),Lookup!$C$13)</f>
        <v/>
      </c>
      <c r="G191" s="327">
        <v>8.01</v>
      </c>
      <c r="H191" s="133"/>
      <c r="I191" s="213"/>
      <c r="J191" s="284" t="str">
        <f>IF(ISNUMBER(G191),IF(OR(AND(ISBLANK(H191),ISBLANK(I191)),AND(H191="No",ISBLANK(I191))),"",IF(AND(ISBLANK(H191),ISNUMBER(I191)),Lookup!$C$11,IF(AND(H191="Yes",ISBLANK(I191)),Lookup!$C$12,IF(AND(H191="Yes",I191&gt;=G191),Lookup!$C$7,IF(AND(H191="No",I191&gt;=G191),Lookup!$C$8,IF(AND(H191="Yes",I191&lt;G191),Lookup!$C$9,IF(AND(H191="No",I191&lt;G191),Lookup!$C$10,"UnknownCase"))))))),Lookup!$C$13)</f>
        <v/>
      </c>
      <c r="L191" s="317">
        <v>7.78</v>
      </c>
      <c r="M191" s="213"/>
      <c r="N191" s="7" t="str">
        <f>IF(ISNUMBER(L191),IF(ISBLANK(M191),"",IF(M191&gt;=L191,Lookup!$C$14,Lookup!$C$15)),Lookup!$C$13)</f>
        <v/>
      </c>
      <c r="O191" s="317">
        <v>7.78</v>
      </c>
      <c r="P191" s="213"/>
      <c r="Q191" s="284" t="str">
        <f>IF(ISNUMBER(O191),IF(ISBLANK(P191),"",IF(P191&gt;=O191,Lookup!$C$14,Lookup!$C$15)),Lookup!$C$13)</f>
        <v/>
      </c>
    </row>
    <row r="192" spans="1:17" ht="30" customHeight="1" x14ac:dyDescent="0.3">
      <c r="A192" s="12">
        <v>93015</v>
      </c>
      <c r="B192" s="329" t="s">
        <v>725</v>
      </c>
      <c r="C192" s="327">
        <v>71.69</v>
      </c>
      <c r="D192" s="213"/>
      <c r="E192" s="213"/>
      <c r="F192" s="284" t="str">
        <f>IF(ISNUMBER(C192),IF(OR(AND(ISBLANK(D192),ISBLANK(E192)),AND(D192="No",ISBLANK(E192))),"",IF(AND(ISBLANK(D192),ISNUMBER(E192)),Lookup!$C$11,IF(AND(D192="Yes",ISBLANK(E192)),Lookup!$C$12,IF(AND(D192="Yes",E192&gt;=C192),Lookup!$C$7,IF(AND(D192="No",E192&gt;=C192),Lookup!$C$8,IF(AND(D192="Yes",E192&lt;C192),Lookup!$C$9,IF(AND(D192="No",E192&lt;C192),Lookup!$C$10,"UnknownCase"))))))),Lookup!$C$13)</f>
        <v/>
      </c>
      <c r="G192" s="327">
        <v>71.69</v>
      </c>
      <c r="H192" s="213"/>
      <c r="I192" s="213"/>
      <c r="J192" s="298" t="str">
        <f>IF(ISNUMBER(G192),IF(OR(AND(ISBLANK(H192),ISBLANK(I192)),AND(H192="No",ISBLANK(I192))),"",IF(AND(ISBLANK(H192),ISNUMBER(I192)),Lookup!$C$11,IF(AND(H192="Yes",ISBLANK(I192)),Lookup!$C$12,IF(AND(H192="Yes",I192&gt;=G192),Lookup!$C$7,IF(AND(H192="No",I192&gt;=G192),Lookup!$C$8,IF(AND(H192="Yes",I192&lt;G192),Lookup!$C$9,IF(AND(H192="No",I192&lt;G192),Lookup!$C$10,"UnknownCase"))))))),Lookup!$C$13)</f>
        <v/>
      </c>
      <c r="L192" s="317">
        <v>70.63</v>
      </c>
      <c r="M192" s="213"/>
      <c r="N192" s="297" t="str">
        <f>IF(ISNUMBER(L192),IF(ISBLANK(M192),"",IF(M192&gt;=L192,Lookup!$C$14,Lookup!$C$15)),Lookup!$C$13)</f>
        <v/>
      </c>
      <c r="O192" s="317">
        <v>70.63</v>
      </c>
      <c r="P192" s="213"/>
      <c r="Q192" s="298" t="str">
        <f>IF(ISNUMBER(O192),IF(ISBLANK(P192),"",IF(P192&gt;=O192,Lookup!$C$14,Lookup!$C$15)),Lookup!$C$13)</f>
        <v/>
      </c>
    </row>
    <row r="193" spans="1:17" ht="30" customHeight="1" x14ac:dyDescent="0.3">
      <c r="A193" s="330">
        <v>93040</v>
      </c>
      <c r="B193" s="331" t="s">
        <v>181</v>
      </c>
      <c r="C193" s="327">
        <v>12.93</v>
      </c>
      <c r="D193" s="133"/>
      <c r="E193" s="213"/>
      <c r="F193" s="284" t="str">
        <f>IF(ISNUMBER(C193),IF(OR(AND(ISBLANK(D193),ISBLANK(E193)),AND(D193="No",ISBLANK(E193))),"",IF(AND(ISBLANK(D193),ISNUMBER(E193)),Lookup!$C$11,IF(AND(D193="Yes",ISBLANK(E193)),Lookup!$C$12,IF(AND(D193="Yes",E193&gt;=C193),Lookup!$C$7,IF(AND(D193="No",E193&gt;=C193),Lookup!$C$8,IF(AND(D193="Yes",E193&lt;C193),Lookup!$C$9,IF(AND(D193="No",E193&lt;C193),Lookup!$C$10,"UnknownCase"))))))),Lookup!$C$13)</f>
        <v/>
      </c>
      <c r="G193" s="327">
        <v>12.93</v>
      </c>
      <c r="H193" s="133"/>
      <c r="I193" s="213"/>
      <c r="J193" s="284" t="str">
        <f>IF(ISNUMBER(G193),IF(OR(AND(ISBLANK(H193),ISBLANK(I193)),AND(H193="No",ISBLANK(I193))),"",IF(AND(ISBLANK(H193),ISNUMBER(I193)),Lookup!$C$11,IF(AND(H193="Yes",ISBLANK(I193)),Lookup!$C$12,IF(AND(H193="Yes",I193&gt;=G193),Lookup!$C$7,IF(AND(H193="No",I193&gt;=G193),Lookup!$C$8,IF(AND(H193="Yes",I193&lt;G193),Lookup!$C$9,IF(AND(H193="No",I193&lt;G193),Lookup!$C$10,"UnknownCase"))))))),Lookup!$C$13)</f>
        <v/>
      </c>
      <c r="L193" s="317">
        <v>12.89</v>
      </c>
      <c r="M193" s="213"/>
      <c r="N193" s="7" t="str">
        <f>IF(ISNUMBER(L193),IF(ISBLANK(M193),"",IF(M193&gt;=L193,Lookup!$C$14,Lookup!$C$15)),Lookup!$C$13)</f>
        <v/>
      </c>
      <c r="O193" s="317">
        <v>12.89</v>
      </c>
      <c r="P193" s="213"/>
      <c r="Q193" s="284" t="str">
        <f>IF(ISNUMBER(O193),IF(ISBLANK(P193),"",IF(P193&gt;=O193,Lookup!$C$14,Lookup!$C$15)),Lookup!$C$13)</f>
        <v/>
      </c>
    </row>
    <row r="194" spans="1:17" ht="30" customHeight="1" x14ac:dyDescent="0.3">
      <c r="A194" s="330">
        <v>93268</v>
      </c>
      <c r="B194" s="331" t="s">
        <v>182</v>
      </c>
      <c r="C194" s="327">
        <v>173.6</v>
      </c>
      <c r="D194" s="133"/>
      <c r="E194" s="213"/>
      <c r="F194" s="284" t="str">
        <f>IF(ISNUMBER(C194),IF(OR(AND(ISBLANK(D194),ISBLANK(E194)),AND(D194="No",ISBLANK(E194))),"",IF(AND(ISBLANK(D194),ISNUMBER(E194)),Lookup!$C$11,IF(AND(D194="Yes",ISBLANK(E194)),Lookup!$C$12,IF(AND(D194="Yes",E194&gt;=C194),Lookup!$C$7,IF(AND(D194="No",E194&gt;=C194),Lookup!$C$8,IF(AND(D194="Yes",E194&lt;C194),Lookup!$C$9,IF(AND(D194="No",E194&lt;C194),Lookup!$C$10,"UnknownCase"))))))),Lookup!$C$13)</f>
        <v/>
      </c>
      <c r="G194" s="327">
        <v>173.6</v>
      </c>
      <c r="H194" s="133"/>
      <c r="I194" s="213"/>
      <c r="J194" s="284" t="str">
        <f>IF(ISNUMBER(G194),IF(OR(AND(ISBLANK(H194),ISBLANK(I194)),AND(H194="No",ISBLANK(I194))),"",IF(AND(ISBLANK(H194),ISNUMBER(I194)),Lookup!$C$11,IF(AND(H194="Yes",ISBLANK(I194)),Lookup!$C$12,IF(AND(H194="Yes",I194&gt;=G194),Lookup!$C$7,IF(AND(H194="No",I194&gt;=G194),Lookup!$C$8,IF(AND(H194="Yes",I194&lt;G194),Lookup!$C$9,IF(AND(H194="No",I194&lt;G194),Lookup!$C$10,"UnknownCase"))))))),Lookup!$C$13)</f>
        <v/>
      </c>
      <c r="L194" s="317">
        <v>162.27000000000001</v>
      </c>
      <c r="M194" s="213"/>
      <c r="N194" s="7" t="str">
        <f>IF(ISNUMBER(L194),IF(ISBLANK(M194),"",IF(M194&gt;=L194,Lookup!$C$14,Lookup!$C$15)),Lookup!$C$13)</f>
        <v/>
      </c>
      <c r="O194" s="317">
        <v>162.27000000000001</v>
      </c>
      <c r="P194" s="213"/>
      <c r="Q194" s="284" t="str">
        <f>IF(ISNUMBER(O194),IF(ISBLANK(P194),"",IF(P194&gt;=O194,Lookup!$C$14,Lookup!$C$15)),Lookup!$C$13)</f>
        <v/>
      </c>
    </row>
    <row r="195" spans="1:17" ht="30" customHeight="1" x14ac:dyDescent="0.3">
      <c r="A195" s="330">
        <v>93784</v>
      </c>
      <c r="B195" s="331" t="s">
        <v>183</v>
      </c>
      <c r="C195" s="327">
        <v>45.74</v>
      </c>
      <c r="D195" s="133"/>
      <c r="E195" s="213"/>
      <c r="F195" s="284" t="str">
        <f>IF(ISNUMBER(C195),IF(OR(AND(ISBLANK(D195),ISBLANK(E195)),AND(D195="No",ISBLANK(E195))),"",IF(AND(ISBLANK(D195),ISNUMBER(E195)),Lookup!$C$11,IF(AND(D195="Yes",ISBLANK(E195)),Lookup!$C$12,IF(AND(D195="Yes",E195&gt;=C195),Lookup!$C$7,IF(AND(D195="No",E195&gt;=C195),Lookup!$C$8,IF(AND(D195="Yes",E195&lt;C195),Lookup!$C$9,IF(AND(D195="No",E195&lt;C195),Lookup!$C$10,"UnknownCase"))))))),Lookup!$C$13)</f>
        <v/>
      </c>
      <c r="G195" s="327">
        <v>45.74</v>
      </c>
      <c r="H195" s="133"/>
      <c r="I195" s="213"/>
      <c r="J195" s="284" t="str">
        <f>IF(ISNUMBER(G195),IF(OR(AND(ISBLANK(H195),ISBLANK(I195)),AND(H195="No",ISBLANK(I195))),"",IF(AND(ISBLANK(H195),ISNUMBER(I195)),Lookup!$C$11,IF(AND(H195="Yes",ISBLANK(I195)),Lookup!$C$12,IF(AND(H195="Yes",I195&gt;=G195),Lookup!$C$7,IF(AND(H195="No",I195&gt;=G195),Lookup!$C$8,IF(AND(H195="Yes",I195&lt;G195),Lookup!$C$9,IF(AND(H195="No",I195&lt;G195),Lookup!$C$10,"UnknownCase"))))))),Lookup!$C$13)</f>
        <v/>
      </c>
      <c r="L195" s="317">
        <v>44.45</v>
      </c>
      <c r="M195" s="213"/>
      <c r="N195" s="7" t="str">
        <f>IF(ISNUMBER(L195),IF(ISBLANK(M195),"",IF(M195&gt;=L195,Lookup!$C$14,Lookup!$C$15)),Lookup!$C$13)</f>
        <v/>
      </c>
      <c r="O195" s="317">
        <v>44.45</v>
      </c>
      <c r="P195" s="213"/>
      <c r="Q195" s="284" t="str">
        <f>IF(ISNUMBER(O195),IF(ISBLANK(P195),"",IF(P195&gt;=O195,Lookup!$C$14,Lookup!$C$15)),Lookup!$C$13)</f>
        <v/>
      </c>
    </row>
    <row r="196" spans="1:17" ht="30" customHeight="1" x14ac:dyDescent="0.3">
      <c r="A196" s="330">
        <v>94010</v>
      </c>
      <c r="B196" s="331" t="s">
        <v>184</v>
      </c>
      <c r="C196" s="327">
        <v>27.14</v>
      </c>
      <c r="D196" s="133"/>
      <c r="E196" s="213"/>
      <c r="F196" s="284" t="str">
        <f>IF(ISNUMBER(C196),IF(OR(AND(ISBLANK(D196),ISBLANK(E196)),AND(D196="No",ISBLANK(E196))),"",IF(AND(ISBLANK(D196),ISNUMBER(E196)),Lookup!$C$11,IF(AND(D196="Yes",ISBLANK(E196)),Lookup!$C$12,IF(AND(D196="Yes",E196&gt;=C196),Lookup!$C$7,IF(AND(D196="No",E196&gt;=C196),Lookup!$C$8,IF(AND(D196="Yes",E196&lt;C196),Lookup!$C$9,IF(AND(D196="No",E196&lt;C196),Lookup!$C$10,"UnknownCase"))))))),Lookup!$C$13)</f>
        <v/>
      </c>
      <c r="G196" s="327">
        <v>27.14</v>
      </c>
      <c r="H196" s="133"/>
      <c r="I196" s="213"/>
      <c r="J196" s="284" t="str">
        <f>IF(ISNUMBER(G196),IF(OR(AND(ISBLANK(H196),ISBLANK(I196)),AND(H196="No",ISBLANK(I196))),"",IF(AND(ISBLANK(H196),ISNUMBER(I196)),Lookup!$C$11,IF(AND(H196="Yes",ISBLANK(I196)),Lookup!$C$12,IF(AND(H196="Yes",I196&gt;=G196),Lookup!$C$7,IF(AND(H196="No",I196&gt;=G196),Lookup!$C$8,IF(AND(H196="Yes",I196&lt;G196),Lookup!$C$9,IF(AND(H196="No",I196&lt;G196),Lookup!$C$10,"UnknownCase"))))))),Lookup!$C$13)</f>
        <v/>
      </c>
      <c r="L196" s="317">
        <v>26.38</v>
      </c>
      <c r="M196" s="213"/>
      <c r="N196" s="7" t="str">
        <f>IF(ISNUMBER(L196),IF(ISBLANK(M196),"",IF(M196&gt;=L196,Lookup!$C$14,Lookup!$C$15)),Lookup!$C$13)</f>
        <v/>
      </c>
      <c r="O196" s="317">
        <v>26.38</v>
      </c>
      <c r="P196" s="213"/>
      <c r="Q196" s="284" t="str">
        <f>IF(ISNUMBER(O196),IF(ISBLANK(P196),"",IF(P196&gt;=O196,Lookup!$C$14,Lookup!$C$15)),Lookup!$C$13)</f>
        <v/>
      </c>
    </row>
    <row r="197" spans="1:17" ht="30" customHeight="1" x14ac:dyDescent="0.3">
      <c r="A197" s="330">
        <v>94014</v>
      </c>
      <c r="B197" s="331" t="s">
        <v>185</v>
      </c>
      <c r="C197" s="327">
        <v>55.73</v>
      </c>
      <c r="D197" s="133"/>
      <c r="E197" s="213"/>
      <c r="F197" s="284" t="str">
        <f>IF(ISNUMBER(C197),IF(OR(AND(ISBLANK(D197),ISBLANK(E197)),AND(D197="No",ISBLANK(E197))),"",IF(AND(ISBLANK(D197),ISNUMBER(E197)),Lookup!$C$11,IF(AND(D197="Yes",ISBLANK(E197)),Lookup!$C$12,IF(AND(D197="Yes",E197&gt;=C197),Lookup!$C$7,IF(AND(D197="No",E197&gt;=C197),Lookup!$C$8,IF(AND(D197="Yes",E197&lt;C197),Lookup!$C$9,IF(AND(D197="No",E197&lt;C197),Lookup!$C$10,"UnknownCase"))))))),Lookup!$C$13)</f>
        <v/>
      </c>
      <c r="G197" s="327">
        <v>55.73</v>
      </c>
      <c r="H197" s="133"/>
      <c r="I197" s="213"/>
      <c r="J197" s="284" t="str">
        <f>IF(ISNUMBER(G197),IF(OR(AND(ISBLANK(H197),ISBLANK(I197)),AND(H197="No",ISBLANK(I197))),"",IF(AND(ISBLANK(H197),ISNUMBER(I197)),Lookup!$C$11,IF(AND(H197="Yes",ISBLANK(I197)),Lookup!$C$12,IF(AND(H197="Yes",I197&gt;=G197),Lookup!$C$7,IF(AND(H197="No",I197&gt;=G197),Lookup!$C$8,IF(AND(H197="Yes",I197&lt;G197),Lookup!$C$9,IF(AND(H197="No",I197&lt;G197),Lookup!$C$10,"UnknownCase"))))))),Lookup!$C$13)</f>
        <v/>
      </c>
      <c r="L197" s="317">
        <v>54.15</v>
      </c>
      <c r="M197" s="213"/>
      <c r="N197" s="7" t="str">
        <f>IF(ISNUMBER(L197),IF(ISBLANK(M197),"",IF(M197&gt;=L197,Lookup!$C$14,Lookup!$C$15)),Lookup!$C$13)</f>
        <v/>
      </c>
      <c r="O197" s="317">
        <v>54.15</v>
      </c>
      <c r="P197" s="213"/>
      <c r="Q197" s="284" t="str">
        <f>IF(ISNUMBER(O197),IF(ISBLANK(P197),"",IF(P197&gt;=O197,Lookup!$C$14,Lookup!$C$15)),Lookup!$C$13)</f>
        <v/>
      </c>
    </row>
    <row r="198" spans="1:17" ht="30" customHeight="1" x14ac:dyDescent="0.3">
      <c r="A198" s="330">
        <v>94015</v>
      </c>
      <c r="B198" s="331" t="s">
        <v>186</v>
      </c>
      <c r="C198" s="327">
        <v>31.69</v>
      </c>
      <c r="D198" s="133"/>
      <c r="E198" s="213"/>
      <c r="F198" s="284" t="str">
        <f>IF(ISNUMBER(C198),IF(OR(AND(ISBLANK(D198),ISBLANK(E198)),AND(D198="No",ISBLANK(E198))),"",IF(AND(ISBLANK(D198),ISNUMBER(E198)),Lookup!$C$11,IF(AND(D198="Yes",ISBLANK(E198)),Lookup!$C$12,IF(AND(D198="Yes",E198&gt;=C198),Lookup!$C$7,IF(AND(D198="No",E198&gt;=C198),Lookup!$C$8,IF(AND(D198="Yes",E198&lt;C198),Lookup!$C$9,IF(AND(D198="No",E198&lt;C198),Lookup!$C$10,"UnknownCase"))))))),Lookup!$C$13)</f>
        <v/>
      </c>
      <c r="G198" s="327">
        <v>31.69</v>
      </c>
      <c r="H198" s="133"/>
      <c r="I198" s="213"/>
      <c r="J198" s="284" t="str">
        <f>IF(ISNUMBER(G198),IF(OR(AND(ISBLANK(H198),ISBLANK(I198)),AND(H198="No",ISBLANK(I198))),"",IF(AND(ISBLANK(H198),ISNUMBER(I198)),Lookup!$C$11,IF(AND(H198="Yes",ISBLANK(I198)),Lookup!$C$12,IF(AND(H198="Yes",I198&gt;=G198),Lookup!$C$7,IF(AND(H198="No",I198&gt;=G198),Lookup!$C$8,IF(AND(H198="Yes",I198&lt;G198),Lookup!$C$9,IF(AND(H198="No",I198&lt;G198),Lookup!$C$10,"UnknownCase"))))))),Lookup!$C$13)</f>
        <v/>
      </c>
      <c r="L198" s="317">
        <v>30.79</v>
      </c>
      <c r="M198" s="213"/>
      <c r="N198" s="7" t="str">
        <f>IF(ISNUMBER(L198),IF(ISBLANK(M198),"",IF(M198&gt;=L198,Lookup!$C$14,Lookup!$C$15)),Lookup!$C$13)</f>
        <v/>
      </c>
      <c r="O198" s="317">
        <v>30.79</v>
      </c>
      <c r="P198" s="213"/>
      <c r="Q198" s="284" t="str">
        <f>IF(ISNUMBER(O198),IF(ISBLANK(P198),"",IF(P198&gt;=O198,Lookup!$C$14,Lookup!$C$15)),Lookup!$C$13)</f>
        <v/>
      </c>
    </row>
    <row r="199" spans="1:17" ht="30" customHeight="1" x14ac:dyDescent="0.3">
      <c r="A199" s="330">
        <v>94016</v>
      </c>
      <c r="B199" s="331" t="s">
        <v>187</v>
      </c>
      <c r="C199" s="327">
        <v>24.04</v>
      </c>
      <c r="D199" s="133"/>
      <c r="E199" s="213"/>
      <c r="F199" s="284" t="str">
        <f>IF(ISNUMBER(C199),IF(OR(AND(ISBLANK(D199),ISBLANK(E199)),AND(D199="No",ISBLANK(E199))),"",IF(AND(ISBLANK(D199),ISNUMBER(E199)),Lookup!$C$11,IF(AND(D199="Yes",ISBLANK(E199)),Lookup!$C$12,IF(AND(D199="Yes",E199&gt;=C199),Lookup!$C$7,IF(AND(D199="No",E199&gt;=C199),Lookup!$C$8,IF(AND(D199="Yes",E199&lt;C199),Lookup!$C$9,IF(AND(D199="No",E199&lt;C199),Lookup!$C$10,"UnknownCase"))))))),Lookup!$C$13)</f>
        <v/>
      </c>
      <c r="G199" s="327">
        <v>24.04</v>
      </c>
      <c r="H199" s="133"/>
      <c r="I199" s="213"/>
      <c r="J199" s="284" t="str">
        <f>IF(ISNUMBER(G199),IF(OR(AND(ISBLANK(H199),ISBLANK(I199)),AND(H199="No",ISBLANK(I199))),"",IF(AND(ISBLANK(H199),ISNUMBER(I199)),Lookup!$C$11,IF(AND(H199="Yes",ISBLANK(I199)),Lookup!$C$12,IF(AND(H199="Yes",I199&gt;=G199),Lookup!$C$7,IF(AND(H199="No",I199&gt;=G199),Lookup!$C$8,IF(AND(H199="Yes",I199&lt;G199),Lookup!$C$9,IF(AND(H199="No",I199&lt;G199),Lookup!$C$10,"UnknownCase"))))))),Lookup!$C$13)</f>
        <v/>
      </c>
      <c r="L199" s="317">
        <v>23.36</v>
      </c>
      <c r="M199" s="213"/>
      <c r="N199" s="7" t="str">
        <f>IF(ISNUMBER(L199),IF(ISBLANK(M199),"",IF(M199&gt;=L199,Lookup!$C$14,Lookup!$C$15)),Lookup!$C$13)</f>
        <v/>
      </c>
      <c r="O199" s="317">
        <v>23.36</v>
      </c>
      <c r="P199" s="213"/>
      <c r="Q199" s="284" t="str">
        <f>IF(ISNUMBER(O199),IF(ISBLANK(P199),"",IF(P199&gt;=O199,Lookup!$C$14,Lookup!$C$15)),Lookup!$C$13)</f>
        <v/>
      </c>
    </row>
    <row r="200" spans="1:17" ht="30" customHeight="1" x14ac:dyDescent="0.3">
      <c r="A200" s="330">
        <v>94060</v>
      </c>
      <c r="B200" s="331" t="s">
        <v>188</v>
      </c>
      <c r="C200" s="327">
        <v>38.729999999999997</v>
      </c>
      <c r="D200" s="133"/>
      <c r="E200" s="213"/>
      <c r="F200" s="284" t="str">
        <f>IF(ISNUMBER(C200),IF(OR(AND(ISBLANK(D200),ISBLANK(E200)),AND(D200="No",ISBLANK(E200))),"",IF(AND(ISBLANK(D200),ISNUMBER(E200)),Lookup!$C$11,IF(AND(D200="Yes",ISBLANK(E200)),Lookup!$C$12,IF(AND(D200="Yes",E200&gt;=C200),Lookup!$C$7,IF(AND(D200="No",E200&gt;=C200),Lookup!$C$8,IF(AND(D200="Yes",E200&lt;C200),Lookup!$C$9,IF(AND(D200="No",E200&lt;C200),Lookup!$C$10,"UnknownCase"))))))),Lookup!$C$13)</f>
        <v/>
      </c>
      <c r="G200" s="327">
        <v>38.729999999999997</v>
      </c>
      <c r="H200" s="133"/>
      <c r="I200" s="213"/>
      <c r="J200" s="284" t="str">
        <f>IF(ISNUMBER(G200),IF(OR(AND(ISBLANK(H200),ISBLANK(I200)),AND(H200="No",ISBLANK(I200))),"",IF(AND(ISBLANK(H200),ISNUMBER(I200)),Lookup!$C$11,IF(AND(H200="Yes",ISBLANK(I200)),Lookup!$C$12,IF(AND(H200="Yes",I200&gt;=G200),Lookup!$C$7,IF(AND(H200="No",I200&gt;=G200),Lookup!$C$8,IF(AND(H200="Yes",I200&lt;G200),Lookup!$C$9,IF(AND(H200="No",I200&lt;G200),Lookup!$C$10,"UnknownCase"))))))),Lookup!$C$13)</f>
        <v/>
      </c>
      <c r="L200" s="317">
        <v>37.64</v>
      </c>
      <c r="M200" s="213"/>
      <c r="N200" s="7" t="str">
        <f>IF(ISNUMBER(L200),IF(ISBLANK(M200),"",IF(M200&gt;=L200,Lookup!$C$14,Lookup!$C$15)),Lookup!$C$13)</f>
        <v/>
      </c>
      <c r="O200" s="317">
        <v>37.64</v>
      </c>
      <c r="P200" s="213"/>
      <c r="Q200" s="284" t="str">
        <f>IF(ISNUMBER(O200),IF(ISBLANK(P200),"",IF(P200&gt;=O200,Lookup!$C$14,Lookup!$C$15)),Lookup!$C$13)</f>
        <v/>
      </c>
    </row>
    <row r="201" spans="1:17" ht="30" customHeight="1" x14ac:dyDescent="0.3">
      <c r="A201" s="330">
        <v>94070</v>
      </c>
      <c r="B201" s="331" t="s">
        <v>189</v>
      </c>
      <c r="C201" s="327">
        <v>62.69</v>
      </c>
      <c r="D201" s="133"/>
      <c r="E201" s="213"/>
      <c r="F201" s="284" t="str">
        <f>IF(ISNUMBER(C201),IF(OR(AND(ISBLANK(D201),ISBLANK(E201)),AND(D201="No",ISBLANK(E201))),"",IF(AND(ISBLANK(D201),ISNUMBER(E201)),Lookup!$C$11,IF(AND(D201="Yes",ISBLANK(E201)),Lookup!$C$12,IF(AND(D201="Yes",E201&gt;=C201),Lookup!$C$7,IF(AND(D201="No",E201&gt;=C201),Lookup!$C$8,IF(AND(D201="Yes",E201&lt;C201),Lookup!$C$9,IF(AND(D201="No",E201&lt;C201),Lookup!$C$10,"UnknownCase"))))))),Lookup!$C$13)</f>
        <v/>
      </c>
      <c r="G201" s="327">
        <v>62.69</v>
      </c>
      <c r="H201" s="133"/>
      <c r="I201" s="213"/>
      <c r="J201" s="284" t="str">
        <f>IF(ISNUMBER(G201),IF(OR(AND(ISBLANK(H201),ISBLANK(I201)),AND(H201="No",ISBLANK(I201))),"",IF(AND(ISBLANK(H201),ISNUMBER(I201)),Lookup!$C$11,IF(AND(H201="Yes",ISBLANK(I201)),Lookup!$C$12,IF(AND(H201="Yes",I201&gt;=G201),Lookup!$C$7,IF(AND(H201="No",I201&gt;=G201),Lookup!$C$8,IF(AND(H201="Yes",I201&lt;G201),Lookup!$C$9,IF(AND(H201="No",I201&lt;G201),Lookup!$C$10,"UnknownCase"))))))),Lookup!$C$13)</f>
        <v/>
      </c>
      <c r="L201" s="317">
        <v>61.24</v>
      </c>
      <c r="M201" s="213"/>
      <c r="N201" s="7" t="str">
        <f>IF(ISNUMBER(L201),IF(ISBLANK(M201),"",IF(M201&gt;=L201,Lookup!$C$14,Lookup!$C$15)),Lookup!$C$13)</f>
        <v/>
      </c>
      <c r="O201" s="317">
        <v>61.24</v>
      </c>
      <c r="P201" s="213"/>
      <c r="Q201" s="284" t="str">
        <f>IF(ISNUMBER(O201),IF(ISBLANK(P201),"",IF(P201&gt;=O201,Lookup!$C$14,Lookup!$C$15)),Lookup!$C$13)</f>
        <v/>
      </c>
    </row>
    <row r="202" spans="1:17" ht="30" customHeight="1" x14ac:dyDescent="0.3">
      <c r="A202" s="330">
        <v>94375</v>
      </c>
      <c r="B202" s="331" t="s">
        <v>190</v>
      </c>
      <c r="C202" s="327">
        <v>38.78</v>
      </c>
      <c r="D202" s="133"/>
      <c r="E202" s="213"/>
      <c r="F202" s="284" t="str">
        <f>IF(ISNUMBER(C202),IF(OR(AND(ISBLANK(D202),ISBLANK(E202)),AND(D202="No",ISBLANK(E202))),"",IF(AND(ISBLANK(D202),ISNUMBER(E202)),Lookup!$C$11,IF(AND(D202="Yes",ISBLANK(E202)),Lookup!$C$12,IF(AND(D202="Yes",E202&gt;=C202),Lookup!$C$7,IF(AND(D202="No",E202&gt;=C202),Lookup!$C$8,IF(AND(D202="Yes",E202&lt;C202),Lookup!$C$9,IF(AND(D202="No",E202&lt;C202),Lookup!$C$10,"UnknownCase"))))))),Lookup!$C$13)</f>
        <v/>
      </c>
      <c r="G202" s="327">
        <v>38.78</v>
      </c>
      <c r="H202" s="133"/>
      <c r="I202" s="213"/>
      <c r="J202" s="284" t="str">
        <f>IF(ISNUMBER(G202),IF(OR(AND(ISBLANK(H202),ISBLANK(I202)),AND(H202="No",ISBLANK(I202))),"",IF(AND(ISBLANK(H202),ISNUMBER(I202)),Lookup!$C$11,IF(AND(H202="Yes",ISBLANK(I202)),Lookup!$C$12,IF(AND(H202="Yes",I202&gt;=G202),Lookup!$C$7,IF(AND(H202="No",I202&gt;=G202),Lookup!$C$8,IF(AND(H202="Yes",I202&lt;G202),Lookup!$C$9,IF(AND(H202="No",I202&lt;G202),Lookup!$C$10,"UnknownCase"))))))),Lookup!$C$13)</f>
        <v/>
      </c>
      <c r="L202" s="317">
        <v>37.69</v>
      </c>
      <c r="M202" s="213"/>
      <c r="N202" s="7" t="str">
        <f>IF(ISNUMBER(L202),IF(ISBLANK(M202),"",IF(M202&gt;=L202,Lookup!$C$14,Lookup!$C$15)),Lookup!$C$13)</f>
        <v/>
      </c>
      <c r="O202" s="317">
        <v>37.69</v>
      </c>
      <c r="P202" s="213"/>
      <c r="Q202" s="284" t="str">
        <f>IF(ISNUMBER(O202),IF(ISBLANK(P202),"",IF(P202&gt;=O202,Lookup!$C$14,Lookup!$C$15)),Lookup!$C$13)</f>
        <v/>
      </c>
    </row>
    <row r="203" spans="1:17" ht="30" customHeight="1" x14ac:dyDescent="0.3">
      <c r="A203" s="330">
        <v>94640</v>
      </c>
      <c r="B203" s="331" t="s">
        <v>191</v>
      </c>
      <c r="C203" s="327">
        <v>7.91</v>
      </c>
      <c r="D203" s="133"/>
      <c r="E203" s="213"/>
      <c r="F203" s="284" t="str">
        <f>IF(ISNUMBER(C203),IF(OR(AND(ISBLANK(D203),ISBLANK(E203)),AND(D203="No",ISBLANK(E203))),"",IF(AND(ISBLANK(D203),ISNUMBER(E203)),Lookup!$C$11,IF(AND(D203="Yes",ISBLANK(E203)),Lookup!$C$12,IF(AND(D203="Yes",E203&gt;=C203),Lookup!$C$7,IF(AND(D203="No",E203&gt;=C203),Lookup!$C$8,IF(AND(D203="Yes",E203&lt;C203),Lookup!$C$9,IF(AND(D203="No",E203&lt;C203),Lookup!$C$10,"UnknownCase"))))))),Lookup!$C$13)</f>
        <v/>
      </c>
      <c r="G203" s="327">
        <v>7.91</v>
      </c>
      <c r="H203" s="133"/>
      <c r="I203" s="213"/>
      <c r="J203" s="284" t="str">
        <f>IF(ISNUMBER(G203),IF(OR(AND(ISBLANK(H203),ISBLANK(I203)),AND(H203="No",ISBLANK(I203))),"",IF(AND(ISBLANK(H203),ISNUMBER(I203)),Lookup!$C$11,IF(AND(H203="Yes",ISBLANK(I203)),Lookup!$C$12,IF(AND(H203="Yes",I203&gt;=G203),Lookup!$C$7,IF(AND(H203="No",I203&gt;=G203),Lookup!$C$8,IF(AND(H203="Yes",I203&lt;G203),Lookup!$C$9,IF(AND(H203="No",I203&lt;G203),Lookup!$C$10,"UnknownCase"))))))),Lookup!$C$13)</f>
        <v/>
      </c>
      <c r="L203" s="317">
        <v>7.69</v>
      </c>
      <c r="M203" s="213"/>
      <c r="N203" s="7" t="str">
        <f>IF(ISNUMBER(L203),IF(ISBLANK(M203),"",IF(M203&gt;=L203,Lookup!$C$14,Lookup!$C$15)),Lookup!$C$13)</f>
        <v/>
      </c>
      <c r="O203" s="317">
        <v>7.69</v>
      </c>
      <c r="P203" s="213"/>
      <c r="Q203" s="284" t="str">
        <f>IF(ISNUMBER(O203),IF(ISBLANK(P203),"",IF(P203&gt;=O203,Lookup!$C$14,Lookup!$C$15)),Lookup!$C$13)</f>
        <v/>
      </c>
    </row>
    <row r="204" spans="1:17" ht="30" customHeight="1" x14ac:dyDescent="0.3">
      <c r="A204" s="330">
        <v>94664</v>
      </c>
      <c r="B204" s="331" t="s">
        <v>192</v>
      </c>
      <c r="C204" s="327">
        <v>17.8</v>
      </c>
      <c r="D204" s="133"/>
      <c r="E204" s="213"/>
      <c r="F204" s="284" t="str">
        <f>IF(ISNUMBER(C204),IF(OR(AND(ISBLANK(D204),ISBLANK(E204)),AND(D204="No",ISBLANK(E204))),"",IF(AND(ISBLANK(D204),ISNUMBER(E204)),Lookup!$C$11,IF(AND(D204="Yes",ISBLANK(E204)),Lookup!$C$12,IF(AND(D204="Yes",E204&gt;=C204),Lookup!$C$7,IF(AND(D204="No",E204&gt;=C204),Lookup!$C$8,IF(AND(D204="Yes",E204&lt;C204),Lookup!$C$9,IF(AND(D204="No",E204&lt;C204),Lookup!$C$10,"UnknownCase"))))))),Lookup!$C$13)</f>
        <v/>
      </c>
      <c r="G204" s="327">
        <v>17.8</v>
      </c>
      <c r="H204" s="133"/>
      <c r="I204" s="213"/>
      <c r="J204" s="284" t="str">
        <f>IF(ISNUMBER(G204),IF(OR(AND(ISBLANK(H204),ISBLANK(I204)),AND(H204="No",ISBLANK(I204))),"",IF(AND(ISBLANK(H204),ISNUMBER(I204)),Lookup!$C$11,IF(AND(H204="Yes",ISBLANK(I204)),Lookup!$C$12,IF(AND(H204="Yes",I204&gt;=G204),Lookup!$C$7,IF(AND(H204="No",I204&gt;=G204),Lookup!$C$8,IF(AND(H204="Yes",I204&lt;G204),Lookup!$C$9,IF(AND(H204="No",I204&lt;G204),Lookup!$C$10,"UnknownCase"))))))),Lookup!$C$13)</f>
        <v/>
      </c>
      <c r="L204" s="317">
        <v>17.3</v>
      </c>
      <c r="M204" s="213"/>
      <c r="N204" s="7" t="str">
        <f>IF(ISNUMBER(L204),IF(ISBLANK(M204),"",IF(M204&gt;=L204,Lookup!$C$14,Lookup!$C$15)),Lookup!$C$13)</f>
        <v/>
      </c>
      <c r="O204" s="317">
        <v>17.3</v>
      </c>
      <c r="P204" s="213"/>
      <c r="Q204" s="284" t="str">
        <f>IF(ISNUMBER(O204),IF(ISBLANK(P204),"",IF(P204&gt;=O204,Lookup!$C$14,Lookup!$C$15)),Lookup!$C$13)</f>
        <v/>
      </c>
    </row>
    <row r="205" spans="1:17" ht="30" customHeight="1" x14ac:dyDescent="0.3">
      <c r="A205" s="330">
        <v>94760</v>
      </c>
      <c r="B205" s="331" t="s">
        <v>193</v>
      </c>
      <c r="C205" s="327">
        <v>2.63</v>
      </c>
      <c r="D205" s="133"/>
      <c r="E205" s="213"/>
      <c r="F205" s="284" t="str">
        <f>IF(ISNUMBER(C205),IF(OR(AND(ISBLANK(D205),ISBLANK(E205)),AND(D205="No",ISBLANK(E205))),"",IF(AND(ISBLANK(D205),ISNUMBER(E205)),Lookup!$C$11,IF(AND(D205="Yes",ISBLANK(E205)),Lookup!$C$12,IF(AND(D205="Yes",E205&gt;=C205),Lookup!$C$7,IF(AND(D205="No",E205&gt;=C205),Lookup!$C$8,IF(AND(D205="Yes",E205&lt;C205),Lookup!$C$9,IF(AND(D205="No",E205&lt;C205),Lookup!$C$10,"UnknownCase"))))))),Lookup!$C$13)</f>
        <v/>
      </c>
      <c r="G205" s="327">
        <v>2.63</v>
      </c>
      <c r="H205" s="133"/>
      <c r="I205" s="213"/>
      <c r="J205" s="284" t="str">
        <f>IF(ISNUMBER(G205),IF(OR(AND(ISBLANK(H205),ISBLANK(I205)),AND(H205="No",ISBLANK(I205))),"",IF(AND(ISBLANK(H205),ISNUMBER(I205)),Lookup!$C$11,IF(AND(H205="Yes",ISBLANK(I205)),Lookup!$C$12,IF(AND(H205="Yes",I205&gt;=G205),Lookup!$C$7,IF(AND(H205="No",I205&gt;=G205),Lookup!$C$8,IF(AND(H205="Yes",I205&lt;G205),Lookup!$C$9,IF(AND(H205="No",I205&lt;G205),Lookup!$C$10,"UnknownCase"))))))),Lookup!$C$13)</f>
        <v/>
      </c>
      <c r="L205" s="317">
        <v>3.52</v>
      </c>
      <c r="M205" s="213"/>
      <c r="N205" s="7" t="str">
        <f>IF(ISNUMBER(L205),IF(ISBLANK(M205),"",IF(M205&gt;=L205,Lookup!$C$14,Lookup!$C$15)),Lookup!$C$13)</f>
        <v/>
      </c>
      <c r="O205" s="317">
        <v>3.52</v>
      </c>
      <c r="P205" s="213"/>
      <c r="Q205" s="284" t="str">
        <f>IF(ISNUMBER(O205),IF(ISBLANK(P205),"",IF(P205&gt;=O205,Lookup!$C$14,Lookup!$C$15)),Lookup!$C$13)</f>
        <v/>
      </c>
    </row>
    <row r="206" spans="1:17" ht="30" customHeight="1" x14ac:dyDescent="0.3">
      <c r="A206" s="330">
        <v>94761</v>
      </c>
      <c r="B206" s="331" t="s">
        <v>194</v>
      </c>
      <c r="C206" s="327">
        <v>3.95</v>
      </c>
      <c r="D206" s="133"/>
      <c r="E206" s="213"/>
      <c r="F206" s="284" t="str">
        <f>IF(ISNUMBER(C206),IF(OR(AND(ISBLANK(D206),ISBLANK(E206)),AND(D206="No",ISBLANK(E206))),"",IF(AND(ISBLANK(D206),ISNUMBER(E206)),Lookup!$C$11,IF(AND(D206="Yes",ISBLANK(E206)),Lookup!$C$12,IF(AND(D206="Yes",E206&gt;=C206),Lookup!$C$7,IF(AND(D206="No",E206&gt;=C206),Lookup!$C$8,IF(AND(D206="Yes",E206&lt;C206),Lookup!$C$9,IF(AND(D206="No",E206&lt;C206),Lookup!$C$10,"UnknownCase"))))))),Lookup!$C$13)</f>
        <v/>
      </c>
      <c r="G206" s="327">
        <v>3.95</v>
      </c>
      <c r="H206" s="133"/>
      <c r="I206" s="213"/>
      <c r="J206" s="284" t="str">
        <f>IF(ISNUMBER(G206),IF(OR(AND(ISBLANK(H206),ISBLANK(I206)),AND(H206="No",ISBLANK(I206))),"",IF(AND(ISBLANK(H206),ISNUMBER(I206)),Lookup!$C$11,IF(AND(H206="Yes",ISBLANK(I206)),Lookup!$C$12,IF(AND(H206="Yes",I206&gt;=G206),Lookup!$C$7,IF(AND(H206="No",I206&gt;=G206),Lookup!$C$8,IF(AND(H206="Yes",I206&lt;G206),Lookup!$C$9,IF(AND(H206="No",I206&lt;G206),Lookup!$C$10,"UnknownCase"))))))),Lookup!$C$13)</f>
        <v/>
      </c>
      <c r="L206" s="317">
        <v>3.84</v>
      </c>
      <c r="M206" s="213"/>
      <c r="N206" s="7" t="str">
        <f>IF(ISNUMBER(L206),IF(ISBLANK(M206),"",IF(M206&gt;=L206,Lookup!$C$14,Lookup!$C$15)),Lookup!$C$13)</f>
        <v/>
      </c>
      <c r="O206" s="317">
        <v>3.84</v>
      </c>
      <c r="P206" s="213"/>
      <c r="Q206" s="284" t="str">
        <f>IF(ISNUMBER(O206),IF(ISBLANK(P206),"",IF(P206&gt;=O206,Lookup!$C$14,Lookup!$C$15)),Lookup!$C$13)</f>
        <v/>
      </c>
    </row>
    <row r="207" spans="1:17" ht="30" customHeight="1" x14ac:dyDescent="0.3">
      <c r="A207" s="12">
        <v>95004</v>
      </c>
      <c r="B207" s="329" t="s">
        <v>727</v>
      </c>
      <c r="C207" s="327">
        <v>3.62</v>
      </c>
      <c r="D207" s="213"/>
      <c r="E207" s="213"/>
      <c r="F207" s="284" t="str">
        <f>IF(ISNUMBER(C207),IF(OR(AND(ISBLANK(D207),ISBLANK(E207)),AND(D207="No",ISBLANK(E207))),"",IF(AND(ISBLANK(D207),ISNUMBER(E207)),Lookup!$C$11,IF(AND(D207="Yes",ISBLANK(E207)),Lookup!$C$12,IF(AND(D207="Yes",E207&gt;=C207),Lookup!$C$7,IF(AND(D207="No",E207&gt;=C207),Lookup!$C$8,IF(AND(D207="Yes",E207&lt;C207),Lookup!$C$9,IF(AND(D207="No",E207&lt;C207),Lookup!$C$10,"UnknownCase"))))))),Lookup!$C$13)</f>
        <v/>
      </c>
      <c r="G207" s="327">
        <v>3.62</v>
      </c>
      <c r="H207" s="213"/>
      <c r="I207" s="213"/>
      <c r="J207" s="298" t="str">
        <f>IF(ISNUMBER(G207),IF(OR(AND(ISBLANK(H207),ISBLANK(I207)),AND(H207="No",ISBLANK(I207))),"",IF(AND(ISBLANK(H207),ISNUMBER(I207)),Lookup!$C$11,IF(AND(H207="Yes",ISBLANK(I207)),Lookup!$C$12,IF(AND(H207="Yes",I207&gt;=G207),Lookup!$C$7,IF(AND(H207="No",I207&gt;=G207),Lookup!$C$8,IF(AND(H207="Yes",I207&lt;G207),Lookup!$C$9,IF(AND(H207="No",I207&lt;G207),Lookup!$C$10,"UnknownCase"))))))),Lookup!$C$13)</f>
        <v/>
      </c>
      <c r="L207" s="317">
        <v>3.52</v>
      </c>
      <c r="M207" s="213"/>
      <c r="N207" s="297" t="str">
        <f>IF(ISNUMBER(L207),IF(ISBLANK(M207),"",IF(M207&gt;=L207,Lookup!$C$14,Lookup!$C$15)),Lookup!$C$13)</f>
        <v/>
      </c>
      <c r="O207" s="317">
        <v>3.52</v>
      </c>
      <c r="P207" s="213"/>
      <c r="Q207" s="298" t="str">
        <f>IF(ISNUMBER(O207),IF(ISBLANK(P207),"",IF(P207&gt;=O207,Lookup!$C$14,Lookup!$C$15)),Lookup!$C$13)</f>
        <v/>
      </c>
    </row>
    <row r="208" spans="1:17" ht="30" customHeight="1" x14ac:dyDescent="0.3">
      <c r="A208" s="12">
        <v>95017</v>
      </c>
      <c r="B208" s="329" t="s">
        <v>739</v>
      </c>
      <c r="C208" s="327">
        <v>8.61</v>
      </c>
      <c r="D208" s="213"/>
      <c r="E208" s="213"/>
      <c r="F208" s="284" t="str">
        <f>IF(ISNUMBER(C208),IF(OR(AND(ISBLANK(D208),ISBLANK(E208)),AND(D208="No",ISBLANK(E208))),"",IF(AND(ISBLANK(D208),ISNUMBER(E208)),Lookup!$C$11,IF(AND(D208="Yes",ISBLANK(E208)),Lookup!$C$12,IF(AND(D208="Yes",E208&gt;=C208),Lookup!$C$7,IF(AND(D208="No",E208&gt;=C208),Lookup!$C$8,IF(AND(D208="Yes",E208&lt;C208),Lookup!$C$9,IF(AND(D208="No",E208&lt;C208),Lookup!$C$10,"UnknownCase"))))))),Lookup!$C$13)</f>
        <v/>
      </c>
      <c r="G208" s="327">
        <v>8.61</v>
      </c>
      <c r="H208" s="213"/>
      <c r="I208" s="213"/>
      <c r="J208" s="298" t="str">
        <f>IF(ISNUMBER(G208),IF(OR(AND(ISBLANK(H208),ISBLANK(I208)),AND(H208="No",ISBLANK(I208))),"",IF(AND(ISBLANK(H208),ISNUMBER(I208)),Lookup!$C$11,IF(AND(H208="Yes",ISBLANK(I208)),Lookup!$C$12,IF(AND(H208="Yes",I208&gt;=G208),Lookup!$C$7,IF(AND(H208="No",I208&gt;=G208),Lookup!$C$8,IF(AND(H208="Yes",I208&lt;G208),Lookup!$C$9,IF(AND(H208="No",I208&lt;G208),Lookup!$C$10,"UnknownCase"))))))),Lookup!$C$13)</f>
        <v/>
      </c>
      <c r="L208" s="320">
        <v>8.0500000000000007</v>
      </c>
      <c r="M208" s="213"/>
      <c r="N208" s="297" t="str">
        <f>IF(ISNUMBER(L208),IF(ISBLANK(M208),"",IF(M208&gt;=L208,Lookup!$C$14,Lookup!$C$15)),Lookup!$C$13)</f>
        <v/>
      </c>
      <c r="O208" s="320">
        <v>8.0500000000000007</v>
      </c>
      <c r="P208" s="213"/>
      <c r="Q208" s="298" t="str">
        <f>IF(ISNUMBER(O208),IF(ISBLANK(P208),"",IF(P208&gt;=O208,Lookup!$C$14,Lookup!$C$15)),Lookup!$C$13)</f>
        <v/>
      </c>
    </row>
    <row r="209" spans="1:17" ht="30" customHeight="1" x14ac:dyDescent="0.3">
      <c r="A209" s="12">
        <v>95018</v>
      </c>
      <c r="B209" s="329" t="s">
        <v>740</v>
      </c>
      <c r="C209" s="327">
        <v>19.88</v>
      </c>
      <c r="D209" s="213"/>
      <c r="E209" s="213"/>
      <c r="F209" s="284" t="str">
        <f>IF(ISNUMBER(C209),IF(OR(AND(ISBLANK(D209),ISBLANK(E209)),AND(D209="No",ISBLANK(E209))),"",IF(AND(ISBLANK(D209),ISNUMBER(E209)),Lookup!$C$11,IF(AND(D209="Yes",ISBLANK(E209)),Lookup!$C$12,IF(AND(D209="Yes",E209&gt;=C209),Lookup!$C$7,IF(AND(D209="No",E209&gt;=C209),Lookup!$C$8,IF(AND(D209="Yes",E209&lt;C209),Lookup!$C$9,IF(AND(D209="No",E209&lt;C209),Lookup!$C$10,"UnknownCase"))))))),Lookup!$C$13)</f>
        <v/>
      </c>
      <c r="G209" s="327">
        <v>19.88</v>
      </c>
      <c r="H209" s="213"/>
      <c r="I209" s="213"/>
      <c r="J209" s="298" t="str">
        <f>IF(ISNUMBER(G209),IF(OR(AND(ISBLANK(H209),ISBLANK(I209)),AND(H209="No",ISBLANK(I209))),"",IF(AND(ISBLANK(H209),ISNUMBER(I209)),Lookup!$C$11,IF(AND(H209="Yes",ISBLANK(I209)),Lookup!$C$12,IF(AND(H209="Yes",I209&gt;=G209),Lookup!$C$7,IF(AND(H209="No",I209&gt;=G209),Lookup!$C$8,IF(AND(H209="Yes",I209&lt;G209),Lookup!$C$9,IF(AND(H209="No",I209&lt;G209),Lookup!$C$10,"UnknownCase"))))))),Lookup!$C$13)</f>
        <v/>
      </c>
      <c r="L209" s="320">
        <v>18.989999999999998</v>
      </c>
      <c r="M209" s="213"/>
      <c r="N209" s="297" t="str">
        <f>IF(ISNUMBER(L209),IF(ISBLANK(M209),"",IF(M209&gt;=L209,Lookup!$C$14,Lookup!$C$15)),Lookup!$C$13)</f>
        <v/>
      </c>
      <c r="O209" s="320">
        <v>18.989999999999998</v>
      </c>
      <c r="P209" s="213"/>
      <c r="Q209" s="298" t="str">
        <f>IF(ISNUMBER(O209),IF(ISBLANK(P209),"",IF(P209&gt;=O209,Lookup!$C$14,Lookup!$C$15)),Lookup!$C$13)</f>
        <v/>
      </c>
    </row>
    <row r="210" spans="1:17" ht="30" customHeight="1" x14ac:dyDescent="0.3">
      <c r="A210" s="12">
        <v>95024</v>
      </c>
      <c r="B210" s="329" t="s">
        <v>741</v>
      </c>
      <c r="C210" s="327">
        <v>7.92</v>
      </c>
      <c r="D210" s="213"/>
      <c r="E210" s="213"/>
      <c r="F210" s="284" t="str">
        <f>IF(ISNUMBER(C210),IF(OR(AND(ISBLANK(D210),ISBLANK(E210)),AND(D210="No",ISBLANK(E210))),"",IF(AND(ISBLANK(D210),ISNUMBER(E210)),Lookup!$C$11,IF(AND(D210="Yes",ISBLANK(E210)),Lookup!$C$12,IF(AND(D210="Yes",E210&gt;=C210),Lookup!$C$7,IF(AND(D210="No",E210&gt;=C210),Lookup!$C$8,IF(AND(D210="Yes",E210&lt;C210),Lookup!$C$9,IF(AND(D210="No",E210&lt;C210),Lookup!$C$10,"UnknownCase"))))))),Lookup!$C$13)</f>
        <v/>
      </c>
      <c r="G210" s="327">
        <v>7.92</v>
      </c>
      <c r="H210" s="213"/>
      <c r="I210" s="213"/>
      <c r="J210" s="298" t="str">
        <f>IF(ISNUMBER(G210),IF(OR(AND(ISBLANK(H210),ISBLANK(I210)),AND(H210="No",ISBLANK(I210))),"",IF(AND(ISBLANK(H210),ISNUMBER(I210)),Lookup!$C$11,IF(AND(H210="Yes",ISBLANK(I210)),Lookup!$C$12,IF(AND(H210="Yes",I210&gt;=G210),Lookup!$C$7,IF(AND(H210="No",I210&gt;=G210),Lookup!$C$8,IF(AND(H210="Yes",I210&lt;G210),Lookup!$C$9,IF(AND(H210="No",I210&lt;G210),Lookup!$C$10,"UnknownCase"))))))),Lookup!$C$13)</f>
        <v/>
      </c>
      <c r="L210" s="320">
        <v>7.37</v>
      </c>
      <c r="M210" s="213"/>
      <c r="N210" s="297" t="str">
        <f>IF(ISNUMBER(L210),IF(ISBLANK(M210),"",IF(M210&gt;=L210,Lookup!$C$14,Lookup!$C$15)),Lookup!$C$13)</f>
        <v/>
      </c>
      <c r="O210" s="320">
        <v>7.37</v>
      </c>
      <c r="P210" s="213"/>
      <c r="Q210" s="298" t="str">
        <f>IF(ISNUMBER(O210),IF(ISBLANK(P210),"",IF(P210&gt;=O210,Lookup!$C$14,Lookup!$C$15)),Lookup!$C$13)</f>
        <v/>
      </c>
    </row>
    <row r="211" spans="1:17" ht="30" customHeight="1" x14ac:dyDescent="0.3">
      <c r="A211" s="12">
        <v>95027</v>
      </c>
      <c r="B211" s="329" t="s">
        <v>742</v>
      </c>
      <c r="C211" s="327">
        <v>4.9400000000000004</v>
      </c>
      <c r="D211" s="213"/>
      <c r="E211" s="213"/>
      <c r="F211" s="284" t="str">
        <f>IF(ISNUMBER(C211),IF(OR(AND(ISBLANK(D211),ISBLANK(E211)),AND(D211="No",ISBLANK(E211))),"",IF(AND(ISBLANK(D211),ISNUMBER(E211)),Lookup!$C$11,IF(AND(D211="Yes",ISBLANK(E211)),Lookup!$C$12,IF(AND(D211="Yes",E211&gt;=C211),Lookup!$C$7,IF(AND(D211="No",E211&gt;=C211),Lookup!$C$8,IF(AND(D211="Yes",E211&lt;C211),Lookup!$C$9,IF(AND(D211="No",E211&lt;C211),Lookup!$C$10,"UnknownCase"))))))),Lookup!$C$13)</f>
        <v/>
      </c>
      <c r="G211" s="327">
        <v>4.9400000000000004</v>
      </c>
      <c r="H211" s="213"/>
      <c r="I211" s="213"/>
      <c r="J211" s="298" t="str">
        <f>IF(ISNUMBER(G211),IF(OR(AND(ISBLANK(H211),ISBLANK(I211)),AND(H211="No",ISBLANK(I211))),"",IF(AND(ISBLANK(H211),ISNUMBER(I211)),Lookup!$C$11,IF(AND(H211="Yes",ISBLANK(I211)),Lookup!$C$12,IF(AND(H211="Yes",I211&gt;=G211),Lookup!$C$7,IF(AND(H211="No",I211&gt;=G211),Lookup!$C$8,IF(AND(H211="Yes",I211&lt;G211),Lookup!$C$9,IF(AND(H211="No",I211&lt;G211),Lookup!$C$10,"UnknownCase"))))))),Lookup!$C$13)</f>
        <v/>
      </c>
      <c r="L211" s="320">
        <v>4.4800000000000004</v>
      </c>
      <c r="M211" s="213"/>
      <c r="N211" s="297" t="str">
        <f>IF(ISNUMBER(L211),IF(ISBLANK(M211),"",IF(M211&gt;=L211,Lookup!$C$14,Lookup!$C$15)),Lookup!$C$13)</f>
        <v/>
      </c>
      <c r="O211" s="320">
        <v>4.4800000000000004</v>
      </c>
      <c r="P211" s="213"/>
      <c r="Q211" s="298" t="str">
        <f>IF(ISNUMBER(O211),IF(ISBLANK(P211),"",IF(P211&gt;=O211,Lookup!$C$14,Lookup!$C$15)),Lookup!$C$13)</f>
        <v/>
      </c>
    </row>
    <row r="212" spans="1:17" ht="30" customHeight="1" x14ac:dyDescent="0.3">
      <c r="A212" s="12">
        <v>95028</v>
      </c>
      <c r="B212" s="329" t="s">
        <v>743</v>
      </c>
      <c r="C212" s="327">
        <v>12.53</v>
      </c>
      <c r="D212" s="213"/>
      <c r="E212" s="213"/>
      <c r="F212" s="284" t="str">
        <f>IF(ISNUMBER(C212),IF(OR(AND(ISBLANK(D212),ISBLANK(E212)),AND(D212="No",ISBLANK(E212))),"",IF(AND(ISBLANK(D212),ISNUMBER(E212)),Lookup!$C$11,IF(AND(D212="Yes",ISBLANK(E212)),Lookup!$C$12,IF(AND(D212="Yes",E212&gt;=C212),Lookup!$C$7,IF(AND(D212="No",E212&gt;=C212),Lookup!$C$8,IF(AND(D212="Yes",E212&lt;C212),Lookup!$C$9,IF(AND(D212="No",E212&lt;C212),Lookup!$C$10,"UnknownCase"))))))),Lookup!$C$13)</f>
        <v/>
      </c>
      <c r="G212" s="327">
        <v>12.53</v>
      </c>
      <c r="H212" s="213"/>
      <c r="I212" s="213"/>
      <c r="J212" s="298" t="str">
        <f>IF(ISNUMBER(G212),IF(OR(AND(ISBLANK(H212),ISBLANK(I212)),AND(H212="No",ISBLANK(I212))),"",IF(AND(ISBLANK(H212),ISNUMBER(I212)),Lookup!$C$11,IF(AND(H212="Yes",ISBLANK(I212)),Lookup!$C$12,IF(AND(H212="Yes",I212&gt;=G212),Lookup!$C$7,IF(AND(H212="No",I212&gt;=G212),Lookup!$C$8,IF(AND(H212="Yes",I212&lt;G212),Lookup!$C$9,IF(AND(H212="No",I212&lt;G212),Lookup!$C$10,"UnknownCase"))))))),Lookup!$C$13)</f>
        <v/>
      </c>
      <c r="L212" s="320">
        <v>11.86</v>
      </c>
      <c r="M212" s="213"/>
      <c r="N212" s="297" t="str">
        <f>IF(ISNUMBER(L212),IF(ISBLANK(M212),"",IF(M212&gt;=L212,Lookup!$C$14,Lookup!$C$15)),Lookup!$C$13)</f>
        <v/>
      </c>
      <c r="O212" s="320">
        <v>11.86</v>
      </c>
      <c r="P212" s="213"/>
      <c r="Q212" s="298" t="str">
        <f>IF(ISNUMBER(O212),IF(ISBLANK(P212),"",IF(P212&gt;=O212,Lookup!$C$14,Lookup!$C$15)),Lookup!$C$13)</f>
        <v/>
      </c>
    </row>
    <row r="213" spans="1:17" ht="30" customHeight="1" x14ac:dyDescent="0.3">
      <c r="A213" s="12">
        <v>95044</v>
      </c>
      <c r="B213" s="329" t="s">
        <v>744</v>
      </c>
      <c r="C213" s="327">
        <v>4.9400000000000004</v>
      </c>
      <c r="D213" s="213"/>
      <c r="E213" s="213"/>
      <c r="F213" s="284" t="str">
        <f>IF(ISNUMBER(C213),IF(OR(AND(ISBLANK(D213),ISBLANK(E213)),AND(D213="No",ISBLANK(E213))),"",IF(AND(ISBLANK(D213),ISNUMBER(E213)),Lookup!$C$11,IF(AND(D213="Yes",ISBLANK(E213)),Lookup!$C$12,IF(AND(D213="Yes",E213&gt;=C213),Lookup!$C$7,IF(AND(D213="No",E213&gt;=C213),Lookup!$C$8,IF(AND(D213="Yes",E213&lt;C213),Lookup!$C$9,IF(AND(D213="No",E213&lt;C213),Lookup!$C$10,"UnknownCase"))))))),Lookup!$C$13)</f>
        <v/>
      </c>
      <c r="G213" s="327">
        <v>4.9400000000000004</v>
      </c>
      <c r="H213" s="213"/>
      <c r="I213" s="213"/>
      <c r="J213" s="298" t="str">
        <f>IF(ISNUMBER(G213),IF(OR(AND(ISBLANK(H213),ISBLANK(I213)),AND(H213="No",ISBLANK(I213))),"",IF(AND(ISBLANK(H213),ISNUMBER(I213)),Lookup!$C$11,IF(AND(H213="Yes",ISBLANK(I213)),Lookup!$C$12,IF(AND(H213="Yes",I213&gt;=G213),Lookup!$C$7,IF(AND(H213="No",I213&gt;=G213),Lookup!$C$8,IF(AND(H213="Yes",I213&lt;G213),Lookup!$C$9,IF(AND(H213="No",I213&lt;G213),Lookup!$C$10,"UnknownCase"))))))),Lookup!$C$13)</f>
        <v/>
      </c>
      <c r="L213" s="320">
        <v>4.8</v>
      </c>
      <c r="M213" s="213"/>
      <c r="N213" s="297" t="str">
        <f>IF(ISNUMBER(L213),IF(ISBLANK(M213),"",IF(M213&gt;=L213,Lookup!$C$14,Lookup!$C$15)),Lookup!$C$13)</f>
        <v/>
      </c>
      <c r="O213" s="320">
        <v>4.8</v>
      </c>
      <c r="P213" s="213"/>
      <c r="Q213" s="298" t="str">
        <f>IF(ISNUMBER(O213),IF(ISBLANK(P213),"",IF(P213&gt;=O213,Lookup!$C$14,Lookup!$C$15)),Lookup!$C$13)</f>
        <v/>
      </c>
    </row>
    <row r="214" spans="1:17" ht="30" customHeight="1" x14ac:dyDescent="0.3">
      <c r="A214" s="12">
        <v>95056</v>
      </c>
      <c r="B214" s="329" t="s">
        <v>745</v>
      </c>
      <c r="C214" s="327">
        <v>51.81</v>
      </c>
      <c r="D214" s="213"/>
      <c r="E214" s="213"/>
      <c r="F214" s="284" t="str">
        <f>IF(ISNUMBER(C214),IF(OR(AND(ISBLANK(D214),ISBLANK(E214)),AND(D214="No",ISBLANK(E214))),"",IF(AND(ISBLANK(D214),ISNUMBER(E214)),Lookup!$C$11,IF(AND(D214="Yes",ISBLANK(E214)),Lookup!$C$12,IF(AND(D214="Yes",E214&gt;=C214),Lookup!$C$7,IF(AND(D214="No",E214&gt;=C214),Lookup!$C$8,IF(AND(D214="Yes",E214&lt;C214),Lookup!$C$9,IF(AND(D214="No",E214&lt;C214),Lookup!$C$10,"UnknownCase"))))))),Lookup!$C$13)</f>
        <v/>
      </c>
      <c r="G214" s="327">
        <v>51.81</v>
      </c>
      <c r="H214" s="213"/>
      <c r="I214" s="213"/>
      <c r="J214" s="298" t="str">
        <f>IF(ISNUMBER(G214),IF(OR(AND(ISBLANK(H214),ISBLANK(I214)),AND(H214="No",ISBLANK(I214))),"",IF(AND(ISBLANK(H214),ISNUMBER(I214)),Lookup!$C$11,IF(AND(H214="Yes",ISBLANK(I214)),Lookup!$C$12,IF(AND(H214="Yes",I214&gt;=G214),Lookup!$C$7,IF(AND(H214="No",I214&gt;=G214),Lookup!$C$8,IF(AND(H214="Yes",I214&lt;G214),Lookup!$C$9,IF(AND(H214="No",I214&lt;G214),Lookup!$C$10,"UnknownCase"))))))),Lookup!$C$13)</f>
        <v/>
      </c>
      <c r="L214" s="320">
        <v>50.99</v>
      </c>
      <c r="M214" s="213"/>
      <c r="N214" s="297" t="str">
        <f>IF(ISNUMBER(L214),IF(ISBLANK(M214),"",IF(M214&gt;=L214,Lookup!$C$14,Lookup!$C$15)),Lookup!$C$13)</f>
        <v/>
      </c>
      <c r="O214" s="320">
        <v>50.99</v>
      </c>
      <c r="P214" s="213"/>
      <c r="Q214" s="298" t="str">
        <f>IF(ISNUMBER(O214),IF(ISBLANK(P214),"",IF(P214&gt;=O214,Lookup!$C$14,Lookup!$C$15)),Lookup!$C$13)</f>
        <v/>
      </c>
    </row>
    <row r="215" spans="1:17" ht="30" customHeight="1" x14ac:dyDescent="0.3">
      <c r="A215" s="12">
        <v>95060</v>
      </c>
      <c r="B215" s="329" t="s">
        <v>746</v>
      </c>
      <c r="C215" s="327">
        <v>38.950000000000003</v>
      </c>
      <c r="D215" s="213"/>
      <c r="E215" s="213"/>
      <c r="F215" s="284" t="str">
        <f>IF(ISNUMBER(C215),IF(OR(AND(ISBLANK(D215),ISBLANK(E215)),AND(D215="No",ISBLANK(E215))),"",IF(AND(ISBLANK(D215),ISNUMBER(E215)),Lookup!$C$11,IF(AND(D215="Yes",ISBLANK(E215)),Lookup!$C$12,IF(AND(D215="Yes",E215&gt;=C215),Lookup!$C$7,IF(AND(D215="No",E215&gt;=C215),Lookup!$C$8,IF(AND(D215="Yes",E215&lt;C215),Lookup!$C$9,IF(AND(D215="No",E215&lt;C215),Lookup!$C$10,"UnknownCase"))))))),Lookup!$C$13)</f>
        <v/>
      </c>
      <c r="G215" s="327">
        <v>38.950000000000003</v>
      </c>
      <c r="H215" s="213"/>
      <c r="I215" s="213"/>
      <c r="J215" s="298" t="str">
        <f>IF(ISNUMBER(G215),IF(OR(AND(ISBLANK(H215),ISBLANK(I215)),AND(H215="No",ISBLANK(I215))),"",IF(AND(ISBLANK(H215),ISNUMBER(I215)),Lookup!$C$11,IF(AND(H215="Yes",ISBLANK(I215)),Lookup!$C$12,IF(AND(H215="Yes",I215&gt;=G215),Lookup!$C$7,IF(AND(H215="No",I215&gt;=G215),Lookup!$C$8,IF(AND(H215="Yes",I215&lt;G215),Lookup!$C$9,IF(AND(H215="No",I215&lt;G215),Lookup!$C$10,"UnknownCase"))))))),Lookup!$C$13)</f>
        <v/>
      </c>
      <c r="L215" s="320">
        <v>38.17</v>
      </c>
      <c r="M215" s="213"/>
      <c r="N215" s="297" t="str">
        <f>IF(ISNUMBER(L215),IF(ISBLANK(M215),"",IF(M215&gt;=L215,Lookup!$C$14,Lookup!$C$15)),Lookup!$C$13)</f>
        <v/>
      </c>
      <c r="O215" s="320">
        <v>38.17</v>
      </c>
      <c r="P215" s="213"/>
      <c r="Q215" s="298" t="str">
        <f>IF(ISNUMBER(O215),IF(ISBLANK(P215),"",IF(P215&gt;=O215,Lookup!$C$14,Lookup!$C$15)),Lookup!$C$13)</f>
        <v/>
      </c>
    </row>
    <row r="216" spans="1:17" ht="30" customHeight="1" x14ac:dyDescent="0.3">
      <c r="A216" s="12">
        <v>95065</v>
      </c>
      <c r="B216" s="329" t="s">
        <v>747</v>
      </c>
      <c r="C216" s="327">
        <v>28.71</v>
      </c>
      <c r="D216" s="213"/>
      <c r="E216" s="213"/>
      <c r="F216" s="284" t="str">
        <f>IF(ISNUMBER(C216),IF(OR(AND(ISBLANK(D216),ISBLANK(E216)),AND(D216="No",ISBLANK(E216))),"",IF(AND(ISBLANK(D216),ISNUMBER(E216)),Lookup!$C$11,IF(AND(D216="Yes",ISBLANK(E216)),Lookup!$C$12,IF(AND(D216="Yes",E216&gt;=C216),Lookup!$C$7,IF(AND(D216="No",E216&gt;=C216),Lookup!$C$8,IF(AND(D216="Yes",E216&lt;C216),Lookup!$C$9,IF(AND(D216="No",E216&lt;C216),Lookup!$C$10,"UnknownCase"))))))),Lookup!$C$13)</f>
        <v/>
      </c>
      <c r="G216" s="327">
        <v>28.71</v>
      </c>
      <c r="H216" s="213"/>
      <c r="I216" s="213"/>
      <c r="J216" s="298" t="str">
        <f>IF(ISNUMBER(G216),IF(OR(AND(ISBLANK(H216),ISBLANK(I216)),AND(H216="No",ISBLANK(I216))),"",IF(AND(ISBLANK(H216),ISNUMBER(I216)),Lookup!$C$11,IF(AND(H216="Yes",ISBLANK(I216)),Lookup!$C$12,IF(AND(H216="Yes",I216&gt;=G216),Lookup!$C$7,IF(AND(H216="No",I216&gt;=G216),Lookup!$C$8,IF(AND(H216="Yes",I216&lt;G216),Lookup!$C$9,IF(AND(H216="No",I216&lt;G216),Lookup!$C$10,"UnknownCase"))))))),Lookup!$C$13)</f>
        <v/>
      </c>
      <c r="L216" s="320">
        <v>28.22</v>
      </c>
      <c r="M216" s="213"/>
      <c r="N216" s="297" t="str">
        <f>IF(ISNUMBER(L216),IF(ISBLANK(M216),"",IF(M216&gt;=L216,Lookup!$C$14,Lookup!$C$15)),Lookup!$C$13)</f>
        <v/>
      </c>
      <c r="O216" s="320">
        <v>28.22</v>
      </c>
      <c r="P216" s="213"/>
      <c r="Q216" s="298" t="str">
        <f>IF(ISNUMBER(O216),IF(ISBLANK(P216),"",IF(P216&gt;=O216,Lookup!$C$14,Lookup!$C$15)),Lookup!$C$13)</f>
        <v/>
      </c>
    </row>
    <row r="217" spans="1:17" ht="30" customHeight="1" x14ac:dyDescent="0.3">
      <c r="A217" s="12">
        <v>95070</v>
      </c>
      <c r="B217" s="329" t="s">
        <v>748</v>
      </c>
      <c r="C217" s="327">
        <v>34.64</v>
      </c>
      <c r="D217" s="213"/>
      <c r="E217" s="213"/>
      <c r="F217" s="284" t="str">
        <f>IF(ISNUMBER(C217),IF(OR(AND(ISBLANK(D217),ISBLANK(E217)),AND(D217="No",ISBLANK(E217))),"",IF(AND(ISBLANK(D217),ISNUMBER(E217)),Lookup!$C$11,IF(AND(D217="Yes",ISBLANK(E217)),Lookup!$C$12,IF(AND(D217="Yes",E217&gt;=C217),Lookup!$C$7,IF(AND(D217="No",E217&gt;=C217),Lookup!$C$8,IF(AND(D217="Yes",E217&lt;C217),Lookup!$C$9,IF(AND(D217="No",E217&lt;C217),Lookup!$C$10,"UnknownCase"))))))),Lookup!$C$13)</f>
        <v/>
      </c>
      <c r="G217" s="327">
        <v>34.64</v>
      </c>
      <c r="H217" s="213"/>
      <c r="I217" s="213"/>
      <c r="J217" s="298" t="str">
        <f>IF(ISNUMBER(G217),IF(OR(AND(ISBLANK(H217),ISBLANK(I217)),AND(H217="No",ISBLANK(I217))),"",IF(AND(ISBLANK(H217),ISNUMBER(I217)),Lookup!$C$11,IF(AND(H217="Yes",ISBLANK(I217)),Lookup!$C$12,IF(AND(H217="Yes",I217&gt;=G217),Lookup!$C$7,IF(AND(H217="No",I217&gt;=G217),Lookup!$C$8,IF(AND(H217="Yes",I217&lt;G217),Lookup!$C$9,IF(AND(H217="No",I217&lt;G217),Lookup!$C$10,"UnknownCase"))))))),Lookup!$C$13)</f>
        <v/>
      </c>
      <c r="L217" s="320">
        <v>33.97</v>
      </c>
      <c r="M217" s="213"/>
      <c r="N217" s="297" t="str">
        <f>IF(ISNUMBER(L217),IF(ISBLANK(M217),"",IF(M217&gt;=L217,Lookup!$C$14,Lookup!$C$15)),Lookup!$C$13)</f>
        <v/>
      </c>
      <c r="O217" s="320">
        <v>33.97</v>
      </c>
      <c r="P217" s="213"/>
      <c r="Q217" s="298" t="str">
        <f>IF(ISNUMBER(O217),IF(ISBLANK(P217),"",IF(P217&gt;=O217,Lookup!$C$14,Lookup!$C$15)),Lookup!$C$13)</f>
        <v/>
      </c>
    </row>
    <row r="218" spans="1:17" ht="30" customHeight="1" x14ac:dyDescent="0.3">
      <c r="A218" s="330">
        <v>95115</v>
      </c>
      <c r="B218" s="331" t="s">
        <v>195</v>
      </c>
      <c r="C218" s="327">
        <v>10.220000000000001</v>
      </c>
      <c r="D218" s="133"/>
      <c r="E218" s="213"/>
      <c r="F218" s="284" t="str">
        <f>IF(ISNUMBER(C218),IF(OR(AND(ISBLANK(D218),ISBLANK(E218)),AND(D218="No",ISBLANK(E218))),"",IF(AND(ISBLANK(D218),ISNUMBER(E218)),Lookup!$C$11,IF(AND(D218="Yes",ISBLANK(E218)),Lookup!$C$12,IF(AND(D218="Yes",E218&gt;=C218),Lookup!$C$7,IF(AND(D218="No",E218&gt;=C218),Lookup!$C$8,IF(AND(D218="Yes",E218&lt;C218),Lookup!$C$9,IF(AND(D218="No",E218&lt;C218),Lookup!$C$10,"UnknownCase"))))))),Lookup!$C$13)</f>
        <v/>
      </c>
      <c r="G218" s="327">
        <v>10.220000000000001</v>
      </c>
      <c r="H218" s="133"/>
      <c r="I218" s="213"/>
      <c r="J218" s="284" t="str">
        <f>IF(ISNUMBER(G218),IF(OR(AND(ISBLANK(H218),ISBLANK(I218)),AND(H218="No",ISBLANK(I218))),"",IF(AND(ISBLANK(H218),ISNUMBER(I218)),Lookup!$C$11,IF(AND(H218="Yes",ISBLANK(I218)),Lookup!$C$12,IF(AND(H218="Yes",I218&gt;=G218),Lookup!$C$7,IF(AND(H218="No",I218&gt;=G218),Lookup!$C$8,IF(AND(H218="Yes",I218&lt;G218),Lookup!$C$9,IF(AND(H218="No",I218&lt;G218),Lookup!$C$10,"UnknownCase"))))))),Lookup!$C$13)</f>
        <v/>
      </c>
      <c r="L218" s="317">
        <v>10.25</v>
      </c>
      <c r="M218" s="213"/>
      <c r="N218" s="7" t="str">
        <f>IF(ISNUMBER(L218),IF(ISBLANK(M218),"",IF(M218&gt;=L218,Lookup!$C$14,Lookup!$C$15)),Lookup!$C$13)</f>
        <v/>
      </c>
      <c r="O218" s="317">
        <v>10.25</v>
      </c>
      <c r="P218" s="213"/>
      <c r="Q218" s="284" t="str">
        <f>IF(ISNUMBER(O218),IF(ISBLANK(P218),"",IF(P218&gt;=O218,Lookup!$C$14,Lookup!$C$15)),Lookup!$C$13)</f>
        <v/>
      </c>
    </row>
    <row r="219" spans="1:17" ht="30" customHeight="1" x14ac:dyDescent="0.3">
      <c r="A219" s="330">
        <v>95117</v>
      </c>
      <c r="B219" s="331" t="s">
        <v>196</v>
      </c>
      <c r="C219" s="327">
        <v>12.2</v>
      </c>
      <c r="D219" s="133"/>
      <c r="E219" s="213"/>
      <c r="F219" s="284" t="str">
        <f>IF(ISNUMBER(C219),IF(OR(AND(ISBLANK(D219),ISBLANK(E219)),AND(D219="No",ISBLANK(E219))),"",IF(AND(ISBLANK(D219),ISNUMBER(E219)),Lookup!$C$11,IF(AND(D219="Yes",ISBLANK(E219)),Lookup!$C$12,IF(AND(D219="Yes",E219&gt;=C219),Lookup!$C$7,IF(AND(D219="No",E219&gt;=C219),Lookup!$C$8,IF(AND(D219="Yes",E219&lt;C219),Lookup!$C$9,IF(AND(D219="No",E219&lt;C219),Lookup!$C$10,"UnknownCase"))))))),Lookup!$C$13)</f>
        <v/>
      </c>
      <c r="G219" s="327">
        <v>12.2</v>
      </c>
      <c r="H219" s="133"/>
      <c r="I219" s="213"/>
      <c r="J219" s="284" t="str">
        <f>IF(ISNUMBER(G219),IF(OR(AND(ISBLANK(H219),ISBLANK(I219)),AND(H219="No",ISBLANK(I219))),"",IF(AND(ISBLANK(H219),ISNUMBER(I219)),Lookup!$C$11,IF(AND(H219="Yes",ISBLANK(I219)),Lookup!$C$12,IF(AND(H219="Yes",I219&gt;=G219),Lookup!$C$7,IF(AND(H219="No",I219&gt;=G219),Lookup!$C$8,IF(AND(H219="Yes",I219&lt;G219),Lookup!$C$9,IF(AND(H219="No",I219&lt;G219),Lookup!$C$10,"UnknownCase"))))))),Lookup!$C$13)</f>
        <v/>
      </c>
      <c r="L219" s="317">
        <v>11.86</v>
      </c>
      <c r="M219" s="213"/>
      <c r="N219" s="7" t="str">
        <f>IF(ISNUMBER(L219),IF(ISBLANK(M219),"",IF(M219&gt;=L219,Lookup!$C$14,Lookup!$C$15)),Lookup!$C$13)</f>
        <v/>
      </c>
      <c r="O219" s="317">
        <v>11.86</v>
      </c>
      <c r="P219" s="213"/>
      <c r="Q219" s="284" t="str">
        <f>IF(ISNUMBER(O219),IF(ISBLANK(P219),"",IF(P219&gt;=O219,Lookup!$C$14,Lookup!$C$15)),Lookup!$C$13)</f>
        <v/>
      </c>
    </row>
    <row r="220" spans="1:17" ht="30" customHeight="1" x14ac:dyDescent="0.3">
      <c r="A220" s="12">
        <v>95249</v>
      </c>
      <c r="B220" s="329" t="s">
        <v>728</v>
      </c>
      <c r="C220" s="327">
        <v>64.66</v>
      </c>
      <c r="D220" s="213"/>
      <c r="E220" s="213"/>
      <c r="F220" s="284" t="str">
        <f>IF(ISNUMBER(C220),IF(OR(AND(ISBLANK(D220),ISBLANK(E220)),AND(D220="No",ISBLANK(E220))),"",IF(AND(ISBLANK(D220),ISNUMBER(E220)),Lookup!$C$11,IF(AND(D220="Yes",ISBLANK(E220)),Lookup!$C$12,IF(AND(D220="Yes",E220&gt;=C220),Lookup!$C$7,IF(AND(D220="No",E220&gt;=C220),Lookup!$C$8,IF(AND(D220="Yes",E220&lt;C220),Lookup!$C$9,IF(AND(D220="No",E220&lt;C220),Lookup!$C$10,"UnknownCase"))))))),Lookup!$C$13)</f>
        <v/>
      </c>
      <c r="G220" s="327">
        <v>64.66</v>
      </c>
      <c r="H220" s="213"/>
      <c r="I220" s="213"/>
      <c r="J220" s="298" t="str">
        <f>IF(ISNUMBER(G220),IF(OR(AND(ISBLANK(H220),ISBLANK(I220)),AND(H220="No",ISBLANK(I220))),"",IF(AND(ISBLANK(H220),ISNUMBER(I220)),Lookup!$C$11,IF(AND(H220="Yes",ISBLANK(I220)),Lookup!$C$12,IF(AND(H220="Yes",I220&gt;=G220),Lookup!$C$7,IF(AND(H220="No",I220&gt;=G220),Lookup!$C$8,IF(AND(H220="Yes",I220&lt;G220),Lookup!$C$9,IF(AND(H220="No",I220&lt;G220),Lookup!$C$10,"UnknownCase"))))))),Lookup!$C$13)</f>
        <v/>
      </c>
      <c r="L220" s="319">
        <v>63.48</v>
      </c>
      <c r="M220" s="213"/>
      <c r="N220" s="297" t="str">
        <f>IF(ISNUMBER(L220),IF(ISBLANK(M220),"",IF(M220&gt;=L220,Lookup!$C$14,Lookup!$C$15)),Lookup!$C$13)</f>
        <v/>
      </c>
      <c r="O220" s="319">
        <v>63.48</v>
      </c>
      <c r="P220" s="213"/>
      <c r="Q220" s="298" t="str">
        <f>IF(ISNUMBER(O220),IF(ISBLANK(P220),"",IF(P220&gt;=O220,Lookup!$C$14,Lookup!$C$15)),Lookup!$C$13)</f>
        <v/>
      </c>
    </row>
    <row r="221" spans="1:17" ht="30" customHeight="1" x14ac:dyDescent="0.3">
      <c r="A221" s="12">
        <v>95250</v>
      </c>
      <c r="B221" s="329" t="s">
        <v>729</v>
      </c>
      <c r="C221" s="327">
        <v>146.22999999999999</v>
      </c>
      <c r="D221" s="213"/>
      <c r="E221" s="213"/>
      <c r="F221" s="284" t="str">
        <f>IF(ISNUMBER(C221),IF(OR(AND(ISBLANK(D221),ISBLANK(E221)),AND(D221="No",ISBLANK(E221))),"",IF(AND(ISBLANK(D221),ISNUMBER(E221)),Lookup!$C$11,IF(AND(D221="Yes",ISBLANK(E221)),Lookup!$C$12,IF(AND(D221="Yes",E221&gt;=C221),Lookup!$C$7,IF(AND(D221="No",E221&gt;=C221),Lookup!$C$8,IF(AND(D221="Yes",E221&lt;C221),Lookup!$C$9,IF(AND(D221="No",E221&lt;C221),Lookup!$C$10,"UnknownCase"))))))),Lookup!$C$13)</f>
        <v/>
      </c>
      <c r="G221" s="327">
        <v>146.22999999999999</v>
      </c>
      <c r="H221" s="213"/>
      <c r="I221" s="213"/>
      <c r="J221" s="298" t="str">
        <f>IF(ISNUMBER(G221),IF(OR(AND(ISBLANK(H221),ISBLANK(I221)),AND(H221="No",ISBLANK(I221))),"",IF(AND(ISBLANK(H221),ISNUMBER(I221)),Lookup!$C$11,IF(AND(H221="Yes",ISBLANK(I221)),Lookup!$C$12,IF(AND(H221="Yes",I221&gt;=G221),Lookup!$C$7,IF(AND(H221="No",I221&gt;=G221),Lookup!$C$8,IF(AND(H221="Yes",I221&lt;G221),Lookup!$C$9,IF(AND(H221="No",I221&lt;G221),Lookup!$C$10,"UnknownCase"))))))),Lookup!$C$13)</f>
        <v/>
      </c>
      <c r="L221" s="317">
        <v>138.24</v>
      </c>
      <c r="M221" s="213"/>
      <c r="N221" s="297" t="str">
        <f>IF(ISNUMBER(L221),IF(ISBLANK(M221),"",IF(M221&gt;=L221,Lookup!$C$14,Lookup!$C$15)),Lookup!$C$13)</f>
        <v/>
      </c>
      <c r="O221" s="317">
        <v>138.24</v>
      </c>
      <c r="P221" s="213"/>
      <c r="Q221" s="298" t="str">
        <f>IF(ISNUMBER(O221),IF(ISBLANK(P221),"",IF(P221&gt;=O221,Lookup!$C$14,Lookup!$C$15)),Lookup!$C$13)</f>
        <v/>
      </c>
    </row>
    <row r="222" spans="1:17" ht="30" customHeight="1" x14ac:dyDescent="0.3">
      <c r="A222" s="12">
        <v>95251</v>
      </c>
      <c r="B222" s="329" t="s">
        <v>730</v>
      </c>
      <c r="C222" s="327">
        <v>34.35</v>
      </c>
      <c r="D222" s="213"/>
      <c r="E222" s="213"/>
      <c r="F222" s="284" t="str">
        <f>IF(ISNUMBER(C222),IF(OR(AND(ISBLANK(D222),ISBLANK(E222)),AND(D222="No",ISBLANK(E222))),"",IF(AND(ISBLANK(D222),ISNUMBER(E222)),Lookup!$C$11,IF(AND(D222="Yes",ISBLANK(E222)),Lookup!$C$12,IF(AND(D222="Yes",E222&gt;=C222),Lookup!$C$7,IF(AND(D222="No",E222&gt;=C222),Lookup!$C$8,IF(AND(D222="Yes",E222&lt;C222),Lookup!$C$9,IF(AND(D222="No",E222&lt;C222),Lookup!$C$10,"UnknownCase"))))))),Lookup!$C$13)</f>
        <v/>
      </c>
      <c r="G222" s="327">
        <v>34.35</v>
      </c>
      <c r="H222" s="213"/>
      <c r="I222" s="213"/>
      <c r="J222" s="298" t="str">
        <f>IF(ISNUMBER(G222),IF(OR(AND(ISBLANK(H222),ISBLANK(I222)),AND(H222="No",ISBLANK(I222))),"",IF(AND(ISBLANK(H222),ISNUMBER(I222)),Lookup!$C$11,IF(AND(H222="Yes",ISBLANK(I222)),Lookup!$C$12,IF(AND(H222="Yes",I222&gt;=G222),Lookup!$C$7,IF(AND(H222="No",I222&gt;=G222),Lookup!$C$8,IF(AND(H222="Yes",I222&lt;G222),Lookup!$C$9,IF(AND(H222="No",I222&lt;G222),Lookup!$C$10,"UnknownCase"))))))),Lookup!$C$13)</f>
        <v/>
      </c>
      <c r="L222" s="317">
        <v>33.380000000000003</v>
      </c>
      <c r="M222" s="213"/>
      <c r="N222" s="297" t="str">
        <f>IF(ISNUMBER(L222),IF(ISBLANK(M222),"",IF(M222&gt;=L222,Lookup!$C$14,Lookup!$C$15)),Lookup!$C$13)</f>
        <v/>
      </c>
      <c r="O222" s="317">
        <v>33.380000000000003</v>
      </c>
      <c r="P222" s="213"/>
      <c r="Q222" s="298" t="str">
        <f>IF(ISNUMBER(O222),IF(ISBLANK(P222),"",IF(P222&gt;=O222,Lookup!$C$14,Lookup!$C$15)),Lookup!$C$13)</f>
        <v/>
      </c>
    </row>
    <row r="223" spans="1:17" ht="30" customHeight="1" x14ac:dyDescent="0.3">
      <c r="A223" s="333">
        <v>96015</v>
      </c>
      <c r="B223" s="331" t="s">
        <v>197</v>
      </c>
      <c r="C223" s="300" t="s">
        <v>14</v>
      </c>
      <c r="D223" s="285"/>
      <c r="E223" s="286"/>
      <c r="F223" s="284" t="str">
        <f>IF(ISNUMBER(C223),IF(OR(AND(ISBLANK(D223),ISBLANK(E223)),AND(D223="No",ISBLANK(E223))),"",IF(AND(ISBLANK(D223),ISNUMBER(E223)),Lookup!$C$11,IF(AND(D223="Yes",ISBLANK(E223)),Lookup!$C$12,IF(AND(D223="Yes",E223&gt;=C223),Lookup!$C$7,IF(AND(D223="No",E223&gt;=C223),Lookup!$C$8,IF(AND(D223="Yes",E223&lt;C223),Lookup!$C$9,IF(AND(D223="No",E223&lt;C223),Lookup!$C$10,"UnknownCase"))))))),Lookup!$C$13)</f>
        <v>No Medicare Fee Available</v>
      </c>
      <c r="G223" s="300" t="s">
        <v>14</v>
      </c>
      <c r="H223" s="285"/>
      <c r="I223" s="286"/>
      <c r="J223" s="284" t="str">
        <f>IF(ISNUMBER(G223),IF(OR(AND(ISBLANK(H223),ISBLANK(I223)),AND(H223="No",ISBLANK(I223))),"",IF(AND(ISBLANK(H223),ISNUMBER(I223)),Lookup!$C$11,IF(AND(H223="Yes",ISBLANK(I223)),Lookup!$C$12,IF(AND(H223="Yes",I223&gt;=G223),Lookup!$C$7,IF(AND(H223="No",I223&gt;=G223),Lookup!$C$8,IF(AND(H223="Yes",I223&lt;G223),Lookup!$C$9,IF(AND(H223="No",I223&lt;G223),Lookup!$C$10,"UnknownCase"))))))),Lookup!$C$13)</f>
        <v>No Medicare Fee Available</v>
      </c>
      <c r="L223" s="300" t="s">
        <v>14</v>
      </c>
      <c r="M223" s="286"/>
      <c r="N223" s="7" t="str">
        <f>IF(ISNUMBER(L223),IF(ISBLANK(M223),"",IF(M223&gt;=L223,Lookup!$C$14,Lookup!$C$15)),Lookup!$C$13)</f>
        <v>No Medicare Fee Available</v>
      </c>
      <c r="O223" s="300" t="s">
        <v>14</v>
      </c>
      <c r="P223" s="286"/>
      <c r="Q223" s="284" t="str">
        <f>IF(ISNUMBER(O223),IF(ISBLANK(P223),"",IF(P223&gt;=O223,Lookup!$C$14,Lookup!$C$15)),Lookup!$C$13)</f>
        <v>No Medicare Fee Available</v>
      </c>
    </row>
    <row r="224" spans="1:17" ht="30" customHeight="1" x14ac:dyDescent="0.3">
      <c r="A224" s="333">
        <v>96105</v>
      </c>
      <c r="B224" s="331" t="s">
        <v>198</v>
      </c>
      <c r="C224" s="327">
        <v>95.99</v>
      </c>
      <c r="D224" s="133"/>
      <c r="E224" s="213"/>
      <c r="F224" s="284" t="str">
        <f>IF(ISNUMBER(C224),IF(OR(AND(ISBLANK(D224),ISBLANK(E224)),AND(D224="No",ISBLANK(E224))),"",IF(AND(ISBLANK(D224),ISNUMBER(E224)),Lookup!$C$11,IF(AND(D224="Yes",ISBLANK(E224)),Lookup!$C$12,IF(AND(D224="Yes",E224&gt;=C224),Lookup!$C$7,IF(AND(D224="No",E224&gt;=C224),Lookup!$C$8,IF(AND(D224="Yes",E224&lt;C224),Lookup!$C$9,IF(AND(D224="No",E224&lt;C224),Lookup!$C$10,"UnknownCase"))))))),Lookup!$C$13)</f>
        <v/>
      </c>
      <c r="G224" s="327">
        <v>95.99</v>
      </c>
      <c r="H224" s="133"/>
      <c r="I224" s="213"/>
      <c r="J224" s="284" t="str">
        <f>IF(ISNUMBER(G224),IF(OR(AND(ISBLANK(H224),ISBLANK(I224)),AND(H224="No",ISBLANK(I224))),"",IF(AND(ISBLANK(H224),ISNUMBER(I224)),Lookup!$C$11,IF(AND(H224="Yes",ISBLANK(I224)),Lookup!$C$12,IF(AND(H224="Yes",I224&gt;=G224),Lookup!$C$7,IF(AND(H224="No",I224&gt;=G224),Lookup!$C$8,IF(AND(H224="Yes",I224&lt;G224),Lookup!$C$9,IF(AND(H224="No",I224&lt;G224),Lookup!$C$10,"UnknownCase"))))))),Lookup!$C$13)</f>
        <v/>
      </c>
      <c r="L224" s="317">
        <v>93.93</v>
      </c>
      <c r="M224" s="213"/>
      <c r="N224" s="7" t="str">
        <f>IF(ISNUMBER(L224),IF(ISBLANK(M224),"",IF(M224&gt;=L224,Lookup!$C$14,Lookup!$C$15)),Lookup!$C$13)</f>
        <v/>
      </c>
      <c r="O224" s="317">
        <v>93.93</v>
      </c>
      <c r="P224" s="213"/>
      <c r="Q224" s="284" t="str">
        <f>IF(ISNUMBER(O224),IF(ISBLANK(P224),"",IF(P224&gt;=O224,Lookup!$C$14,Lookup!$C$15)),Lookup!$C$13)</f>
        <v/>
      </c>
    </row>
    <row r="225" spans="1:17" ht="30" customHeight="1" x14ac:dyDescent="0.3">
      <c r="A225" s="330">
        <v>96110</v>
      </c>
      <c r="B225" s="331" t="s">
        <v>199</v>
      </c>
      <c r="C225" s="300" t="s">
        <v>14</v>
      </c>
      <c r="D225" s="285"/>
      <c r="E225" s="286"/>
      <c r="F225" s="284" t="str">
        <f>IF(ISNUMBER(C225),IF(OR(AND(ISBLANK(D225),ISBLANK(E225)),AND(D225="No",ISBLANK(E225))),"",IF(AND(ISBLANK(D225),ISNUMBER(E225)),Lookup!$C$11,IF(AND(D225="Yes",ISBLANK(E225)),Lookup!$C$12,IF(AND(D225="Yes",E225&gt;=C225),Lookup!$C$7,IF(AND(D225="No",E225&gt;=C225),Lookup!$C$8,IF(AND(D225="Yes",E225&lt;C225),Lookup!$C$9,IF(AND(D225="No",E225&lt;C225),Lookup!$C$10,"UnknownCase"))))))),Lookup!$C$13)</f>
        <v>No Medicare Fee Available</v>
      </c>
      <c r="G225" s="300" t="s">
        <v>14</v>
      </c>
      <c r="H225" s="285"/>
      <c r="I225" s="286"/>
      <c r="J225" s="284" t="str">
        <f>IF(ISNUMBER(G225),IF(OR(AND(ISBLANK(H225),ISBLANK(I225)),AND(H225="No",ISBLANK(I225))),"",IF(AND(ISBLANK(H225),ISNUMBER(I225)),Lookup!$C$11,IF(AND(H225="Yes",ISBLANK(I225)),Lookup!$C$12,IF(AND(H225="Yes",I225&gt;=G225),Lookup!$C$7,IF(AND(H225="No",I225&gt;=G225),Lookup!$C$8,IF(AND(H225="Yes",I225&lt;G225),Lookup!$C$9,IF(AND(H225="No",I225&lt;G225),Lookup!$C$10,"UnknownCase"))))))),Lookup!$C$13)</f>
        <v>No Medicare Fee Available</v>
      </c>
      <c r="L225" s="300" t="s">
        <v>14</v>
      </c>
      <c r="M225" s="286"/>
      <c r="N225" s="7" t="str">
        <f>IF(ISNUMBER(L225),IF(ISBLANK(M225),"",IF(M225&gt;=L225,Lookup!$C$14,Lookup!$C$15)),Lookup!$C$13)</f>
        <v>No Medicare Fee Available</v>
      </c>
      <c r="O225" s="300" t="s">
        <v>14</v>
      </c>
      <c r="P225" s="286"/>
      <c r="Q225" s="284" t="str">
        <f>IF(ISNUMBER(O225),IF(ISBLANK(P225),"",IF(P225&gt;=O225,Lookup!$C$14,Lookup!$C$15)),Lookup!$C$13)</f>
        <v>No Medicare Fee Available</v>
      </c>
    </row>
    <row r="226" spans="1:17" ht="30" customHeight="1" x14ac:dyDescent="0.3">
      <c r="A226" s="330">
        <v>96127</v>
      </c>
      <c r="B226" s="331" t="s">
        <v>200</v>
      </c>
      <c r="C226" s="327">
        <v>4.6100000000000003</v>
      </c>
      <c r="D226" s="133"/>
      <c r="E226" s="213"/>
      <c r="F226" s="284" t="str">
        <f>IF(ISNUMBER(C226),IF(OR(AND(ISBLANK(D226),ISBLANK(E226)),AND(D226="No",ISBLANK(E226))),"",IF(AND(ISBLANK(D226),ISNUMBER(E226)),Lookup!$C$11,IF(AND(D226="Yes",ISBLANK(E226)),Lookup!$C$12,IF(AND(D226="Yes",E226&gt;=C226),Lookup!$C$7,IF(AND(D226="No",E226&gt;=C226),Lookup!$C$8,IF(AND(D226="Yes",E226&lt;C226),Lookup!$C$9,IF(AND(D226="No",E226&lt;C226),Lookup!$C$10,"UnknownCase"))))))),Lookup!$C$13)</f>
        <v/>
      </c>
      <c r="G226" s="327">
        <v>4.6100000000000003</v>
      </c>
      <c r="H226" s="133"/>
      <c r="I226" s="213"/>
      <c r="J226" s="284" t="str">
        <f>IF(ISNUMBER(G226),IF(OR(AND(ISBLANK(H226),ISBLANK(I226)),AND(H226="No",ISBLANK(I226))),"",IF(AND(ISBLANK(H226),ISNUMBER(I226)),Lookup!$C$11,IF(AND(H226="Yes",ISBLANK(I226)),Lookup!$C$12,IF(AND(H226="Yes",I226&gt;=G226),Lookup!$C$7,IF(AND(H226="No",I226&gt;=G226),Lookup!$C$8,IF(AND(H226="Yes",I226&lt;G226),Lookup!$C$9,IF(AND(H226="No",I226&lt;G226),Lookup!$C$10,"UnknownCase"))))))),Lookup!$C$13)</f>
        <v/>
      </c>
      <c r="L226" s="320">
        <v>4.4800000000000004</v>
      </c>
      <c r="M226" s="213"/>
      <c r="N226" s="7" t="str">
        <f>IF(ISNUMBER(L226),IF(ISBLANK(M226),"",IF(M226&gt;=L226,Lookup!$C$14,Lookup!$C$15)),Lookup!$C$13)</f>
        <v/>
      </c>
      <c r="O226" s="320">
        <v>4.4800000000000004</v>
      </c>
      <c r="P226" s="213"/>
      <c r="Q226" s="284" t="str">
        <f>IF(ISNUMBER(O226),IF(ISBLANK(P226),"",IF(P226&gt;=O226,Lookup!$C$14,Lookup!$C$15)),Lookup!$C$13)</f>
        <v/>
      </c>
    </row>
    <row r="227" spans="1:17" ht="30" customHeight="1" x14ac:dyDescent="0.3">
      <c r="A227" s="12">
        <v>96130</v>
      </c>
      <c r="B227" s="329" t="s">
        <v>749</v>
      </c>
      <c r="C227" s="327">
        <v>120.15</v>
      </c>
      <c r="D227" s="213"/>
      <c r="E227" s="213"/>
      <c r="F227" s="284" t="str">
        <f>IF(ISNUMBER(C227),IF(OR(AND(ISBLANK(D227),ISBLANK(E227)),AND(D227="No",ISBLANK(E227))),"",IF(AND(ISBLANK(D227),ISNUMBER(E227)),Lookup!$C$11,IF(AND(D227="Yes",ISBLANK(E227)),Lookup!$C$12,IF(AND(D227="Yes",E227&gt;=C227),Lookup!$C$7,IF(AND(D227="No",E227&gt;=C227),Lookup!$C$8,IF(AND(D227="Yes",E227&lt;C227),Lookup!$C$9,IF(AND(D227="No",E227&lt;C227),Lookup!$C$10,"UnknownCase"))))))),Lookup!$C$13)</f>
        <v/>
      </c>
      <c r="G227" s="327">
        <v>120.15</v>
      </c>
      <c r="H227" s="213"/>
      <c r="I227" s="213"/>
      <c r="J227" s="298" t="str">
        <f>IF(ISNUMBER(G227),IF(OR(AND(ISBLANK(H227),ISBLANK(I227)),AND(H227="No",ISBLANK(I227))),"",IF(AND(ISBLANK(H227),ISNUMBER(I227)),Lookup!$C$11,IF(AND(H227="Yes",ISBLANK(I227)),Lookup!$C$12,IF(AND(H227="Yes",I227&gt;=G227),Lookup!$C$7,IF(AND(H227="No",I227&gt;=G227),Lookup!$C$8,IF(AND(H227="Yes",I227&lt;G227),Lookup!$C$9,IF(AND(H227="No",I227&lt;G227),Lookup!$C$10,"UnknownCase"))))))),Lookup!$C$13)</f>
        <v/>
      </c>
      <c r="L227" s="317">
        <v>117.71</v>
      </c>
      <c r="M227" s="213"/>
      <c r="N227" s="297" t="str">
        <f>IF(ISNUMBER(L227),IF(ISBLANK(M227),"",IF(M227&gt;=L227,Lookup!$C$14,Lookup!$C$15)),Lookup!$C$13)</f>
        <v/>
      </c>
      <c r="O227" s="317">
        <v>117.71</v>
      </c>
      <c r="P227" s="213"/>
      <c r="Q227" s="298" t="str">
        <f>IF(ISNUMBER(O227),IF(ISBLANK(P227),"",IF(P227&gt;=O227,Lookup!$C$14,Lookup!$C$15)),Lookup!$C$13)</f>
        <v/>
      </c>
    </row>
    <row r="228" spans="1:17" ht="30" customHeight="1" x14ac:dyDescent="0.3">
      <c r="A228" s="12">
        <v>96131</v>
      </c>
      <c r="B228" s="329" t="s">
        <v>750</v>
      </c>
      <c r="C228" s="327">
        <v>85.9</v>
      </c>
      <c r="D228" s="213"/>
      <c r="E228" s="213"/>
      <c r="F228" s="284" t="str">
        <f>IF(ISNUMBER(C228),IF(OR(AND(ISBLANK(D228),ISBLANK(E228)),AND(D228="No",ISBLANK(E228))),"",IF(AND(ISBLANK(D228),ISNUMBER(E228)),Lookup!$C$11,IF(AND(D228="Yes",ISBLANK(E228)),Lookup!$C$12,IF(AND(D228="Yes",E228&gt;=C228),Lookup!$C$7,IF(AND(D228="No",E228&gt;=C228),Lookup!$C$8,IF(AND(D228="Yes",E228&lt;C228),Lookup!$C$9,IF(AND(D228="No",E228&lt;C228),Lookup!$C$10,"UnknownCase"))))))),Lookup!$C$13)</f>
        <v/>
      </c>
      <c r="G228" s="327">
        <v>85.9</v>
      </c>
      <c r="H228" s="213"/>
      <c r="I228" s="213"/>
      <c r="J228" s="298" t="str">
        <f>IF(ISNUMBER(G228),IF(OR(AND(ISBLANK(H228),ISBLANK(I228)),AND(H228="No",ISBLANK(I228))),"",IF(AND(ISBLANK(H228),ISNUMBER(I228)),Lookup!$C$11,IF(AND(H228="Yes",ISBLANK(I228)),Lookup!$C$12,IF(AND(H228="Yes",I228&gt;=G228),Lookup!$C$7,IF(AND(H228="No",I228&gt;=G228),Lookup!$C$8,IF(AND(H228="Yes",I228&lt;G228),Lookup!$C$9,IF(AND(H228="No",I228&lt;G228),Lookup!$C$10,"UnknownCase"))))))),Lookup!$C$13)</f>
        <v/>
      </c>
      <c r="L228" s="317">
        <v>83.17</v>
      </c>
      <c r="M228" s="213"/>
      <c r="N228" s="297" t="str">
        <f>IF(ISNUMBER(L228),IF(ISBLANK(M228),"",IF(M228&gt;=L228,Lookup!$C$14,Lookup!$C$15)),Lookup!$C$13)</f>
        <v/>
      </c>
      <c r="O228" s="317">
        <v>83.17</v>
      </c>
      <c r="P228" s="213"/>
      <c r="Q228" s="298" t="str">
        <f>IF(ISNUMBER(O228),IF(ISBLANK(P228),"",IF(P228&gt;=O228,Lookup!$C$14,Lookup!$C$15)),Lookup!$C$13)</f>
        <v/>
      </c>
    </row>
    <row r="229" spans="1:17" ht="30" customHeight="1" x14ac:dyDescent="0.3">
      <c r="A229" s="12">
        <v>96132</v>
      </c>
      <c r="B229" s="329" t="s">
        <v>751</v>
      </c>
      <c r="C229" s="327">
        <v>128.44999999999999</v>
      </c>
      <c r="D229" s="213"/>
      <c r="E229" s="213"/>
      <c r="F229" s="284" t="str">
        <f>IF(ISNUMBER(C229),IF(OR(AND(ISBLANK(D229),ISBLANK(E229)),AND(D229="No",ISBLANK(E229))),"",IF(AND(ISBLANK(D229),ISNUMBER(E229)),Lookup!$C$11,IF(AND(D229="Yes",ISBLANK(E229)),Lookup!$C$12,IF(AND(D229="Yes",E229&gt;=C229),Lookup!$C$7,IF(AND(D229="No",E229&gt;=C229),Lookup!$C$8,IF(AND(D229="Yes",E229&lt;C229),Lookup!$C$9,IF(AND(D229="No",E229&lt;C229),Lookup!$C$10,"UnknownCase"))))))),Lookup!$C$13)</f>
        <v/>
      </c>
      <c r="G229" s="327">
        <v>128.44999999999999</v>
      </c>
      <c r="H229" s="213"/>
      <c r="I229" s="213"/>
      <c r="J229" s="298" t="str">
        <f>IF(ISNUMBER(G229),IF(OR(AND(ISBLANK(H229),ISBLANK(I229)),AND(H229="No",ISBLANK(I229))),"",IF(AND(ISBLANK(H229),ISNUMBER(I229)),Lookup!$C$11,IF(AND(H229="Yes",ISBLANK(I229)),Lookup!$C$12,IF(AND(H229="Yes",I229&gt;=G229),Lookup!$C$7,IF(AND(H229="No",I229&gt;=G229),Lookup!$C$8,IF(AND(H229="Yes",I229&lt;G229),Lookup!$C$9,IF(AND(H229="No",I229&lt;G229),Lookup!$C$10,"UnknownCase"))))))),Lookup!$C$13)</f>
        <v/>
      </c>
      <c r="L229" s="317">
        <v>125.45</v>
      </c>
      <c r="M229" s="213"/>
      <c r="N229" s="297" t="str">
        <f>IF(ISNUMBER(L229),IF(ISBLANK(M229),"",IF(M229&gt;=L229,Lookup!$C$14,Lookup!$C$15)),Lookup!$C$13)</f>
        <v/>
      </c>
      <c r="O229" s="317">
        <v>125.45</v>
      </c>
      <c r="P229" s="213"/>
      <c r="Q229" s="298" t="str">
        <f>IF(ISNUMBER(O229),IF(ISBLANK(P229),"",IF(P229&gt;=O229,Lookup!$C$14,Lookup!$C$15)),Lookup!$C$13)</f>
        <v/>
      </c>
    </row>
    <row r="230" spans="1:17" ht="30" customHeight="1" x14ac:dyDescent="0.3">
      <c r="A230" s="12">
        <v>96133</v>
      </c>
      <c r="B230" s="329" t="s">
        <v>752</v>
      </c>
      <c r="C230" s="327">
        <v>97.46</v>
      </c>
      <c r="D230" s="213"/>
      <c r="E230" s="213"/>
      <c r="F230" s="284" t="str">
        <f>IF(ISNUMBER(C230),IF(OR(AND(ISBLANK(D230),ISBLANK(E230)),AND(D230="No",ISBLANK(E230))),"",IF(AND(ISBLANK(D230),ISNUMBER(E230)),Lookup!$C$11,IF(AND(D230="Yes",ISBLANK(E230)),Lookup!$C$12,IF(AND(D230="Yes",E230&gt;=C230),Lookup!$C$7,IF(AND(D230="No",E230&gt;=C230),Lookup!$C$8,IF(AND(D230="Yes",E230&lt;C230),Lookup!$C$9,IF(AND(D230="No",E230&lt;C230),Lookup!$C$10,"UnknownCase"))))))),Lookup!$C$13)</f>
        <v/>
      </c>
      <c r="G230" s="327">
        <v>97.46</v>
      </c>
      <c r="H230" s="213"/>
      <c r="I230" s="213"/>
      <c r="J230" s="298" t="str">
        <f>IF(ISNUMBER(G230),IF(OR(AND(ISBLANK(H230),ISBLANK(I230)),AND(H230="No",ISBLANK(I230))),"",IF(AND(ISBLANK(H230),ISNUMBER(I230)),Lookup!$C$11,IF(AND(H230="Yes",ISBLANK(I230)),Lookup!$C$12,IF(AND(H230="Yes",I230&gt;=G230),Lookup!$C$7,IF(AND(H230="No",I230&gt;=G230),Lookup!$C$8,IF(AND(H230="Yes",I230&lt;G230),Lookup!$C$9,IF(AND(H230="No",I230&lt;G230),Lookup!$C$10,"UnknownCase"))))))),Lookup!$C$13)</f>
        <v/>
      </c>
      <c r="L230" s="317">
        <v>93.76</v>
      </c>
      <c r="M230" s="213"/>
      <c r="N230" s="297" t="str">
        <f>IF(ISNUMBER(L230),IF(ISBLANK(M230),"",IF(M230&gt;=L230,Lookup!$C$14,Lookup!$C$15)),Lookup!$C$13)</f>
        <v/>
      </c>
      <c r="O230" s="317">
        <v>93.76</v>
      </c>
      <c r="P230" s="213"/>
      <c r="Q230" s="298" t="str">
        <f>IF(ISNUMBER(O230),IF(ISBLANK(P230),"",IF(P230&gt;=O230,Lookup!$C$14,Lookup!$C$15)),Lookup!$C$13)</f>
        <v/>
      </c>
    </row>
    <row r="231" spans="1:17" ht="30" customHeight="1" x14ac:dyDescent="0.3">
      <c r="A231" s="12">
        <v>96150</v>
      </c>
      <c r="B231" s="329" t="s">
        <v>731</v>
      </c>
      <c r="C231" s="300" t="s">
        <v>14</v>
      </c>
      <c r="D231" s="285"/>
      <c r="E231" s="286"/>
      <c r="F231" s="284" t="str">
        <f>IF(ISNUMBER(C231),IF(OR(AND(ISBLANK(D231),ISBLANK(E231)),AND(D231="No",ISBLANK(E231))),"",IF(AND(ISBLANK(D231),ISNUMBER(E231)),Lookup!$C$11,IF(AND(D231="Yes",ISBLANK(E231)),Lookup!$C$12,IF(AND(D231="Yes",E231&gt;=C231),Lookup!$C$7,IF(AND(D231="No",E231&gt;=C231),Lookup!$C$8,IF(AND(D231="Yes",E231&lt;C231),Lookup!$C$9,IF(AND(D231="No",E231&lt;C231),Lookup!$C$10,"UnknownCase"))))))),Lookup!$C$13)</f>
        <v>No Medicare Fee Available</v>
      </c>
      <c r="G231" s="300" t="s">
        <v>14</v>
      </c>
      <c r="H231" s="285"/>
      <c r="I231" s="286"/>
      <c r="J231" s="298" t="str">
        <f>IF(ISNUMBER(G231),IF(OR(AND(ISBLANK(H231),ISBLANK(I231)),AND(H231="No",ISBLANK(I231))),"",IF(AND(ISBLANK(H231),ISNUMBER(I231)),Lookup!$C$11,IF(AND(H231="Yes",ISBLANK(I231)),Lookup!$C$12,IF(AND(H231="Yes",I231&gt;=G231),Lookup!$C$7,IF(AND(H231="No",I231&gt;=G231),Lookup!$C$8,IF(AND(H231="Yes",I231&lt;G231),Lookup!$C$9,IF(AND(H231="No",I231&lt;G231),Lookup!$C$10,"UnknownCase"))))))),Lookup!$C$13)</f>
        <v>No Medicare Fee Available</v>
      </c>
      <c r="L231" s="300" t="s">
        <v>14</v>
      </c>
      <c r="M231" s="286"/>
      <c r="N231" s="297" t="str">
        <f>IF(ISNUMBER(L231),IF(ISBLANK(M231),"",IF(M231&gt;=L231,Lookup!$C$14,Lookup!$C$15)),Lookup!$C$13)</f>
        <v>No Medicare Fee Available</v>
      </c>
      <c r="O231" s="300" t="s">
        <v>14</v>
      </c>
      <c r="P231" s="286"/>
      <c r="Q231" s="298" t="str">
        <f>IF(ISNUMBER(O231),IF(ISBLANK(P231),"",IF(P231&gt;=O231,Lookup!$C$14,Lookup!$C$15)),Lookup!$C$13)</f>
        <v>No Medicare Fee Available</v>
      </c>
    </row>
    <row r="232" spans="1:17" ht="30" customHeight="1" x14ac:dyDescent="0.3">
      <c r="A232" s="12">
        <v>96151</v>
      </c>
      <c r="B232" s="329" t="s">
        <v>732</v>
      </c>
      <c r="C232" s="300" t="s">
        <v>14</v>
      </c>
      <c r="D232" s="285"/>
      <c r="E232" s="286"/>
      <c r="F232" s="284" t="str">
        <f>IF(ISNUMBER(C232),IF(OR(AND(ISBLANK(D232),ISBLANK(E232)),AND(D232="No",ISBLANK(E232))),"",IF(AND(ISBLANK(D232),ISNUMBER(E232)),Lookup!$C$11,IF(AND(D232="Yes",ISBLANK(E232)),Lookup!$C$12,IF(AND(D232="Yes",E232&gt;=C232),Lookup!$C$7,IF(AND(D232="No",E232&gt;=C232),Lookup!$C$8,IF(AND(D232="Yes",E232&lt;C232),Lookup!$C$9,IF(AND(D232="No",E232&lt;C232),Lookup!$C$10,"UnknownCase"))))))),Lookup!$C$13)</f>
        <v>No Medicare Fee Available</v>
      </c>
      <c r="G232" s="300" t="s">
        <v>14</v>
      </c>
      <c r="H232" s="285"/>
      <c r="I232" s="286"/>
      <c r="J232" s="298" t="str">
        <f>IF(ISNUMBER(G232),IF(OR(AND(ISBLANK(H232),ISBLANK(I232)),AND(H232="No",ISBLANK(I232))),"",IF(AND(ISBLANK(H232),ISNUMBER(I232)),Lookup!$C$11,IF(AND(H232="Yes",ISBLANK(I232)),Lookup!$C$12,IF(AND(H232="Yes",I232&gt;=G232),Lookup!$C$7,IF(AND(H232="No",I232&gt;=G232),Lookup!$C$8,IF(AND(H232="Yes",I232&lt;G232),Lookup!$C$9,IF(AND(H232="No",I232&lt;G232),Lookup!$C$10,"UnknownCase"))))))),Lookup!$C$13)</f>
        <v>No Medicare Fee Available</v>
      </c>
      <c r="L232" s="300" t="s">
        <v>14</v>
      </c>
      <c r="M232" s="286"/>
      <c r="N232" s="297" t="str">
        <f>IF(ISNUMBER(L232),IF(ISBLANK(M232),"",IF(M232&gt;=L232,Lookup!$C$14,Lookup!$C$15)),Lookup!$C$13)</f>
        <v>No Medicare Fee Available</v>
      </c>
      <c r="O232" s="300" t="s">
        <v>14</v>
      </c>
      <c r="P232" s="286"/>
      <c r="Q232" s="298" t="str">
        <f>IF(ISNUMBER(O232),IF(ISBLANK(P232),"",IF(P232&gt;=O232,Lookup!$C$14,Lookup!$C$15)),Lookup!$C$13)</f>
        <v>No Medicare Fee Available</v>
      </c>
    </row>
    <row r="233" spans="1:17" ht="30" customHeight="1" x14ac:dyDescent="0.3">
      <c r="A233" s="330">
        <v>96156</v>
      </c>
      <c r="B233" s="331" t="s">
        <v>201</v>
      </c>
      <c r="C233" s="327">
        <v>99.22</v>
      </c>
      <c r="D233" s="133"/>
      <c r="E233" s="213"/>
      <c r="F233" s="284" t="str">
        <f>IF(ISNUMBER(C233),IF(OR(AND(ISBLANK(D233),ISBLANK(E233)),AND(D233="No",ISBLANK(E233))),"",IF(AND(ISBLANK(D233),ISNUMBER(E233)),Lookup!$C$11,IF(AND(D233="Yes",ISBLANK(E233)),Lookup!$C$12,IF(AND(D233="Yes",E233&gt;=C233),Lookup!$C$7,IF(AND(D233="No",E233&gt;=C233),Lookup!$C$8,IF(AND(D233="Yes",E233&lt;C233),Lookup!$C$9,IF(AND(D233="No",E233&lt;C233),Lookup!$C$10,"UnknownCase"))))))),Lookup!$C$13)</f>
        <v/>
      </c>
      <c r="G233" s="327">
        <v>99.22</v>
      </c>
      <c r="H233" s="133"/>
      <c r="I233" s="213"/>
      <c r="J233" s="284" t="str">
        <f>IF(ISNUMBER(G233),IF(OR(AND(ISBLANK(H233),ISBLANK(I233)),AND(H233="No",ISBLANK(I233))),"",IF(AND(ISBLANK(H233),ISNUMBER(I233)),Lookup!$C$11,IF(AND(H233="Yes",ISBLANK(I233)),Lookup!$C$12,IF(AND(H233="Yes",I233&gt;=G233),Lookup!$C$7,IF(AND(H233="No",I233&gt;=G233),Lookup!$C$8,IF(AND(H233="Yes",I233&lt;G233),Lookup!$C$9,IF(AND(H233="No",I233&lt;G233),Lookup!$C$10,"UnknownCase"))))))),Lookup!$C$13)</f>
        <v/>
      </c>
      <c r="L233" s="320">
        <v>99.37</v>
      </c>
      <c r="M233" s="213"/>
      <c r="N233" s="7" t="str">
        <f>IF(ISNUMBER(L233),IF(ISBLANK(M233),"",IF(M233&gt;=L233,Lookup!$C$14,Lookup!$C$15)),Lookup!$C$13)</f>
        <v/>
      </c>
      <c r="O233" s="320">
        <v>99.37</v>
      </c>
      <c r="P233" s="213"/>
      <c r="Q233" s="284" t="str">
        <f>IF(ISNUMBER(O233),IF(ISBLANK(P233),"",IF(P233&gt;=O233,Lookup!$C$14,Lookup!$C$15)),Lookup!$C$13)</f>
        <v/>
      </c>
    </row>
    <row r="234" spans="1:17" ht="30" customHeight="1" x14ac:dyDescent="0.3">
      <c r="A234" s="333">
        <v>96158</v>
      </c>
      <c r="B234" s="331" t="s">
        <v>202</v>
      </c>
      <c r="C234" s="327">
        <v>67.180000000000007</v>
      </c>
      <c r="D234" s="133"/>
      <c r="E234" s="213"/>
      <c r="F234" s="284" t="str">
        <f>IF(ISNUMBER(C234),IF(OR(AND(ISBLANK(D234),ISBLANK(E234)),AND(D234="No",ISBLANK(E234))),"",IF(AND(ISBLANK(D234),ISNUMBER(E234)),Lookup!$C$11,IF(AND(D234="Yes",ISBLANK(E234)),Lookup!$C$12,IF(AND(D234="Yes",E234&gt;=C234),Lookup!$C$7,IF(AND(D234="No",E234&gt;=C234),Lookup!$C$8,IF(AND(D234="Yes",E234&lt;C234),Lookup!$C$9,IF(AND(D234="No",E234&lt;C234),Lookup!$C$10,"UnknownCase"))))))),Lookup!$C$13)</f>
        <v/>
      </c>
      <c r="G234" s="327">
        <v>67.180000000000007</v>
      </c>
      <c r="H234" s="133"/>
      <c r="I234" s="213"/>
      <c r="J234" s="284" t="str">
        <f>IF(ISNUMBER(G234),IF(OR(AND(ISBLANK(H234),ISBLANK(I234)),AND(H234="No",ISBLANK(I234))),"",IF(AND(ISBLANK(H234),ISNUMBER(I234)),Lookup!$C$11,IF(AND(H234="Yes",ISBLANK(I234)),Lookup!$C$12,IF(AND(H234="Yes",I234&gt;=G234),Lookup!$C$7,IF(AND(H234="No",I234&gt;=G234),Lookup!$C$8,IF(AND(H234="Yes",I234&lt;G234),Lookup!$C$9,IF(AND(H234="No",I234&lt;G234),Lookup!$C$10,"UnknownCase"))))))),Lookup!$C$13)</f>
        <v/>
      </c>
      <c r="L234" s="320">
        <v>68.2</v>
      </c>
      <c r="M234" s="213"/>
      <c r="N234" s="7" t="str">
        <f>IF(ISNUMBER(L234),IF(ISBLANK(M234),"",IF(M234&gt;=L234,Lookup!$C$14,Lookup!$C$15)),Lookup!$C$13)</f>
        <v/>
      </c>
      <c r="O234" s="320">
        <v>68.2</v>
      </c>
      <c r="P234" s="213"/>
      <c r="Q234" s="284" t="str">
        <f>IF(ISNUMBER(O234),IF(ISBLANK(P234),"",IF(P234&gt;=O234,Lookup!$C$14,Lookup!$C$15)),Lookup!$C$13)</f>
        <v/>
      </c>
    </row>
    <row r="235" spans="1:17" ht="30" customHeight="1" x14ac:dyDescent="0.3">
      <c r="A235" s="333">
        <v>96159</v>
      </c>
      <c r="B235" s="331" t="s">
        <v>203</v>
      </c>
      <c r="C235" s="327">
        <v>22.73</v>
      </c>
      <c r="D235" s="133"/>
      <c r="E235" s="213"/>
      <c r="F235" s="284" t="str">
        <f>IF(ISNUMBER(C235),IF(OR(AND(ISBLANK(D235),ISBLANK(E235)),AND(D235="No",ISBLANK(E235))),"",IF(AND(ISBLANK(D235),ISNUMBER(E235)),Lookup!$C$11,IF(AND(D235="Yes",ISBLANK(E235)),Lookup!$C$12,IF(AND(D235="Yes",E235&gt;=C235),Lookup!$C$7,IF(AND(D235="No",E235&gt;=C235),Lookup!$C$8,IF(AND(D235="Yes",E235&lt;C235),Lookup!$C$9,IF(AND(D235="No",E235&lt;C235),Lookup!$C$10,"UnknownCase"))))))),Lookup!$C$13)</f>
        <v/>
      </c>
      <c r="G235" s="327">
        <v>22.73</v>
      </c>
      <c r="H235" s="133"/>
      <c r="I235" s="213"/>
      <c r="J235" s="284" t="str">
        <f>IF(ISNUMBER(G235),IF(OR(AND(ISBLANK(H235),ISBLANK(I235)),AND(H235="No",ISBLANK(I235))),"",IF(AND(ISBLANK(H235),ISNUMBER(I235)),Lookup!$C$11,IF(AND(H235="Yes",ISBLANK(I235)),Lookup!$C$12,IF(AND(H235="Yes",I235&gt;=G235),Lookup!$C$7,IF(AND(H235="No",I235&gt;=G235),Lookup!$C$8,IF(AND(H235="Yes",I235&lt;G235),Lookup!$C$9,IF(AND(H235="No",I235&lt;G235),Lookup!$C$10,"UnknownCase"))))))),Lookup!$C$13)</f>
        <v/>
      </c>
      <c r="L235" s="320">
        <v>23.39</v>
      </c>
      <c r="M235" s="213"/>
      <c r="N235" s="7" t="str">
        <f>IF(ISNUMBER(L235),IF(ISBLANK(M235),"",IF(M235&gt;=L235,Lookup!$C$14,Lookup!$C$15)),Lookup!$C$13)</f>
        <v/>
      </c>
      <c r="O235" s="320">
        <v>23.39</v>
      </c>
      <c r="P235" s="213"/>
      <c r="Q235" s="284" t="str">
        <f>IF(ISNUMBER(O235),IF(ISBLANK(P235),"",IF(P235&gt;=O235,Lookup!$C$14,Lookup!$C$15)),Lookup!$C$13)</f>
        <v/>
      </c>
    </row>
    <row r="236" spans="1:17" ht="30" customHeight="1" x14ac:dyDescent="0.3">
      <c r="A236" s="330">
        <v>96160</v>
      </c>
      <c r="B236" s="331" t="s">
        <v>204</v>
      </c>
      <c r="C236" s="327">
        <v>2.97</v>
      </c>
      <c r="D236" s="133"/>
      <c r="E236" s="213"/>
      <c r="F236" s="284" t="str">
        <f>IF(ISNUMBER(C236),IF(OR(AND(ISBLANK(D236),ISBLANK(E236)),AND(D236="No",ISBLANK(E236))),"",IF(AND(ISBLANK(D236),ISNUMBER(E236)),Lookup!$C$11,IF(AND(D236="Yes",ISBLANK(E236)),Lookup!$C$12,IF(AND(D236="Yes",E236&gt;=C236),Lookup!$C$7,IF(AND(D236="No",E236&gt;=C236),Lookup!$C$8,IF(AND(D236="Yes",E236&lt;C236),Lookup!$C$9,IF(AND(D236="No",E236&lt;C236),Lookup!$C$10,"UnknownCase"))))))),Lookup!$C$13)</f>
        <v/>
      </c>
      <c r="G236" s="327">
        <v>2.97</v>
      </c>
      <c r="H236" s="133"/>
      <c r="I236" s="213"/>
      <c r="J236" s="284" t="str">
        <f>IF(ISNUMBER(G236),IF(OR(AND(ISBLANK(H236),ISBLANK(I236)),AND(H236="No",ISBLANK(I236))),"",IF(AND(ISBLANK(H236),ISNUMBER(I236)),Lookup!$C$11,IF(AND(H236="Yes",ISBLANK(I236)),Lookup!$C$12,IF(AND(H236="Yes",I236&gt;=G236),Lookup!$C$7,IF(AND(H236="No",I236&gt;=G236),Lookup!$C$8,IF(AND(H236="Yes",I236&lt;G236),Lookup!$C$9,IF(AND(H236="No",I236&lt;G236),Lookup!$C$10,"UnknownCase"))))))),Lookup!$C$13)</f>
        <v/>
      </c>
      <c r="L236" s="320">
        <v>2.89</v>
      </c>
      <c r="M236" s="213"/>
      <c r="N236" s="7" t="str">
        <f>IF(ISNUMBER(L236),IF(ISBLANK(M236),"",IF(M236&gt;=L236,Lookup!$C$14,Lookup!$C$15)),Lookup!$C$13)</f>
        <v/>
      </c>
      <c r="O236" s="320">
        <v>2.89</v>
      </c>
      <c r="P236" s="213"/>
      <c r="Q236" s="284" t="str">
        <f>IF(ISNUMBER(O236),IF(ISBLANK(P236),"",IF(P236&gt;=O236,Lookup!$C$14,Lookup!$C$15)),Lookup!$C$13)</f>
        <v/>
      </c>
    </row>
    <row r="237" spans="1:17" ht="30" customHeight="1" x14ac:dyDescent="0.3">
      <c r="A237" s="330">
        <v>96161</v>
      </c>
      <c r="B237" s="331" t="s">
        <v>205</v>
      </c>
      <c r="C237" s="327">
        <v>2.97</v>
      </c>
      <c r="D237" s="133"/>
      <c r="E237" s="213"/>
      <c r="F237" s="284" t="str">
        <f>IF(ISNUMBER(C237),IF(OR(AND(ISBLANK(D237),ISBLANK(E237)),AND(D237="No",ISBLANK(E237))),"",IF(AND(ISBLANK(D237),ISNUMBER(E237)),Lookup!$C$11,IF(AND(D237="Yes",ISBLANK(E237)),Lookup!$C$12,IF(AND(D237="Yes",E237&gt;=C237),Lookup!$C$7,IF(AND(D237="No",E237&gt;=C237),Lookup!$C$8,IF(AND(D237="Yes",E237&lt;C237),Lookup!$C$9,IF(AND(D237="No",E237&lt;C237),Lookup!$C$10,"UnknownCase"))))))),Lookup!$C$13)</f>
        <v/>
      </c>
      <c r="G237" s="327">
        <v>2.97</v>
      </c>
      <c r="H237" s="133"/>
      <c r="I237" s="213"/>
      <c r="J237" s="284" t="str">
        <f>IF(ISNUMBER(G237),IF(OR(AND(ISBLANK(H237),ISBLANK(I237)),AND(H237="No",ISBLANK(I237))),"",IF(AND(ISBLANK(H237),ISNUMBER(I237)),Lookup!$C$11,IF(AND(H237="Yes",ISBLANK(I237)),Lookup!$C$12,IF(AND(H237="Yes",I237&gt;=G237),Lookup!$C$7,IF(AND(H237="No",I237&gt;=G237),Lookup!$C$8,IF(AND(H237="Yes",I237&lt;G237),Lookup!$C$9,IF(AND(H237="No",I237&lt;G237),Lookup!$C$10,"UnknownCase"))))))),Lookup!$C$13)</f>
        <v/>
      </c>
      <c r="L237" s="320">
        <v>2.89</v>
      </c>
      <c r="M237" s="213"/>
      <c r="N237" s="7" t="str">
        <f>IF(ISNUMBER(L237),IF(ISBLANK(M237),"",IF(M237&gt;=L237,Lookup!$C$14,Lookup!$C$15)),Lookup!$C$13)</f>
        <v/>
      </c>
      <c r="O237" s="320">
        <v>2.89</v>
      </c>
      <c r="P237" s="213"/>
      <c r="Q237" s="284" t="str">
        <f>IF(ISNUMBER(O237),IF(ISBLANK(P237),"",IF(P237&gt;=O237,Lookup!$C$14,Lookup!$C$15)),Lookup!$C$13)</f>
        <v/>
      </c>
    </row>
    <row r="238" spans="1:17" ht="30" customHeight="1" x14ac:dyDescent="0.3">
      <c r="A238" s="12">
        <v>96164</v>
      </c>
      <c r="B238" s="329" t="s">
        <v>733</v>
      </c>
      <c r="C238" s="327">
        <v>10.35</v>
      </c>
      <c r="D238" s="213"/>
      <c r="E238" s="213"/>
      <c r="F238" s="284" t="str">
        <f>IF(ISNUMBER(C238),IF(OR(AND(ISBLANK(D238),ISBLANK(E238)),AND(D238="No",ISBLANK(E238))),"",IF(AND(ISBLANK(D238),ISNUMBER(E238)),Lookup!$C$11,IF(AND(D238="Yes",ISBLANK(E238)),Lookup!$C$12,IF(AND(D238="Yes",E238&gt;=C238),Lookup!$C$7,IF(AND(D238="No",E238&gt;=C238),Lookup!$C$8,IF(AND(D238="Yes",E238&lt;C238),Lookup!$C$9,IF(AND(D238="No",E238&lt;C238),Lookup!$C$10,"UnknownCase"))))))),Lookup!$C$13)</f>
        <v/>
      </c>
      <c r="G238" s="327">
        <v>10.35</v>
      </c>
      <c r="H238" s="213"/>
      <c r="I238" s="213"/>
      <c r="J238" s="298" t="str">
        <f>IF(ISNUMBER(G238),IF(OR(AND(ISBLANK(H238),ISBLANK(I238)),AND(H238="No",ISBLANK(I238))),"",IF(AND(ISBLANK(H238),ISNUMBER(I238)),Lookup!$C$11,IF(AND(H238="Yes",ISBLANK(I238)),Lookup!$C$12,IF(AND(H238="Yes",I238&gt;=G238),Lookup!$C$7,IF(AND(H238="No",I238&gt;=G238),Lookup!$C$8,IF(AND(H238="Yes",I238&lt;G238),Lookup!$C$9,IF(AND(H238="No",I238&lt;G238),Lookup!$C$10,"UnknownCase"))))))),Lookup!$C$13)</f>
        <v/>
      </c>
      <c r="L238" s="317">
        <v>10.38</v>
      </c>
      <c r="M238" s="213"/>
      <c r="N238" s="297" t="str">
        <f>IF(ISNUMBER(L238),IF(ISBLANK(M238),"",IF(M238&gt;=L238,Lookup!$C$14,Lookup!$C$15)),Lookup!$C$13)</f>
        <v/>
      </c>
      <c r="O238" s="317">
        <v>10.38</v>
      </c>
      <c r="P238" s="213"/>
      <c r="Q238" s="298" t="str">
        <f>IF(ISNUMBER(O238),IF(ISBLANK(P238),"",IF(P238&gt;=O238,Lookup!$C$14,Lookup!$C$15)),Lookup!$C$13)</f>
        <v/>
      </c>
    </row>
    <row r="239" spans="1:17" ht="30" customHeight="1" x14ac:dyDescent="0.3">
      <c r="A239" s="12">
        <v>96165</v>
      </c>
      <c r="B239" s="329" t="s">
        <v>734</v>
      </c>
      <c r="C239" s="327">
        <v>4.68</v>
      </c>
      <c r="D239" s="213"/>
      <c r="E239" s="213"/>
      <c r="F239" s="284" t="str">
        <f>IF(ISNUMBER(C239),IF(OR(AND(ISBLANK(D239),ISBLANK(E239)),AND(D239="No",ISBLANK(E239))),"",IF(AND(ISBLANK(D239),ISNUMBER(E239)),Lookup!$C$11,IF(AND(D239="Yes",ISBLANK(E239)),Lookup!$C$12,IF(AND(D239="Yes",E239&gt;=C239),Lookup!$C$7,IF(AND(D239="No",E239&gt;=C239),Lookup!$C$8,IF(AND(D239="Yes",E239&lt;C239),Lookup!$C$9,IF(AND(D239="No",E239&lt;C239),Lookup!$C$10,"UnknownCase"))))))),Lookup!$C$13)</f>
        <v/>
      </c>
      <c r="G239" s="327">
        <v>4.68</v>
      </c>
      <c r="H239" s="213"/>
      <c r="I239" s="213"/>
      <c r="J239" s="298" t="str">
        <f>IF(ISNUMBER(G239),IF(OR(AND(ISBLANK(H239),ISBLANK(I239)),AND(H239="No",ISBLANK(I239))),"",IF(AND(ISBLANK(H239),ISNUMBER(I239)),Lookup!$C$11,IF(AND(H239="Yes",ISBLANK(I239)),Lookup!$C$12,IF(AND(H239="Yes",I239&gt;=G239),Lookup!$C$7,IF(AND(H239="No",I239&gt;=G239),Lookup!$C$8,IF(AND(H239="Yes",I239&lt;G239),Lookup!$C$9,IF(AND(H239="No",I239&lt;G239),Lookup!$C$10,"UnknownCase"))))))),Lookup!$C$13)</f>
        <v/>
      </c>
      <c r="L239" s="317">
        <v>4.87</v>
      </c>
      <c r="M239" s="213"/>
      <c r="N239" s="297" t="str">
        <f>IF(ISNUMBER(L239),IF(ISBLANK(M239),"",IF(M239&gt;=L239,Lookup!$C$14,Lookup!$C$15)),Lookup!$C$13)</f>
        <v/>
      </c>
      <c r="O239" s="317">
        <v>4.87</v>
      </c>
      <c r="P239" s="213"/>
      <c r="Q239" s="298" t="str">
        <f>IF(ISNUMBER(O239),IF(ISBLANK(P239),"",IF(P239&gt;=O239,Lookup!$C$14,Lookup!$C$15)),Lookup!$C$13)</f>
        <v/>
      </c>
    </row>
    <row r="240" spans="1:17" ht="30" customHeight="1" x14ac:dyDescent="0.3">
      <c r="A240" s="12">
        <v>96167</v>
      </c>
      <c r="B240" s="329" t="s">
        <v>735</v>
      </c>
      <c r="C240" s="327">
        <v>70.86</v>
      </c>
      <c r="D240" s="213"/>
      <c r="E240" s="213"/>
      <c r="F240" s="284" t="str">
        <f>IF(ISNUMBER(C240),IF(OR(AND(ISBLANK(D240),ISBLANK(E240)),AND(D240="No",ISBLANK(E240))),"",IF(AND(ISBLANK(D240),ISNUMBER(E240)),Lookup!$C$11,IF(AND(D240="Yes",ISBLANK(E240)),Lookup!$C$12,IF(AND(D240="Yes",E240&gt;=C240),Lookup!$C$7,IF(AND(D240="No",E240&gt;=C240),Lookup!$C$8,IF(AND(D240="Yes",E240&lt;C240),Lookup!$C$9,IF(AND(D240="No",E240&lt;C240),Lookup!$C$10,"UnknownCase"))))))),Lookup!$C$13)</f>
        <v/>
      </c>
      <c r="G240" s="327">
        <v>70.86</v>
      </c>
      <c r="H240" s="213"/>
      <c r="I240" s="213"/>
      <c r="J240" s="298" t="str">
        <f>IF(ISNUMBER(G240),IF(OR(AND(ISBLANK(H240),ISBLANK(I240)),AND(H240="No",ISBLANK(I240))),"",IF(AND(ISBLANK(H240),ISNUMBER(I240)),Lookup!$C$11,IF(AND(H240="Yes",ISBLANK(I240)),Lookup!$C$12,IF(AND(H240="Yes",I240&gt;=G240),Lookup!$C$7,IF(AND(H240="No",I240&gt;=G240),Lookup!$C$8,IF(AND(H240="Yes",I240&lt;G240),Lookup!$C$9,IF(AND(H240="No",I240&lt;G240),Lookup!$C$10,"UnknownCase"))))))),Lookup!$C$13)</f>
        <v/>
      </c>
      <c r="L240" s="317">
        <v>72.430000000000007</v>
      </c>
      <c r="M240" s="213"/>
      <c r="N240" s="297" t="str">
        <f>IF(ISNUMBER(L240),IF(ISBLANK(M240),"",IF(M240&gt;=L240,Lookup!$C$14,Lookup!$C$15)),Lookup!$C$13)</f>
        <v/>
      </c>
      <c r="O240" s="317">
        <v>72.430000000000007</v>
      </c>
      <c r="P240" s="213"/>
      <c r="Q240" s="298" t="str">
        <f>IF(ISNUMBER(O240),IF(ISBLANK(P240),"",IF(P240&gt;=O240,Lookup!$C$14,Lookup!$C$15)),Lookup!$C$13)</f>
        <v/>
      </c>
    </row>
    <row r="241" spans="1:17" ht="30" customHeight="1" x14ac:dyDescent="0.3">
      <c r="A241" s="12">
        <v>96168</v>
      </c>
      <c r="B241" s="329" t="s">
        <v>736</v>
      </c>
      <c r="C241" s="327">
        <v>25.41</v>
      </c>
      <c r="D241" s="213"/>
      <c r="E241" s="213"/>
      <c r="F241" s="284" t="str">
        <f>IF(ISNUMBER(C241),IF(OR(AND(ISBLANK(D241),ISBLANK(E241)),AND(D241="No",ISBLANK(E241))),"",IF(AND(ISBLANK(D241),ISNUMBER(E241)),Lookup!$C$11,IF(AND(D241="Yes",ISBLANK(E241)),Lookup!$C$12,IF(AND(D241="Yes",E241&gt;=C241),Lookup!$C$7,IF(AND(D241="No",E241&gt;=C241),Lookup!$C$8,IF(AND(D241="Yes",E241&lt;C241),Lookup!$C$9,IF(AND(D241="No",E241&lt;C241),Lookup!$C$10,"UnknownCase"))))))),Lookup!$C$13)</f>
        <v/>
      </c>
      <c r="G241" s="327">
        <v>25.41</v>
      </c>
      <c r="H241" s="213"/>
      <c r="I241" s="213"/>
      <c r="J241" s="298" t="str">
        <f>IF(ISNUMBER(G241),IF(OR(AND(ISBLANK(H241),ISBLANK(I241)),AND(H241="No",ISBLANK(I241))),"",IF(AND(ISBLANK(H241),ISNUMBER(I241)),Lookup!$C$11,IF(AND(H241="Yes",ISBLANK(I241)),Lookup!$C$12,IF(AND(H241="Yes",I241&gt;=G241),Lookup!$C$7,IF(AND(H241="No",I241&gt;=G241),Lookup!$C$8,IF(AND(H241="Yes",I241&lt;G241),Lookup!$C$9,IF(AND(H241="No",I241&lt;G241),Lookup!$C$10,"UnknownCase"))))))),Lookup!$C$13)</f>
        <v/>
      </c>
      <c r="L241" s="319">
        <v>25.97</v>
      </c>
      <c r="M241" s="213"/>
      <c r="N241" s="297" t="str">
        <f>IF(ISNUMBER(L241),IF(ISBLANK(M241),"",IF(M241&gt;=L241,Lookup!$C$14,Lookup!$C$15)),Lookup!$C$13)</f>
        <v/>
      </c>
      <c r="O241" s="319">
        <v>25.97</v>
      </c>
      <c r="P241" s="213"/>
      <c r="Q241" s="298" t="str">
        <f>IF(ISNUMBER(O241),IF(ISBLANK(P241),"",IF(P241&gt;=O241,Lookup!$C$14,Lookup!$C$15)),Lookup!$C$13)</f>
        <v/>
      </c>
    </row>
    <row r="242" spans="1:17" ht="30" customHeight="1" x14ac:dyDescent="0.3">
      <c r="A242" s="12">
        <v>96170</v>
      </c>
      <c r="B242" s="329" t="s">
        <v>737</v>
      </c>
      <c r="C242" s="300" t="s">
        <v>14</v>
      </c>
      <c r="D242" s="285"/>
      <c r="E242" s="286"/>
      <c r="F242" s="284" t="str">
        <f>IF(ISNUMBER(C242),IF(OR(AND(ISBLANK(D242),ISBLANK(E242)),AND(D242="No",ISBLANK(E242))),"",IF(AND(ISBLANK(D242),ISNUMBER(E242)),Lookup!$C$11,IF(AND(D242="Yes",ISBLANK(E242)),Lookup!$C$12,IF(AND(D242="Yes",E242&gt;=C242),Lookup!$C$7,IF(AND(D242="No",E242&gt;=C242),Lookup!$C$8,IF(AND(D242="Yes",E242&lt;C242),Lookup!$C$9,IF(AND(D242="No",E242&lt;C242),Lookup!$C$10,"UnknownCase"))))))),Lookup!$C$13)</f>
        <v>No Medicare Fee Available</v>
      </c>
      <c r="G242" s="300" t="s">
        <v>14</v>
      </c>
      <c r="H242" s="285"/>
      <c r="I242" s="286"/>
      <c r="J242" s="298" t="str">
        <f>IF(ISNUMBER(G242),IF(OR(AND(ISBLANK(H242),ISBLANK(I242)),AND(H242="No",ISBLANK(I242))),"",IF(AND(ISBLANK(H242),ISNUMBER(I242)),Lookup!$C$11,IF(AND(H242="Yes",ISBLANK(I242)),Lookup!$C$12,IF(AND(H242="Yes",I242&gt;=G242),Lookup!$C$7,IF(AND(H242="No",I242&gt;=G242),Lookup!$C$8,IF(AND(H242="Yes",I242&lt;G242),Lookup!$C$9,IF(AND(H242="No",I242&lt;G242),Lookup!$C$10,"UnknownCase"))))))),Lookup!$C$13)</f>
        <v>No Medicare Fee Available</v>
      </c>
      <c r="L242" s="300" t="s">
        <v>14</v>
      </c>
      <c r="M242" s="286"/>
      <c r="N242" s="297" t="str">
        <f>IF(ISNUMBER(L242),IF(ISBLANK(M242),"",IF(M242&gt;=L242,Lookup!$C$14,Lookup!$C$15)),Lookup!$C$13)</f>
        <v>No Medicare Fee Available</v>
      </c>
      <c r="O242" s="300" t="s">
        <v>14</v>
      </c>
      <c r="P242" s="286"/>
      <c r="Q242" s="298" t="str">
        <f>IF(ISNUMBER(O242),IF(ISBLANK(P242),"",IF(P242&gt;=O242,Lookup!$C$14,Lookup!$C$15)),Lookup!$C$13)</f>
        <v>No Medicare Fee Available</v>
      </c>
    </row>
    <row r="243" spans="1:17" ht="30" customHeight="1" x14ac:dyDescent="0.3">
      <c r="A243" s="12">
        <v>96171</v>
      </c>
      <c r="B243" s="329" t="s">
        <v>738</v>
      </c>
      <c r="C243" s="300" t="s">
        <v>14</v>
      </c>
      <c r="D243" s="285"/>
      <c r="E243" s="286"/>
      <c r="F243" s="284" t="str">
        <f>IF(ISNUMBER(C243),IF(OR(AND(ISBLANK(D243),ISBLANK(E243)),AND(D243="No",ISBLANK(E243))),"",IF(AND(ISBLANK(D243),ISNUMBER(E243)),Lookup!$C$11,IF(AND(D243="Yes",ISBLANK(E243)),Lookup!$C$12,IF(AND(D243="Yes",E243&gt;=C243),Lookup!$C$7,IF(AND(D243="No",E243&gt;=C243),Lookup!$C$8,IF(AND(D243="Yes",E243&lt;C243),Lookup!$C$9,IF(AND(D243="No",E243&lt;C243),Lookup!$C$10,"UnknownCase"))))))),Lookup!$C$13)</f>
        <v>No Medicare Fee Available</v>
      </c>
      <c r="G243" s="300" t="s">
        <v>14</v>
      </c>
      <c r="H243" s="285"/>
      <c r="I243" s="286"/>
      <c r="J243" s="298" t="str">
        <f>IF(ISNUMBER(G243),IF(OR(AND(ISBLANK(H243),ISBLANK(I243)),AND(H243="No",ISBLANK(I243))),"",IF(AND(ISBLANK(H243),ISNUMBER(I243)),Lookup!$C$11,IF(AND(H243="Yes",ISBLANK(I243)),Lookup!$C$12,IF(AND(H243="Yes",I243&gt;=G243),Lookup!$C$7,IF(AND(H243="No",I243&gt;=G243),Lookup!$C$8,IF(AND(H243="Yes",I243&lt;G243),Lookup!$C$9,IF(AND(H243="No",I243&lt;G243),Lookup!$C$10,"UnknownCase"))))))),Lookup!$C$13)</f>
        <v>No Medicare Fee Available</v>
      </c>
      <c r="L243" s="300" t="s">
        <v>14</v>
      </c>
      <c r="M243" s="286"/>
      <c r="N243" s="297" t="str">
        <f>IF(ISNUMBER(L243),IF(ISBLANK(M243),"",IF(M243&gt;=L243,Lookup!$C$14,Lookup!$C$15)),Lookup!$C$13)</f>
        <v>No Medicare Fee Available</v>
      </c>
      <c r="O243" s="300" t="s">
        <v>14</v>
      </c>
      <c r="P243" s="286"/>
      <c r="Q243" s="298" t="str">
        <f>IF(ISNUMBER(O243),IF(ISBLANK(P243),"",IF(P243&gt;=O243,Lookup!$C$14,Lookup!$C$15)),Lookup!$C$13)</f>
        <v>No Medicare Fee Available</v>
      </c>
    </row>
    <row r="244" spans="1:17" ht="30" customHeight="1" x14ac:dyDescent="0.3">
      <c r="A244" s="12">
        <v>96372</v>
      </c>
      <c r="B244" s="329" t="s">
        <v>755</v>
      </c>
      <c r="C244" s="300" t="s">
        <v>14</v>
      </c>
      <c r="D244" s="285"/>
      <c r="E244" s="285"/>
      <c r="F244" s="284" t="str">
        <f>IF(ISNUMBER(C244),IF(OR(AND(ISBLANK(D244),ISBLANK(E244)),AND(D244="No",ISBLANK(E244))),"",IF(AND(ISBLANK(D244),ISNUMBER(E244)),Lookup!$C$11,IF(AND(D244="Yes",ISBLANK(E244)),Lookup!$C$12,IF(AND(D244="Yes",E244&gt;=C244),Lookup!$C$7,IF(AND(D244="No",E244&gt;=C244),Lookup!$C$8,IF(AND(D244="Yes",E244&lt;C244),Lookup!$C$9,IF(AND(D244="No",E244&lt;C244),Lookup!$C$10,"UnknownCase"))))))),Lookup!$C$13)</f>
        <v>No Medicare Fee Available</v>
      </c>
      <c r="G244" s="300" t="s">
        <v>14</v>
      </c>
      <c r="H244" s="285"/>
      <c r="I244" s="286"/>
      <c r="J244" s="298" t="str">
        <f>IF(ISNUMBER(G244),IF(OR(AND(ISBLANK(H244),ISBLANK(I244)),AND(H244="No",ISBLANK(I244))),"",IF(AND(ISBLANK(H244),ISNUMBER(I244)),Lookup!$C$11,IF(AND(H244="Yes",ISBLANK(I244)),Lookup!$C$12,IF(AND(H244="Yes",I244&gt;=G244),Lookup!$C$7,IF(AND(H244="No",I244&gt;=G244),Lookup!$C$8,IF(AND(H244="Yes",I244&lt;G244),Lookup!$C$9,IF(AND(H244="No",I244&lt;G244),Lookup!$C$10,"UnknownCase"))))))),Lookup!$C$13)</f>
        <v>No Medicare Fee Available</v>
      </c>
      <c r="L244" s="317">
        <v>13.88</v>
      </c>
      <c r="M244" s="213"/>
      <c r="N244" s="297" t="str">
        <f>IF(ISNUMBER(L244),IF(ISBLANK(M244),"",IF(M244&gt;=L244,Lookup!$C$14,Lookup!$C$15)),Lookup!$C$13)</f>
        <v/>
      </c>
      <c r="O244" s="317">
        <v>13.88</v>
      </c>
      <c r="P244" s="213"/>
      <c r="Q244" s="298" t="str">
        <f>IF(ISNUMBER(O244),IF(ISBLANK(P244),"",IF(P244&gt;=O244,Lookup!$C$14,Lookup!$C$15)),Lookup!$C$13)</f>
        <v/>
      </c>
    </row>
    <row r="245" spans="1:17" ht="30" customHeight="1" x14ac:dyDescent="0.3">
      <c r="A245" s="330">
        <v>97151</v>
      </c>
      <c r="B245" s="331" t="s">
        <v>705</v>
      </c>
      <c r="C245" s="300" t="s">
        <v>14</v>
      </c>
      <c r="D245" s="286"/>
      <c r="E245" s="286"/>
      <c r="F245" s="284" t="str">
        <f>IF(ISNUMBER(C245),IF(OR(AND(ISBLANK(D245),ISBLANK(E245)),AND(D245="No",ISBLANK(E245))),"",IF(AND(ISBLANK(D245),ISNUMBER(E245)),Lookup!$C$11,IF(AND(D245="Yes",ISBLANK(E245)),Lookup!$C$12,IF(AND(D245="Yes",E245&gt;=C245),Lookup!$C$7,IF(AND(D245="No",E245&gt;=C245),Lookup!$C$8,IF(AND(D245="Yes",E245&lt;C245),Lookup!$C$9,IF(AND(D245="No",E245&lt;C245),Lookup!$C$10,"UnknownCase"))))))),Lookup!$C$13)</f>
        <v>No Medicare Fee Available</v>
      </c>
      <c r="G245" s="300" t="s">
        <v>14</v>
      </c>
      <c r="H245" s="286"/>
      <c r="I245" s="286"/>
      <c r="J245" s="284" t="str">
        <f>IF(ISNUMBER(G245),IF(OR(AND(ISBLANK(H245),ISBLANK(I245)),AND(H245="No",ISBLANK(I245))),"",IF(AND(ISBLANK(H245),ISNUMBER(I245)),Lookup!$C$11,IF(AND(H245="Yes",ISBLANK(I245)),Lookup!$C$12,IF(AND(H245="Yes",I245&gt;=G245),Lookup!$C$7,IF(AND(H245="No",I245&gt;=G245),Lookup!$C$8,IF(AND(H245="Yes",I245&lt;G245),Lookup!$C$9,IF(AND(H245="No",I245&lt;G245),Lookup!$C$10,"UnknownCase"))))))),Lookup!$C$13)</f>
        <v>No Medicare Fee Available</v>
      </c>
      <c r="L245" s="300" t="s">
        <v>14</v>
      </c>
      <c r="M245" s="286"/>
      <c r="N245" s="7" t="str">
        <f>IF(ISNUMBER(L245),IF(ISBLANK(M245),"",IF(M245&gt;=L245,Lookup!$C$14,Lookup!$C$15)),Lookup!$C$13)</f>
        <v>No Medicare Fee Available</v>
      </c>
      <c r="O245" s="300" t="s">
        <v>14</v>
      </c>
      <c r="P245" s="286"/>
      <c r="Q245" s="298" t="str">
        <f>IF(ISNUMBER(O245),IF(ISBLANK(P245),"",IF(P245&gt;=O245,Lookup!$C$14,Lookup!$C$15)),Lookup!$C$13)</f>
        <v>No Medicare Fee Available</v>
      </c>
    </row>
    <row r="246" spans="1:17" ht="30" customHeight="1" x14ac:dyDescent="0.3">
      <c r="A246" s="330">
        <v>97152</v>
      </c>
      <c r="B246" s="331" t="s">
        <v>706</v>
      </c>
      <c r="C246" s="300" t="s">
        <v>14</v>
      </c>
      <c r="D246" s="286"/>
      <c r="E246" s="286"/>
      <c r="F246" s="284" t="str">
        <f>IF(ISNUMBER(C246),IF(OR(AND(ISBLANK(D246),ISBLANK(E246)),AND(D246="No",ISBLANK(E246))),"",IF(AND(ISBLANK(D246),ISNUMBER(E246)),Lookup!$C$11,IF(AND(D246="Yes",ISBLANK(E246)),Lookup!$C$12,IF(AND(D246="Yes",E246&gt;=C246),Lookup!$C$7,IF(AND(D246="No",E246&gt;=C246),Lookup!$C$8,IF(AND(D246="Yes",E246&lt;C246),Lookup!$C$9,IF(AND(D246="No",E246&lt;C246),Lookup!$C$10,"UnknownCase"))))))),Lookup!$C$13)</f>
        <v>No Medicare Fee Available</v>
      </c>
      <c r="G246" s="300" t="s">
        <v>14</v>
      </c>
      <c r="H246" s="286"/>
      <c r="I246" s="286"/>
      <c r="J246" s="284" t="str">
        <f>IF(ISNUMBER(G246),IF(OR(AND(ISBLANK(H246),ISBLANK(I246)),AND(H246="No",ISBLANK(I246))),"",IF(AND(ISBLANK(H246),ISNUMBER(I246)),Lookup!$C$11,IF(AND(H246="Yes",ISBLANK(I246)),Lookup!$C$12,IF(AND(H246="Yes",I246&gt;=G246),Lookup!$C$7,IF(AND(H246="No",I246&gt;=G246),Lookup!$C$8,IF(AND(H246="Yes",I246&lt;G246),Lookup!$C$9,IF(AND(H246="No",I246&lt;G246),Lookup!$C$10,"UnknownCase"))))))),Lookup!$C$13)</f>
        <v>No Medicare Fee Available</v>
      </c>
      <c r="L246" s="300" t="s">
        <v>14</v>
      </c>
      <c r="M246" s="286"/>
      <c r="N246" s="7" t="str">
        <f>IF(ISNUMBER(L246),IF(ISBLANK(M246),"",IF(M246&gt;=L246,Lookup!$C$14,Lookup!$C$15)),Lookup!$C$13)</f>
        <v>No Medicare Fee Available</v>
      </c>
      <c r="O246" s="300" t="s">
        <v>14</v>
      </c>
      <c r="P246" s="286"/>
      <c r="Q246" s="298" t="str">
        <f>IF(ISNUMBER(O246),IF(ISBLANK(P246),"",IF(P246&gt;=O246,Lookup!$C$14,Lookup!$C$15)),Lookup!$C$13)</f>
        <v>No Medicare Fee Available</v>
      </c>
    </row>
    <row r="247" spans="1:17" ht="30" customHeight="1" x14ac:dyDescent="0.3">
      <c r="A247" s="333">
        <v>97597</v>
      </c>
      <c r="B247" s="331" t="s">
        <v>206</v>
      </c>
      <c r="C247" s="327">
        <v>100.4</v>
      </c>
      <c r="D247" s="133"/>
      <c r="E247" s="213"/>
      <c r="F247" s="284" t="str">
        <f>IF(ISNUMBER(C247),IF(OR(AND(ISBLANK(D247),ISBLANK(E247)),AND(D247="No",ISBLANK(E247))),"",IF(AND(ISBLANK(D247),ISNUMBER(E247)),Lookup!$C$11,IF(AND(D247="Yes",ISBLANK(E247)),Lookup!$C$12,IF(AND(D247="Yes",E247&gt;=C247),Lookup!$C$7,IF(AND(D247="No",E247&gt;=C247),Lookup!$C$8,IF(AND(D247="Yes",E247&lt;C247),Lookup!$C$9,IF(AND(D247="No",E247&lt;C247),Lookup!$C$10,"UnknownCase"))))))),Lookup!$C$13)</f>
        <v/>
      </c>
      <c r="G247" s="327">
        <v>100.4</v>
      </c>
      <c r="H247" s="133"/>
      <c r="I247" s="213"/>
      <c r="J247" s="284" t="str">
        <f>IF(ISNUMBER(G247),IF(OR(AND(ISBLANK(H247),ISBLANK(I247)),AND(H247="No",ISBLANK(I247))),"",IF(AND(ISBLANK(H247),ISNUMBER(I247)),Lookup!$C$11,IF(AND(H247="Yes",ISBLANK(I247)),Lookup!$C$12,IF(AND(H247="Yes",I247&gt;=G247),Lookup!$C$7,IF(AND(H247="No",I247&gt;=G247),Lookup!$C$8,IF(AND(H247="Yes",I247&lt;G247),Lookup!$C$9,IF(AND(H247="No",I247&lt;G247),Lookup!$C$10,"UnknownCase"))))))),Lookup!$C$13)</f>
        <v/>
      </c>
      <c r="L247" s="317">
        <v>96.3</v>
      </c>
      <c r="M247" s="213"/>
      <c r="N247" s="7" t="str">
        <f>IF(ISNUMBER(L247),IF(ISBLANK(M247),"",IF(M247&gt;=L247,Lookup!$C$14,Lookup!$C$15)),Lookup!$C$13)</f>
        <v/>
      </c>
      <c r="O247" s="317">
        <v>96.3</v>
      </c>
      <c r="P247" s="213"/>
      <c r="Q247" s="284" t="str">
        <f>IF(ISNUMBER(O247),IF(ISBLANK(P247),"",IF(P247&gt;=O247,Lookup!$C$14,Lookup!$C$15)),Lookup!$C$13)</f>
        <v/>
      </c>
    </row>
    <row r="248" spans="1:17" ht="30" customHeight="1" x14ac:dyDescent="0.3">
      <c r="A248" s="333">
        <v>97602</v>
      </c>
      <c r="B248" s="331" t="s">
        <v>207</v>
      </c>
      <c r="C248" s="300" t="s">
        <v>14</v>
      </c>
      <c r="D248" s="285"/>
      <c r="E248" s="286"/>
      <c r="F248" s="284" t="str">
        <f>IF(ISNUMBER(C248),IF(OR(AND(ISBLANK(D248),ISBLANK(E248)),AND(D248="No",ISBLANK(E248))),"",IF(AND(ISBLANK(D248),ISNUMBER(E248)),Lookup!$C$11,IF(AND(D248="Yes",ISBLANK(E248)),Lookup!$C$12,IF(AND(D248="Yes",E248&gt;=C248),Lookup!$C$7,IF(AND(D248="No",E248&gt;=C248),Lookup!$C$8,IF(AND(D248="Yes",E248&lt;C248),Lookup!$C$9,IF(AND(D248="No",E248&lt;C248),Lookup!$C$10,"UnknownCase"))))))),Lookup!$C$13)</f>
        <v>No Medicare Fee Available</v>
      </c>
      <c r="G248" s="300" t="s">
        <v>14</v>
      </c>
      <c r="H248" s="285"/>
      <c r="I248" s="286"/>
      <c r="J248" s="284" t="str">
        <f>IF(ISNUMBER(G248),IF(OR(AND(ISBLANK(H248),ISBLANK(I248)),AND(H248="No",ISBLANK(I248))),"",IF(AND(ISBLANK(H248),ISNUMBER(I248)),Lookup!$C$11,IF(AND(H248="Yes",ISBLANK(I248)),Lookup!$C$12,IF(AND(H248="Yes",I248&gt;=G248),Lookup!$C$7,IF(AND(H248="No",I248&gt;=G248),Lookup!$C$8,IF(AND(H248="Yes",I248&lt;G248),Lookup!$C$9,IF(AND(H248="No",I248&lt;G248),Lookup!$C$10,"UnknownCase"))))))),Lookup!$C$13)</f>
        <v>No Medicare Fee Available</v>
      </c>
      <c r="L248" s="300" t="s">
        <v>14</v>
      </c>
      <c r="M248" s="286"/>
      <c r="N248" s="7" t="str">
        <f>IF(ISNUMBER(L248),IF(ISBLANK(M248),"",IF(M248&gt;=L248,Lookup!$C$14,Lookup!$C$15)),Lookup!$C$13)</f>
        <v>No Medicare Fee Available</v>
      </c>
      <c r="O248" s="300" t="s">
        <v>14</v>
      </c>
      <c r="P248" s="286"/>
      <c r="Q248" s="284" t="str">
        <f>IF(ISNUMBER(O248),IF(ISBLANK(P248),"",IF(P248&gt;=O248,Lookup!$C$14,Lookup!$C$15)),Lookup!$C$13)</f>
        <v>No Medicare Fee Available</v>
      </c>
    </row>
    <row r="249" spans="1:17" ht="30" customHeight="1" x14ac:dyDescent="0.3">
      <c r="A249" s="330">
        <v>97802</v>
      </c>
      <c r="B249" s="331" t="s">
        <v>208</v>
      </c>
      <c r="C249" s="327">
        <v>36.28</v>
      </c>
      <c r="D249" s="133"/>
      <c r="E249" s="213"/>
      <c r="F249" s="284" t="str">
        <f>IF(ISNUMBER(C249),IF(OR(AND(ISBLANK(D249),ISBLANK(E249)),AND(D249="No",ISBLANK(E249))),"",IF(AND(ISBLANK(D249),ISNUMBER(E249)),Lookup!$C$11,IF(AND(D249="Yes",ISBLANK(E249)),Lookup!$C$12,IF(AND(D249="Yes",E249&gt;=C249),Lookup!$C$7,IF(AND(D249="No",E249&gt;=C249),Lookup!$C$8,IF(AND(D249="Yes",E249&lt;C249),Lookup!$C$9,IF(AND(D249="No",E249&lt;C249),Lookup!$C$10,"UnknownCase"))))))),Lookup!$C$13)</f>
        <v/>
      </c>
      <c r="G249" s="327">
        <v>36.28</v>
      </c>
      <c r="H249" s="133"/>
      <c r="I249" s="213"/>
      <c r="J249" s="284" t="str">
        <f>IF(ISNUMBER(G249),IF(OR(AND(ISBLANK(H249),ISBLANK(I249)),AND(H249="No",ISBLANK(I249))),"",IF(AND(ISBLANK(H249),ISNUMBER(I249)),Lookup!$C$11,IF(AND(H249="Yes",ISBLANK(I249)),Lookup!$C$12,IF(AND(H249="Yes",I249&gt;=G249),Lookup!$C$7,IF(AND(H249="No",I249&gt;=G249),Lookup!$C$8,IF(AND(H249="Yes",I249&lt;G249),Lookup!$C$9,IF(AND(H249="No",I249&lt;G249),Lookup!$C$10,"UnknownCase"))))))),Lookup!$C$13)</f>
        <v/>
      </c>
      <c r="L249" s="317">
        <v>35.57</v>
      </c>
      <c r="M249" s="213"/>
      <c r="N249" s="7" t="str">
        <f>IF(ISNUMBER(L249),IF(ISBLANK(M249),"",IF(M249&gt;=L249,Lookup!$C$14,Lookup!$C$15)),Lookup!$C$13)</f>
        <v/>
      </c>
      <c r="O249" s="317">
        <v>35.57</v>
      </c>
      <c r="P249" s="213"/>
      <c r="Q249" s="284" t="str">
        <f>IF(ISNUMBER(O249),IF(ISBLANK(P249),"",IF(P249&gt;=O249,Lookup!$C$14,Lookup!$C$15)),Lookup!$C$13)</f>
        <v/>
      </c>
    </row>
    <row r="250" spans="1:17" ht="30" customHeight="1" x14ac:dyDescent="0.3">
      <c r="A250" s="330">
        <v>98960</v>
      </c>
      <c r="B250" s="331" t="s">
        <v>209</v>
      </c>
      <c r="C250" s="300" t="s">
        <v>14</v>
      </c>
      <c r="D250" s="285"/>
      <c r="E250" s="286"/>
      <c r="F250" s="284" t="str">
        <f>IF(ISNUMBER(C250),IF(OR(AND(ISBLANK(D250),ISBLANK(E250)),AND(D250="No",ISBLANK(E250))),"",IF(AND(ISBLANK(D250),ISNUMBER(E250)),Lookup!$C$11,IF(AND(D250="Yes",ISBLANK(E250)),Lookup!$C$12,IF(AND(D250="Yes",E250&gt;=C250),Lookup!$C$7,IF(AND(D250="No",E250&gt;=C250),Lookup!$C$8,IF(AND(D250="Yes",E250&lt;C250),Lookup!$C$9,IF(AND(D250="No",E250&lt;C250),Lookup!$C$10,"UnknownCase"))))))),Lookup!$C$13)</f>
        <v>No Medicare Fee Available</v>
      </c>
      <c r="G250" s="300" t="s">
        <v>14</v>
      </c>
      <c r="H250" s="285"/>
      <c r="I250" s="286"/>
      <c r="J250" s="284" t="str">
        <f>IF(ISNUMBER(G250),IF(OR(AND(ISBLANK(H250),ISBLANK(I250)),AND(H250="No",ISBLANK(I250))),"",IF(AND(ISBLANK(H250),ISNUMBER(I250)),Lookup!$C$11,IF(AND(H250="Yes",ISBLANK(I250)),Lookup!$C$12,IF(AND(H250="Yes",I250&gt;=G250),Lookup!$C$7,IF(AND(H250="No",I250&gt;=G250),Lookup!$C$8,IF(AND(H250="Yes",I250&lt;G250),Lookup!$C$9,IF(AND(H250="No",I250&lt;G250),Lookup!$C$10,"UnknownCase"))))))),Lookup!$C$13)</f>
        <v>No Medicare Fee Available</v>
      </c>
      <c r="L250" s="300" t="s">
        <v>14</v>
      </c>
      <c r="M250" s="286"/>
      <c r="N250" s="7" t="str">
        <f>IF(ISNUMBER(L250),IF(ISBLANK(M250),"",IF(M250&gt;=L250,Lookup!$C$14,Lookup!$C$15)),Lookup!$C$13)</f>
        <v>No Medicare Fee Available</v>
      </c>
      <c r="O250" s="300" t="s">
        <v>14</v>
      </c>
      <c r="P250" s="286"/>
      <c r="Q250" s="284" t="str">
        <f>IF(ISNUMBER(O250),IF(ISBLANK(P250),"",IF(P250&gt;=O250,Lookup!$C$14,Lookup!$C$15)),Lookup!$C$13)</f>
        <v>No Medicare Fee Available</v>
      </c>
    </row>
    <row r="251" spans="1:17" ht="30" customHeight="1" x14ac:dyDescent="0.3">
      <c r="A251" s="330">
        <v>98961</v>
      </c>
      <c r="B251" s="331" t="s">
        <v>210</v>
      </c>
      <c r="C251" s="300" t="s">
        <v>14</v>
      </c>
      <c r="D251" s="285"/>
      <c r="E251" s="286"/>
      <c r="F251" s="284" t="str">
        <f>IF(ISNUMBER(C251),IF(OR(AND(ISBLANK(D251),ISBLANK(E251)),AND(D251="No",ISBLANK(E251))),"",IF(AND(ISBLANK(D251),ISNUMBER(E251)),Lookup!$C$11,IF(AND(D251="Yes",ISBLANK(E251)),Lookup!$C$12,IF(AND(D251="Yes",E251&gt;=C251),Lookup!$C$7,IF(AND(D251="No",E251&gt;=C251),Lookup!$C$8,IF(AND(D251="Yes",E251&lt;C251),Lookup!$C$9,IF(AND(D251="No",E251&lt;C251),Lookup!$C$10,"UnknownCase"))))))),Lookup!$C$13)</f>
        <v>No Medicare Fee Available</v>
      </c>
      <c r="G251" s="300" t="s">
        <v>14</v>
      </c>
      <c r="H251" s="285"/>
      <c r="I251" s="286"/>
      <c r="J251" s="284" t="str">
        <f>IF(ISNUMBER(G251),IF(OR(AND(ISBLANK(H251),ISBLANK(I251)),AND(H251="No",ISBLANK(I251))),"",IF(AND(ISBLANK(H251),ISNUMBER(I251)),Lookup!$C$11,IF(AND(H251="Yes",ISBLANK(I251)),Lookup!$C$12,IF(AND(H251="Yes",I251&gt;=G251),Lookup!$C$7,IF(AND(H251="No",I251&gt;=G251),Lookup!$C$8,IF(AND(H251="Yes",I251&lt;G251),Lookup!$C$9,IF(AND(H251="No",I251&lt;G251),Lookup!$C$10,"UnknownCase"))))))),Lookup!$C$13)</f>
        <v>No Medicare Fee Available</v>
      </c>
      <c r="L251" s="300" t="s">
        <v>14</v>
      </c>
      <c r="M251" s="286"/>
      <c r="N251" s="7" t="str">
        <f>IF(ISNUMBER(L251),IF(ISBLANK(M251),"",IF(M251&gt;=L251,Lookup!$C$14,Lookup!$C$15)),Lookup!$C$13)</f>
        <v>No Medicare Fee Available</v>
      </c>
      <c r="O251" s="300" t="s">
        <v>14</v>
      </c>
      <c r="P251" s="286"/>
      <c r="Q251" s="284" t="str">
        <f>IF(ISNUMBER(O251),IF(ISBLANK(P251),"",IF(P251&gt;=O251,Lookup!$C$14,Lookup!$C$15)),Lookup!$C$13)</f>
        <v>No Medicare Fee Available</v>
      </c>
    </row>
    <row r="252" spans="1:17" ht="30" customHeight="1" x14ac:dyDescent="0.3">
      <c r="A252" s="330">
        <v>98962</v>
      </c>
      <c r="B252" s="331" t="s">
        <v>211</v>
      </c>
      <c r="C252" s="300" t="s">
        <v>14</v>
      </c>
      <c r="D252" s="285"/>
      <c r="E252" s="286"/>
      <c r="F252" s="284" t="str">
        <f>IF(ISNUMBER(C252),IF(OR(AND(ISBLANK(D252),ISBLANK(E252)),AND(D252="No",ISBLANK(E252))),"",IF(AND(ISBLANK(D252),ISNUMBER(E252)),Lookup!$C$11,IF(AND(D252="Yes",ISBLANK(E252)),Lookup!$C$12,IF(AND(D252="Yes",E252&gt;=C252),Lookup!$C$7,IF(AND(D252="No",E252&gt;=C252),Lookup!$C$8,IF(AND(D252="Yes",E252&lt;C252),Lookup!$C$9,IF(AND(D252="No",E252&lt;C252),Lookup!$C$10,"UnknownCase"))))))),Lookup!$C$13)</f>
        <v>No Medicare Fee Available</v>
      </c>
      <c r="G252" s="300" t="s">
        <v>14</v>
      </c>
      <c r="H252" s="285"/>
      <c r="I252" s="286"/>
      <c r="J252" s="284" t="str">
        <f>IF(ISNUMBER(G252),IF(OR(AND(ISBLANK(H252),ISBLANK(I252)),AND(H252="No",ISBLANK(I252))),"",IF(AND(ISBLANK(H252),ISNUMBER(I252)),Lookup!$C$11,IF(AND(H252="Yes",ISBLANK(I252)),Lookup!$C$12,IF(AND(H252="Yes",I252&gt;=G252),Lookup!$C$7,IF(AND(H252="No",I252&gt;=G252),Lookup!$C$8,IF(AND(H252="Yes",I252&lt;G252),Lookup!$C$9,IF(AND(H252="No",I252&lt;G252),Lookup!$C$10,"UnknownCase"))))))),Lookup!$C$13)</f>
        <v>No Medicare Fee Available</v>
      </c>
      <c r="L252" s="300" t="s">
        <v>14</v>
      </c>
      <c r="M252" s="286"/>
      <c r="N252" s="7" t="str">
        <f>IF(ISNUMBER(L252),IF(ISBLANK(M252),"",IF(M252&gt;=L252,Lookup!$C$14,Lookup!$C$15)),Lookup!$C$13)</f>
        <v>No Medicare Fee Available</v>
      </c>
      <c r="O252" s="300" t="s">
        <v>14</v>
      </c>
      <c r="P252" s="286"/>
      <c r="Q252" s="284" t="str">
        <f>IF(ISNUMBER(O252),IF(ISBLANK(P252),"",IF(P252&gt;=O252,Lookup!$C$14,Lookup!$C$15)),Lookup!$C$13)</f>
        <v>No Medicare Fee Available</v>
      </c>
    </row>
    <row r="253" spans="1:17" ht="30" customHeight="1" x14ac:dyDescent="0.3">
      <c r="A253" s="333">
        <v>98966</v>
      </c>
      <c r="B253" s="331" t="s">
        <v>212</v>
      </c>
      <c r="C253" s="327">
        <v>13.01</v>
      </c>
      <c r="D253" s="133"/>
      <c r="E253" s="213"/>
      <c r="F253" s="284" t="str">
        <f>IF(ISNUMBER(C253),IF(OR(AND(ISBLANK(D253),ISBLANK(E253)),AND(D253="No",ISBLANK(E253))),"",IF(AND(ISBLANK(D253),ISNUMBER(E253)),Lookup!$C$11,IF(AND(D253="Yes",ISBLANK(E253)),Lookup!$C$12,IF(AND(D253="Yes",E253&gt;=C253),Lookup!$C$7,IF(AND(D253="No",E253&gt;=C253),Lookup!$C$8,IF(AND(D253="Yes",E253&lt;C253),Lookup!$C$9,IF(AND(D253="No",E253&lt;C253),Lookup!$C$10,"UnknownCase"))))))),Lookup!$C$13)</f>
        <v/>
      </c>
      <c r="G253" s="327">
        <v>13.01</v>
      </c>
      <c r="H253" s="133"/>
      <c r="I253" s="213"/>
      <c r="J253" s="284" t="str">
        <f>IF(ISNUMBER(G253),IF(OR(AND(ISBLANK(H253),ISBLANK(I253)),AND(H253="No",ISBLANK(I253))),"",IF(AND(ISBLANK(H253),ISNUMBER(I253)),Lookup!$C$11,IF(AND(H253="Yes",ISBLANK(I253)),Lookup!$C$12,IF(AND(H253="Yes",I253&gt;=G253),Lookup!$C$7,IF(AND(H253="No",I253&gt;=G253),Lookup!$C$8,IF(AND(H253="Yes",I253&lt;G253),Lookup!$C$9,IF(AND(H253="No",I253&lt;G253),Lookup!$C$10,"UnknownCase"))))))),Lookup!$C$13)</f>
        <v/>
      </c>
      <c r="L253" s="317">
        <v>12.96</v>
      </c>
      <c r="M253" s="213"/>
      <c r="N253" s="7" t="str">
        <f>IF(ISNUMBER(L253),IF(ISBLANK(M253),"",IF(M253&gt;=L253,Lookup!$C$14,Lookup!$C$15)),Lookup!$C$13)</f>
        <v/>
      </c>
      <c r="O253" s="317">
        <v>12.96</v>
      </c>
      <c r="P253" s="213"/>
      <c r="Q253" s="284" t="str">
        <f>IF(ISNUMBER(O253),IF(ISBLANK(P253),"",IF(P253&gt;=O253,Lookup!$C$14,Lookup!$C$15)),Lookup!$C$13)</f>
        <v/>
      </c>
    </row>
    <row r="254" spans="1:17" ht="30" customHeight="1" x14ac:dyDescent="0.3">
      <c r="A254" s="333">
        <v>98967</v>
      </c>
      <c r="B254" s="331" t="s">
        <v>213</v>
      </c>
      <c r="C254" s="327">
        <v>24.03</v>
      </c>
      <c r="D254" s="133"/>
      <c r="E254" s="213"/>
      <c r="F254" s="284" t="str">
        <f>IF(ISNUMBER(C254),IF(OR(AND(ISBLANK(D254),ISBLANK(E254)),AND(D254="No",ISBLANK(E254))),"",IF(AND(ISBLANK(D254),ISNUMBER(E254)),Lookup!$C$11,IF(AND(D254="Yes",ISBLANK(E254)),Lookup!$C$12,IF(AND(D254="Yes",E254&gt;=C254),Lookup!$C$7,IF(AND(D254="No",E254&gt;=C254),Lookup!$C$8,IF(AND(D254="Yes",E254&lt;C254),Lookup!$C$9,IF(AND(D254="No",E254&lt;C254),Lookup!$C$10,"UnknownCase"))))))),Lookup!$C$13)</f>
        <v/>
      </c>
      <c r="G254" s="327">
        <v>24.03</v>
      </c>
      <c r="H254" s="133"/>
      <c r="I254" s="213"/>
      <c r="J254" s="284" t="str">
        <f>IF(ISNUMBER(G254),IF(OR(AND(ISBLANK(H254),ISBLANK(I254)),AND(H254="No",ISBLANK(I254))),"",IF(AND(ISBLANK(H254),ISNUMBER(I254)),Lookup!$C$11,IF(AND(H254="Yes",ISBLANK(I254)),Lookup!$C$12,IF(AND(H254="Yes",I254&gt;=G254),Lookup!$C$7,IF(AND(H254="No",I254&gt;=G254),Lookup!$C$8,IF(AND(H254="Yes",I254&lt;G254),Lookup!$C$9,IF(AND(H254="No",I254&lt;G254),Lookup!$C$10,"UnknownCase"))))))),Lookup!$C$13)</f>
        <v/>
      </c>
      <c r="L254" s="317">
        <v>23.99</v>
      </c>
      <c r="M254" s="213"/>
      <c r="N254" s="7" t="str">
        <f>IF(ISNUMBER(L254),IF(ISBLANK(M254),"",IF(M254&gt;=L254,Lookup!$C$14,Lookup!$C$15)),Lookup!$C$13)</f>
        <v/>
      </c>
      <c r="O254" s="317">
        <v>23.99</v>
      </c>
      <c r="P254" s="213"/>
      <c r="Q254" s="284" t="str">
        <f>IF(ISNUMBER(O254),IF(ISBLANK(P254),"",IF(P254&gt;=O254,Lookup!$C$14,Lookup!$C$15)),Lookup!$C$13)</f>
        <v/>
      </c>
    </row>
    <row r="255" spans="1:17" ht="30" customHeight="1" x14ac:dyDescent="0.3">
      <c r="A255" s="333">
        <v>98968</v>
      </c>
      <c r="B255" s="331" t="s">
        <v>214</v>
      </c>
      <c r="C255" s="327">
        <v>33.090000000000003</v>
      </c>
      <c r="D255" s="133"/>
      <c r="E255" s="213"/>
      <c r="F255" s="284" t="str">
        <f>IF(ISNUMBER(C255),IF(OR(AND(ISBLANK(D255),ISBLANK(E255)),AND(D255="No",ISBLANK(E255))),"",IF(AND(ISBLANK(D255),ISNUMBER(E255)),Lookup!$C$11,IF(AND(D255="Yes",ISBLANK(E255)),Lookup!$C$12,IF(AND(D255="Yes",E255&gt;=C255),Lookup!$C$7,IF(AND(D255="No",E255&gt;=C255),Lookup!$C$8,IF(AND(D255="Yes",E255&lt;C255),Lookup!$C$9,IF(AND(D255="No",E255&lt;C255),Lookup!$C$10,"UnknownCase"))))))),Lookup!$C$13)</f>
        <v/>
      </c>
      <c r="G255" s="327">
        <v>33.090000000000003</v>
      </c>
      <c r="H255" s="133"/>
      <c r="I255" s="213"/>
      <c r="J255" s="284" t="str">
        <f>IF(ISNUMBER(G255),IF(OR(AND(ISBLANK(H255),ISBLANK(I255)),AND(H255="No",ISBLANK(I255))),"",IF(AND(ISBLANK(H255),ISNUMBER(I255)),Lookup!$C$11,IF(AND(H255="Yes",ISBLANK(I255)),Lookup!$C$12,IF(AND(H255="Yes",I255&gt;=G255),Lookup!$C$7,IF(AND(H255="No",I255&gt;=G255),Lookup!$C$8,IF(AND(H255="Yes",I255&lt;G255),Lookup!$C$9,IF(AND(H255="No",I255&lt;G255),Lookup!$C$10,"UnknownCase"))))))),Lookup!$C$13)</f>
        <v/>
      </c>
      <c r="L255" s="317">
        <v>33.11</v>
      </c>
      <c r="M255" s="213"/>
      <c r="N255" s="7" t="str">
        <f>IF(ISNUMBER(L255),IF(ISBLANK(M255),"",IF(M255&gt;=L255,Lookup!$C$14,Lookup!$C$15)),Lookup!$C$13)</f>
        <v/>
      </c>
      <c r="O255" s="317">
        <v>33.11</v>
      </c>
      <c r="P255" s="213"/>
      <c r="Q255" s="284" t="str">
        <f>IF(ISNUMBER(O255),IF(ISBLANK(P255),"",IF(P255&gt;=O255,Lookup!$C$14,Lookup!$C$15)),Lookup!$C$13)</f>
        <v/>
      </c>
    </row>
    <row r="256" spans="1:17" ht="30" customHeight="1" x14ac:dyDescent="0.3">
      <c r="A256" s="333">
        <v>98969</v>
      </c>
      <c r="B256" s="331" t="s">
        <v>215</v>
      </c>
      <c r="C256" s="300" t="s">
        <v>14</v>
      </c>
      <c r="D256" s="285"/>
      <c r="E256" s="286"/>
      <c r="F256" s="284" t="str">
        <f>IF(ISNUMBER(C256),IF(OR(AND(ISBLANK(D256),ISBLANK(E256)),AND(D256="No",ISBLANK(E256))),"",IF(AND(ISBLANK(D256),ISNUMBER(E256)),Lookup!$C$11,IF(AND(D256="Yes",ISBLANK(E256)),Lookup!$C$12,IF(AND(D256="Yes",E256&gt;=C256),Lookup!$C$7,IF(AND(D256="No",E256&gt;=C256),Lookup!$C$8,IF(AND(D256="Yes",E256&lt;C256),Lookup!$C$9,IF(AND(D256="No",E256&lt;C256),Lookup!$C$10,"UnknownCase"))))))),Lookup!$C$13)</f>
        <v>No Medicare Fee Available</v>
      </c>
      <c r="G256" s="300" t="s">
        <v>14</v>
      </c>
      <c r="H256" s="285"/>
      <c r="I256" s="286"/>
      <c r="J256" s="284" t="str">
        <f>IF(ISNUMBER(G256),IF(OR(AND(ISBLANK(H256),ISBLANK(I256)),AND(H256="No",ISBLANK(I256))),"",IF(AND(ISBLANK(H256),ISNUMBER(I256)),Lookup!$C$11,IF(AND(H256="Yes",ISBLANK(I256)),Lookup!$C$12,IF(AND(H256="Yes",I256&gt;=G256),Lookup!$C$7,IF(AND(H256="No",I256&gt;=G256),Lookup!$C$8,IF(AND(H256="Yes",I256&lt;G256),Lookup!$C$9,IF(AND(H256="No",I256&lt;G256),Lookup!$C$10,"UnknownCase"))))))),Lookup!$C$13)</f>
        <v>No Medicare Fee Available</v>
      </c>
      <c r="L256" s="300" t="s">
        <v>14</v>
      </c>
      <c r="M256" s="286"/>
      <c r="N256" s="7" t="str">
        <f>IF(ISNUMBER(L256),IF(ISBLANK(M256),"",IF(M256&gt;=L256,Lookup!$C$14,Lookup!$C$15)),Lookup!$C$13)</f>
        <v>No Medicare Fee Available</v>
      </c>
      <c r="O256" s="300" t="s">
        <v>14</v>
      </c>
      <c r="P256" s="286"/>
      <c r="Q256" s="284" t="str">
        <f>IF(ISNUMBER(O256),IF(ISBLANK(P256),"",IF(P256&gt;=O256,Lookup!$C$14,Lookup!$C$15)),Lookup!$C$13)</f>
        <v>No Medicare Fee Available</v>
      </c>
    </row>
    <row r="257" spans="1:17" ht="30" customHeight="1" x14ac:dyDescent="0.3">
      <c r="A257" s="12">
        <v>98970</v>
      </c>
      <c r="B257" s="329" t="s">
        <v>772</v>
      </c>
      <c r="C257" s="327">
        <v>11.68</v>
      </c>
      <c r="D257" s="213"/>
      <c r="E257" s="213"/>
      <c r="F257" s="284" t="str">
        <f>IF(ISNUMBER(C257),IF(OR(AND(ISBLANK(D257),ISBLANK(E257)),AND(D257="No",ISBLANK(E257))),"",IF(AND(ISBLANK(D257),ISNUMBER(E257)),Lookup!$C$11,IF(AND(D257="Yes",ISBLANK(E257)),Lookup!$C$12,IF(AND(D257="Yes",E257&gt;=C257),Lookup!$C$7,IF(AND(D257="No",E257&gt;=C257),Lookup!$C$8,IF(AND(D257="Yes",E257&lt;C257),Lookup!$C$9,IF(AND(D257="No",E257&lt;C257),Lookup!$C$10,"UnknownCase"))))))),Lookup!$C$13)</f>
        <v/>
      </c>
      <c r="G257" s="327">
        <v>11.68</v>
      </c>
      <c r="H257" s="213"/>
      <c r="I257" s="213"/>
      <c r="J257" s="298" t="str">
        <f>IF(ISNUMBER(G257),IF(OR(AND(ISBLANK(H257),ISBLANK(I257)),AND(H257="No",ISBLANK(I257))),"",IF(AND(ISBLANK(H257),ISNUMBER(I257)),Lookup!$C$11,IF(AND(H257="Yes",ISBLANK(I257)),Lookup!$C$12,IF(AND(H257="Yes",I257&gt;=G257),Lookup!$C$7,IF(AND(H257="No",I257&gt;=G257),Lookup!$C$8,IF(AND(H257="Yes",I257&lt;G257),Lookup!$C$9,IF(AND(H257="No",I257&lt;G257),Lookup!$C$10,"UnknownCase"))))))),Lookup!$C$13)</f>
        <v/>
      </c>
      <c r="L257" s="317">
        <v>11.35</v>
      </c>
      <c r="M257" s="213"/>
      <c r="N257" s="297" t="str">
        <f>IF(ISNUMBER(L257),IF(ISBLANK(M257),"",IF(M257&gt;=L257,Lookup!$C$14,Lookup!$C$15)),Lookup!$C$13)</f>
        <v/>
      </c>
      <c r="O257" s="317">
        <v>11.35</v>
      </c>
      <c r="P257" s="213"/>
      <c r="Q257" s="298" t="str">
        <f>IF(ISNUMBER(O257),IF(ISBLANK(P257),"",IF(P257&gt;=O257,Lookup!$C$14,Lookup!$C$15)),Lookup!$C$13)</f>
        <v/>
      </c>
    </row>
    <row r="258" spans="1:17" ht="30" customHeight="1" x14ac:dyDescent="0.3">
      <c r="A258" s="12">
        <v>98971</v>
      </c>
      <c r="B258" s="329" t="s">
        <v>773</v>
      </c>
      <c r="C258" s="327">
        <v>20.69</v>
      </c>
      <c r="D258" s="213"/>
      <c r="E258" s="213"/>
      <c r="F258" s="284" t="str">
        <f>IF(ISNUMBER(C258),IF(OR(AND(ISBLANK(D258),ISBLANK(E258)),AND(D258="No",ISBLANK(E258))),"",IF(AND(ISBLANK(D258),ISNUMBER(E258)),Lookup!$C$11,IF(AND(D258="Yes",ISBLANK(E258)),Lookup!$C$12,IF(AND(D258="Yes",E258&gt;=C258),Lookup!$C$7,IF(AND(D258="No",E258&gt;=C258),Lookup!$C$8,IF(AND(D258="Yes",E258&lt;C258),Lookup!$C$9,IF(AND(D258="No",E258&lt;C258),Lookup!$C$10,"UnknownCase"))))))),Lookup!$C$13)</f>
        <v/>
      </c>
      <c r="G258" s="327">
        <v>20.69</v>
      </c>
      <c r="H258" s="213"/>
      <c r="I258" s="213"/>
      <c r="J258" s="298" t="str">
        <f>IF(ISNUMBER(G258),IF(OR(AND(ISBLANK(H258),ISBLANK(I258)),AND(H258="No",ISBLANK(I258))),"",IF(AND(ISBLANK(H258),ISNUMBER(I258)),Lookup!$C$11,IF(AND(H258="Yes",ISBLANK(I258)),Lookup!$C$12,IF(AND(H258="Yes",I258&gt;=G258),Lookup!$C$7,IF(AND(H258="No",I258&gt;=G258),Lookup!$C$8,IF(AND(H258="Yes",I258&lt;G258),Lookup!$C$9,IF(AND(H258="No",I258&lt;G258),Lookup!$C$10,"UnknownCase"))))))),Lookup!$C$13)</f>
        <v/>
      </c>
      <c r="L258" s="317">
        <v>21.38</v>
      </c>
      <c r="M258" s="213"/>
      <c r="N258" s="297" t="str">
        <f>IF(ISNUMBER(L258),IF(ISBLANK(M258),"",IF(M258&gt;=L258,Lookup!$C$14,Lookup!$C$15)),Lookup!$C$13)</f>
        <v/>
      </c>
      <c r="O258" s="317">
        <v>21.38</v>
      </c>
      <c r="P258" s="213"/>
      <c r="Q258" s="298" t="str">
        <f>IF(ISNUMBER(O258),IF(ISBLANK(P258),"",IF(P258&gt;=O258,Lookup!$C$14,Lookup!$C$15)),Lookup!$C$13)</f>
        <v/>
      </c>
    </row>
    <row r="259" spans="1:17" ht="30" customHeight="1" x14ac:dyDescent="0.3">
      <c r="A259" s="12">
        <v>98972</v>
      </c>
      <c r="B259" s="329" t="s">
        <v>774</v>
      </c>
      <c r="C259" s="327">
        <v>30.74</v>
      </c>
      <c r="D259" s="213"/>
      <c r="E259" s="213"/>
      <c r="F259" s="284" t="str">
        <f>IF(ISNUMBER(C259),IF(OR(AND(ISBLANK(D259),ISBLANK(E259)),AND(D259="No",ISBLANK(E259))),"",IF(AND(ISBLANK(D259),ISNUMBER(E259)),Lookup!$C$11,IF(AND(D259="Yes",ISBLANK(E259)),Lookup!$C$12,IF(AND(D259="Yes",E259&gt;=C259),Lookup!$C$7,IF(AND(D259="No",E259&gt;=C259),Lookup!$C$8,IF(AND(D259="Yes",E259&lt;C259),Lookup!$C$9,IF(AND(D259="No",E259&lt;C259),Lookup!$C$10,"UnknownCase"))))))),Lookup!$C$13)</f>
        <v/>
      </c>
      <c r="G259" s="327">
        <v>30.74</v>
      </c>
      <c r="H259" s="213"/>
      <c r="I259" s="213"/>
      <c r="J259" s="298" t="str">
        <f>IF(ISNUMBER(G259),IF(OR(AND(ISBLANK(H259),ISBLANK(I259)),AND(H259="No",ISBLANK(I259))),"",IF(AND(ISBLANK(H259),ISNUMBER(I259)),Lookup!$C$11,IF(AND(H259="Yes",ISBLANK(I259)),Lookup!$C$12,IF(AND(H259="Yes",I259&gt;=G259),Lookup!$C$7,IF(AND(H259="No",I259&gt;=G259),Lookup!$C$8,IF(AND(H259="Yes",I259&lt;G259),Lookup!$C$9,IF(AND(H259="No",I259&lt;G259),Lookup!$C$10,"UnknownCase"))))))),Lookup!$C$13)</f>
        <v/>
      </c>
      <c r="L259" s="317">
        <v>32.43</v>
      </c>
      <c r="M259" s="213"/>
      <c r="N259" s="297" t="str">
        <f>IF(ISNUMBER(L259),IF(ISBLANK(M259),"",IF(M259&gt;=L259,Lookup!$C$14,Lookup!$C$15)),Lookup!$C$13)</f>
        <v/>
      </c>
      <c r="O259" s="317">
        <v>32.43</v>
      </c>
      <c r="P259" s="213"/>
      <c r="Q259" s="298" t="str">
        <f>IF(ISNUMBER(O259),IF(ISBLANK(P259),"",IF(P259&gt;=O259,Lookup!$C$14,Lookup!$C$15)),Lookup!$C$13)</f>
        <v/>
      </c>
    </row>
    <row r="260" spans="1:17" ht="30" customHeight="1" x14ac:dyDescent="0.3">
      <c r="A260" s="330">
        <v>99000</v>
      </c>
      <c r="B260" s="331" t="s">
        <v>216</v>
      </c>
      <c r="C260" s="300" t="s">
        <v>14</v>
      </c>
      <c r="D260" s="285"/>
      <c r="E260" s="286"/>
      <c r="F260" s="284" t="str">
        <f>IF(ISNUMBER(C260),IF(OR(AND(ISBLANK(D260),ISBLANK(E260)),AND(D260="No",ISBLANK(E260))),"",IF(AND(ISBLANK(D260),ISNUMBER(E260)),Lookup!$C$11,IF(AND(D260="Yes",ISBLANK(E260)),Lookup!$C$12,IF(AND(D260="Yes",E260&gt;=C260),Lookup!$C$7,IF(AND(D260="No",E260&gt;=C260),Lookup!$C$8,IF(AND(D260="Yes",E260&lt;C260),Lookup!$C$9,IF(AND(D260="No",E260&lt;C260),Lookup!$C$10,"UnknownCase"))))))),Lookup!$C$13)</f>
        <v>No Medicare Fee Available</v>
      </c>
      <c r="G260" s="300" t="s">
        <v>14</v>
      </c>
      <c r="H260" s="285"/>
      <c r="I260" s="286"/>
      <c r="J260" s="284" t="str">
        <f>IF(ISNUMBER(G260),IF(OR(AND(ISBLANK(H260),ISBLANK(I260)),AND(H260="No",ISBLANK(I260))),"",IF(AND(ISBLANK(H260),ISNUMBER(I260)),Lookup!$C$11,IF(AND(H260="Yes",ISBLANK(I260)),Lookup!$C$12,IF(AND(H260="Yes",I260&gt;=G260),Lookup!$C$7,IF(AND(H260="No",I260&gt;=G260),Lookup!$C$8,IF(AND(H260="Yes",I260&lt;G260),Lookup!$C$9,IF(AND(H260="No",I260&lt;G260),Lookup!$C$10,"UnknownCase"))))))),Lookup!$C$13)</f>
        <v>No Medicare Fee Available</v>
      </c>
      <c r="L260" s="300" t="s">
        <v>14</v>
      </c>
      <c r="M260" s="286"/>
      <c r="N260" s="7" t="str">
        <f>IF(ISNUMBER(L260),IF(ISBLANK(M260),"",IF(M260&gt;=L260,Lookup!$C$14,Lookup!$C$15)),Lookup!$C$13)</f>
        <v>No Medicare Fee Available</v>
      </c>
      <c r="O260" s="300" t="s">
        <v>14</v>
      </c>
      <c r="P260" s="286"/>
      <c r="Q260" s="284" t="str">
        <f>IF(ISNUMBER(O260),IF(ISBLANK(P260),"",IF(P260&gt;=O260,Lookup!$C$14,Lookup!$C$15)),Lookup!$C$13)</f>
        <v>No Medicare Fee Available</v>
      </c>
    </row>
    <row r="261" spans="1:17" ht="30" customHeight="1" x14ac:dyDescent="0.3">
      <c r="A261" s="330">
        <v>99024</v>
      </c>
      <c r="B261" s="331" t="s">
        <v>217</v>
      </c>
      <c r="C261" s="300" t="s">
        <v>14</v>
      </c>
      <c r="D261" s="285"/>
      <c r="E261" s="286"/>
      <c r="F261" s="284" t="str">
        <f>IF(ISNUMBER(C261),IF(OR(AND(ISBLANK(D261),ISBLANK(E261)),AND(D261="No",ISBLANK(E261))),"",IF(AND(ISBLANK(D261),ISNUMBER(E261)),Lookup!$C$11,IF(AND(D261="Yes",ISBLANK(E261)),Lookup!$C$12,IF(AND(D261="Yes",E261&gt;=C261),Lookup!$C$7,IF(AND(D261="No",E261&gt;=C261),Lookup!$C$8,IF(AND(D261="Yes",E261&lt;C261),Lookup!$C$9,IF(AND(D261="No",E261&lt;C261),Lookup!$C$10,"UnknownCase"))))))),Lookup!$C$13)</f>
        <v>No Medicare Fee Available</v>
      </c>
      <c r="G261" s="300" t="s">
        <v>14</v>
      </c>
      <c r="H261" s="285"/>
      <c r="I261" s="286"/>
      <c r="J261" s="284" t="str">
        <f>IF(ISNUMBER(G261),IF(OR(AND(ISBLANK(H261),ISBLANK(I261)),AND(H261="No",ISBLANK(I261))),"",IF(AND(ISBLANK(H261),ISNUMBER(I261)),Lookup!$C$11,IF(AND(H261="Yes",ISBLANK(I261)),Lookup!$C$12,IF(AND(H261="Yes",I261&gt;=G261),Lookup!$C$7,IF(AND(H261="No",I261&gt;=G261),Lookup!$C$8,IF(AND(H261="Yes",I261&lt;G261),Lookup!$C$9,IF(AND(H261="No",I261&lt;G261),Lookup!$C$10,"UnknownCase"))))))),Lookup!$C$13)</f>
        <v>No Medicare Fee Available</v>
      </c>
      <c r="L261" s="300" t="s">
        <v>14</v>
      </c>
      <c r="M261" s="286"/>
      <c r="N261" s="7" t="str">
        <f>IF(ISNUMBER(L261),IF(ISBLANK(M261),"",IF(M261&gt;=L261,Lookup!$C$14,Lookup!$C$15)),Lookup!$C$13)</f>
        <v>No Medicare Fee Available</v>
      </c>
      <c r="O261" s="300" t="s">
        <v>14</v>
      </c>
      <c r="P261" s="286"/>
      <c r="Q261" s="284" t="str">
        <f>IF(ISNUMBER(O261),IF(ISBLANK(P261),"",IF(P261&gt;=O261,Lookup!$C$14,Lookup!$C$15)),Lookup!$C$13)</f>
        <v>No Medicare Fee Available</v>
      </c>
    </row>
    <row r="262" spans="1:17" ht="30" customHeight="1" x14ac:dyDescent="0.3">
      <c r="A262" s="330">
        <v>99050</v>
      </c>
      <c r="B262" s="331" t="s">
        <v>218</v>
      </c>
      <c r="C262" s="300" t="s">
        <v>14</v>
      </c>
      <c r="D262" s="285"/>
      <c r="E262" s="286"/>
      <c r="F262" s="284" t="str">
        <f>IF(ISNUMBER(C262),IF(OR(AND(ISBLANK(D262),ISBLANK(E262)),AND(D262="No",ISBLANK(E262))),"",IF(AND(ISBLANK(D262),ISNUMBER(E262)),Lookup!$C$11,IF(AND(D262="Yes",ISBLANK(E262)),Lookup!$C$12,IF(AND(D262="Yes",E262&gt;=C262),Lookup!$C$7,IF(AND(D262="No",E262&gt;=C262),Lookup!$C$8,IF(AND(D262="Yes",E262&lt;C262),Lookup!$C$9,IF(AND(D262="No",E262&lt;C262),Lookup!$C$10,"UnknownCase"))))))),Lookup!$C$13)</f>
        <v>No Medicare Fee Available</v>
      </c>
      <c r="G262" s="300" t="s">
        <v>14</v>
      </c>
      <c r="H262" s="285"/>
      <c r="I262" s="286"/>
      <c r="J262" s="284" t="str">
        <f>IF(ISNUMBER(G262),IF(OR(AND(ISBLANK(H262),ISBLANK(I262)),AND(H262="No",ISBLANK(I262))),"",IF(AND(ISBLANK(H262),ISNUMBER(I262)),Lookup!$C$11,IF(AND(H262="Yes",ISBLANK(I262)),Lookup!$C$12,IF(AND(H262="Yes",I262&gt;=G262),Lookup!$C$7,IF(AND(H262="No",I262&gt;=G262),Lookup!$C$8,IF(AND(H262="Yes",I262&lt;G262),Lookup!$C$9,IF(AND(H262="No",I262&lt;G262),Lookup!$C$10,"UnknownCase"))))))),Lookup!$C$13)</f>
        <v>No Medicare Fee Available</v>
      </c>
      <c r="L262" s="300" t="s">
        <v>14</v>
      </c>
      <c r="M262" s="286"/>
      <c r="N262" s="7" t="str">
        <f>IF(ISNUMBER(L262),IF(ISBLANK(M262),"",IF(M262&gt;=L262,Lookup!$C$14,Lookup!$C$15)),Lookup!$C$13)</f>
        <v>No Medicare Fee Available</v>
      </c>
      <c r="O262" s="300" t="s">
        <v>14</v>
      </c>
      <c r="P262" s="286"/>
      <c r="Q262" s="284" t="str">
        <f>IF(ISNUMBER(O262),IF(ISBLANK(P262),"",IF(P262&gt;=O262,Lookup!$C$14,Lookup!$C$15)),Lookup!$C$13)</f>
        <v>No Medicare Fee Available</v>
      </c>
    </row>
    <row r="263" spans="1:17" ht="30" customHeight="1" x14ac:dyDescent="0.3">
      <c r="A263" s="330">
        <v>99051</v>
      </c>
      <c r="B263" s="331" t="s">
        <v>219</v>
      </c>
      <c r="C263" s="300" t="s">
        <v>14</v>
      </c>
      <c r="D263" s="285"/>
      <c r="E263" s="286"/>
      <c r="F263" s="284" t="str">
        <f>IF(ISNUMBER(C263),IF(OR(AND(ISBLANK(D263),ISBLANK(E263)),AND(D263="No",ISBLANK(E263))),"",IF(AND(ISBLANK(D263),ISNUMBER(E263)),Lookup!$C$11,IF(AND(D263="Yes",ISBLANK(E263)),Lookup!$C$12,IF(AND(D263="Yes",E263&gt;=C263),Lookup!$C$7,IF(AND(D263="No",E263&gt;=C263),Lookup!$C$8,IF(AND(D263="Yes",E263&lt;C263),Lookup!$C$9,IF(AND(D263="No",E263&lt;C263),Lookup!$C$10,"UnknownCase"))))))),Lookup!$C$13)</f>
        <v>No Medicare Fee Available</v>
      </c>
      <c r="G263" s="300" t="s">
        <v>14</v>
      </c>
      <c r="H263" s="285"/>
      <c r="I263" s="286"/>
      <c r="J263" s="284" t="str">
        <f>IF(ISNUMBER(G263),IF(OR(AND(ISBLANK(H263),ISBLANK(I263)),AND(H263="No",ISBLANK(I263))),"",IF(AND(ISBLANK(H263),ISNUMBER(I263)),Lookup!$C$11,IF(AND(H263="Yes",ISBLANK(I263)),Lookup!$C$12,IF(AND(H263="Yes",I263&gt;=G263),Lookup!$C$7,IF(AND(H263="No",I263&gt;=G263),Lookup!$C$8,IF(AND(H263="Yes",I263&lt;G263),Lookup!$C$9,IF(AND(H263="No",I263&lt;G263),Lookup!$C$10,"UnknownCase"))))))),Lookup!$C$13)</f>
        <v>No Medicare Fee Available</v>
      </c>
      <c r="L263" s="300" t="s">
        <v>14</v>
      </c>
      <c r="M263" s="286"/>
      <c r="N263" s="7" t="str">
        <f>IF(ISNUMBER(L263),IF(ISBLANK(M263),"",IF(M263&gt;=L263,Lookup!$C$14,Lookup!$C$15)),Lookup!$C$13)</f>
        <v>No Medicare Fee Available</v>
      </c>
      <c r="O263" s="300" t="s">
        <v>14</v>
      </c>
      <c r="P263" s="286"/>
      <c r="Q263" s="284" t="str">
        <f>IF(ISNUMBER(O263),IF(ISBLANK(P263),"",IF(P263&gt;=O263,Lookup!$C$14,Lookup!$C$15)),Lookup!$C$13)</f>
        <v>No Medicare Fee Available</v>
      </c>
    </row>
    <row r="264" spans="1:17" ht="30" customHeight="1" x14ac:dyDescent="0.3">
      <c r="A264" s="330">
        <v>99056</v>
      </c>
      <c r="B264" s="331" t="s">
        <v>220</v>
      </c>
      <c r="C264" s="300" t="s">
        <v>14</v>
      </c>
      <c r="D264" s="285"/>
      <c r="E264" s="286"/>
      <c r="F264" s="284" t="str">
        <f>IF(ISNUMBER(C264),IF(OR(AND(ISBLANK(D264),ISBLANK(E264)),AND(D264="No",ISBLANK(E264))),"",IF(AND(ISBLANK(D264),ISNUMBER(E264)),Lookup!$C$11,IF(AND(D264="Yes",ISBLANK(E264)),Lookup!$C$12,IF(AND(D264="Yes",E264&gt;=C264),Lookup!$C$7,IF(AND(D264="No",E264&gt;=C264),Lookup!$C$8,IF(AND(D264="Yes",E264&lt;C264),Lookup!$C$9,IF(AND(D264="No",E264&lt;C264),Lookup!$C$10,"UnknownCase"))))))),Lookup!$C$13)</f>
        <v>No Medicare Fee Available</v>
      </c>
      <c r="G264" s="300" t="s">
        <v>14</v>
      </c>
      <c r="H264" s="285"/>
      <c r="I264" s="286"/>
      <c r="J264" s="284" t="str">
        <f>IF(ISNUMBER(G264),IF(OR(AND(ISBLANK(H264),ISBLANK(I264)),AND(H264="No",ISBLANK(I264))),"",IF(AND(ISBLANK(H264),ISNUMBER(I264)),Lookup!$C$11,IF(AND(H264="Yes",ISBLANK(I264)),Lookup!$C$12,IF(AND(H264="Yes",I264&gt;=G264),Lookup!$C$7,IF(AND(H264="No",I264&gt;=G264),Lookup!$C$8,IF(AND(H264="Yes",I264&lt;G264),Lookup!$C$9,IF(AND(H264="No",I264&lt;G264),Lookup!$C$10,"UnknownCase"))))))),Lookup!$C$13)</f>
        <v>No Medicare Fee Available</v>
      </c>
      <c r="L264" s="300" t="s">
        <v>14</v>
      </c>
      <c r="M264" s="286"/>
      <c r="N264" s="7" t="str">
        <f>IF(ISNUMBER(L264),IF(ISBLANK(M264),"",IF(M264&gt;=L264,Lookup!$C$14,Lookup!$C$15)),Lookup!$C$13)</f>
        <v>No Medicare Fee Available</v>
      </c>
      <c r="O264" s="300" t="s">
        <v>14</v>
      </c>
      <c r="P264" s="286"/>
      <c r="Q264" s="284" t="str">
        <f>IF(ISNUMBER(O264),IF(ISBLANK(P264),"",IF(P264&gt;=O264,Lookup!$C$14,Lookup!$C$15)),Lookup!$C$13)</f>
        <v>No Medicare Fee Available</v>
      </c>
    </row>
    <row r="265" spans="1:17" ht="30" customHeight="1" x14ac:dyDescent="0.3">
      <c r="A265" s="330">
        <v>99058</v>
      </c>
      <c r="B265" s="331" t="s">
        <v>221</v>
      </c>
      <c r="C265" s="300" t="s">
        <v>14</v>
      </c>
      <c r="D265" s="285"/>
      <c r="E265" s="286"/>
      <c r="F265" s="284" t="str">
        <f>IF(ISNUMBER(C265),IF(OR(AND(ISBLANK(D265),ISBLANK(E265)),AND(D265="No",ISBLANK(E265))),"",IF(AND(ISBLANK(D265),ISNUMBER(E265)),Lookup!$C$11,IF(AND(D265="Yes",ISBLANK(E265)),Lookup!$C$12,IF(AND(D265="Yes",E265&gt;=C265),Lookup!$C$7,IF(AND(D265="No",E265&gt;=C265),Lookup!$C$8,IF(AND(D265="Yes",E265&lt;C265),Lookup!$C$9,IF(AND(D265="No",E265&lt;C265),Lookup!$C$10,"UnknownCase"))))))),Lookup!$C$13)</f>
        <v>No Medicare Fee Available</v>
      </c>
      <c r="G265" s="300" t="s">
        <v>14</v>
      </c>
      <c r="H265" s="285"/>
      <c r="I265" s="286"/>
      <c r="J265" s="284" t="str">
        <f>IF(ISNUMBER(G265),IF(OR(AND(ISBLANK(H265),ISBLANK(I265)),AND(H265="No",ISBLANK(I265))),"",IF(AND(ISBLANK(H265),ISNUMBER(I265)),Lookup!$C$11,IF(AND(H265="Yes",ISBLANK(I265)),Lookup!$C$12,IF(AND(H265="Yes",I265&gt;=G265),Lookup!$C$7,IF(AND(H265="No",I265&gt;=G265),Lookup!$C$8,IF(AND(H265="Yes",I265&lt;G265),Lookup!$C$9,IF(AND(H265="No",I265&lt;G265),Lookup!$C$10,"UnknownCase"))))))),Lookup!$C$13)</f>
        <v>No Medicare Fee Available</v>
      </c>
      <c r="L265" s="300" t="s">
        <v>14</v>
      </c>
      <c r="M265" s="286"/>
      <c r="N265" s="7" t="str">
        <f>IF(ISNUMBER(L265),IF(ISBLANK(M265),"",IF(M265&gt;=L265,Lookup!$C$14,Lookup!$C$15)),Lookup!$C$13)</f>
        <v>No Medicare Fee Available</v>
      </c>
      <c r="O265" s="300" t="s">
        <v>14</v>
      </c>
      <c r="P265" s="286"/>
      <c r="Q265" s="284" t="str">
        <f>IF(ISNUMBER(O265),IF(ISBLANK(P265),"",IF(P265&gt;=O265,Lookup!$C$14,Lookup!$C$15)),Lookup!$C$13)</f>
        <v>No Medicare Fee Available</v>
      </c>
    </row>
    <row r="266" spans="1:17" ht="30" customHeight="1" x14ac:dyDescent="0.3">
      <c r="A266" s="330">
        <v>99071</v>
      </c>
      <c r="B266" s="331" t="s">
        <v>222</v>
      </c>
      <c r="C266" s="300" t="s">
        <v>14</v>
      </c>
      <c r="D266" s="285"/>
      <c r="E266" s="286"/>
      <c r="F266" s="284" t="str">
        <f>IF(ISNUMBER(C266),IF(OR(AND(ISBLANK(D266),ISBLANK(E266)),AND(D266="No",ISBLANK(E266))),"",IF(AND(ISBLANK(D266),ISNUMBER(E266)),Lookup!$C$11,IF(AND(D266="Yes",ISBLANK(E266)),Lookup!$C$12,IF(AND(D266="Yes",E266&gt;=C266),Lookup!$C$7,IF(AND(D266="No",E266&gt;=C266),Lookup!$C$8,IF(AND(D266="Yes",E266&lt;C266),Lookup!$C$9,IF(AND(D266="No",E266&lt;C266),Lookup!$C$10,"UnknownCase"))))))),Lookup!$C$13)</f>
        <v>No Medicare Fee Available</v>
      </c>
      <c r="G266" s="300" t="s">
        <v>14</v>
      </c>
      <c r="H266" s="285"/>
      <c r="I266" s="286"/>
      <c r="J266" s="284" t="str">
        <f>IF(ISNUMBER(G266),IF(OR(AND(ISBLANK(H266),ISBLANK(I266)),AND(H266="No",ISBLANK(I266))),"",IF(AND(ISBLANK(H266),ISNUMBER(I266)),Lookup!$C$11,IF(AND(H266="Yes",ISBLANK(I266)),Lookup!$C$12,IF(AND(H266="Yes",I266&gt;=G266),Lookup!$C$7,IF(AND(H266="No",I266&gt;=G266),Lookup!$C$8,IF(AND(H266="Yes",I266&lt;G266),Lookup!$C$9,IF(AND(H266="No",I266&lt;G266),Lookup!$C$10,"UnknownCase"))))))),Lookup!$C$13)</f>
        <v>No Medicare Fee Available</v>
      </c>
      <c r="L266" s="300" t="s">
        <v>14</v>
      </c>
      <c r="M266" s="286"/>
      <c r="N266" s="7" t="str">
        <f>IF(ISNUMBER(L266),IF(ISBLANK(M266),"",IF(M266&gt;=L266,Lookup!$C$14,Lookup!$C$15)),Lookup!$C$13)</f>
        <v>No Medicare Fee Available</v>
      </c>
      <c r="O266" s="300" t="s">
        <v>14</v>
      </c>
      <c r="P266" s="286"/>
      <c r="Q266" s="284" t="str">
        <f>IF(ISNUMBER(O266),IF(ISBLANK(P266),"",IF(P266&gt;=O266,Lookup!$C$14,Lookup!$C$15)),Lookup!$C$13)</f>
        <v>No Medicare Fee Available</v>
      </c>
    </row>
    <row r="267" spans="1:17" ht="30" customHeight="1" x14ac:dyDescent="0.3">
      <c r="A267" s="330">
        <v>99078</v>
      </c>
      <c r="B267" s="331" t="s">
        <v>223</v>
      </c>
      <c r="C267" s="300" t="s">
        <v>14</v>
      </c>
      <c r="D267" s="285"/>
      <c r="E267" s="286"/>
      <c r="F267" s="284" t="str">
        <f>IF(ISNUMBER(C267),IF(OR(AND(ISBLANK(D267),ISBLANK(E267)),AND(D267="No",ISBLANK(E267))),"",IF(AND(ISBLANK(D267),ISNUMBER(E267)),Lookup!$C$11,IF(AND(D267="Yes",ISBLANK(E267)),Lookup!$C$12,IF(AND(D267="Yes",E267&gt;=C267),Lookup!$C$7,IF(AND(D267="No",E267&gt;=C267),Lookup!$C$8,IF(AND(D267="Yes",E267&lt;C267),Lookup!$C$9,IF(AND(D267="No",E267&lt;C267),Lookup!$C$10,"UnknownCase"))))))),Lookup!$C$13)</f>
        <v>No Medicare Fee Available</v>
      </c>
      <c r="G267" s="300" t="s">
        <v>14</v>
      </c>
      <c r="H267" s="285"/>
      <c r="I267" s="286"/>
      <c r="J267" s="284" t="str">
        <f>IF(ISNUMBER(G267),IF(OR(AND(ISBLANK(H267),ISBLANK(I267)),AND(H267="No",ISBLANK(I267))),"",IF(AND(ISBLANK(H267),ISNUMBER(I267)),Lookup!$C$11,IF(AND(H267="Yes",ISBLANK(I267)),Lookup!$C$12,IF(AND(H267="Yes",I267&gt;=G267),Lookup!$C$7,IF(AND(H267="No",I267&gt;=G267),Lookup!$C$8,IF(AND(H267="Yes",I267&lt;G267),Lookup!$C$9,IF(AND(H267="No",I267&lt;G267),Lookup!$C$10,"UnknownCase"))))))),Lookup!$C$13)</f>
        <v>No Medicare Fee Available</v>
      </c>
      <c r="L267" s="300" t="s">
        <v>14</v>
      </c>
      <c r="M267" s="286"/>
      <c r="N267" s="7" t="str">
        <f>IF(ISNUMBER(L267),IF(ISBLANK(M267),"",IF(M267&gt;=L267,Lookup!$C$14,Lookup!$C$15)),Lookup!$C$13)</f>
        <v>No Medicare Fee Available</v>
      </c>
      <c r="O267" s="300" t="s">
        <v>14</v>
      </c>
      <c r="P267" s="286"/>
      <c r="Q267" s="284" t="str">
        <f>IF(ISNUMBER(O267),IF(ISBLANK(P267),"",IF(P267&gt;=O267,Lookup!$C$14,Lookup!$C$15)),Lookup!$C$13)</f>
        <v>No Medicare Fee Available</v>
      </c>
    </row>
    <row r="268" spans="1:17" ht="30" customHeight="1" x14ac:dyDescent="0.3">
      <c r="A268" s="330">
        <v>99173</v>
      </c>
      <c r="B268" s="331" t="s">
        <v>224</v>
      </c>
      <c r="C268" s="300" t="s">
        <v>14</v>
      </c>
      <c r="D268" s="285"/>
      <c r="E268" s="286"/>
      <c r="F268" s="284" t="str">
        <f>IF(ISNUMBER(C268),IF(OR(AND(ISBLANK(D268),ISBLANK(E268)),AND(D268="No",ISBLANK(E268))),"",IF(AND(ISBLANK(D268),ISNUMBER(E268)),Lookup!$C$11,IF(AND(D268="Yes",ISBLANK(E268)),Lookup!$C$12,IF(AND(D268="Yes",E268&gt;=C268),Lookup!$C$7,IF(AND(D268="No",E268&gt;=C268),Lookup!$C$8,IF(AND(D268="Yes",E268&lt;C268),Lookup!$C$9,IF(AND(D268="No",E268&lt;C268),Lookup!$C$10,"UnknownCase"))))))),Lookup!$C$13)</f>
        <v>No Medicare Fee Available</v>
      </c>
      <c r="G268" s="300" t="s">
        <v>14</v>
      </c>
      <c r="H268" s="285"/>
      <c r="I268" s="286"/>
      <c r="J268" s="284" t="str">
        <f>IF(ISNUMBER(G268),IF(OR(AND(ISBLANK(H268),ISBLANK(I268)),AND(H268="No",ISBLANK(I268))),"",IF(AND(ISBLANK(H268),ISNUMBER(I268)),Lookup!$C$11,IF(AND(H268="Yes",ISBLANK(I268)),Lookup!$C$12,IF(AND(H268="Yes",I268&gt;=G268),Lookup!$C$7,IF(AND(H268="No",I268&gt;=G268),Lookup!$C$8,IF(AND(H268="Yes",I268&lt;G268),Lookup!$C$9,IF(AND(H268="No",I268&lt;G268),Lookup!$C$10,"UnknownCase"))))))),Lookup!$C$13)</f>
        <v>No Medicare Fee Available</v>
      </c>
      <c r="L268" s="300" t="s">
        <v>14</v>
      </c>
      <c r="M268" s="286"/>
      <c r="N268" s="7" t="str">
        <f>IF(ISNUMBER(L268),IF(ISBLANK(M268),"",IF(M268&gt;=L268,Lookup!$C$14,Lookup!$C$15)),Lookup!$C$13)</f>
        <v>No Medicare Fee Available</v>
      </c>
      <c r="O268" s="300" t="s">
        <v>14</v>
      </c>
      <c r="P268" s="286"/>
      <c r="Q268" s="284" t="str">
        <f>IF(ISNUMBER(O268),IF(ISBLANK(P268),"",IF(P268&gt;=O268,Lookup!$C$14,Lookup!$C$15)),Lookup!$C$13)</f>
        <v>No Medicare Fee Available</v>
      </c>
    </row>
    <row r="269" spans="1:17" ht="30" customHeight="1" x14ac:dyDescent="0.3">
      <c r="A269" s="330">
        <v>99174</v>
      </c>
      <c r="B269" s="331" t="s">
        <v>225</v>
      </c>
      <c r="C269" s="300" t="s">
        <v>14</v>
      </c>
      <c r="D269" s="285"/>
      <c r="E269" s="286"/>
      <c r="F269" s="284" t="str">
        <f>IF(ISNUMBER(C269),IF(OR(AND(ISBLANK(D269),ISBLANK(E269)),AND(D269="No",ISBLANK(E269))),"",IF(AND(ISBLANK(D269),ISNUMBER(E269)),Lookup!$C$11,IF(AND(D269="Yes",ISBLANK(E269)),Lookup!$C$12,IF(AND(D269="Yes",E269&gt;=C269),Lookup!$C$7,IF(AND(D269="No",E269&gt;=C269),Lookup!$C$8,IF(AND(D269="Yes",E269&lt;C269),Lookup!$C$9,IF(AND(D269="No",E269&lt;C269),Lookup!$C$10,"UnknownCase"))))))),Lookup!$C$13)</f>
        <v>No Medicare Fee Available</v>
      </c>
      <c r="G269" s="300" t="s">
        <v>14</v>
      </c>
      <c r="H269" s="285"/>
      <c r="I269" s="286"/>
      <c r="J269" s="284" t="str">
        <f>IF(ISNUMBER(G269),IF(OR(AND(ISBLANK(H269),ISBLANK(I269)),AND(H269="No",ISBLANK(I269))),"",IF(AND(ISBLANK(H269),ISNUMBER(I269)),Lookup!$C$11,IF(AND(H269="Yes",ISBLANK(I269)),Lookup!$C$12,IF(AND(H269="Yes",I269&gt;=G269),Lookup!$C$7,IF(AND(H269="No",I269&gt;=G269),Lookup!$C$8,IF(AND(H269="Yes",I269&lt;G269),Lookup!$C$9,IF(AND(H269="No",I269&lt;G269),Lookup!$C$10,"UnknownCase"))))))),Lookup!$C$13)</f>
        <v>No Medicare Fee Available</v>
      </c>
      <c r="L269" s="300" t="s">
        <v>14</v>
      </c>
      <c r="M269" s="286"/>
      <c r="N269" s="7" t="str">
        <f>IF(ISNUMBER(L269),IF(ISBLANK(M269),"",IF(M269&gt;=L269,Lookup!$C$14,Lookup!$C$15)),Lookup!$C$13)</f>
        <v>No Medicare Fee Available</v>
      </c>
      <c r="O269" s="300" t="s">
        <v>14</v>
      </c>
      <c r="P269" s="286"/>
      <c r="Q269" s="284" t="str">
        <f>IF(ISNUMBER(O269),IF(ISBLANK(P269),"",IF(P269&gt;=O269,Lookup!$C$14,Lookup!$C$15)),Lookup!$C$13)</f>
        <v>No Medicare Fee Available</v>
      </c>
    </row>
    <row r="270" spans="1:17" ht="30" customHeight="1" x14ac:dyDescent="0.3">
      <c r="A270" s="330">
        <v>99177</v>
      </c>
      <c r="B270" s="331" t="s">
        <v>226</v>
      </c>
      <c r="C270" s="300" t="s">
        <v>14</v>
      </c>
      <c r="D270" s="285"/>
      <c r="E270" s="286"/>
      <c r="F270" s="284" t="str">
        <f>IF(ISNUMBER(C270),IF(OR(AND(ISBLANK(D270),ISBLANK(E270)),AND(D270="No",ISBLANK(E270))),"",IF(AND(ISBLANK(D270),ISNUMBER(E270)),Lookup!$C$11,IF(AND(D270="Yes",ISBLANK(E270)),Lookup!$C$12,IF(AND(D270="Yes",E270&gt;=C270),Lookup!$C$7,IF(AND(D270="No",E270&gt;=C270),Lookup!$C$8,IF(AND(D270="Yes",E270&lt;C270),Lookup!$C$9,IF(AND(D270="No",E270&lt;C270),Lookup!$C$10,"UnknownCase"))))))),Lookup!$C$13)</f>
        <v>No Medicare Fee Available</v>
      </c>
      <c r="G270" s="300" t="s">
        <v>14</v>
      </c>
      <c r="H270" s="285"/>
      <c r="I270" s="286"/>
      <c r="J270" s="284" t="str">
        <f>IF(ISNUMBER(G270),IF(OR(AND(ISBLANK(H270),ISBLANK(I270)),AND(H270="No",ISBLANK(I270))),"",IF(AND(ISBLANK(H270),ISNUMBER(I270)),Lookup!$C$11,IF(AND(H270="Yes",ISBLANK(I270)),Lookup!$C$12,IF(AND(H270="Yes",I270&gt;=G270),Lookup!$C$7,IF(AND(H270="No",I270&gt;=G270),Lookup!$C$8,IF(AND(H270="Yes",I270&lt;G270),Lookup!$C$9,IF(AND(H270="No",I270&lt;G270),Lookup!$C$10,"UnknownCase"))))))),Lookup!$C$13)</f>
        <v>No Medicare Fee Available</v>
      </c>
      <c r="L270" s="300" t="s">
        <v>14</v>
      </c>
      <c r="M270" s="286"/>
      <c r="N270" s="7" t="str">
        <f>IF(ISNUMBER(L270),IF(ISBLANK(M270),"",IF(M270&gt;=L270,Lookup!$C$14,Lookup!$C$15)),Lookup!$C$13)</f>
        <v>No Medicare Fee Available</v>
      </c>
      <c r="O270" s="300" t="s">
        <v>14</v>
      </c>
      <c r="P270" s="286"/>
      <c r="Q270" s="284" t="str">
        <f>IF(ISNUMBER(O270),IF(ISBLANK(P270),"",IF(P270&gt;=O270,Lookup!$C$14,Lookup!$C$15)),Lookup!$C$13)</f>
        <v>No Medicare Fee Available</v>
      </c>
    </row>
    <row r="271" spans="1:17" ht="30" customHeight="1" x14ac:dyDescent="0.3">
      <c r="A271" s="330">
        <v>99188</v>
      </c>
      <c r="B271" s="331" t="s">
        <v>227</v>
      </c>
      <c r="C271" s="300" t="s">
        <v>14</v>
      </c>
      <c r="D271" s="285"/>
      <c r="E271" s="286"/>
      <c r="F271" s="284" t="str">
        <f>IF(ISNUMBER(C271),IF(OR(AND(ISBLANK(D271),ISBLANK(E271)),AND(D271="No",ISBLANK(E271))),"",IF(AND(ISBLANK(D271),ISNUMBER(E271)),Lookup!$C$11,IF(AND(D271="Yes",ISBLANK(E271)),Lookup!$C$12,IF(AND(D271="Yes",E271&gt;=C271),Lookup!$C$7,IF(AND(D271="No",E271&gt;=C271),Lookup!$C$8,IF(AND(D271="Yes",E271&lt;C271),Lookup!$C$9,IF(AND(D271="No",E271&lt;C271),Lookup!$C$10,"UnknownCase"))))))),Lookup!$C$13)</f>
        <v>No Medicare Fee Available</v>
      </c>
      <c r="G271" s="300" t="s">
        <v>14</v>
      </c>
      <c r="H271" s="285"/>
      <c r="I271" s="286"/>
      <c r="J271" s="284" t="str">
        <f>IF(ISNUMBER(G271),IF(OR(AND(ISBLANK(H271),ISBLANK(I271)),AND(H271="No",ISBLANK(I271))),"",IF(AND(ISBLANK(H271),ISNUMBER(I271)),Lookup!$C$11,IF(AND(H271="Yes",ISBLANK(I271)),Lookup!$C$12,IF(AND(H271="Yes",I271&gt;=G271),Lookup!$C$7,IF(AND(H271="No",I271&gt;=G271),Lookup!$C$8,IF(AND(H271="Yes",I271&lt;G271),Lookup!$C$9,IF(AND(H271="No",I271&lt;G271),Lookup!$C$10,"UnknownCase"))))))),Lookup!$C$13)</f>
        <v>No Medicare Fee Available</v>
      </c>
      <c r="L271" s="300" t="s">
        <v>14</v>
      </c>
      <c r="M271" s="286"/>
      <c r="N271" s="7" t="str">
        <f>IF(ISNUMBER(L271),IF(ISBLANK(M271),"",IF(M271&gt;=L271,Lookup!$C$14,Lookup!$C$15)),Lookup!$C$13)</f>
        <v>No Medicare Fee Available</v>
      </c>
      <c r="O271" s="300" t="s">
        <v>14</v>
      </c>
      <c r="P271" s="286"/>
      <c r="Q271" s="284" t="str">
        <f>IF(ISNUMBER(O271),IF(ISBLANK(P271),"",IF(P271&gt;=O271,Lookup!$C$14,Lookup!$C$15)),Lookup!$C$13)</f>
        <v>No Medicare Fee Available</v>
      </c>
    </row>
    <row r="272" spans="1:17" ht="30" customHeight="1" x14ac:dyDescent="0.3">
      <c r="A272" s="333">
        <v>99202</v>
      </c>
      <c r="B272" s="331" t="s">
        <v>228</v>
      </c>
      <c r="C272" s="327">
        <v>72.069999999999993</v>
      </c>
      <c r="D272" s="133"/>
      <c r="E272" s="213"/>
      <c r="F272" s="284" t="str">
        <f>IF(ISNUMBER(C272),IF(OR(AND(ISBLANK(D272),ISBLANK(E272)),AND(D272="No",ISBLANK(E272))),"",IF(AND(ISBLANK(D272),ISNUMBER(E272)),Lookup!$C$11,IF(AND(D272="Yes",ISBLANK(E272)),Lookup!$C$12,IF(AND(D272="Yes",E272&gt;=C272),Lookup!$C$7,IF(AND(D272="No",E272&gt;=C272),Lookup!$C$8,IF(AND(D272="Yes",E272&lt;C272),Lookup!$C$9,IF(AND(D272="No",E272&lt;C272),Lookup!$C$10,"UnknownCase"))))))),Lookup!$C$13)</f>
        <v/>
      </c>
      <c r="G272" s="327">
        <v>72.069999999999993</v>
      </c>
      <c r="H272" s="133"/>
      <c r="I272" s="213"/>
      <c r="J272" s="284" t="str">
        <f>IF(ISNUMBER(G272),IF(OR(AND(ISBLANK(H272),ISBLANK(I272)),AND(H272="No",ISBLANK(I272))),"",IF(AND(ISBLANK(H272),ISNUMBER(I272)),Lookup!$C$11,IF(AND(H272="Yes",ISBLANK(I272)),Lookup!$C$12,IF(AND(H272="Yes",I272&gt;=G272),Lookup!$C$7,IF(AND(H272="No",I272&gt;=G272),Lookup!$C$8,IF(AND(H272="Yes",I272&lt;G272),Lookup!$C$9,IF(AND(H272="No",I272&lt;G272),Lookup!$C$10,"UnknownCase"))))))),Lookup!$C$13)</f>
        <v/>
      </c>
      <c r="L272" s="320">
        <v>69.72</v>
      </c>
      <c r="M272" s="213"/>
      <c r="N272" s="7" t="str">
        <f>IF(ISNUMBER(L272),IF(ISBLANK(M272),"",IF(M272&gt;=L272,Lookup!$C$14,Lookup!$C$15)),Lookup!$C$13)</f>
        <v/>
      </c>
      <c r="O272" s="320">
        <v>69.72</v>
      </c>
      <c r="P272" s="213"/>
      <c r="Q272" s="284" t="str">
        <f>IF(ISNUMBER(O272),IF(ISBLANK(P272),"",IF(P272&gt;=O272,Lookup!$C$14,Lookup!$C$15)),Lookup!$C$13)</f>
        <v/>
      </c>
    </row>
    <row r="273" spans="1:17" ht="30" customHeight="1" x14ac:dyDescent="0.3">
      <c r="A273" s="333">
        <v>99203</v>
      </c>
      <c r="B273" s="331" t="s">
        <v>229</v>
      </c>
      <c r="C273" s="327">
        <v>111.3</v>
      </c>
      <c r="D273" s="133"/>
      <c r="E273" s="213"/>
      <c r="F273" s="284" t="str">
        <f>IF(ISNUMBER(C273),IF(OR(AND(ISBLANK(D273),ISBLANK(E273)),AND(D273="No",ISBLANK(E273))),"",IF(AND(ISBLANK(D273),ISNUMBER(E273)),Lookup!$C$11,IF(AND(D273="Yes",ISBLANK(E273)),Lookup!$C$12,IF(AND(D273="Yes",E273&gt;=C273),Lookup!$C$7,IF(AND(D273="No",E273&gt;=C273),Lookup!$C$8,IF(AND(D273="Yes",E273&lt;C273),Lookup!$C$9,IF(AND(D273="No",E273&lt;C273),Lookup!$C$10,"UnknownCase"))))))),Lookup!$C$13)</f>
        <v/>
      </c>
      <c r="G273" s="327">
        <v>111.3</v>
      </c>
      <c r="H273" s="133"/>
      <c r="I273" s="213"/>
      <c r="J273" s="284" t="str">
        <f>IF(ISNUMBER(G273),IF(OR(AND(ISBLANK(H273),ISBLANK(I273)),AND(H273="No",ISBLANK(I273))),"",IF(AND(ISBLANK(H273),ISNUMBER(I273)),Lookup!$C$11,IF(AND(H273="Yes",ISBLANK(I273)),Lookup!$C$12,IF(AND(H273="Yes",I273&gt;=G273),Lookup!$C$7,IF(AND(H273="No",I273&gt;=G273),Lookup!$C$8,IF(AND(H273="Yes",I273&lt;G273),Lookup!$C$9,IF(AND(H273="No",I273&lt;G273),Lookup!$C$10,"UnknownCase"))))))),Lookup!$C$13)</f>
        <v/>
      </c>
      <c r="L273" s="320">
        <v>108.79</v>
      </c>
      <c r="M273" s="213"/>
      <c r="N273" s="7" t="str">
        <f>IF(ISNUMBER(L273),IF(ISBLANK(M273),"",IF(M273&gt;=L273,Lookup!$C$14,Lookup!$C$15)),Lookup!$C$13)</f>
        <v/>
      </c>
      <c r="O273" s="320">
        <v>108.79</v>
      </c>
      <c r="P273" s="213"/>
      <c r="Q273" s="284" t="str">
        <f>IF(ISNUMBER(O273),IF(ISBLANK(P273),"",IF(P273&gt;=O273,Lookup!$C$14,Lookup!$C$15)),Lookup!$C$13)</f>
        <v/>
      </c>
    </row>
    <row r="274" spans="1:17" ht="30" customHeight="1" x14ac:dyDescent="0.3">
      <c r="A274" s="333">
        <v>99204</v>
      </c>
      <c r="B274" s="331" t="s">
        <v>230</v>
      </c>
      <c r="C274" s="327">
        <v>166.89</v>
      </c>
      <c r="D274" s="133"/>
      <c r="E274" s="213"/>
      <c r="F274" s="284" t="str">
        <f>IF(ISNUMBER(C274),IF(OR(AND(ISBLANK(D274),ISBLANK(E274)),AND(D274="No",ISBLANK(E274))),"",IF(AND(ISBLANK(D274),ISNUMBER(E274)),Lookup!$C$11,IF(AND(D274="Yes",ISBLANK(E274)),Lookup!$C$12,IF(AND(D274="Yes",E274&gt;=C274),Lookup!$C$7,IF(AND(D274="No",E274&gt;=C274),Lookup!$C$8,IF(AND(D274="Yes",E274&lt;C274),Lookup!$C$9,IF(AND(D274="No",E274&lt;C274),Lookup!$C$10,"UnknownCase"))))))),Lookup!$C$13)</f>
        <v/>
      </c>
      <c r="G274" s="327">
        <v>166.89</v>
      </c>
      <c r="H274" s="133"/>
      <c r="I274" s="213"/>
      <c r="J274" s="284" t="str">
        <f>IF(ISNUMBER(G274),IF(OR(AND(ISBLANK(H274),ISBLANK(I274)),AND(H274="No",ISBLANK(I274))),"",IF(AND(ISBLANK(H274),ISNUMBER(I274)),Lookup!$C$11,IF(AND(H274="Yes",ISBLANK(I274)),Lookup!$C$12,IF(AND(H274="Yes",I274&gt;=G274),Lookup!$C$7,IF(AND(H274="No",I274&gt;=G274),Lookup!$C$8,IF(AND(H274="Yes",I274&lt;G274),Lookup!$C$9,IF(AND(H274="No",I274&lt;G274),Lookup!$C$10,"UnknownCase"))))))),Lookup!$C$13)</f>
        <v/>
      </c>
      <c r="L274" s="320">
        <v>163.13999999999999</v>
      </c>
      <c r="M274" s="213"/>
      <c r="N274" s="7" t="str">
        <f>IF(ISNUMBER(L274),IF(ISBLANK(M274),"",IF(M274&gt;=L274,Lookup!$C$14,Lookup!$C$15)),Lookup!$C$13)</f>
        <v/>
      </c>
      <c r="O274" s="320">
        <v>163.13999999999999</v>
      </c>
      <c r="P274" s="213"/>
      <c r="Q274" s="284" t="str">
        <f>IF(ISNUMBER(O274),IF(ISBLANK(P274),"",IF(P274&gt;=O274,Lookup!$C$14,Lookup!$C$15)),Lookup!$C$13)</f>
        <v/>
      </c>
    </row>
    <row r="275" spans="1:17" ht="30" customHeight="1" x14ac:dyDescent="0.3">
      <c r="A275" s="333">
        <v>99205</v>
      </c>
      <c r="B275" s="331" t="s">
        <v>231</v>
      </c>
      <c r="C275" s="327">
        <v>220.11</v>
      </c>
      <c r="D275" s="133"/>
      <c r="E275" s="213"/>
      <c r="F275" s="284" t="str">
        <f>IF(ISNUMBER(C275),IF(OR(AND(ISBLANK(D275),ISBLANK(E275)),AND(D275="No",ISBLANK(E275))),"",IF(AND(ISBLANK(D275),ISNUMBER(E275)),Lookup!$C$11,IF(AND(D275="Yes",ISBLANK(E275)),Lookup!$C$12,IF(AND(D275="Yes",E275&gt;=C275),Lookup!$C$7,IF(AND(D275="No",E275&gt;=C275),Lookup!$C$8,IF(AND(D275="Yes",E275&lt;C275),Lookup!$C$9,IF(AND(D275="No",E275&lt;C275),Lookup!$C$10,"UnknownCase"))))))),Lookup!$C$13)</f>
        <v/>
      </c>
      <c r="G275" s="327">
        <v>220.11</v>
      </c>
      <c r="H275" s="133"/>
      <c r="I275" s="213"/>
      <c r="J275" s="284" t="str">
        <f>IF(ISNUMBER(G275),IF(OR(AND(ISBLANK(H275),ISBLANK(I275)),AND(H275="No",ISBLANK(I275))),"",IF(AND(ISBLANK(H275),ISNUMBER(I275)),Lookup!$C$11,IF(AND(H275="Yes",ISBLANK(I275)),Lookup!$C$12,IF(AND(H275="Yes",I275&gt;=G275),Lookup!$C$7,IF(AND(H275="No",I275&gt;=G275),Lookup!$C$8,IF(AND(H275="Yes",I275&lt;G275),Lookup!$C$9,IF(AND(H275="No",I275&lt;G275),Lookup!$C$10,"UnknownCase"))))))),Lookup!$C$13)</f>
        <v/>
      </c>
      <c r="L275" s="320">
        <v>215.48</v>
      </c>
      <c r="M275" s="213"/>
      <c r="N275" s="7" t="str">
        <f>IF(ISNUMBER(L275),IF(ISBLANK(M275),"",IF(M275&gt;=L275,Lookup!$C$14,Lookup!$C$15)),Lookup!$C$13)</f>
        <v/>
      </c>
      <c r="O275" s="320">
        <v>215.48</v>
      </c>
      <c r="P275" s="213"/>
      <c r="Q275" s="284" t="str">
        <f>IF(ISNUMBER(O275),IF(ISBLANK(P275),"",IF(P275&gt;=O275,Lookup!$C$14,Lookup!$C$15)),Lookup!$C$13)</f>
        <v/>
      </c>
    </row>
    <row r="276" spans="1:17" ht="30" customHeight="1" x14ac:dyDescent="0.3">
      <c r="A276" s="333">
        <v>99211</v>
      </c>
      <c r="B276" s="331" t="s">
        <v>232</v>
      </c>
      <c r="C276" s="327">
        <v>23.2</v>
      </c>
      <c r="D276" s="133"/>
      <c r="E276" s="213"/>
      <c r="F276" s="284" t="str">
        <f>IF(ISNUMBER(C276),IF(OR(AND(ISBLANK(D276),ISBLANK(E276)),AND(D276="No",ISBLANK(E276))),"",IF(AND(ISBLANK(D276),ISNUMBER(E276)),Lookup!$C$11,IF(AND(D276="Yes",ISBLANK(E276)),Lookup!$C$12,IF(AND(D276="Yes",E276&gt;=C276),Lookup!$C$7,IF(AND(D276="No",E276&gt;=C276),Lookup!$C$8,IF(AND(D276="Yes",E276&lt;C276),Lookup!$C$9,IF(AND(D276="No",E276&lt;C276),Lookup!$C$10,"UnknownCase"))))))),Lookup!$C$13)</f>
        <v/>
      </c>
      <c r="G276" s="327">
        <v>23.2</v>
      </c>
      <c r="H276" s="133"/>
      <c r="I276" s="213"/>
      <c r="J276" s="284" t="str">
        <f>IF(ISNUMBER(G276),IF(OR(AND(ISBLANK(H276),ISBLANK(I276)),AND(H276="No",ISBLANK(I276))),"",IF(AND(ISBLANK(H276),ISNUMBER(I276)),Lookup!$C$11,IF(AND(H276="Yes",ISBLANK(I276)),Lookup!$C$12,IF(AND(H276="Yes",I276&gt;=G276),Lookup!$C$7,IF(AND(H276="No",I276&gt;=G276),Lookup!$C$8,IF(AND(H276="Yes",I276&lt;G276),Lookup!$C$9,IF(AND(H276="No",I276&lt;G276),Lookup!$C$10,"UnknownCase"))))))),Lookup!$C$13)</f>
        <v/>
      </c>
      <c r="L276" s="320">
        <v>22.55</v>
      </c>
      <c r="M276" s="213"/>
      <c r="N276" s="7" t="str">
        <f>IF(ISNUMBER(L276),IF(ISBLANK(M276),"",IF(M276&gt;=L276,Lookup!$C$14,Lookup!$C$15)),Lookup!$C$13)</f>
        <v/>
      </c>
      <c r="O276" s="320">
        <v>22.55</v>
      </c>
      <c r="P276" s="213"/>
      <c r="Q276" s="284" t="str">
        <f>IF(ISNUMBER(O276),IF(ISBLANK(P276),"",IF(P276&gt;=O276,Lookup!$C$14,Lookup!$C$15)),Lookup!$C$13)</f>
        <v/>
      </c>
    </row>
    <row r="277" spans="1:17" ht="30" customHeight="1" x14ac:dyDescent="0.3">
      <c r="A277" s="333">
        <v>99212</v>
      </c>
      <c r="B277" s="331" t="s">
        <v>233</v>
      </c>
      <c r="C277" s="327">
        <v>56.45</v>
      </c>
      <c r="D277" s="133"/>
      <c r="E277" s="213"/>
      <c r="F277" s="284" t="str">
        <f>IF(ISNUMBER(C277),IF(OR(AND(ISBLANK(D277),ISBLANK(E277)),AND(D277="No",ISBLANK(E277))),"",IF(AND(ISBLANK(D277),ISNUMBER(E277)),Lookup!$C$11,IF(AND(D277="Yes",ISBLANK(E277)),Lookup!$C$12,IF(AND(D277="Yes",E277&gt;=C277),Lookup!$C$7,IF(AND(D277="No",E277&gt;=C277),Lookup!$C$8,IF(AND(D277="Yes",E277&lt;C277),Lookup!$C$9,IF(AND(D277="No",E277&lt;C277),Lookup!$C$10,"UnknownCase"))))))),Lookup!$C$13)</f>
        <v/>
      </c>
      <c r="G277" s="327">
        <v>56.45</v>
      </c>
      <c r="H277" s="133"/>
      <c r="I277" s="213"/>
      <c r="J277" s="284" t="str">
        <f>IF(ISNUMBER(G277),IF(OR(AND(ISBLANK(H277),ISBLANK(I277)),AND(H277="No",ISBLANK(I277))),"",IF(AND(ISBLANK(H277),ISNUMBER(I277)),Lookup!$C$11,IF(AND(H277="Yes",ISBLANK(I277)),Lookup!$C$12,IF(AND(H277="Yes",I277&gt;=G277),Lookup!$C$7,IF(AND(H277="No",I277&gt;=G277),Lookup!$C$8,IF(AND(H277="Yes",I277&lt;G277),Lookup!$C$9,IF(AND(H277="No",I277&lt;G277),Lookup!$C$10,"UnknownCase"))))))),Lookup!$C$13)</f>
        <v/>
      </c>
      <c r="L277" s="320">
        <v>54.86</v>
      </c>
      <c r="M277" s="213"/>
      <c r="N277" s="7" t="str">
        <f>IF(ISNUMBER(L277),IF(ISBLANK(M277),"",IF(M277&gt;=L277,Lookup!$C$14,Lookup!$C$15)),Lookup!$C$13)</f>
        <v/>
      </c>
      <c r="O277" s="320">
        <v>54.86</v>
      </c>
      <c r="P277" s="213"/>
      <c r="Q277" s="284" t="str">
        <f>IF(ISNUMBER(O277),IF(ISBLANK(P277),"",IF(P277&gt;=O277,Lookup!$C$14,Lookup!$C$15)),Lookup!$C$13)</f>
        <v/>
      </c>
    </row>
    <row r="278" spans="1:17" ht="30" customHeight="1" x14ac:dyDescent="0.3">
      <c r="A278" s="333">
        <v>99213</v>
      </c>
      <c r="B278" s="331" t="s">
        <v>234</v>
      </c>
      <c r="C278" s="327">
        <v>90.74</v>
      </c>
      <c r="D278" s="133"/>
      <c r="E278" s="213"/>
      <c r="F278" s="284" t="str">
        <f>IF(ISNUMBER(C278),IF(OR(AND(ISBLANK(D278),ISBLANK(E278)),AND(D278="No",ISBLANK(E278))),"",IF(AND(ISBLANK(D278),ISNUMBER(E278)),Lookup!$C$11,IF(AND(D278="Yes",ISBLANK(E278)),Lookup!$C$12,IF(AND(D278="Yes",E278&gt;=C278),Lookup!$C$7,IF(AND(D278="No",E278&gt;=C278),Lookup!$C$8,IF(AND(D278="Yes",E278&lt;C278),Lookup!$C$9,IF(AND(D278="No",E278&lt;C278),Lookup!$C$10,"UnknownCase"))))))),Lookup!$C$13)</f>
        <v/>
      </c>
      <c r="G278" s="327">
        <v>90.74</v>
      </c>
      <c r="H278" s="133"/>
      <c r="I278" s="213"/>
      <c r="J278" s="284" t="str">
        <f>IF(ISNUMBER(G278),IF(OR(AND(ISBLANK(H278),ISBLANK(I278)),AND(H278="No",ISBLANK(I278))),"",IF(AND(ISBLANK(H278),ISNUMBER(I278)),Lookup!$C$11,IF(AND(H278="Yes",ISBLANK(I278)),Lookup!$C$12,IF(AND(H278="Yes",I278&gt;=G278),Lookup!$C$7,IF(AND(H278="No",I278&gt;=G278),Lookup!$C$8,IF(AND(H278="Yes",I278&lt;G278),Lookup!$C$9,IF(AND(H278="No",I278&lt;G278),Lookup!$C$10,"UnknownCase"))))))),Lookup!$C$13)</f>
        <v/>
      </c>
      <c r="L278" s="320">
        <v>88.82</v>
      </c>
      <c r="M278" s="213"/>
      <c r="N278" s="7" t="str">
        <f>IF(ISNUMBER(L278),IF(ISBLANK(M278),"",IF(M278&gt;=L278,Lookup!$C$14,Lookup!$C$15)),Lookup!$C$13)</f>
        <v/>
      </c>
      <c r="O278" s="320">
        <v>88.82</v>
      </c>
      <c r="P278" s="213"/>
      <c r="Q278" s="284" t="str">
        <f>IF(ISNUMBER(O278),IF(ISBLANK(P278),"",IF(P278&gt;=O278,Lookup!$C$14,Lookup!$C$15)),Lookup!$C$13)</f>
        <v/>
      </c>
    </row>
    <row r="279" spans="1:17" ht="30" customHeight="1" x14ac:dyDescent="0.3">
      <c r="A279" s="333">
        <v>99214</v>
      </c>
      <c r="B279" s="331" t="s">
        <v>235</v>
      </c>
      <c r="C279" s="327">
        <v>128.02000000000001</v>
      </c>
      <c r="D279" s="133"/>
      <c r="E279" s="213"/>
      <c r="F279" s="284" t="str">
        <f>IF(ISNUMBER(C279),IF(OR(AND(ISBLANK(D279),ISBLANK(E279)),AND(D279="No",ISBLANK(E279))),"",IF(AND(ISBLANK(D279),ISNUMBER(E279)),Lookup!$C$11,IF(AND(D279="Yes",ISBLANK(E279)),Lookup!$C$12,IF(AND(D279="Yes",E279&gt;=C279),Lookup!$C$7,IF(AND(D279="No",E279&gt;=C279),Lookup!$C$8,IF(AND(D279="Yes",E279&lt;C279),Lookup!$C$9,IF(AND(D279="No",E279&lt;C279),Lookup!$C$10,"UnknownCase"))))))),Lookup!$C$13)</f>
        <v/>
      </c>
      <c r="G279" s="327">
        <v>128.02000000000001</v>
      </c>
      <c r="H279" s="133"/>
      <c r="I279" s="213"/>
      <c r="J279" s="284" t="str">
        <f>IF(ISNUMBER(G279),IF(OR(AND(ISBLANK(H279),ISBLANK(I279)),AND(H279="No",ISBLANK(I279))),"",IF(AND(ISBLANK(H279),ISNUMBER(I279)),Lookup!$C$11,IF(AND(H279="Yes",ISBLANK(I279)),Lookup!$C$12,IF(AND(H279="Yes",I279&gt;=G279),Lookup!$C$7,IF(AND(H279="No",I279&gt;=G279),Lookup!$C$8,IF(AND(H279="Yes",I279&lt;G279),Lookup!$C$9,IF(AND(H279="No",I279&lt;G279),Lookup!$C$10,"UnknownCase"))))))),Lookup!$C$13)</f>
        <v/>
      </c>
      <c r="L279" s="320">
        <v>125.03</v>
      </c>
      <c r="M279" s="213"/>
      <c r="N279" s="7" t="str">
        <f>IF(ISNUMBER(L279),IF(ISBLANK(M279),"",IF(M279&gt;=L279,Lookup!$C$14,Lookup!$C$15)),Lookup!$C$13)</f>
        <v/>
      </c>
      <c r="O279" s="320">
        <v>125.03</v>
      </c>
      <c r="P279" s="213"/>
      <c r="Q279" s="284" t="str">
        <f>IF(ISNUMBER(O279),IF(ISBLANK(P279),"",IF(P279&gt;=O279,Lookup!$C$14,Lookup!$C$15)),Lookup!$C$13)</f>
        <v/>
      </c>
    </row>
    <row r="280" spans="1:17" ht="30" customHeight="1" x14ac:dyDescent="0.3">
      <c r="A280" s="333">
        <v>99215</v>
      </c>
      <c r="B280" s="331" t="s">
        <v>236</v>
      </c>
      <c r="C280" s="327">
        <v>180.24</v>
      </c>
      <c r="D280" s="133"/>
      <c r="E280" s="213"/>
      <c r="F280" s="284" t="str">
        <f>IF(ISNUMBER(C280),IF(OR(AND(ISBLANK(D280),ISBLANK(E280)),AND(D280="No",ISBLANK(E280))),"",IF(AND(ISBLANK(D280),ISNUMBER(E280)),Lookup!$C$11,IF(AND(D280="Yes",ISBLANK(E280)),Lookup!$C$12,IF(AND(D280="Yes",E280&gt;=C280),Lookup!$C$7,IF(AND(D280="No",E280&gt;=C280),Lookup!$C$8,IF(AND(D280="Yes",E280&lt;C280),Lookup!$C$9,IF(AND(D280="No",E280&lt;C280),Lookup!$C$10,"UnknownCase"))))))),Lookup!$C$13)</f>
        <v/>
      </c>
      <c r="G280" s="327">
        <v>180.24</v>
      </c>
      <c r="H280" s="133"/>
      <c r="I280" s="213"/>
      <c r="J280" s="284" t="str">
        <f>IF(ISNUMBER(G280),IF(OR(AND(ISBLANK(H280),ISBLANK(I280)),AND(H280="No",ISBLANK(I280))),"",IF(AND(ISBLANK(H280),ISNUMBER(I280)),Lookup!$C$11,IF(AND(H280="Yes",ISBLANK(I280)),Lookup!$C$12,IF(AND(H280="Yes",I280&gt;=G280),Lookup!$C$7,IF(AND(H280="No",I280&gt;=G280),Lookup!$C$8,IF(AND(H280="Yes",I280&lt;G280),Lookup!$C$9,IF(AND(H280="No",I280&lt;G280),Lookup!$C$10,"UnknownCase"))))))),Lookup!$C$13)</f>
        <v/>
      </c>
      <c r="L280" s="320">
        <v>175.48</v>
      </c>
      <c r="M280" s="213"/>
      <c r="N280" s="7" t="str">
        <f>IF(ISNUMBER(L280),IF(ISBLANK(M280),"",IF(M280&gt;=L280,Lookup!$C$14,Lookup!$C$15)),Lookup!$C$13)</f>
        <v/>
      </c>
      <c r="O280" s="320">
        <v>175.48</v>
      </c>
      <c r="P280" s="213"/>
      <c r="Q280" s="284" t="str">
        <f>IF(ISNUMBER(O280),IF(ISBLANK(P280),"",IF(P280&gt;=O280,Lookup!$C$14,Lookup!$C$15)),Lookup!$C$13)</f>
        <v/>
      </c>
    </row>
    <row r="281" spans="1:17" ht="30" customHeight="1" x14ac:dyDescent="0.3">
      <c r="A281" s="333">
        <v>99241</v>
      </c>
      <c r="B281" s="331" t="s">
        <v>237</v>
      </c>
      <c r="C281" s="300" t="s">
        <v>14</v>
      </c>
      <c r="D281" s="285"/>
      <c r="E281" s="286"/>
      <c r="F281" s="284" t="str">
        <f>IF(ISNUMBER(C281),IF(OR(AND(ISBLANK(D281),ISBLANK(E281)),AND(D281="No",ISBLANK(E281))),"",IF(AND(ISBLANK(D281),ISNUMBER(E281)),Lookup!$C$11,IF(AND(D281="Yes",ISBLANK(E281)),Lookup!$C$12,IF(AND(D281="Yes",E281&gt;=C281),Lookup!$C$7,IF(AND(D281="No",E281&gt;=C281),Lookup!$C$8,IF(AND(D281="Yes",E281&lt;C281),Lookup!$C$9,IF(AND(D281="No",E281&lt;C281),Lookup!$C$10,"UnknownCase"))))))),Lookup!$C$13)</f>
        <v>No Medicare Fee Available</v>
      </c>
      <c r="G281" s="300" t="s">
        <v>14</v>
      </c>
      <c r="H281" s="285"/>
      <c r="I281" s="286"/>
      <c r="J281" s="284" t="str">
        <f>IF(ISNUMBER(G281),IF(OR(AND(ISBLANK(H281),ISBLANK(I281)),AND(H281="No",ISBLANK(I281))),"",IF(AND(ISBLANK(H281),ISNUMBER(I281)),Lookup!$C$11,IF(AND(H281="Yes",ISBLANK(I281)),Lookup!$C$12,IF(AND(H281="Yes",I281&gt;=G281),Lookup!$C$7,IF(AND(H281="No",I281&gt;=G281),Lookup!$C$8,IF(AND(H281="Yes",I281&lt;G281),Lookup!$C$9,IF(AND(H281="No",I281&lt;G281),Lookup!$C$10,"UnknownCase"))))))),Lookup!$C$13)</f>
        <v>No Medicare Fee Available</v>
      </c>
      <c r="L281" s="300" t="s">
        <v>14</v>
      </c>
      <c r="M281" s="286"/>
      <c r="N281" s="7" t="str">
        <f>IF(ISNUMBER(L281),IF(ISBLANK(M281),"",IF(M281&gt;=L281,Lookup!$C$14,Lookup!$C$15)),Lookup!$C$13)</f>
        <v>No Medicare Fee Available</v>
      </c>
      <c r="O281" s="300" t="s">
        <v>14</v>
      </c>
      <c r="P281" s="286"/>
      <c r="Q281" s="284" t="str">
        <f>IF(ISNUMBER(O281),IF(ISBLANK(P281),"",IF(P281&gt;=O281,Lookup!$C$14,Lookup!$C$15)),Lookup!$C$13)</f>
        <v>No Medicare Fee Available</v>
      </c>
    </row>
    <row r="282" spans="1:17" ht="30" customHeight="1" x14ac:dyDescent="0.3">
      <c r="A282" s="333">
        <v>99242</v>
      </c>
      <c r="B282" s="331" t="s">
        <v>238</v>
      </c>
      <c r="C282" s="300" t="s">
        <v>14</v>
      </c>
      <c r="D282" s="285"/>
      <c r="E282" s="286"/>
      <c r="F282" s="284" t="str">
        <f>IF(ISNUMBER(C282),IF(OR(AND(ISBLANK(D282),ISBLANK(E282)),AND(D282="No",ISBLANK(E282))),"",IF(AND(ISBLANK(D282),ISNUMBER(E282)),Lookup!$C$11,IF(AND(D282="Yes",ISBLANK(E282)),Lookup!$C$12,IF(AND(D282="Yes",E282&gt;=C282),Lookup!$C$7,IF(AND(D282="No",E282&gt;=C282),Lookup!$C$8,IF(AND(D282="Yes",E282&lt;C282),Lookup!$C$9,IF(AND(D282="No",E282&lt;C282),Lookup!$C$10,"UnknownCase"))))))),Lookup!$C$13)</f>
        <v>No Medicare Fee Available</v>
      </c>
      <c r="G282" s="300" t="s">
        <v>14</v>
      </c>
      <c r="H282" s="285"/>
      <c r="I282" s="286"/>
      <c r="J282" s="284" t="str">
        <f>IF(ISNUMBER(G282),IF(OR(AND(ISBLANK(H282),ISBLANK(I282)),AND(H282="No",ISBLANK(I282))),"",IF(AND(ISBLANK(H282),ISNUMBER(I282)),Lookup!$C$11,IF(AND(H282="Yes",ISBLANK(I282)),Lookup!$C$12,IF(AND(H282="Yes",I282&gt;=G282),Lookup!$C$7,IF(AND(H282="No",I282&gt;=G282),Lookup!$C$8,IF(AND(H282="Yes",I282&lt;G282),Lookup!$C$9,IF(AND(H282="No",I282&lt;G282),Lookup!$C$10,"UnknownCase"))))))),Lookup!$C$13)</f>
        <v>No Medicare Fee Available</v>
      </c>
      <c r="L282" s="300" t="s">
        <v>14</v>
      </c>
      <c r="M282" s="286"/>
      <c r="N282" s="7" t="str">
        <f>IF(ISNUMBER(L282),IF(ISBLANK(M282),"",IF(M282&gt;=L282,Lookup!$C$14,Lookup!$C$15)),Lookup!$C$13)</f>
        <v>No Medicare Fee Available</v>
      </c>
      <c r="O282" s="300" t="s">
        <v>14</v>
      </c>
      <c r="P282" s="286"/>
      <c r="Q282" s="284" t="str">
        <f>IF(ISNUMBER(O282),IF(ISBLANK(P282),"",IF(P282&gt;=O282,Lookup!$C$14,Lookup!$C$15)),Lookup!$C$13)</f>
        <v>No Medicare Fee Available</v>
      </c>
    </row>
    <row r="283" spans="1:17" ht="30" customHeight="1" x14ac:dyDescent="0.3">
      <c r="A283" s="333">
        <v>99243</v>
      </c>
      <c r="B283" s="331" t="s">
        <v>239</v>
      </c>
      <c r="C283" s="300" t="s">
        <v>14</v>
      </c>
      <c r="D283" s="285"/>
      <c r="E283" s="286"/>
      <c r="F283" s="284" t="str">
        <f>IF(ISNUMBER(C283),IF(OR(AND(ISBLANK(D283),ISBLANK(E283)),AND(D283="No",ISBLANK(E283))),"",IF(AND(ISBLANK(D283),ISNUMBER(E283)),Lookup!$C$11,IF(AND(D283="Yes",ISBLANK(E283)),Lookup!$C$12,IF(AND(D283="Yes",E283&gt;=C283),Lookup!$C$7,IF(AND(D283="No",E283&gt;=C283),Lookup!$C$8,IF(AND(D283="Yes",E283&lt;C283),Lookup!$C$9,IF(AND(D283="No",E283&lt;C283),Lookup!$C$10,"UnknownCase"))))))),Lookup!$C$13)</f>
        <v>No Medicare Fee Available</v>
      </c>
      <c r="G283" s="300" t="s">
        <v>14</v>
      </c>
      <c r="H283" s="285"/>
      <c r="I283" s="286"/>
      <c r="J283" s="284" t="str">
        <f>IF(ISNUMBER(G283),IF(OR(AND(ISBLANK(H283),ISBLANK(I283)),AND(H283="No",ISBLANK(I283))),"",IF(AND(ISBLANK(H283),ISNUMBER(I283)),Lookup!$C$11,IF(AND(H283="Yes",ISBLANK(I283)),Lookup!$C$12,IF(AND(H283="Yes",I283&gt;=G283),Lookup!$C$7,IF(AND(H283="No",I283&gt;=G283),Lookup!$C$8,IF(AND(H283="Yes",I283&lt;G283),Lookup!$C$9,IF(AND(H283="No",I283&lt;G283),Lookup!$C$10,"UnknownCase"))))))),Lookup!$C$13)</f>
        <v>No Medicare Fee Available</v>
      </c>
      <c r="L283" s="300" t="s">
        <v>14</v>
      </c>
      <c r="M283" s="286"/>
      <c r="N283" s="7" t="str">
        <f>IF(ISNUMBER(L283),IF(ISBLANK(M283),"",IF(M283&gt;=L283,Lookup!$C$14,Lookup!$C$15)),Lookup!$C$13)</f>
        <v>No Medicare Fee Available</v>
      </c>
      <c r="O283" s="300" t="s">
        <v>14</v>
      </c>
      <c r="P283" s="286"/>
      <c r="Q283" s="284" t="str">
        <f>IF(ISNUMBER(O283),IF(ISBLANK(P283),"",IF(P283&gt;=O283,Lookup!$C$14,Lookup!$C$15)),Lookup!$C$13)</f>
        <v>No Medicare Fee Available</v>
      </c>
    </row>
    <row r="284" spans="1:17" ht="30" customHeight="1" x14ac:dyDescent="0.3">
      <c r="A284" s="333">
        <v>99244</v>
      </c>
      <c r="B284" s="331" t="s">
        <v>240</v>
      </c>
      <c r="C284" s="300" t="s">
        <v>14</v>
      </c>
      <c r="D284" s="285"/>
      <c r="E284" s="286"/>
      <c r="F284" s="284" t="str">
        <f>IF(ISNUMBER(C284),IF(OR(AND(ISBLANK(D284),ISBLANK(E284)),AND(D284="No",ISBLANK(E284))),"",IF(AND(ISBLANK(D284),ISNUMBER(E284)),Lookup!$C$11,IF(AND(D284="Yes",ISBLANK(E284)),Lookup!$C$12,IF(AND(D284="Yes",E284&gt;=C284),Lookup!$C$7,IF(AND(D284="No",E284&gt;=C284),Lookup!$C$8,IF(AND(D284="Yes",E284&lt;C284),Lookup!$C$9,IF(AND(D284="No",E284&lt;C284),Lookup!$C$10,"UnknownCase"))))))),Lookup!$C$13)</f>
        <v>No Medicare Fee Available</v>
      </c>
      <c r="G284" s="300" t="s">
        <v>14</v>
      </c>
      <c r="H284" s="285"/>
      <c r="I284" s="286"/>
      <c r="J284" s="284" t="str">
        <f>IF(ISNUMBER(G284),IF(OR(AND(ISBLANK(H284),ISBLANK(I284)),AND(H284="No",ISBLANK(I284))),"",IF(AND(ISBLANK(H284),ISNUMBER(I284)),Lookup!$C$11,IF(AND(H284="Yes",ISBLANK(I284)),Lookup!$C$12,IF(AND(H284="Yes",I284&gt;=G284),Lookup!$C$7,IF(AND(H284="No",I284&gt;=G284),Lookup!$C$8,IF(AND(H284="Yes",I284&lt;G284),Lookup!$C$9,IF(AND(H284="No",I284&lt;G284),Lookup!$C$10,"UnknownCase"))))))),Lookup!$C$13)</f>
        <v>No Medicare Fee Available</v>
      </c>
      <c r="L284" s="300" t="s">
        <v>14</v>
      </c>
      <c r="M284" s="286"/>
      <c r="N284" s="7" t="str">
        <f>IF(ISNUMBER(L284),IF(ISBLANK(M284),"",IF(M284&gt;=L284,Lookup!$C$14,Lookup!$C$15)),Lookup!$C$13)</f>
        <v>No Medicare Fee Available</v>
      </c>
      <c r="O284" s="300" t="s">
        <v>14</v>
      </c>
      <c r="P284" s="286"/>
      <c r="Q284" s="284" t="str">
        <f>IF(ISNUMBER(O284),IF(ISBLANK(P284),"",IF(P284&gt;=O284,Lookup!$C$14,Lookup!$C$15)),Lookup!$C$13)</f>
        <v>No Medicare Fee Available</v>
      </c>
    </row>
    <row r="285" spans="1:17" ht="30" customHeight="1" x14ac:dyDescent="0.3">
      <c r="A285" s="333">
        <v>99245</v>
      </c>
      <c r="B285" s="331" t="s">
        <v>241</v>
      </c>
      <c r="C285" s="300" t="s">
        <v>14</v>
      </c>
      <c r="D285" s="285"/>
      <c r="E285" s="286"/>
      <c r="F285" s="284" t="str">
        <f>IF(ISNUMBER(C285),IF(OR(AND(ISBLANK(D285),ISBLANK(E285)),AND(D285="No",ISBLANK(E285))),"",IF(AND(ISBLANK(D285),ISNUMBER(E285)),Lookup!$C$11,IF(AND(D285="Yes",ISBLANK(E285)),Lookup!$C$12,IF(AND(D285="Yes",E285&gt;=C285),Lookup!$C$7,IF(AND(D285="No",E285&gt;=C285),Lookup!$C$8,IF(AND(D285="Yes",E285&lt;C285),Lookup!$C$9,IF(AND(D285="No",E285&lt;C285),Lookup!$C$10,"UnknownCase"))))))),Lookup!$C$13)</f>
        <v>No Medicare Fee Available</v>
      </c>
      <c r="G285" s="300" t="s">
        <v>14</v>
      </c>
      <c r="H285" s="285"/>
      <c r="I285" s="286"/>
      <c r="J285" s="284" t="str">
        <f>IF(ISNUMBER(G285),IF(OR(AND(ISBLANK(H285),ISBLANK(I285)),AND(H285="No",ISBLANK(I285))),"",IF(AND(ISBLANK(H285),ISNUMBER(I285)),Lookup!$C$11,IF(AND(H285="Yes",ISBLANK(I285)),Lookup!$C$12,IF(AND(H285="Yes",I285&gt;=G285),Lookup!$C$7,IF(AND(H285="No",I285&gt;=G285),Lookup!$C$8,IF(AND(H285="Yes",I285&lt;G285),Lookup!$C$9,IF(AND(H285="No",I285&lt;G285),Lookup!$C$10,"UnknownCase"))))))),Lookup!$C$13)</f>
        <v>No Medicare Fee Available</v>
      </c>
      <c r="L285" s="300" t="s">
        <v>14</v>
      </c>
      <c r="M285" s="286"/>
      <c r="N285" s="7" t="str">
        <f>IF(ISNUMBER(L285),IF(ISBLANK(M285),"",IF(M285&gt;=L285,Lookup!$C$14,Lookup!$C$15)),Lookup!$C$13)</f>
        <v>No Medicare Fee Available</v>
      </c>
      <c r="O285" s="300" t="s">
        <v>14</v>
      </c>
      <c r="P285" s="286"/>
      <c r="Q285" s="284" t="str">
        <f>IF(ISNUMBER(O285),IF(ISBLANK(P285),"",IF(P285&gt;=O285,Lookup!$C$14,Lookup!$C$15)),Lookup!$C$13)</f>
        <v>No Medicare Fee Available</v>
      </c>
    </row>
    <row r="286" spans="1:17" ht="30" customHeight="1" x14ac:dyDescent="0.3">
      <c r="A286" s="333">
        <v>99324</v>
      </c>
      <c r="B286" s="331" t="s">
        <v>242</v>
      </c>
      <c r="C286" s="300" t="s">
        <v>14</v>
      </c>
      <c r="D286" s="285"/>
      <c r="E286" s="286"/>
      <c r="F286" s="284" t="str">
        <f>IF(ISNUMBER(C286),IF(OR(AND(ISBLANK(D286),ISBLANK(E286)),AND(D286="No",ISBLANK(E286))),"",IF(AND(ISBLANK(D286),ISNUMBER(E286)),Lookup!$C$11,IF(AND(D286="Yes",ISBLANK(E286)),Lookup!$C$12,IF(AND(D286="Yes",E286&gt;=C286),Lookup!$C$7,IF(AND(D286="No",E286&gt;=C286),Lookup!$C$8,IF(AND(D286="Yes",E286&lt;C286),Lookup!$C$9,IF(AND(D286="No",E286&lt;C286),Lookup!$C$10,"UnknownCase"))))))),Lookup!$C$13)</f>
        <v>No Medicare Fee Available</v>
      </c>
      <c r="G286" s="300" t="s">
        <v>14</v>
      </c>
      <c r="H286" s="285"/>
      <c r="I286" s="286"/>
      <c r="J286" s="284" t="str">
        <f>IF(ISNUMBER(G286),IF(OR(AND(ISBLANK(H286),ISBLANK(I286)),AND(H286="No",ISBLANK(I286))),"",IF(AND(ISBLANK(H286),ISNUMBER(I286)),Lookup!$C$11,IF(AND(H286="Yes",ISBLANK(I286)),Lookup!$C$12,IF(AND(H286="Yes",I286&gt;=G286),Lookup!$C$7,IF(AND(H286="No",I286&gt;=G286),Lookup!$C$8,IF(AND(H286="Yes",I286&lt;G286),Lookup!$C$9,IF(AND(H286="No",I286&lt;G286),Lookup!$C$10,"UnknownCase"))))))),Lookup!$C$13)</f>
        <v>No Medicare Fee Available</v>
      </c>
      <c r="L286" s="300" t="s">
        <v>14</v>
      </c>
      <c r="M286" s="286"/>
      <c r="N286" s="7" t="str">
        <f>IF(ISNUMBER(L286),IF(ISBLANK(M286),"",IF(M286&gt;=L286,Lookup!$C$14,Lookup!$C$15)),Lookup!$C$13)</f>
        <v>No Medicare Fee Available</v>
      </c>
      <c r="O286" s="300" t="s">
        <v>14</v>
      </c>
      <c r="P286" s="286"/>
      <c r="Q286" s="284" t="str">
        <f>IF(ISNUMBER(O286),IF(ISBLANK(P286),"",IF(P286&gt;=O286,Lookup!$C$14,Lookup!$C$15)),Lookup!$C$13)</f>
        <v>No Medicare Fee Available</v>
      </c>
    </row>
    <row r="287" spans="1:17" ht="30" customHeight="1" x14ac:dyDescent="0.3">
      <c r="A287" s="333">
        <v>99325</v>
      </c>
      <c r="B287" s="331" t="s">
        <v>243</v>
      </c>
      <c r="C287" s="300" t="s">
        <v>14</v>
      </c>
      <c r="D287" s="285"/>
      <c r="E287" s="286"/>
      <c r="F287" s="284" t="str">
        <f>IF(ISNUMBER(C287),IF(OR(AND(ISBLANK(D287),ISBLANK(E287)),AND(D287="No",ISBLANK(E287))),"",IF(AND(ISBLANK(D287),ISNUMBER(E287)),Lookup!$C$11,IF(AND(D287="Yes",ISBLANK(E287)),Lookup!$C$12,IF(AND(D287="Yes",E287&gt;=C287),Lookup!$C$7,IF(AND(D287="No",E287&gt;=C287),Lookup!$C$8,IF(AND(D287="Yes",E287&lt;C287),Lookup!$C$9,IF(AND(D287="No",E287&lt;C287),Lookup!$C$10,"UnknownCase"))))))),Lookup!$C$13)</f>
        <v>No Medicare Fee Available</v>
      </c>
      <c r="G287" s="300" t="s">
        <v>14</v>
      </c>
      <c r="H287" s="285"/>
      <c r="I287" s="285"/>
      <c r="J287" s="284" t="str">
        <f>IF(ISNUMBER(G287),IF(OR(AND(ISBLANK(H287),ISBLANK(I287)),AND(H287="No",ISBLANK(I287))),"",IF(AND(ISBLANK(H287),ISNUMBER(I287)),Lookup!$C$11,IF(AND(H287="Yes",ISBLANK(I287)),Lookup!$C$12,IF(AND(H287="Yes",I287&gt;=G287),Lookup!$C$7,IF(AND(H287="No",I287&gt;=G287),Lookup!$C$8,IF(AND(H287="Yes",I287&lt;G287),Lookup!$C$9,IF(AND(H287="No",I287&lt;G287),Lookup!$C$10,"UnknownCase"))))))),Lookup!$C$13)</f>
        <v>No Medicare Fee Available</v>
      </c>
      <c r="L287" s="300" t="s">
        <v>14</v>
      </c>
      <c r="M287" s="286"/>
      <c r="N287" s="7" t="str">
        <f>IF(ISNUMBER(L287),IF(ISBLANK(M287),"",IF(M287&gt;=L287,Lookup!$C$14,Lookup!$C$15)),Lookup!$C$13)</f>
        <v>No Medicare Fee Available</v>
      </c>
      <c r="O287" s="300" t="s">
        <v>14</v>
      </c>
      <c r="P287" s="286"/>
      <c r="Q287" s="284" t="str">
        <f>IF(ISNUMBER(O287),IF(ISBLANK(P287),"",IF(P287&gt;=O287,Lookup!$C$14,Lookup!$C$15)),Lookup!$C$13)</f>
        <v>No Medicare Fee Available</v>
      </c>
    </row>
    <row r="288" spans="1:17" ht="30" customHeight="1" x14ac:dyDescent="0.3">
      <c r="A288" s="333">
        <v>99326</v>
      </c>
      <c r="B288" s="331" t="s">
        <v>244</v>
      </c>
      <c r="C288" s="300" t="s">
        <v>14</v>
      </c>
      <c r="D288" s="285"/>
      <c r="E288" s="286"/>
      <c r="F288" s="284" t="str">
        <f>IF(ISNUMBER(C288),IF(OR(AND(ISBLANK(D288),ISBLANK(E288)),AND(D288="No",ISBLANK(E288))),"",IF(AND(ISBLANK(D288),ISNUMBER(E288)),Lookup!$C$11,IF(AND(D288="Yes",ISBLANK(E288)),Lookup!$C$12,IF(AND(D288="Yes",E288&gt;=C288),Lookup!$C$7,IF(AND(D288="No",E288&gt;=C288),Lookup!$C$8,IF(AND(D288="Yes",E288&lt;C288),Lookup!$C$9,IF(AND(D288="No",E288&lt;C288),Lookup!$C$10,"UnknownCase"))))))),Lookup!$C$13)</f>
        <v>No Medicare Fee Available</v>
      </c>
      <c r="G288" s="300" t="s">
        <v>14</v>
      </c>
      <c r="H288" s="285"/>
      <c r="I288" s="285"/>
      <c r="J288" s="284" t="str">
        <f>IF(ISNUMBER(G288),IF(OR(AND(ISBLANK(H288),ISBLANK(I288)),AND(H288="No",ISBLANK(I288))),"",IF(AND(ISBLANK(H288),ISNUMBER(I288)),Lookup!$C$11,IF(AND(H288="Yes",ISBLANK(I288)),Lookup!$C$12,IF(AND(H288="Yes",I288&gt;=G288),Lookup!$C$7,IF(AND(H288="No",I288&gt;=G288),Lookup!$C$8,IF(AND(H288="Yes",I288&lt;G288),Lookup!$C$9,IF(AND(H288="No",I288&lt;G288),Lookup!$C$10,"UnknownCase"))))))),Lookup!$C$13)</f>
        <v>No Medicare Fee Available</v>
      </c>
      <c r="L288" s="300" t="s">
        <v>14</v>
      </c>
      <c r="M288" s="286"/>
      <c r="N288" s="7" t="str">
        <f>IF(ISNUMBER(L288),IF(ISBLANK(M288),"",IF(M288&gt;=L288,Lookup!$C$14,Lookup!$C$15)),Lookup!$C$13)</f>
        <v>No Medicare Fee Available</v>
      </c>
      <c r="O288" s="300" t="s">
        <v>14</v>
      </c>
      <c r="P288" s="286"/>
      <c r="Q288" s="284" t="str">
        <f>IF(ISNUMBER(O288),IF(ISBLANK(P288),"",IF(P288&gt;=O288,Lookup!$C$14,Lookup!$C$15)),Lookup!$C$13)</f>
        <v>No Medicare Fee Available</v>
      </c>
    </row>
    <row r="289" spans="1:17" ht="30" customHeight="1" x14ac:dyDescent="0.3">
      <c r="A289" s="333">
        <v>99327</v>
      </c>
      <c r="B289" s="331" t="s">
        <v>245</v>
      </c>
      <c r="C289" s="300" t="s">
        <v>14</v>
      </c>
      <c r="D289" s="285"/>
      <c r="E289" s="286"/>
      <c r="F289" s="284" t="str">
        <f>IF(ISNUMBER(C289),IF(OR(AND(ISBLANK(D289),ISBLANK(E289)),AND(D289="No",ISBLANK(E289))),"",IF(AND(ISBLANK(D289),ISNUMBER(E289)),Lookup!$C$11,IF(AND(D289="Yes",ISBLANK(E289)),Lookup!$C$12,IF(AND(D289="Yes",E289&gt;=C289),Lookup!$C$7,IF(AND(D289="No",E289&gt;=C289),Lookup!$C$8,IF(AND(D289="Yes",E289&lt;C289),Lookup!$C$9,IF(AND(D289="No",E289&lt;C289),Lookup!$C$10,"UnknownCase"))))))),Lookup!$C$13)</f>
        <v>No Medicare Fee Available</v>
      </c>
      <c r="G289" s="300" t="s">
        <v>14</v>
      </c>
      <c r="H289" s="285"/>
      <c r="I289" s="285"/>
      <c r="J289" s="284" t="str">
        <f>IF(ISNUMBER(G289),IF(OR(AND(ISBLANK(H289),ISBLANK(I289)),AND(H289="No",ISBLANK(I289))),"",IF(AND(ISBLANK(H289),ISNUMBER(I289)),Lookup!$C$11,IF(AND(H289="Yes",ISBLANK(I289)),Lookup!$C$12,IF(AND(H289="Yes",I289&gt;=G289),Lookup!$C$7,IF(AND(H289="No",I289&gt;=G289),Lookup!$C$8,IF(AND(H289="Yes",I289&lt;G289),Lookup!$C$9,IF(AND(H289="No",I289&lt;G289),Lookup!$C$10,"UnknownCase"))))))),Lookup!$C$13)</f>
        <v>No Medicare Fee Available</v>
      </c>
      <c r="L289" s="300" t="s">
        <v>14</v>
      </c>
      <c r="M289" s="286"/>
      <c r="N289" s="7" t="str">
        <f>IF(ISNUMBER(L289),IF(ISBLANK(M289),"",IF(M289&gt;=L289,Lookup!$C$14,Lookup!$C$15)),Lookup!$C$13)</f>
        <v>No Medicare Fee Available</v>
      </c>
      <c r="O289" s="300" t="s">
        <v>14</v>
      </c>
      <c r="P289" s="286"/>
      <c r="Q289" s="284" t="str">
        <f>IF(ISNUMBER(O289),IF(ISBLANK(P289),"",IF(P289&gt;=O289,Lookup!$C$14,Lookup!$C$15)),Lookup!$C$13)</f>
        <v>No Medicare Fee Available</v>
      </c>
    </row>
    <row r="290" spans="1:17" ht="30" customHeight="1" x14ac:dyDescent="0.3">
      <c r="A290" s="333">
        <v>99328</v>
      </c>
      <c r="B290" s="331" t="s">
        <v>246</v>
      </c>
      <c r="C290" s="300" t="s">
        <v>14</v>
      </c>
      <c r="D290" s="285"/>
      <c r="E290" s="286"/>
      <c r="F290" s="284" t="str">
        <f>IF(ISNUMBER(C290),IF(OR(AND(ISBLANK(D290),ISBLANK(E290)),AND(D290="No",ISBLANK(E290))),"",IF(AND(ISBLANK(D290),ISNUMBER(E290)),Lookup!$C$11,IF(AND(D290="Yes",ISBLANK(E290)),Lookup!$C$12,IF(AND(D290="Yes",E290&gt;=C290),Lookup!$C$7,IF(AND(D290="No",E290&gt;=C290),Lookup!$C$8,IF(AND(D290="Yes",E290&lt;C290),Lookup!$C$9,IF(AND(D290="No",E290&lt;C290),Lookup!$C$10,"UnknownCase"))))))),Lookup!$C$13)</f>
        <v>No Medicare Fee Available</v>
      </c>
      <c r="G290" s="300" t="s">
        <v>14</v>
      </c>
      <c r="H290" s="285"/>
      <c r="I290" s="285"/>
      <c r="J290" s="284" t="str">
        <f>IF(ISNUMBER(G290),IF(OR(AND(ISBLANK(H290),ISBLANK(I290)),AND(H290="No",ISBLANK(I290))),"",IF(AND(ISBLANK(H290),ISNUMBER(I290)),Lookup!$C$11,IF(AND(H290="Yes",ISBLANK(I290)),Lookup!$C$12,IF(AND(H290="Yes",I290&gt;=G290),Lookup!$C$7,IF(AND(H290="No",I290&gt;=G290),Lookup!$C$8,IF(AND(H290="Yes",I290&lt;G290),Lookup!$C$9,IF(AND(H290="No",I290&lt;G290),Lookup!$C$10,"UnknownCase"))))))),Lookup!$C$13)</f>
        <v>No Medicare Fee Available</v>
      </c>
      <c r="L290" s="300" t="s">
        <v>14</v>
      </c>
      <c r="M290" s="286"/>
      <c r="N290" s="7" t="str">
        <f>IF(ISNUMBER(L290),IF(ISBLANK(M290),"",IF(M290&gt;=L290,Lookup!$C$14,Lookup!$C$15)),Lookup!$C$13)</f>
        <v>No Medicare Fee Available</v>
      </c>
      <c r="O290" s="300" t="s">
        <v>14</v>
      </c>
      <c r="P290" s="286"/>
      <c r="Q290" s="284" t="str">
        <f>IF(ISNUMBER(O290),IF(ISBLANK(P290),"",IF(P290&gt;=O290,Lookup!$C$14,Lookup!$C$15)),Lookup!$C$13)</f>
        <v>No Medicare Fee Available</v>
      </c>
    </row>
    <row r="291" spans="1:17" ht="30" customHeight="1" x14ac:dyDescent="0.3">
      <c r="A291" s="333">
        <v>99334</v>
      </c>
      <c r="B291" s="331" t="s">
        <v>247</v>
      </c>
      <c r="C291" s="300" t="s">
        <v>14</v>
      </c>
      <c r="D291" s="285"/>
      <c r="E291" s="286"/>
      <c r="F291" s="284" t="str">
        <f>IF(ISNUMBER(C291),IF(OR(AND(ISBLANK(D291),ISBLANK(E291)),AND(D291="No",ISBLANK(E291))),"",IF(AND(ISBLANK(D291),ISNUMBER(E291)),Lookup!$C$11,IF(AND(D291="Yes",ISBLANK(E291)),Lookup!$C$12,IF(AND(D291="Yes",E291&gt;=C291),Lookup!$C$7,IF(AND(D291="No",E291&gt;=C291),Lookup!$C$8,IF(AND(D291="Yes",E291&lt;C291),Lookup!$C$9,IF(AND(D291="No",E291&lt;C291),Lookup!$C$10,"UnknownCase"))))))),Lookup!$C$13)</f>
        <v>No Medicare Fee Available</v>
      </c>
      <c r="G291" s="300" t="s">
        <v>14</v>
      </c>
      <c r="H291" s="285"/>
      <c r="I291" s="285"/>
      <c r="J291" s="284" t="str">
        <f>IF(ISNUMBER(G291),IF(OR(AND(ISBLANK(H291),ISBLANK(I291)),AND(H291="No",ISBLANK(I291))),"",IF(AND(ISBLANK(H291),ISNUMBER(I291)),Lookup!$C$11,IF(AND(H291="Yes",ISBLANK(I291)),Lookup!$C$12,IF(AND(H291="Yes",I291&gt;=G291),Lookup!$C$7,IF(AND(H291="No",I291&gt;=G291),Lookup!$C$8,IF(AND(H291="Yes",I291&lt;G291),Lookup!$C$9,IF(AND(H291="No",I291&lt;G291),Lookup!$C$10,"UnknownCase"))))))),Lookup!$C$13)</f>
        <v>No Medicare Fee Available</v>
      </c>
      <c r="L291" s="300" t="s">
        <v>14</v>
      </c>
      <c r="M291" s="286"/>
      <c r="N291" s="7" t="str">
        <f>IF(ISNUMBER(L291),IF(ISBLANK(M291),"",IF(M291&gt;=L291,Lookup!$C$14,Lookup!$C$15)),Lookup!$C$13)</f>
        <v>No Medicare Fee Available</v>
      </c>
      <c r="O291" s="300" t="s">
        <v>14</v>
      </c>
      <c r="P291" s="286"/>
      <c r="Q291" s="284" t="str">
        <f>IF(ISNUMBER(O291),IF(ISBLANK(P291),"",IF(P291&gt;=O291,Lookup!$C$14,Lookup!$C$15)),Lookup!$C$13)</f>
        <v>No Medicare Fee Available</v>
      </c>
    </row>
    <row r="292" spans="1:17" ht="30" customHeight="1" x14ac:dyDescent="0.3">
      <c r="A292" s="333">
        <v>99335</v>
      </c>
      <c r="B292" s="331" t="s">
        <v>248</v>
      </c>
      <c r="C292" s="300" t="s">
        <v>14</v>
      </c>
      <c r="D292" s="285"/>
      <c r="E292" s="286"/>
      <c r="F292" s="284" t="str">
        <f>IF(ISNUMBER(C292),IF(OR(AND(ISBLANK(D292),ISBLANK(E292)),AND(D292="No",ISBLANK(E292))),"",IF(AND(ISBLANK(D292),ISNUMBER(E292)),Lookup!$C$11,IF(AND(D292="Yes",ISBLANK(E292)),Lookup!$C$12,IF(AND(D292="Yes",E292&gt;=C292),Lookup!$C$7,IF(AND(D292="No",E292&gt;=C292),Lookup!$C$8,IF(AND(D292="Yes",E292&lt;C292),Lookup!$C$9,IF(AND(D292="No",E292&lt;C292),Lookup!$C$10,"UnknownCase"))))))),Lookup!$C$13)</f>
        <v>No Medicare Fee Available</v>
      </c>
      <c r="G292" s="300" t="s">
        <v>14</v>
      </c>
      <c r="H292" s="285"/>
      <c r="I292" s="285"/>
      <c r="J292" s="284" t="str">
        <f>IF(ISNUMBER(G292),IF(OR(AND(ISBLANK(H292),ISBLANK(I292)),AND(H292="No",ISBLANK(I292))),"",IF(AND(ISBLANK(H292),ISNUMBER(I292)),Lookup!$C$11,IF(AND(H292="Yes",ISBLANK(I292)),Lookup!$C$12,IF(AND(H292="Yes",I292&gt;=G292),Lookup!$C$7,IF(AND(H292="No",I292&gt;=G292),Lookup!$C$8,IF(AND(H292="Yes",I292&lt;G292),Lookup!$C$9,IF(AND(H292="No",I292&lt;G292),Lookup!$C$10,"UnknownCase"))))))),Lookup!$C$13)</f>
        <v>No Medicare Fee Available</v>
      </c>
      <c r="L292" s="300" t="s">
        <v>14</v>
      </c>
      <c r="M292" s="286"/>
      <c r="N292" s="7" t="str">
        <f>IF(ISNUMBER(L292),IF(ISBLANK(M292),"",IF(M292&gt;=L292,Lookup!$C$14,Lookup!$C$15)),Lookup!$C$13)</f>
        <v>No Medicare Fee Available</v>
      </c>
      <c r="O292" s="300" t="s">
        <v>14</v>
      </c>
      <c r="P292" s="286"/>
      <c r="Q292" s="284" t="str">
        <f>IF(ISNUMBER(O292),IF(ISBLANK(P292),"",IF(P292&gt;=O292,Lookup!$C$14,Lookup!$C$15)),Lookup!$C$13)</f>
        <v>No Medicare Fee Available</v>
      </c>
    </row>
    <row r="293" spans="1:17" ht="30" customHeight="1" x14ac:dyDescent="0.3">
      <c r="A293" s="333">
        <v>99336</v>
      </c>
      <c r="B293" s="331" t="s">
        <v>249</v>
      </c>
      <c r="C293" s="300" t="s">
        <v>14</v>
      </c>
      <c r="D293" s="285"/>
      <c r="E293" s="286"/>
      <c r="F293" s="284" t="str">
        <f>IF(ISNUMBER(C293),IF(OR(AND(ISBLANK(D293),ISBLANK(E293)),AND(D293="No",ISBLANK(E293))),"",IF(AND(ISBLANK(D293),ISNUMBER(E293)),Lookup!$C$11,IF(AND(D293="Yes",ISBLANK(E293)),Lookup!$C$12,IF(AND(D293="Yes",E293&gt;=C293),Lookup!$C$7,IF(AND(D293="No",E293&gt;=C293),Lookup!$C$8,IF(AND(D293="Yes",E293&lt;C293),Lookup!$C$9,IF(AND(D293="No",E293&lt;C293),Lookup!$C$10,"UnknownCase"))))))),Lookup!$C$13)</f>
        <v>No Medicare Fee Available</v>
      </c>
      <c r="G293" s="300" t="s">
        <v>14</v>
      </c>
      <c r="H293" s="285"/>
      <c r="I293" s="285"/>
      <c r="J293" s="284" t="str">
        <f>IF(ISNUMBER(G293),IF(OR(AND(ISBLANK(H293),ISBLANK(I293)),AND(H293="No",ISBLANK(I293))),"",IF(AND(ISBLANK(H293),ISNUMBER(I293)),Lookup!$C$11,IF(AND(H293="Yes",ISBLANK(I293)),Lookup!$C$12,IF(AND(H293="Yes",I293&gt;=G293),Lookup!$C$7,IF(AND(H293="No",I293&gt;=G293),Lookup!$C$8,IF(AND(H293="Yes",I293&lt;G293),Lookup!$C$9,IF(AND(H293="No",I293&lt;G293),Lookup!$C$10,"UnknownCase"))))))),Lookup!$C$13)</f>
        <v>No Medicare Fee Available</v>
      </c>
      <c r="L293" s="300" t="s">
        <v>14</v>
      </c>
      <c r="M293" s="286"/>
      <c r="N293" s="7" t="str">
        <f>IF(ISNUMBER(L293),IF(ISBLANK(M293),"",IF(M293&gt;=L293,Lookup!$C$14,Lookup!$C$15)),Lookup!$C$13)</f>
        <v>No Medicare Fee Available</v>
      </c>
      <c r="O293" s="300" t="s">
        <v>14</v>
      </c>
      <c r="P293" s="286"/>
      <c r="Q293" s="284" t="str">
        <f>IF(ISNUMBER(O293),IF(ISBLANK(P293),"",IF(P293&gt;=O293,Lookup!$C$14,Lookup!$C$15)),Lookup!$C$13)</f>
        <v>No Medicare Fee Available</v>
      </c>
    </row>
    <row r="294" spans="1:17" ht="30" customHeight="1" x14ac:dyDescent="0.3">
      <c r="A294" s="333">
        <v>99337</v>
      </c>
      <c r="B294" s="331" t="s">
        <v>250</v>
      </c>
      <c r="C294" s="300" t="s">
        <v>14</v>
      </c>
      <c r="D294" s="285"/>
      <c r="E294" s="286"/>
      <c r="F294" s="284" t="str">
        <f>IF(ISNUMBER(C294),IF(OR(AND(ISBLANK(D294),ISBLANK(E294)),AND(D294="No",ISBLANK(E294))),"",IF(AND(ISBLANK(D294),ISNUMBER(E294)),Lookup!$C$11,IF(AND(D294="Yes",ISBLANK(E294)),Lookup!$C$12,IF(AND(D294="Yes",E294&gt;=C294),Lookup!$C$7,IF(AND(D294="No",E294&gt;=C294),Lookup!$C$8,IF(AND(D294="Yes",E294&lt;C294),Lookup!$C$9,IF(AND(D294="No",E294&lt;C294),Lookup!$C$10,"UnknownCase"))))))),Lookup!$C$13)</f>
        <v>No Medicare Fee Available</v>
      </c>
      <c r="G294" s="300" t="s">
        <v>14</v>
      </c>
      <c r="H294" s="285"/>
      <c r="I294" s="285"/>
      <c r="J294" s="284" t="str">
        <f>IF(ISNUMBER(G294),IF(OR(AND(ISBLANK(H294),ISBLANK(I294)),AND(H294="No",ISBLANK(I294))),"",IF(AND(ISBLANK(H294),ISNUMBER(I294)),Lookup!$C$11,IF(AND(H294="Yes",ISBLANK(I294)),Lookup!$C$12,IF(AND(H294="Yes",I294&gt;=G294),Lookup!$C$7,IF(AND(H294="No",I294&gt;=G294),Lookup!$C$8,IF(AND(H294="Yes",I294&lt;G294),Lookup!$C$9,IF(AND(H294="No",I294&lt;G294),Lookup!$C$10,"UnknownCase"))))))),Lookup!$C$13)</f>
        <v>No Medicare Fee Available</v>
      </c>
      <c r="L294" s="300" t="s">
        <v>14</v>
      </c>
      <c r="M294" s="286"/>
      <c r="N294" s="7" t="str">
        <f>IF(ISNUMBER(L294),IF(ISBLANK(M294),"",IF(M294&gt;=L294,Lookup!$C$14,Lookup!$C$15)),Lookup!$C$13)</f>
        <v>No Medicare Fee Available</v>
      </c>
      <c r="O294" s="300" t="s">
        <v>14</v>
      </c>
      <c r="P294" s="286"/>
      <c r="Q294" s="284" t="str">
        <f>IF(ISNUMBER(O294),IF(ISBLANK(P294),"",IF(P294&gt;=O294,Lookup!$C$14,Lookup!$C$15)),Lookup!$C$13)</f>
        <v>No Medicare Fee Available</v>
      </c>
    </row>
    <row r="295" spans="1:17" ht="30" customHeight="1" x14ac:dyDescent="0.3">
      <c r="A295" s="333">
        <v>99339</v>
      </c>
      <c r="B295" s="331" t="s">
        <v>251</v>
      </c>
      <c r="C295" s="300" t="s">
        <v>14</v>
      </c>
      <c r="D295" s="285"/>
      <c r="E295" s="286"/>
      <c r="F295" s="284" t="str">
        <f>IF(ISNUMBER(C295),IF(OR(AND(ISBLANK(D295),ISBLANK(E295)),AND(D295="No",ISBLANK(E295))),"",IF(AND(ISBLANK(D295),ISNUMBER(E295)),Lookup!$C$11,IF(AND(D295="Yes",ISBLANK(E295)),Lookup!$C$12,IF(AND(D295="Yes",E295&gt;=C295),Lookup!$C$7,IF(AND(D295="No",E295&gt;=C295),Lookup!$C$8,IF(AND(D295="Yes",E295&lt;C295),Lookup!$C$9,IF(AND(D295="No",E295&lt;C295),Lookup!$C$10,"UnknownCase"))))))),Lookup!$C$13)</f>
        <v>No Medicare Fee Available</v>
      </c>
      <c r="G295" s="300" t="s">
        <v>14</v>
      </c>
      <c r="H295" s="285"/>
      <c r="I295" s="285"/>
      <c r="J295" s="284" t="str">
        <f>IF(ISNUMBER(G295),IF(OR(AND(ISBLANK(H295),ISBLANK(I295)),AND(H295="No",ISBLANK(I295))),"",IF(AND(ISBLANK(H295),ISNUMBER(I295)),Lookup!$C$11,IF(AND(H295="Yes",ISBLANK(I295)),Lookup!$C$12,IF(AND(H295="Yes",I295&gt;=G295),Lookup!$C$7,IF(AND(H295="No",I295&gt;=G295),Lookup!$C$8,IF(AND(H295="Yes",I295&lt;G295),Lookup!$C$9,IF(AND(H295="No",I295&lt;G295),Lookup!$C$10,"UnknownCase"))))))),Lookup!$C$13)</f>
        <v>No Medicare Fee Available</v>
      </c>
      <c r="L295" s="300" t="s">
        <v>14</v>
      </c>
      <c r="M295" s="286"/>
      <c r="N295" s="7" t="str">
        <f>IF(ISNUMBER(L295),IF(ISBLANK(M295),"",IF(M295&gt;=L295,Lookup!$C$14,Lookup!$C$15)),Lookup!$C$13)</f>
        <v>No Medicare Fee Available</v>
      </c>
      <c r="O295" s="300" t="s">
        <v>14</v>
      </c>
      <c r="P295" s="286"/>
      <c r="Q295" s="284" t="str">
        <f>IF(ISNUMBER(O295),IF(ISBLANK(P295),"",IF(P295&gt;=O295,Lookup!$C$14,Lookup!$C$15)),Lookup!$C$13)</f>
        <v>No Medicare Fee Available</v>
      </c>
    </row>
    <row r="296" spans="1:17" ht="30" customHeight="1" x14ac:dyDescent="0.3">
      <c r="A296" s="333">
        <v>99340</v>
      </c>
      <c r="B296" s="331" t="s">
        <v>252</v>
      </c>
      <c r="C296" s="300" t="s">
        <v>14</v>
      </c>
      <c r="D296" s="285"/>
      <c r="E296" s="286"/>
      <c r="F296" s="284" t="str">
        <f>IF(ISNUMBER(C296),IF(OR(AND(ISBLANK(D296),ISBLANK(E296)),AND(D296="No",ISBLANK(E296))),"",IF(AND(ISBLANK(D296),ISNUMBER(E296)),Lookup!$C$11,IF(AND(D296="Yes",ISBLANK(E296)),Lookup!$C$12,IF(AND(D296="Yes",E296&gt;=C296),Lookup!$C$7,IF(AND(D296="No",E296&gt;=C296),Lookup!$C$8,IF(AND(D296="Yes",E296&lt;C296),Lookup!$C$9,IF(AND(D296="No",E296&lt;C296),Lookup!$C$10,"UnknownCase"))))))),Lookup!$C$13)</f>
        <v>No Medicare Fee Available</v>
      </c>
      <c r="G296" s="300" t="s">
        <v>14</v>
      </c>
      <c r="H296" s="285"/>
      <c r="I296" s="285"/>
      <c r="J296" s="284" t="str">
        <f>IF(ISNUMBER(G296),IF(OR(AND(ISBLANK(H296),ISBLANK(I296)),AND(H296="No",ISBLANK(I296))),"",IF(AND(ISBLANK(H296),ISNUMBER(I296)),Lookup!$C$11,IF(AND(H296="Yes",ISBLANK(I296)),Lookup!$C$12,IF(AND(H296="Yes",I296&gt;=G296),Lookup!$C$7,IF(AND(H296="No",I296&gt;=G296),Lookup!$C$8,IF(AND(H296="Yes",I296&lt;G296),Lookup!$C$9,IF(AND(H296="No",I296&lt;G296),Lookup!$C$10,"UnknownCase"))))))),Lookup!$C$13)</f>
        <v>No Medicare Fee Available</v>
      </c>
      <c r="L296" s="300" t="s">
        <v>14</v>
      </c>
      <c r="M296" s="286"/>
      <c r="N296" s="7" t="str">
        <f>IF(ISNUMBER(L296),IF(ISBLANK(M296),"",IF(M296&gt;=L296,Lookup!$C$14,Lookup!$C$15)),Lookup!$C$13)</f>
        <v>No Medicare Fee Available</v>
      </c>
      <c r="O296" s="300" t="s">
        <v>14</v>
      </c>
      <c r="P296" s="286"/>
      <c r="Q296" s="284" t="str">
        <f>IF(ISNUMBER(O296),IF(ISBLANK(P296),"",IF(P296&gt;=O296,Lookup!$C$14,Lookup!$C$15)),Lookup!$C$13)</f>
        <v>No Medicare Fee Available</v>
      </c>
    </row>
    <row r="297" spans="1:17" ht="30" customHeight="1" x14ac:dyDescent="0.3">
      <c r="A297" s="333">
        <v>99341</v>
      </c>
      <c r="B297" s="331" t="s">
        <v>253</v>
      </c>
      <c r="C297" s="327">
        <v>49.04</v>
      </c>
      <c r="D297" s="133"/>
      <c r="E297" s="213"/>
      <c r="F297" s="284" t="str">
        <f>IF(ISNUMBER(C297),IF(OR(AND(ISBLANK(D297),ISBLANK(E297)),AND(D297="No",ISBLANK(E297))),"",IF(AND(ISBLANK(D297),ISNUMBER(E297)),Lookup!$C$11,IF(AND(D297="Yes",ISBLANK(E297)),Lookup!$C$12,IF(AND(D297="Yes",E297&gt;=C297),Lookup!$C$7,IF(AND(D297="No",E297&gt;=C297),Lookup!$C$8,IF(AND(D297="Yes",E297&lt;C297),Lookup!$C$9,IF(AND(D297="No",E297&lt;C297),Lookup!$C$10,"UnknownCase"))))))),Lookup!$C$13)</f>
        <v/>
      </c>
      <c r="G297" s="327">
        <v>49.04</v>
      </c>
      <c r="H297" s="133"/>
      <c r="I297" s="213"/>
      <c r="J297" s="284" t="str">
        <f>IF(ISNUMBER(G297),IF(OR(AND(ISBLANK(H297),ISBLANK(I297)),AND(H297="No",ISBLANK(I297))),"",IF(AND(ISBLANK(H297),ISNUMBER(I297)),Lookup!$C$11,IF(AND(H297="Yes",ISBLANK(I297)),Lookup!$C$12,IF(AND(H297="Yes",I297&gt;=G297),Lookup!$C$7,IF(AND(H297="No",I297&gt;=G297),Lookup!$C$8,IF(AND(H297="Yes",I297&lt;G297),Lookup!$C$9,IF(AND(H297="No",I297&lt;G297),Lookup!$C$10,"UnknownCase"))))))),Lookup!$C$13)</f>
        <v/>
      </c>
      <c r="L297" s="320">
        <v>47.66</v>
      </c>
      <c r="M297" s="213"/>
      <c r="N297" s="7" t="str">
        <f>IF(ISNUMBER(L297),IF(ISBLANK(M297),"",IF(M297&gt;=L297,Lookup!$C$14,Lookup!$C$15)),Lookup!$C$13)</f>
        <v/>
      </c>
      <c r="O297" s="320">
        <v>47.66</v>
      </c>
      <c r="P297" s="213"/>
      <c r="Q297" s="284" t="str">
        <f>IF(ISNUMBER(O297),IF(ISBLANK(P297),"",IF(P297&gt;=O297,Lookup!$C$14,Lookup!$C$15)),Lookup!$C$13)</f>
        <v/>
      </c>
    </row>
    <row r="298" spans="1:17" ht="30" customHeight="1" x14ac:dyDescent="0.3">
      <c r="A298" s="333">
        <v>99342</v>
      </c>
      <c r="B298" s="331" t="s">
        <v>254</v>
      </c>
      <c r="C298" s="327">
        <v>77.760000000000005</v>
      </c>
      <c r="D298" s="133"/>
      <c r="E298" s="213"/>
      <c r="F298" s="284" t="str">
        <f>IF(ISNUMBER(C298),IF(OR(AND(ISBLANK(D298),ISBLANK(E298)),AND(D298="No",ISBLANK(E298))),"",IF(AND(ISBLANK(D298),ISNUMBER(E298)),Lookup!$C$11,IF(AND(D298="Yes",ISBLANK(E298)),Lookup!$C$12,IF(AND(D298="Yes",E298&gt;=C298),Lookup!$C$7,IF(AND(D298="No",E298&gt;=C298),Lookup!$C$8,IF(AND(D298="Yes",E298&lt;C298),Lookup!$C$9,IF(AND(D298="No",E298&lt;C298),Lookup!$C$10,"UnknownCase"))))))),Lookup!$C$13)</f>
        <v/>
      </c>
      <c r="G298" s="327">
        <v>77.760000000000005</v>
      </c>
      <c r="H298" s="133"/>
      <c r="I298" s="213"/>
      <c r="J298" s="284" t="str">
        <f>IF(ISNUMBER(G298),IF(OR(AND(ISBLANK(H298),ISBLANK(I298)),AND(H298="No",ISBLANK(I298))),"",IF(AND(ISBLANK(H298),ISNUMBER(I298)),Lookup!$C$11,IF(AND(H298="Yes",ISBLANK(I298)),Lookup!$C$12,IF(AND(H298="Yes",I298&gt;=G298),Lookup!$C$7,IF(AND(H298="No",I298&gt;=G298),Lookup!$C$8,IF(AND(H298="Yes",I298&lt;G298),Lookup!$C$9,IF(AND(H298="No",I298&lt;G298),Lookup!$C$10,"UnknownCase"))))))),Lookup!$C$13)</f>
        <v/>
      </c>
      <c r="L298" s="320">
        <v>75.900000000000006</v>
      </c>
      <c r="M298" s="213"/>
      <c r="N298" s="7" t="str">
        <f>IF(ISNUMBER(L298),IF(ISBLANK(M298),"",IF(M298&gt;=L298,Lookup!$C$14,Lookup!$C$15)),Lookup!$C$13)</f>
        <v/>
      </c>
      <c r="O298" s="320">
        <v>75.900000000000006</v>
      </c>
      <c r="P298" s="213"/>
      <c r="Q298" s="284" t="str">
        <f>IF(ISNUMBER(O298),IF(ISBLANK(P298),"",IF(P298&gt;=O298,Lookup!$C$14,Lookup!$C$15)),Lookup!$C$13)</f>
        <v/>
      </c>
    </row>
    <row r="299" spans="1:17" ht="30" customHeight="1" x14ac:dyDescent="0.3">
      <c r="A299" s="333">
        <v>99343</v>
      </c>
      <c r="B299" s="331" t="s">
        <v>255</v>
      </c>
      <c r="C299" s="300" t="s">
        <v>14</v>
      </c>
      <c r="D299" s="285"/>
      <c r="E299" s="286"/>
      <c r="F299" s="284" t="str">
        <f>IF(ISNUMBER(C299),IF(OR(AND(ISBLANK(D299),ISBLANK(E299)),AND(D299="No",ISBLANK(E299))),"",IF(AND(ISBLANK(D299),ISNUMBER(E299)),Lookup!$C$11,IF(AND(D299="Yes",ISBLANK(E299)),Lookup!$C$12,IF(AND(D299="Yes",E299&gt;=C299),Lookup!$C$7,IF(AND(D299="No",E299&gt;=C299),Lookup!$C$8,IF(AND(D299="Yes",E299&lt;C299),Lookup!$C$9,IF(AND(D299="No",E299&lt;C299),Lookup!$C$10,"UnknownCase"))))))),Lookup!$C$13)</f>
        <v>No Medicare Fee Available</v>
      </c>
      <c r="G299" s="300" t="s">
        <v>14</v>
      </c>
      <c r="H299" s="285"/>
      <c r="I299" s="285"/>
      <c r="J299" s="284" t="str">
        <f>IF(ISNUMBER(G299),IF(OR(AND(ISBLANK(H299),ISBLANK(I299)),AND(H299="No",ISBLANK(I299))),"",IF(AND(ISBLANK(H299),ISNUMBER(I299)),Lookup!$C$11,IF(AND(H299="Yes",ISBLANK(I299)),Lookup!$C$12,IF(AND(H299="Yes",I299&gt;=G299),Lookup!$C$7,IF(AND(H299="No",I299&gt;=G299),Lookup!$C$8,IF(AND(H299="Yes",I299&lt;G299),Lookup!$C$9,IF(AND(H299="No",I299&lt;G299),Lookup!$C$10,"UnknownCase"))))))),Lookup!$C$13)</f>
        <v>No Medicare Fee Available</v>
      </c>
      <c r="L299" s="300" t="s">
        <v>14</v>
      </c>
      <c r="M299" s="286"/>
      <c r="N299" s="7" t="str">
        <f>IF(ISNUMBER(L299),IF(ISBLANK(M299),"",IF(M299&gt;=L299,Lookup!$C$14,Lookup!$C$15)),Lookup!$C$13)</f>
        <v>No Medicare Fee Available</v>
      </c>
      <c r="O299" s="300" t="s">
        <v>14</v>
      </c>
      <c r="P299" s="286"/>
      <c r="Q299" s="284" t="str">
        <f>IF(ISNUMBER(O299),IF(ISBLANK(P299),"",IF(P299&gt;=O299,Lookup!$C$14,Lookup!$C$15)),Lookup!$C$13)</f>
        <v>No Medicare Fee Available</v>
      </c>
    </row>
    <row r="300" spans="1:17" ht="30" customHeight="1" x14ac:dyDescent="0.3">
      <c r="A300" s="333">
        <v>99344</v>
      </c>
      <c r="B300" s="331" t="s">
        <v>256</v>
      </c>
      <c r="C300" s="327">
        <v>141.07</v>
      </c>
      <c r="D300" s="133"/>
      <c r="E300" s="213"/>
      <c r="F300" s="284" t="str">
        <f>IF(ISNUMBER(C300),IF(OR(AND(ISBLANK(D300),ISBLANK(E300)),AND(D300="No",ISBLANK(E300))),"",IF(AND(ISBLANK(D300),ISNUMBER(E300)),Lookup!$C$11,IF(AND(D300="Yes",ISBLANK(E300)),Lookup!$C$12,IF(AND(D300="Yes",E300&gt;=C300),Lookup!$C$7,IF(AND(D300="No",E300&gt;=C300),Lookup!$C$8,IF(AND(D300="Yes",E300&lt;C300),Lookup!$C$9,IF(AND(D300="No",E300&lt;C300),Lookup!$C$10,"UnknownCase"))))))),Lookup!$C$13)</f>
        <v/>
      </c>
      <c r="G300" s="327">
        <v>141.07</v>
      </c>
      <c r="H300" s="133"/>
      <c r="I300" s="213"/>
      <c r="J300" s="284" t="str">
        <f>IF(ISNUMBER(G300),IF(OR(AND(ISBLANK(H300),ISBLANK(I300)),AND(H300="No",ISBLANK(I300))),"",IF(AND(ISBLANK(H300),ISNUMBER(I300)),Lookup!$C$11,IF(AND(H300="Yes",ISBLANK(I300)),Lookup!$C$12,IF(AND(H300="Yes",I300&gt;=G300),Lookup!$C$7,IF(AND(H300="No",I300&gt;=G300),Lookup!$C$8,IF(AND(H300="Yes",I300&lt;G300),Lookup!$C$9,IF(AND(H300="No",I300&lt;G300),Lookup!$C$10,"UnknownCase"))))))),Lookup!$C$13)</f>
        <v/>
      </c>
      <c r="L300" s="320">
        <v>137.09</v>
      </c>
      <c r="M300" s="213"/>
      <c r="N300" s="7" t="str">
        <f>IF(ISNUMBER(L300),IF(ISBLANK(M300),"",IF(M300&gt;=L300,Lookup!$C$14,Lookup!$C$15)),Lookup!$C$13)</f>
        <v/>
      </c>
      <c r="O300" s="320">
        <v>137.09</v>
      </c>
      <c r="P300" s="213"/>
      <c r="Q300" s="284" t="str">
        <f>IF(ISNUMBER(O300),IF(ISBLANK(P300),"",IF(P300&gt;=O300,Lookup!$C$14,Lookup!$C$15)),Lookup!$C$13)</f>
        <v/>
      </c>
    </row>
    <row r="301" spans="1:17" ht="30" customHeight="1" x14ac:dyDescent="0.3">
      <c r="A301" s="333">
        <v>99345</v>
      </c>
      <c r="B301" s="331" t="s">
        <v>257</v>
      </c>
      <c r="C301" s="327">
        <v>200.3</v>
      </c>
      <c r="D301" s="133"/>
      <c r="E301" s="213"/>
      <c r="F301" s="284" t="str">
        <f>IF(ISNUMBER(C301),IF(OR(AND(ISBLANK(D301),ISBLANK(E301)),AND(D301="No",ISBLANK(E301))),"",IF(AND(ISBLANK(D301),ISNUMBER(E301)),Lookup!$C$11,IF(AND(D301="Yes",ISBLANK(E301)),Lookup!$C$12,IF(AND(D301="Yes",E301&gt;=C301),Lookup!$C$7,IF(AND(D301="No",E301&gt;=C301),Lookup!$C$8,IF(AND(D301="Yes",E301&lt;C301),Lookup!$C$9,IF(AND(D301="No",E301&lt;C301),Lookup!$C$10,"UnknownCase"))))))),Lookup!$C$13)</f>
        <v/>
      </c>
      <c r="G301" s="327">
        <v>200.3</v>
      </c>
      <c r="H301" s="133"/>
      <c r="I301" s="213"/>
      <c r="J301" s="284" t="str">
        <f>IF(ISNUMBER(G301),IF(OR(AND(ISBLANK(H301),ISBLANK(I301)),AND(H301="No",ISBLANK(I301))),"",IF(AND(ISBLANK(H301),ISNUMBER(I301)),Lookup!$C$11,IF(AND(H301="Yes",ISBLANK(I301)),Lookup!$C$12,IF(AND(H301="Yes",I301&gt;=G301),Lookup!$C$7,IF(AND(H301="No",I301&gt;=G301),Lookup!$C$8,IF(AND(H301="Yes",I301&lt;G301),Lookup!$C$9,IF(AND(H301="No",I301&lt;G301),Lookup!$C$10,"UnknownCase"))))))),Lookup!$C$13)</f>
        <v/>
      </c>
      <c r="L301" s="320">
        <v>193.99</v>
      </c>
      <c r="M301" s="213"/>
      <c r="N301" s="7" t="str">
        <f>IF(ISNUMBER(L301),IF(ISBLANK(M301),"",IF(M301&gt;=L301,Lookup!$C$14,Lookup!$C$15)),Lookup!$C$13)</f>
        <v/>
      </c>
      <c r="O301" s="320">
        <v>193.99</v>
      </c>
      <c r="P301" s="213"/>
      <c r="Q301" s="284" t="str">
        <f>IF(ISNUMBER(O301),IF(ISBLANK(P301),"",IF(P301&gt;=O301,Lookup!$C$14,Lookup!$C$15)),Lookup!$C$13)</f>
        <v/>
      </c>
    </row>
    <row r="302" spans="1:17" ht="30" customHeight="1" x14ac:dyDescent="0.3">
      <c r="A302" s="333">
        <v>99346</v>
      </c>
      <c r="B302" s="331" t="s">
        <v>258</v>
      </c>
      <c r="C302" s="300" t="s">
        <v>14</v>
      </c>
      <c r="D302" s="285"/>
      <c r="E302" s="286"/>
      <c r="F302" s="284" t="str">
        <f>IF(ISNUMBER(C302),IF(OR(AND(ISBLANK(D302),ISBLANK(E302)),AND(D302="No",ISBLANK(E302))),"",IF(AND(ISBLANK(D302),ISNUMBER(E302)),Lookup!$C$11,IF(AND(D302="Yes",ISBLANK(E302)),Lookup!$C$12,IF(AND(D302="Yes",E302&gt;=C302),Lookup!$C$7,IF(AND(D302="No",E302&gt;=C302),Lookup!$C$8,IF(AND(D302="Yes",E302&lt;C302),Lookup!$C$9,IF(AND(D302="No",E302&lt;C302),Lookup!$C$10,"UnknownCase"))))))),Lookup!$C$13)</f>
        <v>No Medicare Fee Available</v>
      </c>
      <c r="G302" s="300" t="s">
        <v>14</v>
      </c>
      <c r="H302" s="285"/>
      <c r="I302" s="286"/>
      <c r="J302" s="284" t="str">
        <f>IF(ISNUMBER(G302),IF(OR(AND(ISBLANK(H302),ISBLANK(I302)),AND(H302="No",ISBLANK(I302))),"",IF(AND(ISBLANK(H302),ISNUMBER(I302)),Lookup!$C$11,IF(AND(H302="Yes",ISBLANK(I302)),Lookup!$C$12,IF(AND(H302="Yes",I302&gt;=G302),Lookup!$C$7,IF(AND(H302="No",I302&gt;=G302),Lookup!$C$8,IF(AND(H302="Yes",I302&lt;G302),Lookup!$C$9,IF(AND(H302="No",I302&lt;G302),Lookup!$C$10,"UnknownCase"))))))),Lookup!$C$13)</f>
        <v>No Medicare Fee Available</v>
      </c>
      <c r="L302" s="300" t="s">
        <v>14</v>
      </c>
      <c r="M302" s="286"/>
      <c r="N302" s="7" t="str">
        <f>IF(ISNUMBER(L302),IF(ISBLANK(M302),"",IF(M302&gt;=L302,Lookup!$C$14,Lookup!$C$15)),Lookup!$C$13)</f>
        <v>No Medicare Fee Available</v>
      </c>
      <c r="O302" s="300" t="s">
        <v>14</v>
      </c>
      <c r="P302" s="286"/>
      <c r="Q302" s="284" t="str">
        <f>IF(ISNUMBER(O302),IF(ISBLANK(P302),"",IF(P302&gt;=O302,Lookup!$C$14,Lookup!$C$15)),Lookup!$C$13)</f>
        <v>No Medicare Fee Available</v>
      </c>
    </row>
    <row r="303" spans="1:17" ht="30" customHeight="1" x14ac:dyDescent="0.3">
      <c r="A303" s="333">
        <v>99347</v>
      </c>
      <c r="B303" s="331" t="s">
        <v>259</v>
      </c>
      <c r="C303" s="327">
        <v>45.02</v>
      </c>
      <c r="D303" s="133"/>
      <c r="E303" s="213"/>
      <c r="F303" s="284" t="str">
        <f>IF(ISNUMBER(C303),IF(OR(AND(ISBLANK(D303),ISBLANK(E303)),AND(D303="No",ISBLANK(E303))),"",IF(AND(ISBLANK(D303),ISNUMBER(E303)),Lookup!$C$11,IF(AND(D303="Yes",ISBLANK(E303)),Lookup!$C$12,IF(AND(D303="Yes",E303&gt;=C303),Lookup!$C$7,IF(AND(D303="No",E303&gt;=C303),Lookup!$C$8,IF(AND(D303="Yes",E303&lt;C303),Lookup!$C$9,IF(AND(D303="No",E303&lt;C303),Lookup!$C$10,"UnknownCase"))))))),Lookup!$C$13)</f>
        <v/>
      </c>
      <c r="G303" s="327">
        <v>45.02</v>
      </c>
      <c r="H303" s="133"/>
      <c r="I303" s="213"/>
      <c r="J303" s="284" t="str">
        <f>IF(ISNUMBER(G303),IF(OR(AND(ISBLANK(H303),ISBLANK(I303)),AND(H303="No",ISBLANK(I303))),"",IF(AND(ISBLANK(H303),ISNUMBER(I303)),Lookup!$C$11,IF(AND(H303="Yes",ISBLANK(I303)),Lookup!$C$12,IF(AND(H303="Yes",I303&gt;=G303),Lookup!$C$7,IF(AND(H303="No",I303&gt;=G303),Lookup!$C$8,IF(AND(H303="Yes",I303&lt;G303),Lookup!$C$9,IF(AND(H303="No",I303&lt;G303),Lookup!$C$10,"UnknownCase"))))))),Lookup!$C$13)</f>
        <v/>
      </c>
      <c r="L303" s="320">
        <v>43.76</v>
      </c>
      <c r="M303" s="213"/>
      <c r="N303" s="7" t="str">
        <f>IF(ISNUMBER(L303),IF(ISBLANK(M303),"",IF(M303&gt;=L303,Lookup!$C$14,Lookup!$C$15)),Lookup!$C$13)</f>
        <v/>
      </c>
      <c r="O303" s="320">
        <v>43.76</v>
      </c>
      <c r="P303" s="213"/>
      <c r="Q303" s="284" t="str">
        <f>IF(ISNUMBER(O303),IF(ISBLANK(P303),"",IF(P303&gt;=O303,Lookup!$C$14,Lookup!$C$15)),Lookup!$C$13)</f>
        <v/>
      </c>
    </row>
    <row r="304" spans="1:17" ht="30" customHeight="1" x14ac:dyDescent="0.3">
      <c r="A304" s="333">
        <v>99348</v>
      </c>
      <c r="B304" s="331" t="s">
        <v>260</v>
      </c>
      <c r="C304" s="327">
        <v>76.02</v>
      </c>
      <c r="D304" s="133"/>
      <c r="E304" s="213"/>
      <c r="F304" s="284" t="str">
        <f>IF(ISNUMBER(C304),IF(OR(AND(ISBLANK(D304),ISBLANK(E304)),AND(D304="No",ISBLANK(E304))),"",IF(AND(ISBLANK(D304),ISNUMBER(E304)),Lookup!$C$11,IF(AND(D304="Yes",ISBLANK(E304)),Lookup!$C$12,IF(AND(D304="Yes",E304&gt;=C304),Lookup!$C$7,IF(AND(D304="No",E304&gt;=C304),Lookup!$C$8,IF(AND(D304="Yes",E304&lt;C304),Lookup!$C$9,IF(AND(D304="No",E304&lt;C304),Lookup!$C$10,"UnknownCase"))))))),Lookup!$C$13)</f>
        <v/>
      </c>
      <c r="G304" s="327">
        <v>76.02</v>
      </c>
      <c r="H304" s="133"/>
      <c r="I304" s="213"/>
      <c r="J304" s="284" t="str">
        <f>IF(ISNUMBER(G304),IF(OR(AND(ISBLANK(H304),ISBLANK(I304)),AND(H304="No",ISBLANK(I304))),"",IF(AND(ISBLANK(H304),ISNUMBER(I304)),Lookup!$C$11,IF(AND(H304="Yes",ISBLANK(I304)),Lookup!$C$12,IF(AND(H304="Yes",I304&gt;=G304),Lookup!$C$7,IF(AND(H304="No",I304&gt;=G304),Lookup!$C$8,IF(AND(H304="Yes",I304&lt;G304),Lookup!$C$9,IF(AND(H304="No",I304&lt;G304),Lookup!$C$10,"UnknownCase"))))))),Lookup!$C$13)</f>
        <v/>
      </c>
      <c r="L304" s="320">
        <v>74.19</v>
      </c>
      <c r="M304" s="213"/>
      <c r="N304" s="7" t="str">
        <f>IF(ISNUMBER(L304),IF(ISBLANK(M304),"",IF(M304&gt;=L304,Lookup!$C$14,Lookup!$C$15)),Lookup!$C$13)</f>
        <v/>
      </c>
      <c r="O304" s="320">
        <v>74.19</v>
      </c>
      <c r="P304" s="213"/>
      <c r="Q304" s="284" t="str">
        <f>IF(ISNUMBER(O304),IF(ISBLANK(P304),"",IF(P304&gt;=O304,Lookup!$C$14,Lookup!$C$15)),Lookup!$C$13)</f>
        <v/>
      </c>
    </row>
    <row r="305" spans="1:17" ht="30" customHeight="1" x14ac:dyDescent="0.3">
      <c r="A305" s="333">
        <v>99349</v>
      </c>
      <c r="B305" s="331" t="s">
        <v>261</v>
      </c>
      <c r="C305" s="327">
        <v>126.3</v>
      </c>
      <c r="D305" s="133"/>
      <c r="E305" s="213"/>
      <c r="F305" s="284" t="str">
        <f>IF(ISNUMBER(C305),IF(OR(AND(ISBLANK(D305),ISBLANK(E305)),AND(D305="No",ISBLANK(E305))),"",IF(AND(ISBLANK(D305),ISNUMBER(E305)),Lookup!$C$11,IF(AND(D305="Yes",ISBLANK(E305)),Lookup!$C$12,IF(AND(D305="Yes",E305&gt;=C305),Lookup!$C$7,IF(AND(D305="No",E305&gt;=C305),Lookup!$C$8,IF(AND(D305="Yes",E305&lt;C305),Lookup!$C$9,IF(AND(D305="No",E305&lt;C305),Lookup!$C$10,"UnknownCase"))))))),Lookup!$C$13)</f>
        <v/>
      </c>
      <c r="G305" s="327">
        <v>126.3</v>
      </c>
      <c r="H305" s="133"/>
      <c r="I305" s="213"/>
      <c r="J305" s="284" t="str">
        <f>IF(ISNUMBER(G305),IF(OR(AND(ISBLANK(H305),ISBLANK(I305)),AND(H305="No",ISBLANK(I305))),"",IF(AND(ISBLANK(H305),ISNUMBER(I305)),Lookup!$C$11,IF(AND(H305="Yes",ISBLANK(I305)),Lookup!$C$12,IF(AND(H305="Yes",I305&gt;=G305),Lookup!$C$7,IF(AND(H305="No",I305&gt;=G305),Lookup!$C$8,IF(AND(H305="Yes",I305&lt;G305),Lookup!$C$9,IF(AND(H305="No",I305&lt;G305),Lookup!$C$10,"UnknownCase"))))))),Lookup!$C$13)</f>
        <v/>
      </c>
      <c r="L305" s="320">
        <v>122.73</v>
      </c>
      <c r="M305" s="213"/>
      <c r="N305" s="7" t="str">
        <f>IF(ISNUMBER(L305),IF(ISBLANK(M305),"",IF(M305&gt;=L305,Lookup!$C$14,Lookup!$C$15)),Lookup!$C$13)</f>
        <v/>
      </c>
      <c r="O305" s="320">
        <v>122.73</v>
      </c>
      <c r="P305" s="213"/>
      <c r="Q305" s="284" t="str">
        <f>IF(ISNUMBER(O305),IF(ISBLANK(P305),"",IF(P305&gt;=O305,Lookup!$C$14,Lookup!$C$15)),Lookup!$C$13)</f>
        <v/>
      </c>
    </row>
    <row r="306" spans="1:17" ht="30" customHeight="1" x14ac:dyDescent="0.3">
      <c r="A306" s="333">
        <v>99350</v>
      </c>
      <c r="B306" s="331" t="s">
        <v>262</v>
      </c>
      <c r="C306" s="327">
        <v>183.97</v>
      </c>
      <c r="D306" s="133"/>
      <c r="E306" s="213"/>
      <c r="F306" s="284" t="str">
        <f>IF(ISNUMBER(C306),IF(OR(AND(ISBLANK(D306),ISBLANK(E306)),AND(D306="No",ISBLANK(E306))),"",IF(AND(ISBLANK(D306),ISNUMBER(E306)),Lookup!$C$11,IF(AND(D306="Yes",ISBLANK(E306)),Lookup!$C$12,IF(AND(D306="Yes",E306&gt;=C306),Lookup!$C$7,IF(AND(D306="No",E306&gt;=C306),Lookup!$C$8,IF(AND(D306="Yes",E306&lt;C306),Lookup!$C$9,IF(AND(D306="No",E306&lt;C306),Lookup!$C$10,"UnknownCase"))))))),Lookup!$C$13)</f>
        <v/>
      </c>
      <c r="G306" s="327">
        <v>183.97</v>
      </c>
      <c r="H306" s="133"/>
      <c r="I306" s="213"/>
      <c r="J306" s="284" t="str">
        <f>IF(ISNUMBER(G306),IF(OR(AND(ISBLANK(H306),ISBLANK(I306)),AND(H306="No",ISBLANK(I306))),"",IF(AND(ISBLANK(H306),ISNUMBER(I306)),Lookup!$C$11,IF(AND(H306="Yes",ISBLANK(I306)),Lookup!$C$12,IF(AND(H306="Yes",I306&gt;=G306),Lookup!$C$7,IF(AND(H306="No",I306&gt;=G306),Lookup!$C$8,IF(AND(H306="Yes",I306&lt;G306),Lookup!$C$9,IF(AND(H306="No",I306&lt;G306),Lookup!$C$10,"UnknownCase"))))))),Lookup!$C$13)</f>
        <v/>
      </c>
      <c r="L306" s="320">
        <v>178.14</v>
      </c>
      <c r="M306" s="213"/>
      <c r="N306" s="7" t="str">
        <f>IF(ISNUMBER(L306),IF(ISBLANK(M306),"",IF(M306&gt;=L306,Lookup!$C$14,Lookup!$C$15)),Lookup!$C$13)</f>
        <v/>
      </c>
      <c r="O306" s="320">
        <v>178.14</v>
      </c>
      <c r="P306" s="213"/>
      <c r="Q306" s="284" t="str">
        <f>IF(ISNUMBER(O306),IF(ISBLANK(P306),"",IF(P306&gt;=O306,Lookup!$C$14,Lookup!$C$15)),Lookup!$C$13)</f>
        <v/>
      </c>
    </row>
    <row r="307" spans="1:17" ht="30" customHeight="1" x14ac:dyDescent="0.3">
      <c r="A307" s="333">
        <v>99354</v>
      </c>
      <c r="B307" s="331" t="s">
        <v>263</v>
      </c>
      <c r="C307" s="300" t="s">
        <v>14</v>
      </c>
      <c r="D307" s="285"/>
      <c r="E307" s="286"/>
      <c r="F307" s="284" t="str">
        <f>IF(ISNUMBER(C307),IF(OR(AND(ISBLANK(D307),ISBLANK(E307)),AND(D307="No",ISBLANK(E307))),"",IF(AND(ISBLANK(D307),ISNUMBER(E307)),Lookup!$C$11,IF(AND(D307="Yes",ISBLANK(E307)),Lookup!$C$12,IF(AND(D307="Yes",E307&gt;=C307),Lookup!$C$7,IF(AND(D307="No",E307&gt;=C307),Lookup!$C$8,IF(AND(D307="Yes",E307&lt;C307),Lookup!$C$9,IF(AND(D307="No",E307&lt;C307),Lookup!$C$10,"UnknownCase"))))))),Lookup!$C$13)</f>
        <v>No Medicare Fee Available</v>
      </c>
      <c r="G307" s="300" t="s">
        <v>14</v>
      </c>
      <c r="H307" s="285"/>
      <c r="I307" s="286"/>
      <c r="J307" s="284" t="str">
        <f>IF(ISNUMBER(G307),IF(OR(AND(ISBLANK(H307),ISBLANK(I307)),AND(H307="No",ISBLANK(I307))),"",IF(AND(ISBLANK(H307),ISNUMBER(I307)),Lookup!$C$11,IF(AND(H307="Yes",ISBLANK(I307)),Lookup!$C$12,IF(AND(H307="Yes",I307&gt;=G307),Lookup!$C$7,IF(AND(H307="No",I307&gt;=G307),Lookup!$C$8,IF(AND(H307="Yes",I307&lt;G307),Lookup!$C$9,IF(AND(H307="No",I307&lt;G307),Lookup!$C$10,"UnknownCase"))))))),Lookup!$C$13)</f>
        <v>No Medicare Fee Available</v>
      </c>
      <c r="L307" s="300" t="s">
        <v>14</v>
      </c>
      <c r="M307" s="286"/>
      <c r="N307" s="7" t="str">
        <f>IF(ISNUMBER(L307),IF(ISBLANK(M307),"",IF(M307&gt;=L307,Lookup!$C$14,Lookup!$C$15)),Lookup!$C$13)</f>
        <v>No Medicare Fee Available</v>
      </c>
      <c r="O307" s="300" t="s">
        <v>14</v>
      </c>
      <c r="P307" s="286"/>
      <c r="Q307" s="284" t="str">
        <f>IF(ISNUMBER(O307),IF(ISBLANK(P307),"",IF(P307&gt;=O307,Lookup!$C$14,Lookup!$C$15)),Lookup!$C$13)</f>
        <v>No Medicare Fee Available</v>
      </c>
    </row>
    <row r="308" spans="1:17" ht="30" customHeight="1" x14ac:dyDescent="0.3">
      <c r="A308" s="333">
        <v>99355</v>
      </c>
      <c r="B308" s="331" t="s">
        <v>264</v>
      </c>
      <c r="C308" s="300" t="s">
        <v>14</v>
      </c>
      <c r="D308" s="285"/>
      <c r="E308" s="286"/>
      <c r="F308" s="284" t="str">
        <f>IF(ISNUMBER(C308),IF(OR(AND(ISBLANK(D308),ISBLANK(E308)),AND(D308="No",ISBLANK(E308))),"",IF(AND(ISBLANK(D308),ISNUMBER(E308)),Lookup!$C$11,IF(AND(D308="Yes",ISBLANK(E308)),Lookup!$C$12,IF(AND(D308="Yes",E308&gt;=C308),Lookup!$C$7,IF(AND(D308="No",E308&gt;=C308),Lookup!$C$8,IF(AND(D308="Yes",E308&lt;C308),Lookup!$C$9,IF(AND(D308="No",E308&lt;C308),Lookup!$C$10,"UnknownCase"))))))),Lookup!$C$13)</f>
        <v>No Medicare Fee Available</v>
      </c>
      <c r="G308" s="300" t="s">
        <v>14</v>
      </c>
      <c r="H308" s="285"/>
      <c r="I308" s="286"/>
      <c r="J308" s="284" t="str">
        <f>IF(ISNUMBER(G308),IF(OR(AND(ISBLANK(H308),ISBLANK(I308)),AND(H308="No",ISBLANK(I308))),"",IF(AND(ISBLANK(H308),ISNUMBER(I308)),Lookup!$C$11,IF(AND(H308="Yes",ISBLANK(I308)),Lookup!$C$12,IF(AND(H308="Yes",I308&gt;=G308),Lookup!$C$7,IF(AND(H308="No",I308&gt;=G308),Lookup!$C$8,IF(AND(H308="Yes",I308&lt;G308),Lookup!$C$9,IF(AND(H308="No",I308&lt;G308),Lookup!$C$10,"UnknownCase"))))))),Lookup!$C$13)</f>
        <v>No Medicare Fee Available</v>
      </c>
      <c r="L308" s="300" t="s">
        <v>14</v>
      </c>
      <c r="M308" s="286"/>
      <c r="N308" s="7" t="str">
        <f>IF(ISNUMBER(L308),IF(ISBLANK(M308),"",IF(M308&gt;=L308,Lookup!$C$14,Lookup!$C$15)),Lookup!$C$13)</f>
        <v>No Medicare Fee Available</v>
      </c>
      <c r="O308" s="300" t="s">
        <v>14</v>
      </c>
      <c r="P308" s="286"/>
      <c r="Q308" s="284" t="str">
        <f>IF(ISNUMBER(O308),IF(ISBLANK(P308),"",IF(P308&gt;=O308,Lookup!$C$14,Lookup!$C$15)),Lookup!$C$13)</f>
        <v>No Medicare Fee Available</v>
      </c>
    </row>
    <row r="309" spans="1:17" ht="30" customHeight="1" x14ac:dyDescent="0.3">
      <c r="A309" s="333">
        <v>99356</v>
      </c>
      <c r="B309" s="331" t="s">
        <v>265</v>
      </c>
      <c r="C309" s="300" t="s">
        <v>14</v>
      </c>
      <c r="D309" s="285"/>
      <c r="E309" s="286"/>
      <c r="F309" s="284" t="str">
        <f>IF(ISNUMBER(C309),IF(OR(AND(ISBLANK(D309),ISBLANK(E309)),AND(D309="No",ISBLANK(E309))),"",IF(AND(ISBLANK(D309),ISNUMBER(E309)),Lookup!$C$11,IF(AND(D309="Yes",ISBLANK(E309)),Lookup!$C$12,IF(AND(D309="Yes",E309&gt;=C309),Lookup!$C$7,IF(AND(D309="No",E309&gt;=C309),Lookup!$C$8,IF(AND(D309="Yes",E309&lt;C309),Lookup!$C$9,IF(AND(D309="No",E309&lt;C309),Lookup!$C$10,"UnknownCase"))))))),Lookup!$C$13)</f>
        <v>No Medicare Fee Available</v>
      </c>
      <c r="G309" s="300" t="s">
        <v>14</v>
      </c>
      <c r="H309" s="285"/>
      <c r="I309" s="286"/>
      <c r="J309" s="284" t="str">
        <f>IF(ISNUMBER(G309),IF(OR(AND(ISBLANK(H309),ISBLANK(I309)),AND(H309="No",ISBLANK(I309))),"",IF(AND(ISBLANK(H309),ISNUMBER(I309)),Lookup!$C$11,IF(AND(H309="Yes",ISBLANK(I309)),Lookup!$C$12,IF(AND(H309="Yes",I309&gt;=G309),Lookup!$C$7,IF(AND(H309="No",I309&gt;=G309),Lookup!$C$8,IF(AND(H309="Yes",I309&lt;G309),Lookup!$C$9,IF(AND(H309="No",I309&lt;G309),Lookup!$C$10,"UnknownCase"))))))),Lookup!$C$13)</f>
        <v>No Medicare Fee Available</v>
      </c>
      <c r="L309" s="300" t="s">
        <v>14</v>
      </c>
      <c r="M309" s="286"/>
      <c r="N309" s="7" t="str">
        <f>IF(ISNUMBER(L309),IF(ISBLANK(M309),"",IF(M309&gt;=L309,Lookup!$C$14,Lookup!$C$15)),Lookup!$C$13)</f>
        <v>No Medicare Fee Available</v>
      </c>
      <c r="O309" s="300" t="s">
        <v>14</v>
      </c>
      <c r="P309" s="286"/>
      <c r="Q309" s="284" t="str">
        <f>IF(ISNUMBER(O309),IF(ISBLANK(P309),"",IF(P309&gt;=O309,Lookup!$C$14,Lookup!$C$15)),Lookup!$C$13)</f>
        <v>No Medicare Fee Available</v>
      </c>
    </row>
    <row r="310" spans="1:17" ht="30" customHeight="1" x14ac:dyDescent="0.3">
      <c r="A310" s="333">
        <v>99357</v>
      </c>
      <c r="B310" s="331" t="s">
        <v>266</v>
      </c>
      <c r="C310" s="300" t="s">
        <v>14</v>
      </c>
      <c r="D310" s="285"/>
      <c r="E310" s="286"/>
      <c r="F310" s="284" t="str">
        <f>IF(ISNUMBER(C310),IF(OR(AND(ISBLANK(D310),ISBLANK(E310)),AND(D310="No",ISBLANK(E310))),"",IF(AND(ISBLANK(D310),ISNUMBER(E310)),Lookup!$C$11,IF(AND(D310="Yes",ISBLANK(E310)),Lookup!$C$12,IF(AND(D310="Yes",E310&gt;=C310),Lookup!$C$7,IF(AND(D310="No",E310&gt;=C310),Lookup!$C$8,IF(AND(D310="Yes",E310&lt;C310),Lookup!$C$9,IF(AND(D310="No",E310&lt;C310),Lookup!$C$10,"UnknownCase"))))))),Lookup!$C$13)</f>
        <v>No Medicare Fee Available</v>
      </c>
      <c r="G310" s="300" t="s">
        <v>14</v>
      </c>
      <c r="H310" s="285"/>
      <c r="I310" s="286"/>
      <c r="J310" s="284" t="str">
        <f>IF(ISNUMBER(G310),IF(OR(AND(ISBLANK(H310),ISBLANK(I310)),AND(H310="No",ISBLANK(I310))),"",IF(AND(ISBLANK(H310),ISNUMBER(I310)),Lookup!$C$11,IF(AND(H310="Yes",ISBLANK(I310)),Lookup!$C$12,IF(AND(H310="Yes",I310&gt;=G310),Lookup!$C$7,IF(AND(H310="No",I310&gt;=G310),Lookup!$C$8,IF(AND(H310="Yes",I310&lt;G310),Lookup!$C$9,IF(AND(H310="No",I310&lt;G310),Lookup!$C$10,"UnknownCase"))))))),Lookup!$C$13)</f>
        <v>No Medicare Fee Available</v>
      </c>
      <c r="L310" s="300" t="s">
        <v>14</v>
      </c>
      <c r="M310" s="286"/>
      <c r="N310" s="7" t="str">
        <f>IF(ISNUMBER(L310),IF(ISBLANK(M310),"",IF(M310&gt;=L310,Lookup!$C$14,Lookup!$C$15)),Lookup!$C$13)</f>
        <v>No Medicare Fee Available</v>
      </c>
      <c r="O310" s="300" t="s">
        <v>14</v>
      </c>
      <c r="P310" s="286"/>
      <c r="Q310" s="284" t="str">
        <f>IF(ISNUMBER(O310),IF(ISBLANK(P310),"",IF(P310&gt;=O310,Lookup!$C$14,Lookup!$C$15)),Lookup!$C$13)</f>
        <v>No Medicare Fee Available</v>
      </c>
    </row>
    <row r="311" spans="1:17" ht="30" customHeight="1" x14ac:dyDescent="0.3">
      <c r="A311" s="333">
        <v>99358</v>
      </c>
      <c r="B311" s="331" t="s">
        <v>267</v>
      </c>
      <c r="C311" s="300" t="s">
        <v>14</v>
      </c>
      <c r="D311" s="285"/>
      <c r="E311" s="286"/>
      <c r="F311" s="289" t="str">
        <f>IF(ISNUMBER(C311),IF(OR(AND(ISBLANK(D311),ISBLANK(E311)),AND(D311="No",ISBLANK(E311))),"",IF(AND(ISBLANK(D311),ISNUMBER(E311)),Lookup!$C$11,IF(AND(D311="Yes",ISBLANK(E311)),Lookup!$C$12,IF(AND(D311="Yes",E311&gt;=C311),Lookup!$C$7,IF(AND(D311="No",E311&gt;=C311),Lookup!$C$8,IF(AND(D311="Yes",E311&lt;C311),Lookup!$C$9,IF(AND(D311="No",E311&lt;C311),Lookup!$C$10,"UnknownCase"))))))),Lookup!$C$13)</f>
        <v>No Medicare Fee Available</v>
      </c>
      <c r="G311" s="300" t="s">
        <v>14</v>
      </c>
      <c r="H311" s="285"/>
      <c r="I311" s="286"/>
      <c r="J311" s="284" t="str">
        <f>IF(ISNUMBER(G311),IF(OR(AND(ISBLANK(H311),ISBLANK(I311)),AND(H311="No",ISBLANK(I311))),"",IF(AND(ISBLANK(H311),ISNUMBER(I311)),Lookup!$C$11,IF(AND(H311="Yes",ISBLANK(I311)),Lookup!$C$12,IF(AND(H311="Yes",I311&gt;=G311),Lookup!$C$7,IF(AND(H311="No",I311&gt;=G311),Lookup!$C$8,IF(AND(H311="Yes",I311&lt;G311),Lookup!$C$9,IF(AND(H311="No",I311&lt;G311),Lookup!$C$10,"UnknownCase"))))))),Lookup!$C$13)</f>
        <v>No Medicare Fee Available</v>
      </c>
      <c r="L311" s="300" t="s">
        <v>14</v>
      </c>
      <c r="M311" s="286"/>
      <c r="N311" s="7" t="str">
        <f>IF(ISNUMBER(L311),IF(ISBLANK(M311),"",IF(M311&gt;=L311,Lookup!$C$14,Lookup!$C$15)),Lookup!$C$13)</f>
        <v>No Medicare Fee Available</v>
      </c>
      <c r="O311" s="300" t="s">
        <v>14</v>
      </c>
      <c r="P311" s="286"/>
      <c r="Q311" s="284" t="str">
        <f>IF(ISNUMBER(O311),IF(ISBLANK(P311),"",IF(P311&gt;=O311,Lookup!$C$14,Lookup!$C$15)),Lookup!$C$13)</f>
        <v>No Medicare Fee Available</v>
      </c>
    </row>
    <row r="312" spans="1:17" ht="24" x14ac:dyDescent="0.3">
      <c r="A312" s="333">
        <v>99359</v>
      </c>
      <c r="B312" s="335" t="s">
        <v>268</v>
      </c>
      <c r="C312" s="300" t="s">
        <v>14</v>
      </c>
      <c r="D312" s="285"/>
      <c r="E312" s="286"/>
      <c r="F312" s="289" t="str">
        <f>IF(ISNUMBER(C312),IF(OR(AND(ISBLANK(D312),ISBLANK(E312)),AND(D312="No",ISBLANK(E312))),"",IF(AND(ISBLANK(D312),ISNUMBER(E312)),Lookup!$C$11,IF(AND(D312="Yes",ISBLANK(E312)),Lookup!$C$12,IF(AND(D312="Yes",E312&gt;=C312),Lookup!$C$7,IF(AND(D312="No",E312&gt;=C312),Lookup!$C$8,IF(AND(D312="Yes",E312&lt;C312),Lookup!$C$9,IF(AND(D312="No",E312&lt;C312),Lookup!$C$10,"UnknownCase"))))))),Lookup!$C$13)</f>
        <v>No Medicare Fee Available</v>
      </c>
      <c r="G312" s="300" t="s">
        <v>14</v>
      </c>
      <c r="H312" s="285"/>
      <c r="I312" s="286"/>
      <c r="J312" s="284" t="str">
        <f>IF(ISNUMBER(G312),IF(OR(AND(ISBLANK(H312),ISBLANK(I312)),AND(H312="No",ISBLANK(I312))),"",IF(AND(ISBLANK(H312),ISNUMBER(I312)),Lookup!$C$11,IF(AND(H312="Yes",ISBLANK(I312)),Lookup!$C$12,IF(AND(H312="Yes",I312&gt;=G312),Lookup!$C$7,IF(AND(H312="No",I312&gt;=G312),Lookup!$C$8,IF(AND(H312="Yes",I312&lt;G312),Lookup!$C$9,IF(AND(H312="No",I312&lt;G312),Lookup!$C$10,"UnknownCase"))))))),Lookup!$C$13)</f>
        <v>No Medicare Fee Available</v>
      </c>
      <c r="L312" s="300" t="s">
        <v>14</v>
      </c>
      <c r="M312" s="286"/>
      <c r="N312" s="7" t="str">
        <f>IF(ISNUMBER(L312),IF(ISBLANK(M312),"",IF(M312&gt;=L312,Lookup!$C$14,Lookup!$C$15)),Lookup!$C$13)</f>
        <v>No Medicare Fee Available</v>
      </c>
      <c r="O312" s="300" t="s">
        <v>14</v>
      </c>
      <c r="P312" s="286"/>
      <c r="Q312" s="284" t="str">
        <f>IF(ISNUMBER(O312),IF(ISBLANK(P312),"",IF(P312&gt;=O312,Lookup!$C$14,Lookup!$C$15)),Lookup!$C$13)</f>
        <v>No Medicare Fee Available</v>
      </c>
    </row>
    <row r="313" spans="1:17" ht="24" x14ac:dyDescent="0.3">
      <c r="A313" s="330">
        <v>99366</v>
      </c>
      <c r="B313" s="335" t="s">
        <v>269</v>
      </c>
      <c r="C313" s="300" t="s">
        <v>14</v>
      </c>
      <c r="D313" s="285"/>
      <c r="E313" s="286"/>
      <c r="F313" s="289" t="str">
        <f>IF(ISNUMBER(C313),IF(OR(AND(ISBLANK(D313),ISBLANK(E313)),AND(D313="No",ISBLANK(E313))),"",IF(AND(ISBLANK(D313),ISNUMBER(E313)),Lookup!$C$11,IF(AND(D313="Yes",ISBLANK(E313)),Lookup!$C$12,IF(AND(D313="Yes",E313&gt;=C313),Lookup!$C$7,IF(AND(D313="No",E313&gt;=C313),Lookup!$C$8,IF(AND(D313="Yes",E313&lt;C313),Lookup!$C$9,IF(AND(D313="No",E313&lt;C313),Lookup!$C$10,"UnknownCase"))))))),Lookup!$C$13)</f>
        <v>No Medicare Fee Available</v>
      </c>
      <c r="G313" s="300" t="s">
        <v>14</v>
      </c>
      <c r="H313" s="285"/>
      <c r="I313" s="286"/>
      <c r="J313" s="284" t="str">
        <f>IF(ISNUMBER(G313),IF(OR(AND(ISBLANK(H313),ISBLANK(I313)),AND(H313="No",ISBLANK(I313))),"",IF(AND(ISBLANK(H313),ISNUMBER(I313)),Lookup!$C$11,IF(AND(H313="Yes",ISBLANK(I313)),Lookup!$C$12,IF(AND(H313="Yes",I313&gt;=G313),Lookup!$C$7,IF(AND(H313="No",I313&gt;=G313),Lookup!$C$8,IF(AND(H313="Yes",I313&lt;G313),Lookup!$C$9,IF(AND(H313="No",I313&lt;G313),Lookup!$C$10,"UnknownCase"))))))),Lookup!$C$13)</f>
        <v>No Medicare Fee Available</v>
      </c>
      <c r="L313" s="300" t="s">
        <v>14</v>
      </c>
      <c r="M313" s="286"/>
      <c r="N313" s="7" t="str">
        <f>IF(ISNUMBER(L313),IF(ISBLANK(M313),"",IF(M313&gt;=L313,Lookup!$C$14,Lookup!$C$15)),Lookup!$C$13)</f>
        <v>No Medicare Fee Available</v>
      </c>
      <c r="O313" s="300" t="s">
        <v>14</v>
      </c>
      <c r="P313" s="286"/>
      <c r="Q313" s="284" t="str">
        <f>IF(ISNUMBER(O313),IF(ISBLANK(P313),"",IF(P313&gt;=O313,Lookup!$C$14,Lookup!$C$15)),Lookup!$C$13)</f>
        <v>No Medicare Fee Available</v>
      </c>
    </row>
    <row r="314" spans="1:17" ht="24" x14ac:dyDescent="0.3">
      <c r="A314" s="330">
        <v>99367</v>
      </c>
      <c r="B314" s="335" t="s">
        <v>270</v>
      </c>
      <c r="C314" s="300" t="s">
        <v>14</v>
      </c>
      <c r="D314" s="285"/>
      <c r="E314" s="286"/>
      <c r="F314" s="289" t="str">
        <f>IF(ISNUMBER(C314),IF(OR(AND(ISBLANK(D314),ISBLANK(E314)),AND(D314="No",ISBLANK(E314))),"",IF(AND(ISBLANK(D314),ISNUMBER(E314)),Lookup!$C$11,IF(AND(D314="Yes",ISBLANK(E314)),Lookup!$C$12,IF(AND(D314="Yes",E314&gt;=C314),Lookup!$C$7,IF(AND(D314="No",E314&gt;=C314),Lookup!$C$8,IF(AND(D314="Yes",E314&lt;C314),Lookup!$C$9,IF(AND(D314="No",E314&lt;C314),Lookup!$C$10,"UnknownCase"))))))),Lookup!$C$13)</f>
        <v>No Medicare Fee Available</v>
      </c>
      <c r="G314" s="300" t="s">
        <v>14</v>
      </c>
      <c r="H314" s="285"/>
      <c r="I314" s="286"/>
      <c r="J314" s="284" t="str">
        <f>IF(ISNUMBER(G314),IF(OR(AND(ISBLANK(H314),ISBLANK(I314)),AND(H314="No",ISBLANK(I314))),"",IF(AND(ISBLANK(H314),ISNUMBER(I314)),Lookup!$C$11,IF(AND(H314="Yes",ISBLANK(I314)),Lookup!$C$12,IF(AND(H314="Yes",I314&gt;=G314),Lookup!$C$7,IF(AND(H314="No",I314&gt;=G314),Lookup!$C$8,IF(AND(H314="Yes",I314&lt;G314),Lookup!$C$9,IF(AND(H314="No",I314&lt;G314),Lookup!$C$10,"UnknownCase"))))))),Lookup!$C$13)</f>
        <v>No Medicare Fee Available</v>
      </c>
      <c r="L314" s="300" t="s">
        <v>14</v>
      </c>
      <c r="M314" s="286"/>
      <c r="N314" s="7" t="str">
        <f>IF(ISNUMBER(L314),IF(ISBLANK(M314),"",IF(M314&gt;=L314,Lookup!$C$14,Lookup!$C$15)),Lookup!$C$13)</f>
        <v>No Medicare Fee Available</v>
      </c>
      <c r="O314" s="300" t="s">
        <v>14</v>
      </c>
      <c r="P314" s="286"/>
      <c r="Q314" s="284" t="str">
        <f>IF(ISNUMBER(O314),IF(ISBLANK(P314),"",IF(P314&gt;=O314,Lookup!$C$14,Lookup!$C$15)),Lookup!$C$13)</f>
        <v>No Medicare Fee Available</v>
      </c>
    </row>
    <row r="315" spans="1:17" ht="24" x14ac:dyDescent="0.3">
      <c r="A315" s="330">
        <v>99368</v>
      </c>
      <c r="B315" s="335" t="s">
        <v>271</v>
      </c>
      <c r="C315" s="300" t="s">
        <v>14</v>
      </c>
      <c r="D315" s="285"/>
      <c r="E315" s="286"/>
      <c r="F315" s="289" t="str">
        <f>IF(ISNUMBER(C315),IF(OR(AND(ISBLANK(D315),ISBLANK(E315)),AND(D315="No",ISBLANK(E315))),"",IF(AND(ISBLANK(D315),ISNUMBER(E315)),Lookup!$C$11,IF(AND(D315="Yes",ISBLANK(E315)),Lookup!$C$12,IF(AND(D315="Yes",E315&gt;=C315),Lookup!$C$7,IF(AND(D315="No",E315&gt;=C315),Lookup!$C$8,IF(AND(D315="Yes",E315&lt;C315),Lookup!$C$9,IF(AND(D315="No",E315&lt;C315),Lookup!$C$10,"UnknownCase"))))))),Lookup!$C$13)</f>
        <v>No Medicare Fee Available</v>
      </c>
      <c r="G315" s="300" t="s">
        <v>14</v>
      </c>
      <c r="H315" s="285"/>
      <c r="I315" s="286"/>
      <c r="J315" s="284" t="str">
        <f>IF(ISNUMBER(G315),IF(OR(AND(ISBLANK(H315),ISBLANK(I315)),AND(H315="No",ISBLANK(I315))),"",IF(AND(ISBLANK(H315),ISNUMBER(I315)),Lookup!$C$11,IF(AND(H315="Yes",ISBLANK(I315)),Lookup!$C$12,IF(AND(H315="Yes",I315&gt;=G315),Lookup!$C$7,IF(AND(H315="No",I315&gt;=G315),Lookup!$C$8,IF(AND(H315="Yes",I315&lt;G315),Lookup!$C$9,IF(AND(H315="No",I315&lt;G315),Lookup!$C$10,"UnknownCase"))))))),Lookup!$C$13)</f>
        <v>No Medicare Fee Available</v>
      </c>
      <c r="L315" s="300" t="s">
        <v>14</v>
      </c>
      <c r="M315" s="286"/>
      <c r="N315" s="7" t="str">
        <f>IF(ISNUMBER(L315),IF(ISBLANK(M315),"",IF(M315&gt;=L315,Lookup!$C$14,Lookup!$C$15)),Lookup!$C$13)</f>
        <v>No Medicare Fee Available</v>
      </c>
      <c r="O315" s="300" t="s">
        <v>14</v>
      </c>
      <c r="P315" s="286"/>
      <c r="Q315" s="284" t="str">
        <f>IF(ISNUMBER(O315),IF(ISBLANK(P315),"",IF(P315&gt;=O315,Lookup!$C$14,Lookup!$C$15)),Lookup!$C$13)</f>
        <v>No Medicare Fee Available</v>
      </c>
    </row>
    <row r="316" spans="1:17" ht="24" x14ac:dyDescent="0.3">
      <c r="A316" s="330">
        <v>99374</v>
      </c>
      <c r="B316" s="335" t="s">
        <v>272</v>
      </c>
      <c r="C316" s="300" t="s">
        <v>14</v>
      </c>
      <c r="D316" s="285"/>
      <c r="E316" s="286"/>
      <c r="F316" s="289" t="str">
        <f>IF(ISNUMBER(C316),IF(OR(AND(ISBLANK(D316),ISBLANK(E316)),AND(D316="No",ISBLANK(E316))),"",IF(AND(ISBLANK(D316),ISNUMBER(E316)),Lookup!$C$11,IF(AND(D316="Yes",ISBLANK(E316)),Lookup!$C$12,IF(AND(D316="Yes",E316&gt;=C316),Lookup!$C$7,IF(AND(D316="No",E316&gt;=C316),Lookup!$C$8,IF(AND(D316="Yes",E316&lt;C316),Lookup!$C$9,IF(AND(D316="No",E316&lt;C316),Lookup!$C$10,"UnknownCase"))))))),Lookup!$C$13)</f>
        <v>No Medicare Fee Available</v>
      </c>
      <c r="G316" s="300" t="s">
        <v>14</v>
      </c>
      <c r="H316" s="285"/>
      <c r="I316" s="286"/>
      <c r="J316" s="284" t="str">
        <f>IF(ISNUMBER(G316),IF(OR(AND(ISBLANK(H316),ISBLANK(I316)),AND(H316="No",ISBLANK(I316))),"",IF(AND(ISBLANK(H316),ISNUMBER(I316)),Lookup!$C$11,IF(AND(H316="Yes",ISBLANK(I316)),Lookup!$C$12,IF(AND(H316="Yes",I316&gt;=G316),Lookup!$C$7,IF(AND(H316="No",I316&gt;=G316),Lookup!$C$8,IF(AND(H316="Yes",I316&lt;G316),Lookup!$C$9,IF(AND(H316="No",I316&lt;G316),Lookup!$C$10,"UnknownCase"))))))),Lookup!$C$13)</f>
        <v>No Medicare Fee Available</v>
      </c>
      <c r="L316" s="300" t="s">
        <v>14</v>
      </c>
      <c r="M316" s="286"/>
      <c r="N316" s="7" t="str">
        <f>IF(ISNUMBER(L316),IF(ISBLANK(M316),"",IF(M316&gt;=L316,Lookup!$C$14,Lookup!$C$15)),Lookup!$C$13)</f>
        <v>No Medicare Fee Available</v>
      </c>
      <c r="O316" s="300" t="s">
        <v>14</v>
      </c>
      <c r="P316" s="286"/>
      <c r="Q316" s="284" t="str">
        <f>IF(ISNUMBER(O316),IF(ISBLANK(P316),"",IF(P316&gt;=O316,Lookup!$C$14,Lookup!$C$15)),Lookup!$C$13)</f>
        <v>No Medicare Fee Available</v>
      </c>
    </row>
    <row r="317" spans="1:17" ht="24" x14ac:dyDescent="0.3">
      <c r="A317" s="330">
        <v>99375</v>
      </c>
      <c r="B317" s="335" t="s">
        <v>273</v>
      </c>
      <c r="C317" s="300" t="s">
        <v>14</v>
      </c>
      <c r="D317" s="285"/>
      <c r="E317" s="286"/>
      <c r="F317" s="289" t="str">
        <f>IF(ISNUMBER(C317),IF(OR(AND(ISBLANK(D317),ISBLANK(E317)),AND(D317="No",ISBLANK(E317))),"",IF(AND(ISBLANK(D317),ISNUMBER(E317)),Lookup!$C$11,IF(AND(D317="Yes",ISBLANK(E317)),Lookup!$C$12,IF(AND(D317="Yes",E317&gt;=C317),Lookup!$C$7,IF(AND(D317="No",E317&gt;=C317),Lookup!$C$8,IF(AND(D317="Yes",E317&lt;C317),Lookup!$C$9,IF(AND(D317="No",E317&lt;C317),Lookup!$C$10,"UnknownCase"))))))),Lookup!$C$13)</f>
        <v>No Medicare Fee Available</v>
      </c>
      <c r="G317" s="300" t="s">
        <v>14</v>
      </c>
      <c r="H317" s="285"/>
      <c r="I317" s="286"/>
      <c r="J317" s="284" t="str">
        <f>IF(ISNUMBER(G317),IF(OR(AND(ISBLANK(H317),ISBLANK(I317)),AND(H317="No",ISBLANK(I317))),"",IF(AND(ISBLANK(H317),ISNUMBER(I317)),Lookup!$C$11,IF(AND(H317="Yes",ISBLANK(I317)),Lookup!$C$12,IF(AND(H317="Yes",I317&gt;=G317),Lookup!$C$7,IF(AND(H317="No",I317&gt;=G317),Lookup!$C$8,IF(AND(H317="Yes",I317&lt;G317),Lookup!$C$9,IF(AND(H317="No",I317&lt;G317),Lookup!$C$10,"UnknownCase"))))))),Lookup!$C$13)</f>
        <v>No Medicare Fee Available</v>
      </c>
      <c r="L317" s="300" t="s">
        <v>14</v>
      </c>
      <c r="M317" s="286"/>
      <c r="N317" s="7" t="str">
        <f>IF(ISNUMBER(L317),IF(ISBLANK(M317),"",IF(M317&gt;=L317,Lookup!$C$14,Lookup!$C$15)),Lookup!$C$13)</f>
        <v>No Medicare Fee Available</v>
      </c>
      <c r="O317" s="300" t="s">
        <v>14</v>
      </c>
      <c r="P317" s="286"/>
      <c r="Q317" s="284" t="str">
        <f>IF(ISNUMBER(O317),IF(ISBLANK(P317),"",IF(P317&gt;=O317,Lookup!$C$14,Lookup!$C$15)),Lookup!$C$13)</f>
        <v>No Medicare Fee Available</v>
      </c>
    </row>
    <row r="318" spans="1:17" ht="24" x14ac:dyDescent="0.3">
      <c r="A318" s="333">
        <v>99381</v>
      </c>
      <c r="B318" s="335" t="s">
        <v>274</v>
      </c>
      <c r="C318" s="300" t="s">
        <v>14</v>
      </c>
      <c r="D318" s="285"/>
      <c r="E318" s="286"/>
      <c r="F318" s="289" t="str">
        <f>IF(ISNUMBER(C318),IF(OR(AND(ISBLANK(D318),ISBLANK(E318)),AND(D318="No",ISBLANK(E318))),"",IF(AND(ISBLANK(D318),ISNUMBER(E318)),Lookup!$C$11,IF(AND(D318="Yes",ISBLANK(E318)),Lookup!$C$12,IF(AND(D318="Yes",E318&gt;=C318),Lookup!$C$7,IF(AND(D318="No",E318&gt;=C318),Lookup!$C$8,IF(AND(D318="Yes",E318&lt;C318),Lookup!$C$9,IF(AND(D318="No",E318&lt;C318),Lookup!$C$10,"UnknownCase"))))))),Lookup!$C$13)</f>
        <v>No Medicare Fee Available</v>
      </c>
      <c r="G318" s="300" t="s">
        <v>14</v>
      </c>
      <c r="H318" s="285"/>
      <c r="I318" s="286"/>
      <c r="J318" s="284" t="str">
        <f>IF(ISNUMBER(G318),IF(OR(AND(ISBLANK(H318),ISBLANK(I318)),AND(H318="No",ISBLANK(I318))),"",IF(AND(ISBLANK(H318),ISNUMBER(I318)),Lookup!$C$11,IF(AND(H318="Yes",ISBLANK(I318)),Lookup!$C$12,IF(AND(H318="Yes",I318&gt;=G318),Lookup!$C$7,IF(AND(H318="No",I318&gt;=G318),Lookup!$C$8,IF(AND(H318="Yes",I318&lt;G318),Lookup!$C$9,IF(AND(H318="No",I318&lt;G318),Lookup!$C$10,"UnknownCase"))))))),Lookup!$C$13)</f>
        <v>No Medicare Fee Available</v>
      </c>
      <c r="L318" s="300" t="s">
        <v>14</v>
      </c>
      <c r="M318" s="286"/>
      <c r="N318" s="7" t="str">
        <f>IF(ISNUMBER(L318),IF(ISBLANK(M318),"",IF(M318&gt;=L318,Lookup!$C$14,Lookup!$C$15)),Lookup!$C$13)</f>
        <v>No Medicare Fee Available</v>
      </c>
      <c r="O318" s="300" t="s">
        <v>14</v>
      </c>
      <c r="P318" s="286"/>
      <c r="Q318" s="284" t="str">
        <f>IF(ISNUMBER(O318),IF(ISBLANK(P318),"",IF(P318&gt;=O318,Lookup!$C$14,Lookup!$C$15)),Lookup!$C$13)</f>
        <v>No Medicare Fee Available</v>
      </c>
    </row>
    <row r="319" spans="1:17" ht="24" x14ac:dyDescent="0.3">
      <c r="A319" s="333">
        <v>99382</v>
      </c>
      <c r="B319" s="335" t="s">
        <v>275</v>
      </c>
      <c r="C319" s="300" t="s">
        <v>14</v>
      </c>
      <c r="D319" s="285"/>
      <c r="E319" s="286"/>
      <c r="F319" s="289" t="str">
        <f>IF(ISNUMBER(C319),IF(OR(AND(ISBLANK(D319),ISBLANK(E319)),AND(D319="No",ISBLANK(E319))),"",IF(AND(ISBLANK(D319),ISNUMBER(E319)),Lookup!$C$11,IF(AND(D319="Yes",ISBLANK(E319)),Lookup!$C$12,IF(AND(D319="Yes",E319&gt;=C319),Lookup!$C$7,IF(AND(D319="No",E319&gt;=C319),Lookup!$C$8,IF(AND(D319="Yes",E319&lt;C319),Lookup!$C$9,IF(AND(D319="No",E319&lt;C319),Lookup!$C$10,"UnknownCase"))))))),Lookup!$C$13)</f>
        <v>No Medicare Fee Available</v>
      </c>
      <c r="G319" s="300" t="s">
        <v>14</v>
      </c>
      <c r="H319" s="285"/>
      <c r="I319" s="286"/>
      <c r="J319" s="284" t="str">
        <f>IF(ISNUMBER(G319),IF(OR(AND(ISBLANK(H319),ISBLANK(I319)),AND(H319="No",ISBLANK(I319))),"",IF(AND(ISBLANK(H319),ISNUMBER(I319)),Lookup!$C$11,IF(AND(H319="Yes",ISBLANK(I319)),Lookup!$C$12,IF(AND(H319="Yes",I319&gt;=G319),Lookup!$C$7,IF(AND(H319="No",I319&gt;=G319),Lookup!$C$8,IF(AND(H319="Yes",I319&lt;G319),Lookup!$C$9,IF(AND(H319="No",I319&lt;G319),Lookup!$C$10,"UnknownCase"))))))),Lookup!$C$13)</f>
        <v>No Medicare Fee Available</v>
      </c>
      <c r="L319" s="300" t="s">
        <v>14</v>
      </c>
      <c r="M319" s="286"/>
      <c r="N319" s="7" t="str">
        <f>IF(ISNUMBER(L319),IF(ISBLANK(M319),"",IF(M319&gt;=L319,Lookup!$C$14,Lookup!$C$15)),Lookup!$C$13)</f>
        <v>No Medicare Fee Available</v>
      </c>
      <c r="O319" s="300" t="s">
        <v>14</v>
      </c>
      <c r="P319" s="286"/>
      <c r="Q319" s="284" t="str">
        <f>IF(ISNUMBER(O319),IF(ISBLANK(P319),"",IF(P319&gt;=O319,Lookup!$C$14,Lookup!$C$15)),Lookup!$C$13)</f>
        <v>No Medicare Fee Available</v>
      </c>
    </row>
    <row r="320" spans="1:17" ht="24" x14ac:dyDescent="0.3">
      <c r="A320" s="333">
        <v>99383</v>
      </c>
      <c r="B320" s="335" t="s">
        <v>276</v>
      </c>
      <c r="C320" s="300" t="s">
        <v>14</v>
      </c>
      <c r="D320" s="285"/>
      <c r="E320" s="286"/>
      <c r="F320" s="289" t="str">
        <f>IF(ISNUMBER(C320),IF(OR(AND(ISBLANK(D320),ISBLANK(E320)),AND(D320="No",ISBLANK(E320))),"",IF(AND(ISBLANK(D320),ISNUMBER(E320)),Lookup!$C$11,IF(AND(D320="Yes",ISBLANK(E320)),Lookup!$C$12,IF(AND(D320="Yes",E320&gt;=C320),Lookup!$C$7,IF(AND(D320="No",E320&gt;=C320),Lookup!$C$8,IF(AND(D320="Yes",E320&lt;C320),Lookup!$C$9,IF(AND(D320="No",E320&lt;C320),Lookup!$C$10,"UnknownCase"))))))),Lookup!$C$13)</f>
        <v>No Medicare Fee Available</v>
      </c>
      <c r="G320" s="300" t="s">
        <v>14</v>
      </c>
      <c r="H320" s="285"/>
      <c r="I320" s="286"/>
      <c r="J320" s="284" t="str">
        <f>IF(ISNUMBER(G320),IF(OR(AND(ISBLANK(H320),ISBLANK(I320)),AND(H320="No",ISBLANK(I320))),"",IF(AND(ISBLANK(H320),ISNUMBER(I320)),Lookup!$C$11,IF(AND(H320="Yes",ISBLANK(I320)),Lookup!$C$12,IF(AND(H320="Yes",I320&gt;=G320),Lookup!$C$7,IF(AND(H320="No",I320&gt;=G320),Lookup!$C$8,IF(AND(H320="Yes",I320&lt;G320),Lookup!$C$9,IF(AND(H320="No",I320&lt;G320),Lookup!$C$10,"UnknownCase"))))))),Lookup!$C$13)</f>
        <v>No Medicare Fee Available</v>
      </c>
      <c r="L320" s="300" t="s">
        <v>14</v>
      </c>
      <c r="M320" s="286"/>
      <c r="N320" s="7" t="str">
        <f>IF(ISNUMBER(L320),IF(ISBLANK(M320),"",IF(M320&gt;=L320,Lookup!$C$14,Lookup!$C$15)),Lookup!$C$13)</f>
        <v>No Medicare Fee Available</v>
      </c>
      <c r="O320" s="300" t="s">
        <v>14</v>
      </c>
      <c r="P320" s="286"/>
      <c r="Q320" s="284" t="str">
        <f>IF(ISNUMBER(O320),IF(ISBLANK(P320),"",IF(P320&gt;=O320,Lookup!$C$14,Lookup!$C$15)),Lookup!$C$13)</f>
        <v>No Medicare Fee Available</v>
      </c>
    </row>
    <row r="321" spans="1:17" ht="24" x14ac:dyDescent="0.3">
      <c r="A321" s="333">
        <v>99384</v>
      </c>
      <c r="B321" s="335" t="s">
        <v>277</v>
      </c>
      <c r="C321" s="300" t="s">
        <v>14</v>
      </c>
      <c r="D321" s="285"/>
      <c r="E321" s="286"/>
      <c r="F321" s="289" t="str">
        <f>IF(ISNUMBER(C321),IF(OR(AND(ISBLANK(D321),ISBLANK(E321)),AND(D321="No",ISBLANK(E321))),"",IF(AND(ISBLANK(D321),ISNUMBER(E321)),Lookup!$C$11,IF(AND(D321="Yes",ISBLANK(E321)),Lookup!$C$12,IF(AND(D321="Yes",E321&gt;=C321),Lookup!$C$7,IF(AND(D321="No",E321&gt;=C321),Lookup!$C$8,IF(AND(D321="Yes",E321&lt;C321),Lookup!$C$9,IF(AND(D321="No",E321&lt;C321),Lookup!$C$10,"UnknownCase"))))))),Lookup!$C$13)</f>
        <v>No Medicare Fee Available</v>
      </c>
      <c r="G321" s="300" t="s">
        <v>14</v>
      </c>
      <c r="H321" s="285"/>
      <c r="I321" s="286"/>
      <c r="J321" s="284" t="str">
        <f>IF(ISNUMBER(G321),IF(OR(AND(ISBLANK(H321),ISBLANK(I321)),AND(H321="No",ISBLANK(I321))),"",IF(AND(ISBLANK(H321),ISNUMBER(I321)),Lookup!$C$11,IF(AND(H321="Yes",ISBLANK(I321)),Lookup!$C$12,IF(AND(H321="Yes",I321&gt;=G321),Lookup!$C$7,IF(AND(H321="No",I321&gt;=G321),Lookup!$C$8,IF(AND(H321="Yes",I321&lt;G321),Lookup!$C$9,IF(AND(H321="No",I321&lt;G321),Lookup!$C$10,"UnknownCase"))))))),Lookup!$C$13)</f>
        <v>No Medicare Fee Available</v>
      </c>
      <c r="L321" s="300" t="s">
        <v>14</v>
      </c>
      <c r="M321" s="286"/>
      <c r="N321" s="7" t="str">
        <f>IF(ISNUMBER(L321),IF(ISBLANK(M321),"",IF(M321&gt;=L321,Lookup!$C$14,Lookup!$C$15)),Lookup!$C$13)</f>
        <v>No Medicare Fee Available</v>
      </c>
      <c r="O321" s="300" t="s">
        <v>14</v>
      </c>
      <c r="P321" s="286"/>
      <c r="Q321" s="284" t="str">
        <f>IF(ISNUMBER(O321),IF(ISBLANK(P321),"",IF(P321&gt;=O321,Lookup!$C$14,Lookup!$C$15)),Lookup!$C$13)</f>
        <v>No Medicare Fee Available</v>
      </c>
    </row>
    <row r="322" spans="1:17" ht="24" x14ac:dyDescent="0.3">
      <c r="A322" s="333">
        <v>99385</v>
      </c>
      <c r="B322" s="335" t="s">
        <v>278</v>
      </c>
      <c r="C322" s="300" t="s">
        <v>14</v>
      </c>
      <c r="D322" s="285"/>
      <c r="E322" s="286"/>
      <c r="F322" s="289" t="str">
        <f>IF(ISNUMBER(C322),IF(OR(AND(ISBLANK(D322),ISBLANK(E322)),AND(D322="No",ISBLANK(E322))),"",IF(AND(ISBLANK(D322),ISNUMBER(E322)),Lookup!$C$11,IF(AND(D322="Yes",ISBLANK(E322)),Lookup!$C$12,IF(AND(D322="Yes",E322&gt;=C322),Lookup!$C$7,IF(AND(D322="No",E322&gt;=C322),Lookup!$C$8,IF(AND(D322="Yes",E322&lt;C322),Lookup!$C$9,IF(AND(D322="No",E322&lt;C322),Lookup!$C$10,"UnknownCase"))))))),Lookup!$C$13)</f>
        <v>No Medicare Fee Available</v>
      </c>
      <c r="G322" s="300" t="s">
        <v>14</v>
      </c>
      <c r="H322" s="285"/>
      <c r="I322" s="286"/>
      <c r="J322" s="284" t="str">
        <f>IF(ISNUMBER(G322),IF(OR(AND(ISBLANK(H322),ISBLANK(I322)),AND(H322="No",ISBLANK(I322))),"",IF(AND(ISBLANK(H322),ISNUMBER(I322)),Lookup!$C$11,IF(AND(H322="Yes",ISBLANK(I322)),Lookup!$C$12,IF(AND(H322="Yes",I322&gt;=G322),Lookup!$C$7,IF(AND(H322="No",I322&gt;=G322),Lookup!$C$8,IF(AND(H322="Yes",I322&lt;G322),Lookup!$C$9,IF(AND(H322="No",I322&lt;G322),Lookup!$C$10,"UnknownCase"))))))),Lookup!$C$13)</f>
        <v>No Medicare Fee Available</v>
      </c>
      <c r="L322" s="300" t="s">
        <v>14</v>
      </c>
      <c r="M322" s="286"/>
      <c r="N322" s="7" t="str">
        <f>IF(ISNUMBER(L322),IF(ISBLANK(M322),"",IF(M322&gt;=L322,Lookup!$C$14,Lookup!$C$15)),Lookup!$C$13)</f>
        <v>No Medicare Fee Available</v>
      </c>
      <c r="O322" s="300" t="s">
        <v>14</v>
      </c>
      <c r="P322" s="286"/>
      <c r="Q322" s="284" t="str">
        <f>IF(ISNUMBER(O322),IF(ISBLANK(P322),"",IF(P322&gt;=O322,Lookup!$C$14,Lookup!$C$15)),Lookup!$C$13)</f>
        <v>No Medicare Fee Available</v>
      </c>
    </row>
    <row r="323" spans="1:17" ht="24" x14ac:dyDescent="0.3">
      <c r="A323" s="333">
        <v>99386</v>
      </c>
      <c r="B323" s="335" t="s">
        <v>279</v>
      </c>
      <c r="C323" s="300" t="s">
        <v>14</v>
      </c>
      <c r="D323" s="285"/>
      <c r="E323" s="286"/>
      <c r="F323" s="289" t="str">
        <f>IF(ISNUMBER(C323),IF(OR(AND(ISBLANK(D323),ISBLANK(E323)),AND(D323="No",ISBLANK(E323))),"",IF(AND(ISBLANK(D323),ISNUMBER(E323)),Lookup!$C$11,IF(AND(D323="Yes",ISBLANK(E323)),Lookup!$C$12,IF(AND(D323="Yes",E323&gt;=C323),Lookup!$C$7,IF(AND(D323="No",E323&gt;=C323),Lookup!$C$8,IF(AND(D323="Yes",E323&lt;C323),Lookup!$C$9,IF(AND(D323="No",E323&lt;C323),Lookup!$C$10,"UnknownCase"))))))),Lookup!$C$13)</f>
        <v>No Medicare Fee Available</v>
      </c>
      <c r="G323" s="300" t="s">
        <v>14</v>
      </c>
      <c r="H323" s="285"/>
      <c r="I323" s="286"/>
      <c r="J323" s="284" t="str">
        <f>IF(ISNUMBER(G323),IF(OR(AND(ISBLANK(H323),ISBLANK(I323)),AND(H323="No",ISBLANK(I323))),"",IF(AND(ISBLANK(H323),ISNUMBER(I323)),Lookup!$C$11,IF(AND(H323="Yes",ISBLANK(I323)),Lookup!$C$12,IF(AND(H323="Yes",I323&gt;=G323),Lookup!$C$7,IF(AND(H323="No",I323&gt;=G323),Lookup!$C$8,IF(AND(H323="Yes",I323&lt;G323),Lookup!$C$9,IF(AND(H323="No",I323&lt;G323),Lookup!$C$10,"UnknownCase"))))))),Lookup!$C$13)</f>
        <v>No Medicare Fee Available</v>
      </c>
      <c r="L323" s="300" t="s">
        <v>14</v>
      </c>
      <c r="M323" s="286"/>
      <c r="N323" s="7" t="str">
        <f>IF(ISNUMBER(L323),IF(ISBLANK(M323),"",IF(M323&gt;=L323,Lookup!$C$14,Lookup!$C$15)),Lookup!$C$13)</f>
        <v>No Medicare Fee Available</v>
      </c>
      <c r="O323" s="300" t="s">
        <v>14</v>
      </c>
      <c r="P323" s="286"/>
      <c r="Q323" s="284" t="str">
        <f>IF(ISNUMBER(O323),IF(ISBLANK(P323),"",IF(P323&gt;=O323,Lookup!$C$14,Lookup!$C$15)),Lookup!$C$13)</f>
        <v>No Medicare Fee Available</v>
      </c>
    </row>
    <row r="324" spans="1:17" ht="24" x14ac:dyDescent="0.3">
      <c r="A324" s="333">
        <v>99387</v>
      </c>
      <c r="B324" s="335" t="s">
        <v>711</v>
      </c>
      <c r="C324" s="300" t="s">
        <v>14</v>
      </c>
      <c r="D324" s="285"/>
      <c r="E324" s="286"/>
      <c r="F324" s="289" t="str">
        <f>IF(ISNUMBER(C324),IF(OR(AND(ISBLANK(D324),ISBLANK(E324)),AND(D324="No",ISBLANK(E324))),"",IF(AND(ISBLANK(D324),ISNUMBER(E324)),Lookup!$C$11,IF(AND(D324="Yes",ISBLANK(E324)),Lookup!$C$12,IF(AND(D324="Yes",E324&gt;=C324),Lookup!$C$7,IF(AND(D324="No",E324&gt;=C324),Lookup!$C$8,IF(AND(D324="Yes",E324&lt;C324),Lookup!$C$9,IF(AND(D324="No",E324&lt;C324),Lookup!$C$10,"UnknownCase"))))))),Lookup!$C$13)</f>
        <v>No Medicare Fee Available</v>
      </c>
      <c r="G324" s="300" t="s">
        <v>14</v>
      </c>
      <c r="H324" s="285"/>
      <c r="I324" s="286"/>
      <c r="J324" s="284" t="str">
        <f>IF(ISNUMBER(G324),IF(OR(AND(ISBLANK(H324),ISBLANK(I324)),AND(H324="No",ISBLANK(I324))),"",IF(AND(ISBLANK(H324),ISNUMBER(I324)),Lookup!$C$11,IF(AND(H324="Yes",ISBLANK(I324)),Lookup!$C$12,IF(AND(H324="Yes",I324&gt;=G324),Lookup!$C$7,IF(AND(H324="No",I324&gt;=G324),Lookup!$C$8,IF(AND(H324="Yes",I324&lt;G324),Lookup!$C$9,IF(AND(H324="No",I324&lt;G324),Lookup!$C$10,"UnknownCase"))))))),Lookup!$C$13)</f>
        <v>No Medicare Fee Available</v>
      </c>
      <c r="L324" s="300" t="s">
        <v>14</v>
      </c>
      <c r="M324" s="286"/>
      <c r="N324" s="7" t="str">
        <f>IF(ISNUMBER(L324),IF(ISBLANK(M324),"",IF(M324&gt;=L324,Lookup!$C$14,Lookup!$C$15)),Lookup!$C$13)</f>
        <v>No Medicare Fee Available</v>
      </c>
      <c r="O324" s="300" t="s">
        <v>14</v>
      </c>
      <c r="P324" s="286"/>
      <c r="Q324" s="284" t="str">
        <f>IF(ISNUMBER(O324),IF(ISBLANK(P324),"",IF(P324&gt;=O324,Lookup!$C$14,Lookup!$C$15)),Lookup!$C$13)</f>
        <v>No Medicare Fee Available</v>
      </c>
    </row>
    <row r="325" spans="1:17" ht="24" x14ac:dyDescent="0.3">
      <c r="A325" s="333">
        <v>99391</v>
      </c>
      <c r="B325" s="335" t="s">
        <v>280</v>
      </c>
      <c r="C325" s="300" t="s">
        <v>14</v>
      </c>
      <c r="D325" s="285"/>
      <c r="E325" s="286"/>
      <c r="F325" s="289" t="str">
        <f>IF(ISNUMBER(C325),IF(OR(AND(ISBLANK(D325),ISBLANK(E325)),AND(D325="No",ISBLANK(E325))),"",IF(AND(ISBLANK(D325),ISNUMBER(E325)),Lookup!$C$11,IF(AND(D325="Yes",ISBLANK(E325)),Lookup!$C$12,IF(AND(D325="Yes",E325&gt;=C325),Lookup!$C$7,IF(AND(D325="No",E325&gt;=C325),Lookup!$C$8,IF(AND(D325="Yes",E325&lt;C325),Lookup!$C$9,IF(AND(D325="No",E325&lt;C325),Lookup!$C$10,"UnknownCase"))))))),Lookup!$C$13)</f>
        <v>No Medicare Fee Available</v>
      </c>
      <c r="G325" s="300" t="s">
        <v>14</v>
      </c>
      <c r="H325" s="285"/>
      <c r="I325" s="286"/>
      <c r="J325" s="284" t="str">
        <f>IF(ISNUMBER(G325),IF(OR(AND(ISBLANK(H325),ISBLANK(I325)),AND(H325="No",ISBLANK(I325))),"",IF(AND(ISBLANK(H325),ISNUMBER(I325)),Lookup!$C$11,IF(AND(H325="Yes",ISBLANK(I325)),Lookup!$C$12,IF(AND(H325="Yes",I325&gt;=G325),Lookup!$C$7,IF(AND(H325="No",I325&gt;=G325),Lookup!$C$8,IF(AND(H325="Yes",I325&lt;G325),Lookup!$C$9,IF(AND(H325="No",I325&lt;G325),Lookup!$C$10,"UnknownCase"))))))),Lookup!$C$13)</f>
        <v>No Medicare Fee Available</v>
      </c>
      <c r="L325" s="300" t="s">
        <v>14</v>
      </c>
      <c r="M325" s="286"/>
      <c r="N325" s="7" t="str">
        <f>IF(ISNUMBER(L325),IF(ISBLANK(M325),"",IF(M325&gt;=L325,Lookup!$C$14,Lookup!$C$15)),Lookup!$C$13)</f>
        <v>No Medicare Fee Available</v>
      </c>
      <c r="O325" s="300" t="s">
        <v>14</v>
      </c>
      <c r="P325" s="286"/>
      <c r="Q325" s="284" t="str">
        <f>IF(ISNUMBER(O325),IF(ISBLANK(P325),"",IF(P325&gt;=O325,Lookup!$C$14,Lookup!$C$15)),Lookup!$C$13)</f>
        <v>No Medicare Fee Available</v>
      </c>
    </row>
    <row r="326" spans="1:17" ht="24" x14ac:dyDescent="0.3">
      <c r="A326" s="333">
        <v>99392</v>
      </c>
      <c r="B326" s="335" t="s">
        <v>281</v>
      </c>
      <c r="C326" s="300" t="s">
        <v>14</v>
      </c>
      <c r="D326" s="285"/>
      <c r="E326" s="286"/>
      <c r="F326" s="289" t="str">
        <f>IF(ISNUMBER(C326),IF(OR(AND(ISBLANK(D326),ISBLANK(E326)),AND(D326="No",ISBLANK(E326))),"",IF(AND(ISBLANK(D326),ISNUMBER(E326)),Lookup!$C$11,IF(AND(D326="Yes",ISBLANK(E326)),Lookup!$C$12,IF(AND(D326="Yes",E326&gt;=C326),Lookup!$C$7,IF(AND(D326="No",E326&gt;=C326),Lookup!$C$8,IF(AND(D326="Yes",E326&lt;C326),Lookup!$C$9,IF(AND(D326="No",E326&lt;C326),Lookup!$C$10,"UnknownCase"))))))),Lookup!$C$13)</f>
        <v>No Medicare Fee Available</v>
      </c>
      <c r="G326" s="300" t="s">
        <v>14</v>
      </c>
      <c r="H326" s="285"/>
      <c r="I326" s="286"/>
      <c r="J326" s="284" t="str">
        <f>IF(ISNUMBER(G326),IF(OR(AND(ISBLANK(H326),ISBLANK(I326)),AND(H326="No",ISBLANK(I326))),"",IF(AND(ISBLANK(H326),ISNUMBER(I326)),Lookup!$C$11,IF(AND(H326="Yes",ISBLANK(I326)),Lookup!$C$12,IF(AND(H326="Yes",I326&gt;=G326),Lookup!$C$7,IF(AND(H326="No",I326&gt;=G326),Lookup!$C$8,IF(AND(H326="Yes",I326&lt;G326),Lookup!$C$9,IF(AND(H326="No",I326&lt;G326),Lookup!$C$10,"UnknownCase"))))))),Lookup!$C$13)</f>
        <v>No Medicare Fee Available</v>
      </c>
      <c r="L326" s="300" t="s">
        <v>14</v>
      </c>
      <c r="M326" s="286"/>
      <c r="N326" s="7" t="str">
        <f>IF(ISNUMBER(L326),IF(ISBLANK(M326),"",IF(M326&gt;=L326,Lookup!$C$14,Lookup!$C$15)),Lookup!$C$13)</f>
        <v>No Medicare Fee Available</v>
      </c>
      <c r="O326" s="300" t="s">
        <v>14</v>
      </c>
      <c r="P326" s="286"/>
      <c r="Q326" s="284" t="str">
        <f>IF(ISNUMBER(O326),IF(ISBLANK(P326),"",IF(P326&gt;=O326,Lookup!$C$14,Lookup!$C$15)),Lookup!$C$13)</f>
        <v>No Medicare Fee Available</v>
      </c>
    </row>
    <row r="327" spans="1:17" ht="24" x14ac:dyDescent="0.3">
      <c r="A327" s="333">
        <v>99393</v>
      </c>
      <c r="B327" s="335" t="s">
        <v>282</v>
      </c>
      <c r="C327" s="300" t="s">
        <v>14</v>
      </c>
      <c r="D327" s="285"/>
      <c r="E327" s="286"/>
      <c r="F327" s="289" t="str">
        <f>IF(ISNUMBER(C327),IF(OR(AND(ISBLANK(D327),ISBLANK(E327)),AND(D327="No",ISBLANK(E327))),"",IF(AND(ISBLANK(D327),ISNUMBER(E327)),Lookup!$C$11,IF(AND(D327="Yes",ISBLANK(E327)),Lookup!$C$12,IF(AND(D327="Yes",E327&gt;=C327),Lookup!$C$7,IF(AND(D327="No",E327&gt;=C327),Lookup!$C$8,IF(AND(D327="Yes",E327&lt;C327),Lookup!$C$9,IF(AND(D327="No",E327&lt;C327),Lookup!$C$10,"UnknownCase"))))))),Lookup!$C$13)</f>
        <v>No Medicare Fee Available</v>
      </c>
      <c r="G327" s="300" t="s">
        <v>14</v>
      </c>
      <c r="H327" s="285"/>
      <c r="I327" s="286"/>
      <c r="J327" s="284" t="str">
        <f>IF(ISNUMBER(G327),IF(OR(AND(ISBLANK(H327),ISBLANK(I327)),AND(H327="No",ISBLANK(I327))),"",IF(AND(ISBLANK(H327),ISNUMBER(I327)),Lookup!$C$11,IF(AND(H327="Yes",ISBLANK(I327)),Lookup!$C$12,IF(AND(H327="Yes",I327&gt;=G327),Lookup!$C$7,IF(AND(H327="No",I327&gt;=G327),Lookup!$C$8,IF(AND(H327="Yes",I327&lt;G327),Lookup!$C$9,IF(AND(H327="No",I327&lt;G327),Lookup!$C$10,"UnknownCase"))))))),Lookup!$C$13)</f>
        <v>No Medicare Fee Available</v>
      </c>
      <c r="L327" s="300" t="s">
        <v>14</v>
      </c>
      <c r="M327" s="286"/>
      <c r="N327" s="7" t="str">
        <f>IF(ISNUMBER(L327),IF(ISBLANK(M327),"",IF(M327&gt;=L327,Lookup!$C$14,Lookup!$C$15)),Lookup!$C$13)</f>
        <v>No Medicare Fee Available</v>
      </c>
      <c r="O327" s="300" t="s">
        <v>14</v>
      </c>
      <c r="P327" s="286"/>
      <c r="Q327" s="284" t="str">
        <f>IF(ISNUMBER(O327),IF(ISBLANK(P327),"",IF(P327&gt;=O327,Lookup!$C$14,Lookup!$C$15)),Lookup!$C$13)</f>
        <v>No Medicare Fee Available</v>
      </c>
    </row>
    <row r="328" spans="1:17" ht="24" x14ac:dyDescent="0.3">
      <c r="A328" s="333">
        <v>99394</v>
      </c>
      <c r="B328" s="335" t="s">
        <v>283</v>
      </c>
      <c r="C328" s="300" t="s">
        <v>14</v>
      </c>
      <c r="D328" s="285"/>
      <c r="E328" s="286"/>
      <c r="F328" s="289" t="str">
        <f>IF(ISNUMBER(C328),IF(OR(AND(ISBLANK(D328),ISBLANK(E328)),AND(D328="No",ISBLANK(E328))),"",IF(AND(ISBLANK(D328),ISNUMBER(E328)),Lookup!$C$11,IF(AND(D328="Yes",ISBLANK(E328)),Lookup!$C$12,IF(AND(D328="Yes",E328&gt;=C328),Lookup!$C$7,IF(AND(D328="No",E328&gt;=C328),Lookup!$C$8,IF(AND(D328="Yes",E328&lt;C328),Lookup!$C$9,IF(AND(D328="No",E328&lt;C328),Lookup!$C$10,"UnknownCase"))))))),Lookup!$C$13)</f>
        <v>No Medicare Fee Available</v>
      </c>
      <c r="G328" s="300" t="s">
        <v>14</v>
      </c>
      <c r="H328" s="285"/>
      <c r="I328" s="286"/>
      <c r="J328" s="284" t="str">
        <f>IF(ISNUMBER(G328),IF(OR(AND(ISBLANK(H328),ISBLANK(I328)),AND(H328="No",ISBLANK(I328))),"",IF(AND(ISBLANK(H328),ISNUMBER(I328)),Lookup!$C$11,IF(AND(H328="Yes",ISBLANK(I328)),Lookup!$C$12,IF(AND(H328="Yes",I328&gt;=G328),Lookup!$C$7,IF(AND(H328="No",I328&gt;=G328),Lookup!$C$8,IF(AND(H328="Yes",I328&lt;G328),Lookup!$C$9,IF(AND(H328="No",I328&lt;G328),Lookup!$C$10,"UnknownCase"))))))),Lookup!$C$13)</f>
        <v>No Medicare Fee Available</v>
      </c>
      <c r="L328" s="300" t="s">
        <v>14</v>
      </c>
      <c r="M328" s="286"/>
      <c r="N328" s="7" t="str">
        <f>IF(ISNUMBER(L328),IF(ISBLANK(M328),"",IF(M328&gt;=L328,Lookup!$C$14,Lookup!$C$15)),Lookup!$C$13)</f>
        <v>No Medicare Fee Available</v>
      </c>
      <c r="O328" s="300" t="s">
        <v>14</v>
      </c>
      <c r="P328" s="286"/>
      <c r="Q328" s="284" t="str">
        <f>IF(ISNUMBER(O328),IF(ISBLANK(P328),"",IF(P328&gt;=O328,Lookup!$C$14,Lookup!$C$15)),Lookup!$C$13)</f>
        <v>No Medicare Fee Available</v>
      </c>
    </row>
    <row r="329" spans="1:17" ht="24" x14ac:dyDescent="0.3">
      <c r="A329" s="333">
        <v>99395</v>
      </c>
      <c r="B329" s="335" t="s">
        <v>284</v>
      </c>
      <c r="C329" s="300" t="s">
        <v>14</v>
      </c>
      <c r="D329" s="285"/>
      <c r="E329" s="286"/>
      <c r="F329" s="289" t="str">
        <f>IF(ISNUMBER(C329),IF(OR(AND(ISBLANK(D329),ISBLANK(E329)),AND(D329="No",ISBLANK(E329))),"",IF(AND(ISBLANK(D329),ISNUMBER(E329)),Lookup!$C$11,IF(AND(D329="Yes",ISBLANK(E329)),Lookup!$C$12,IF(AND(D329="Yes",E329&gt;=C329),Lookup!$C$7,IF(AND(D329="No",E329&gt;=C329),Lookup!$C$8,IF(AND(D329="Yes",E329&lt;C329),Lookup!$C$9,IF(AND(D329="No",E329&lt;C329),Lookup!$C$10,"UnknownCase"))))))),Lookup!$C$13)</f>
        <v>No Medicare Fee Available</v>
      </c>
      <c r="G329" s="300" t="s">
        <v>14</v>
      </c>
      <c r="H329" s="285"/>
      <c r="I329" s="286"/>
      <c r="J329" s="284" t="str">
        <f>IF(ISNUMBER(G329),IF(OR(AND(ISBLANK(H329),ISBLANK(I329)),AND(H329="No",ISBLANK(I329))),"",IF(AND(ISBLANK(H329),ISNUMBER(I329)),Lookup!$C$11,IF(AND(H329="Yes",ISBLANK(I329)),Lookup!$C$12,IF(AND(H329="Yes",I329&gt;=G329),Lookup!$C$7,IF(AND(H329="No",I329&gt;=G329),Lookup!$C$8,IF(AND(H329="Yes",I329&lt;G329),Lookup!$C$9,IF(AND(H329="No",I329&lt;G329),Lookup!$C$10,"UnknownCase"))))))),Lookup!$C$13)</f>
        <v>No Medicare Fee Available</v>
      </c>
      <c r="L329" s="300" t="s">
        <v>14</v>
      </c>
      <c r="M329" s="286"/>
      <c r="N329" s="7" t="str">
        <f>IF(ISNUMBER(L329),IF(ISBLANK(M329),"",IF(M329&gt;=L329,Lookup!$C$14,Lookup!$C$15)),Lookup!$C$13)</f>
        <v>No Medicare Fee Available</v>
      </c>
      <c r="O329" s="300" t="s">
        <v>14</v>
      </c>
      <c r="P329" s="286"/>
      <c r="Q329" s="284" t="str">
        <f>IF(ISNUMBER(O329),IF(ISBLANK(P329),"",IF(P329&gt;=O329,Lookup!$C$14,Lookup!$C$15)),Lookup!$C$13)</f>
        <v>No Medicare Fee Available</v>
      </c>
    </row>
    <row r="330" spans="1:17" ht="24" x14ac:dyDescent="0.3">
      <c r="A330" s="333">
        <v>99396</v>
      </c>
      <c r="B330" s="335" t="s">
        <v>285</v>
      </c>
      <c r="C330" s="300" t="s">
        <v>14</v>
      </c>
      <c r="D330" s="285"/>
      <c r="E330" s="286"/>
      <c r="F330" s="289" t="str">
        <f>IF(ISNUMBER(C330),IF(OR(AND(ISBLANK(D330),ISBLANK(E330)),AND(D330="No",ISBLANK(E330))),"",IF(AND(ISBLANK(D330),ISNUMBER(E330)),Lookup!$C$11,IF(AND(D330="Yes",ISBLANK(E330)),Lookup!$C$12,IF(AND(D330="Yes",E330&gt;=C330),Lookup!$C$7,IF(AND(D330="No",E330&gt;=C330),Lookup!$C$8,IF(AND(D330="Yes",E330&lt;C330),Lookup!$C$9,IF(AND(D330="No",E330&lt;C330),Lookup!$C$10,"UnknownCase"))))))),Lookup!$C$13)</f>
        <v>No Medicare Fee Available</v>
      </c>
      <c r="G330" s="300" t="s">
        <v>14</v>
      </c>
      <c r="H330" s="285"/>
      <c r="I330" s="286"/>
      <c r="J330" s="284" t="str">
        <f>IF(ISNUMBER(G330),IF(OR(AND(ISBLANK(H330),ISBLANK(I330)),AND(H330="No",ISBLANK(I330))),"",IF(AND(ISBLANK(H330),ISNUMBER(I330)),Lookup!$C$11,IF(AND(H330="Yes",ISBLANK(I330)),Lookup!$C$12,IF(AND(H330="Yes",I330&gt;=G330),Lookup!$C$7,IF(AND(H330="No",I330&gt;=G330),Lookup!$C$8,IF(AND(H330="Yes",I330&lt;G330),Lookup!$C$9,IF(AND(H330="No",I330&lt;G330),Lookup!$C$10,"UnknownCase"))))))),Lookup!$C$13)</f>
        <v>No Medicare Fee Available</v>
      </c>
      <c r="L330" s="300" t="s">
        <v>14</v>
      </c>
      <c r="M330" s="286"/>
      <c r="N330" s="7" t="str">
        <f>IF(ISNUMBER(L330),IF(ISBLANK(M330),"",IF(M330&gt;=L330,Lookup!$C$14,Lookup!$C$15)),Lookup!$C$13)</f>
        <v>No Medicare Fee Available</v>
      </c>
      <c r="O330" s="300" t="s">
        <v>14</v>
      </c>
      <c r="P330" s="286"/>
      <c r="Q330" s="284" t="str">
        <f>IF(ISNUMBER(O330),IF(ISBLANK(P330),"",IF(P330&gt;=O330,Lookup!$C$14,Lookup!$C$15)),Lookup!$C$13)</f>
        <v>No Medicare Fee Available</v>
      </c>
    </row>
    <row r="331" spans="1:17" ht="24" x14ac:dyDescent="0.3">
      <c r="A331" s="333">
        <v>99397</v>
      </c>
      <c r="B331" s="335" t="s">
        <v>286</v>
      </c>
      <c r="C331" s="300" t="s">
        <v>14</v>
      </c>
      <c r="D331" s="285"/>
      <c r="E331" s="286"/>
      <c r="F331" s="289" t="str">
        <f>IF(ISNUMBER(C331),IF(OR(AND(ISBLANK(D331),ISBLANK(E331)),AND(D331="No",ISBLANK(E331))),"",IF(AND(ISBLANK(D331),ISNUMBER(E331)),Lookup!$C$11,IF(AND(D331="Yes",ISBLANK(E331)),Lookup!$C$12,IF(AND(D331="Yes",E331&gt;=C331),Lookup!$C$7,IF(AND(D331="No",E331&gt;=C331),Lookup!$C$8,IF(AND(D331="Yes",E331&lt;C331),Lookup!$C$9,IF(AND(D331="No",E331&lt;C331),Lookup!$C$10,"UnknownCase"))))))),Lookup!$C$13)</f>
        <v>No Medicare Fee Available</v>
      </c>
      <c r="G331" s="300" t="s">
        <v>14</v>
      </c>
      <c r="H331" s="285"/>
      <c r="I331" s="286"/>
      <c r="J331" s="284" t="str">
        <f>IF(ISNUMBER(G331),IF(OR(AND(ISBLANK(H331),ISBLANK(I331)),AND(H331="No",ISBLANK(I331))),"",IF(AND(ISBLANK(H331),ISNUMBER(I331)),Lookup!$C$11,IF(AND(H331="Yes",ISBLANK(I331)),Lookup!$C$12,IF(AND(H331="Yes",I331&gt;=G331),Lookup!$C$7,IF(AND(H331="No",I331&gt;=G331),Lookup!$C$8,IF(AND(H331="Yes",I331&lt;G331),Lookup!$C$9,IF(AND(H331="No",I331&lt;G331),Lookup!$C$10,"UnknownCase"))))))),Lookup!$C$13)</f>
        <v>No Medicare Fee Available</v>
      </c>
      <c r="L331" s="300" t="s">
        <v>14</v>
      </c>
      <c r="M331" s="286"/>
      <c r="N331" s="7" t="str">
        <f>IF(ISNUMBER(L331),IF(ISBLANK(M331),"",IF(M331&gt;=L331,Lookup!$C$14,Lookup!$C$15)),Lookup!$C$13)</f>
        <v>No Medicare Fee Available</v>
      </c>
      <c r="O331" s="300" t="s">
        <v>14</v>
      </c>
      <c r="P331" s="286"/>
      <c r="Q331" s="284" t="str">
        <f>IF(ISNUMBER(O331),IF(ISBLANK(P331),"",IF(P331&gt;=O331,Lookup!$C$14,Lookup!$C$15)),Lookup!$C$13)</f>
        <v>No Medicare Fee Available</v>
      </c>
    </row>
    <row r="332" spans="1:17" ht="24" x14ac:dyDescent="0.3">
      <c r="A332" s="333">
        <v>99401</v>
      </c>
      <c r="B332" s="335" t="s">
        <v>287</v>
      </c>
      <c r="C332" s="300" t="s">
        <v>14</v>
      </c>
      <c r="D332" s="285"/>
      <c r="E332" s="286"/>
      <c r="F332" s="289" t="str">
        <f>IF(ISNUMBER(C332),IF(OR(AND(ISBLANK(D332),ISBLANK(E332)),AND(D332="No",ISBLANK(E332))),"",IF(AND(ISBLANK(D332),ISNUMBER(E332)),Lookup!$C$11,IF(AND(D332="Yes",ISBLANK(E332)),Lookup!$C$12,IF(AND(D332="Yes",E332&gt;=C332),Lookup!$C$7,IF(AND(D332="No",E332&gt;=C332),Lookup!$C$8,IF(AND(D332="Yes",E332&lt;C332),Lookup!$C$9,IF(AND(D332="No",E332&lt;C332),Lookup!$C$10,"UnknownCase"))))))),Lookup!$C$13)</f>
        <v>No Medicare Fee Available</v>
      </c>
      <c r="G332" s="300" t="s">
        <v>14</v>
      </c>
      <c r="H332" s="285"/>
      <c r="I332" s="286"/>
      <c r="J332" s="284" t="str">
        <f>IF(ISNUMBER(G332),IF(OR(AND(ISBLANK(H332),ISBLANK(I332)),AND(H332="No",ISBLANK(I332))),"",IF(AND(ISBLANK(H332),ISNUMBER(I332)),Lookup!$C$11,IF(AND(H332="Yes",ISBLANK(I332)),Lookup!$C$12,IF(AND(H332="Yes",I332&gt;=G332),Lookup!$C$7,IF(AND(H332="No",I332&gt;=G332),Lookup!$C$8,IF(AND(H332="Yes",I332&lt;G332),Lookup!$C$9,IF(AND(H332="No",I332&lt;G332),Lookup!$C$10,"UnknownCase"))))))),Lookup!$C$13)</f>
        <v>No Medicare Fee Available</v>
      </c>
      <c r="L332" s="300" t="s">
        <v>14</v>
      </c>
      <c r="M332" s="286"/>
      <c r="N332" s="7" t="str">
        <f>IF(ISNUMBER(L332),IF(ISBLANK(M332),"",IF(M332&gt;=L332,Lookup!$C$14,Lookup!$C$15)),Lookup!$C$13)</f>
        <v>No Medicare Fee Available</v>
      </c>
      <c r="O332" s="300" t="s">
        <v>14</v>
      </c>
      <c r="P332" s="286"/>
      <c r="Q332" s="284" t="str">
        <f>IF(ISNUMBER(O332),IF(ISBLANK(P332),"",IF(P332&gt;=O332,Lookup!$C$14,Lookup!$C$15)),Lookup!$C$13)</f>
        <v>No Medicare Fee Available</v>
      </c>
    </row>
    <row r="333" spans="1:17" ht="24" x14ac:dyDescent="0.3">
      <c r="A333" s="333">
        <v>99402</v>
      </c>
      <c r="B333" s="335" t="s">
        <v>288</v>
      </c>
      <c r="C333" s="300" t="s">
        <v>14</v>
      </c>
      <c r="D333" s="285"/>
      <c r="E333" s="286"/>
      <c r="F333" s="289" t="str">
        <f>IF(ISNUMBER(C333),IF(OR(AND(ISBLANK(D333),ISBLANK(E333)),AND(D333="No",ISBLANK(E333))),"",IF(AND(ISBLANK(D333),ISNUMBER(E333)),Lookup!$C$11,IF(AND(D333="Yes",ISBLANK(E333)),Lookup!$C$12,IF(AND(D333="Yes",E333&gt;=C333),Lookup!$C$7,IF(AND(D333="No",E333&gt;=C333),Lookup!$C$8,IF(AND(D333="Yes",E333&lt;C333),Lookup!$C$9,IF(AND(D333="No",E333&lt;C333),Lookup!$C$10,"UnknownCase"))))))),Lookup!$C$13)</f>
        <v>No Medicare Fee Available</v>
      </c>
      <c r="G333" s="300" t="s">
        <v>14</v>
      </c>
      <c r="H333" s="285"/>
      <c r="I333" s="286"/>
      <c r="J333" s="284" t="str">
        <f>IF(ISNUMBER(G333),IF(OR(AND(ISBLANK(H333),ISBLANK(I333)),AND(H333="No",ISBLANK(I333))),"",IF(AND(ISBLANK(H333),ISNUMBER(I333)),Lookup!$C$11,IF(AND(H333="Yes",ISBLANK(I333)),Lookup!$C$12,IF(AND(H333="Yes",I333&gt;=G333),Lookup!$C$7,IF(AND(H333="No",I333&gt;=G333),Lookup!$C$8,IF(AND(H333="Yes",I333&lt;G333),Lookup!$C$9,IF(AND(H333="No",I333&lt;G333),Lookup!$C$10,"UnknownCase"))))))),Lookup!$C$13)</f>
        <v>No Medicare Fee Available</v>
      </c>
      <c r="L333" s="300" t="s">
        <v>14</v>
      </c>
      <c r="M333" s="286"/>
      <c r="N333" s="7" t="str">
        <f>IF(ISNUMBER(L333),IF(ISBLANK(M333),"",IF(M333&gt;=L333,Lookup!$C$14,Lookup!$C$15)),Lookup!$C$13)</f>
        <v>No Medicare Fee Available</v>
      </c>
      <c r="O333" s="300" t="s">
        <v>14</v>
      </c>
      <c r="P333" s="286"/>
      <c r="Q333" s="284" t="str">
        <f>IF(ISNUMBER(O333),IF(ISBLANK(P333),"",IF(P333&gt;=O333,Lookup!$C$14,Lookup!$C$15)),Lookup!$C$13)</f>
        <v>No Medicare Fee Available</v>
      </c>
    </row>
    <row r="334" spans="1:17" ht="24" x14ac:dyDescent="0.3">
      <c r="A334" s="333">
        <v>99403</v>
      </c>
      <c r="B334" s="335" t="s">
        <v>289</v>
      </c>
      <c r="C334" s="300" t="s">
        <v>14</v>
      </c>
      <c r="D334" s="285"/>
      <c r="E334" s="286"/>
      <c r="F334" s="289" t="str">
        <f>IF(ISNUMBER(C334),IF(OR(AND(ISBLANK(D334),ISBLANK(E334)),AND(D334="No",ISBLANK(E334))),"",IF(AND(ISBLANK(D334),ISNUMBER(E334)),Lookup!$C$11,IF(AND(D334="Yes",ISBLANK(E334)),Lookup!$C$12,IF(AND(D334="Yes",E334&gt;=C334),Lookup!$C$7,IF(AND(D334="No",E334&gt;=C334),Lookup!$C$8,IF(AND(D334="Yes",E334&lt;C334),Lookup!$C$9,IF(AND(D334="No",E334&lt;C334),Lookup!$C$10,"UnknownCase"))))))),Lookup!$C$13)</f>
        <v>No Medicare Fee Available</v>
      </c>
      <c r="G334" s="300" t="s">
        <v>14</v>
      </c>
      <c r="H334" s="285"/>
      <c r="I334" s="286"/>
      <c r="J334" s="284" t="str">
        <f>IF(ISNUMBER(G334),IF(OR(AND(ISBLANK(H334),ISBLANK(I334)),AND(H334="No",ISBLANK(I334))),"",IF(AND(ISBLANK(H334),ISNUMBER(I334)),Lookup!$C$11,IF(AND(H334="Yes",ISBLANK(I334)),Lookup!$C$12,IF(AND(H334="Yes",I334&gt;=G334),Lookup!$C$7,IF(AND(H334="No",I334&gt;=G334),Lookup!$C$8,IF(AND(H334="Yes",I334&lt;G334),Lookup!$C$9,IF(AND(H334="No",I334&lt;G334),Lookup!$C$10,"UnknownCase"))))))),Lookup!$C$13)</f>
        <v>No Medicare Fee Available</v>
      </c>
      <c r="L334" s="300" t="s">
        <v>14</v>
      </c>
      <c r="M334" s="286"/>
      <c r="N334" s="7" t="str">
        <f>IF(ISNUMBER(L334),IF(ISBLANK(M334),"",IF(M334&gt;=L334,Lookup!$C$14,Lookup!$C$15)),Lookup!$C$13)</f>
        <v>No Medicare Fee Available</v>
      </c>
      <c r="O334" s="300" t="s">
        <v>14</v>
      </c>
      <c r="P334" s="286"/>
      <c r="Q334" s="284" t="str">
        <f>IF(ISNUMBER(O334),IF(ISBLANK(P334),"",IF(P334&gt;=O334,Lookup!$C$14,Lookup!$C$15)),Lookup!$C$13)</f>
        <v>No Medicare Fee Available</v>
      </c>
    </row>
    <row r="335" spans="1:17" ht="24" x14ac:dyDescent="0.3">
      <c r="A335" s="333">
        <v>99404</v>
      </c>
      <c r="B335" s="335" t="s">
        <v>290</v>
      </c>
      <c r="C335" s="300" t="s">
        <v>14</v>
      </c>
      <c r="D335" s="285"/>
      <c r="E335" s="286"/>
      <c r="F335" s="289" t="str">
        <f>IF(ISNUMBER(C335),IF(OR(AND(ISBLANK(D335),ISBLANK(E335)),AND(D335="No",ISBLANK(E335))),"",IF(AND(ISBLANK(D335),ISNUMBER(E335)),Lookup!$C$11,IF(AND(D335="Yes",ISBLANK(E335)),Lookup!$C$12,IF(AND(D335="Yes",E335&gt;=C335),Lookup!$C$7,IF(AND(D335="No",E335&gt;=C335),Lookup!$C$8,IF(AND(D335="Yes",E335&lt;C335),Lookup!$C$9,IF(AND(D335="No",E335&lt;C335),Lookup!$C$10,"UnknownCase"))))))),Lookup!$C$13)</f>
        <v>No Medicare Fee Available</v>
      </c>
      <c r="G335" s="300" t="s">
        <v>14</v>
      </c>
      <c r="H335" s="285"/>
      <c r="I335" s="286"/>
      <c r="J335" s="284" t="str">
        <f>IF(ISNUMBER(G335),IF(OR(AND(ISBLANK(H335),ISBLANK(I335)),AND(H335="No",ISBLANK(I335))),"",IF(AND(ISBLANK(H335),ISNUMBER(I335)),Lookup!$C$11,IF(AND(H335="Yes",ISBLANK(I335)),Lookup!$C$12,IF(AND(H335="Yes",I335&gt;=G335),Lookup!$C$7,IF(AND(H335="No",I335&gt;=G335),Lookup!$C$8,IF(AND(H335="Yes",I335&lt;G335),Lookup!$C$9,IF(AND(H335="No",I335&lt;G335),Lookup!$C$10,"UnknownCase"))))))),Lookup!$C$13)</f>
        <v>No Medicare Fee Available</v>
      </c>
      <c r="L335" s="300" t="s">
        <v>14</v>
      </c>
      <c r="M335" s="286"/>
      <c r="N335" s="7" t="str">
        <f>IF(ISNUMBER(L335),IF(ISBLANK(M335),"",IF(M335&gt;=L335,Lookup!$C$14,Lookup!$C$15)),Lookup!$C$13)</f>
        <v>No Medicare Fee Available</v>
      </c>
      <c r="O335" s="300" t="s">
        <v>14</v>
      </c>
      <c r="P335" s="286"/>
      <c r="Q335" s="284" t="str">
        <f>IF(ISNUMBER(O335),IF(ISBLANK(P335),"",IF(P335&gt;=O335,Lookup!$C$14,Lookup!$C$15)),Lookup!$C$13)</f>
        <v>No Medicare Fee Available</v>
      </c>
    </row>
    <row r="336" spans="1:17" ht="15.6" x14ac:dyDescent="0.3">
      <c r="A336" s="333">
        <v>99406</v>
      </c>
      <c r="B336" s="335" t="s">
        <v>291</v>
      </c>
      <c r="C336" s="327">
        <v>14.64</v>
      </c>
      <c r="D336" s="133"/>
      <c r="E336" s="213"/>
      <c r="F336" s="289" t="str">
        <f>IF(ISNUMBER(C336),IF(OR(AND(ISBLANK(D336),ISBLANK(E336)),AND(D336="No",ISBLANK(E336))),"",IF(AND(ISBLANK(D336),ISNUMBER(E336)),Lookup!$C$11,IF(AND(D336="Yes",ISBLANK(E336)),Lookup!$C$12,IF(AND(D336="Yes",E336&gt;=C336),Lookup!$C$7,IF(AND(D336="No",E336&gt;=C336),Lookup!$C$8,IF(AND(D336="Yes",E336&lt;C336),Lookup!$C$9,IF(AND(D336="No",E336&lt;C336),Lookup!$C$10,"UnknownCase"))))))),Lookup!$C$13)</f>
        <v/>
      </c>
      <c r="G336" s="327">
        <v>14.64</v>
      </c>
      <c r="H336" s="133"/>
      <c r="I336" s="213"/>
      <c r="J336" s="284" t="str">
        <f>IF(ISNUMBER(G336),IF(OR(AND(ISBLANK(H336),ISBLANK(I336)),AND(H336="No",ISBLANK(I336))),"",IF(AND(ISBLANK(H336),ISNUMBER(I336)),Lookup!$C$11,IF(AND(H336="Yes",ISBLANK(I336)),Lookup!$C$12,IF(AND(H336="Yes",I336&gt;=G336),Lookup!$C$7,IF(AND(H336="No",I336&gt;=G336),Lookup!$C$8,IF(AND(H336="Yes",I336&lt;G336),Lookup!$C$9,IF(AND(H336="No",I336&lt;G336),Lookup!$C$10,"UnknownCase"))))))),Lookup!$C$13)</f>
        <v/>
      </c>
      <c r="L336" s="320">
        <v>13.9</v>
      </c>
      <c r="M336" s="213"/>
      <c r="N336" s="7" t="str">
        <f>IF(ISNUMBER(L336),IF(ISBLANK(M336),"",IF(M336&gt;=L336,Lookup!$C$14,Lookup!$C$15)),Lookup!$C$13)</f>
        <v/>
      </c>
      <c r="O336" s="320">
        <v>13.9</v>
      </c>
      <c r="P336" s="213"/>
      <c r="Q336" s="284" t="str">
        <f>IF(ISNUMBER(O336),IF(ISBLANK(P336),"",IF(P336&gt;=O336,Lookup!$C$14,Lookup!$C$15)),Lookup!$C$13)</f>
        <v/>
      </c>
    </row>
    <row r="337" spans="1:17" ht="15.6" x14ac:dyDescent="0.3">
      <c r="A337" s="333">
        <v>99407</v>
      </c>
      <c r="B337" s="335" t="s">
        <v>292</v>
      </c>
      <c r="C337" s="327">
        <v>27.3</v>
      </c>
      <c r="D337" s="133"/>
      <c r="E337" s="213"/>
      <c r="F337" s="289" t="str">
        <f>IF(ISNUMBER(C337),IF(OR(AND(ISBLANK(D337),ISBLANK(E337)),AND(D337="No",ISBLANK(E337))),"",IF(AND(ISBLANK(D337),ISNUMBER(E337)),Lookup!$C$11,IF(AND(D337="Yes",ISBLANK(E337)),Lookup!$C$12,IF(AND(D337="Yes",E337&gt;=C337),Lookup!$C$7,IF(AND(D337="No",E337&gt;=C337),Lookup!$C$8,IF(AND(D337="Yes",E337&lt;C337),Lookup!$C$9,IF(AND(D337="No",E337&lt;C337),Lookup!$C$10,"UnknownCase"))))))),Lookup!$C$13)</f>
        <v/>
      </c>
      <c r="G337" s="327">
        <v>27.3</v>
      </c>
      <c r="H337" s="133"/>
      <c r="I337" s="213"/>
      <c r="J337" s="284" t="str">
        <f>IF(ISNUMBER(G337),IF(OR(AND(ISBLANK(H337),ISBLANK(I337)),AND(H337="No",ISBLANK(I337))),"",IF(AND(ISBLANK(H337),ISNUMBER(I337)),Lookup!$C$11,IF(AND(H337="Yes",ISBLANK(I337)),Lookup!$C$12,IF(AND(H337="Yes",I337&gt;=G337),Lookup!$C$7,IF(AND(H337="No",I337&gt;=G337),Lookup!$C$8,IF(AND(H337="Yes",I337&lt;G337),Lookup!$C$9,IF(AND(H337="No",I337&lt;G337),Lookup!$C$10,"UnknownCase"))))))),Lookup!$C$13)</f>
        <v/>
      </c>
      <c r="L337" s="320">
        <v>26.53</v>
      </c>
      <c r="M337" s="213"/>
      <c r="N337" s="7" t="str">
        <f>IF(ISNUMBER(L337),IF(ISBLANK(M337),"",IF(M337&gt;=L337,Lookup!$C$14,Lookup!$C$15)),Lookup!$C$13)</f>
        <v/>
      </c>
      <c r="O337" s="320">
        <v>26.53</v>
      </c>
      <c r="P337" s="213"/>
      <c r="Q337" s="284" t="str">
        <f>IF(ISNUMBER(O337),IF(ISBLANK(P337),"",IF(P337&gt;=O337,Lookup!$C$14,Lookup!$C$15)),Lookup!$C$13)</f>
        <v/>
      </c>
    </row>
    <row r="338" spans="1:17" ht="24" x14ac:dyDescent="0.3">
      <c r="A338" s="333">
        <v>99408</v>
      </c>
      <c r="B338" s="335" t="s">
        <v>293</v>
      </c>
      <c r="C338" s="300" t="s">
        <v>14</v>
      </c>
      <c r="D338" s="285"/>
      <c r="E338" s="286"/>
      <c r="F338" s="289" t="str">
        <f>IF(ISNUMBER(C338),IF(OR(AND(ISBLANK(D338),ISBLANK(E338)),AND(D338="No",ISBLANK(E338))),"",IF(AND(ISBLANK(D338),ISNUMBER(E338)),Lookup!$C$11,IF(AND(D338="Yes",ISBLANK(E338)),Lookup!$C$12,IF(AND(D338="Yes",E338&gt;=C338),Lookup!$C$7,IF(AND(D338="No",E338&gt;=C338),Lookup!$C$8,IF(AND(D338="Yes",E338&lt;C338),Lookup!$C$9,IF(AND(D338="No",E338&lt;C338),Lookup!$C$10,"UnknownCase"))))))),Lookup!$C$13)</f>
        <v>No Medicare Fee Available</v>
      </c>
      <c r="G338" s="300" t="s">
        <v>14</v>
      </c>
      <c r="H338" s="285"/>
      <c r="I338" s="286"/>
      <c r="J338" s="284" t="str">
        <f>IF(ISNUMBER(G338),IF(OR(AND(ISBLANK(H338),ISBLANK(I338)),AND(H338="No",ISBLANK(I338))),"",IF(AND(ISBLANK(H338),ISNUMBER(I338)),Lookup!$C$11,IF(AND(H338="Yes",ISBLANK(I338)),Lookup!$C$12,IF(AND(H338="Yes",I338&gt;=G338),Lookup!$C$7,IF(AND(H338="No",I338&gt;=G338),Lookup!$C$8,IF(AND(H338="Yes",I338&lt;G338),Lookup!$C$9,IF(AND(H338="No",I338&lt;G338),Lookup!$C$10,"UnknownCase"))))))),Lookup!$C$13)</f>
        <v>No Medicare Fee Available</v>
      </c>
      <c r="L338" s="300" t="s">
        <v>14</v>
      </c>
      <c r="M338" s="286"/>
      <c r="N338" s="7" t="str">
        <f>IF(ISNUMBER(L338),IF(ISBLANK(M338),"",IF(M338&gt;=L338,Lookup!$C$14,Lookup!$C$15)),Lookup!$C$13)</f>
        <v>No Medicare Fee Available</v>
      </c>
      <c r="O338" s="300" t="s">
        <v>14</v>
      </c>
      <c r="P338" s="286"/>
      <c r="Q338" s="284" t="str">
        <f>IF(ISNUMBER(O338),IF(ISBLANK(P338),"",IF(P338&gt;=O338,Lookup!$C$14,Lookup!$C$15)),Lookup!$C$13)</f>
        <v>No Medicare Fee Available</v>
      </c>
    </row>
    <row r="339" spans="1:17" ht="24" x14ac:dyDescent="0.3">
      <c r="A339" s="333">
        <v>99409</v>
      </c>
      <c r="B339" s="336" t="s">
        <v>294</v>
      </c>
      <c r="C339" s="300" t="s">
        <v>14</v>
      </c>
      <c r="D339" s="285"/>
      <c r="E339" s="286"/>
      <c r="F339" s="289" t="str">
        <f>IF(ISNUMBER(C339),IF(OR(AND(ISBLANK(D339),ISBLANK(E339)),AND(D339="No",ISBLANK(E339))),"",IF(AND(ISBLANK(D339),ISNUMBER(E339)),Lookup!$C$11,IF(AND(D339="Yes",ISBLANK(E339)),Lookup!$C$12,IF(AND(D339="Yes",E339&gt;=C339),Lookup!$C$7,IF(AND(D339="No",E339&gt;=C339),Lookup!$C$8,IF(AND(D339="Yes",E339&lt;C339),Lookup!$C$9,IF(AND(D339="No",E339&lt;C339),Lookup!$C$10,"UnknownCase"))))))),Lookup!$C$13)</f>
        <v>No Medicare Fee Available</v>
      </c>
      <c r="G339" s="300" t="s">
        <v>14</v>
      </c>
      <c r="H339" s="285"/>
      <c r="I339" s="286"/>
      <c r="J339" s="284" t="str">
        <f>IF(ISNUMBER(G339),IF(OR(AND(ISBLANK(H339),ISBLANK(I339)),AND(H339="No",ISBLANK(I339))),"",IF(AND(ISBLANK(H339),ISNUMBER(I339)),Lookup!$C$11,IF(AND(H339="Yes",ISBLANK(I339)),Lookup!$C$12,IF(AND(H339="Yes",I339&gt;=G339),Lookup!$C$7,IF(AND(H339="No",I339&gt;=G339),Lookup!$C$8,IF(AND(H339="Yes",I339&lt;G339),Lookup!$C$9,IF(AND(H339="No",I339&lt;G339),Lookup!$C$10,"UnknownCase"))))))),Lookup!$C$13)</f>
        <v>No Medicare Fee Available</v>
      </c>
      <c r="L339" s="300" t="s">
        <v>14</v>
      </c>
      <c r="M339" s="286"/>
      <c r="N339" s="7" t="str">
        <f>IF(ISNUMBER(L339),IF(ISBLANK(M339),"",IF(M339&gt;=L339,Lookup!$C$14,Lookup!$C$15)),Lookup!$C$13)</f>
        <v>No Medicare Fee Available</v>
      </c>
      <c r="O339" s="300" t="s">
        <v>14</v>
      </c>
      <c r="P339" s="286"/>
      <c r="Q339" s="284" t="str">
        <f>IF(ISNUMBER(O339),IF(ISBLANK(P339),"",IF(P339&gt;=O339,Lookup!$C$14,Lookup!$C$15)),Lookup!$C$13)</f>
        <v>No Medicare Fee Available</v>
      </c>
    </row>
    <row r="340" spans="1:17" ht="24" x14ac:dyDescent="0.3">
      <c r="A340" s="333">
        <v>99411</v>
      </c>
      <c r="B340" s="335" t="s">
        <v>295</v>
      </c>
      <c r="C340" s="300" t="s">
        <v>14</v>
      </c>
      <c r="D340" s="285"/>
      <c r="E340" s="286"/>
      <c r="F340" s="289" t="str">
        <f>IF(ISNUMBER(C340),IF(OR(AND(ISBLANK(D340),ISBLANK(E340)),AND(D340="No",ISBLANK(E340))),"",IF(AND(ISBLANK(D340),ISNUMBER(E340)),Lookup!$C$11,IF(AND(D340="Yes",ISBLANK(E340)),Lookup!$C$12,IF(AND(D340="Yes",E340&gt;=C340),Lookup!$C$7,IF(AND(D340="No",E340&gt;=C340),Lookup!$C$8,IF(AND(D340="Yes",E340&lt;C340),Lookup!$C$9,IF(AND(D340="No",E340&lt;C340),Lookup!$C$10,"UnknownCase"))))))),Lookup!$C$13)</f>
        <v>No Medicare Fee Available</v>
      </c>
      <c r="G340" s="300" t="s">
        <v>14</v>
      </c>
      <c r="H340" s="285"/>
      <c r="I340" s="286"/>
      <c r="J340" s="284" t="str">
        <f>IF(ISNUMBER(G340),IF(OR(AND(ISBLANK(H340),ISBLANK(I340)),AND(H340="No",ISBLANK(I340))),"",IF(AND(ISBLANK(H340),ISNUMBER(I340)),Lookup!$C$11,IF(AND(H340="Yes",ISBLANK(I340)),Lookup!$C$12,IF(AND(H340="Yes",I340&gt;=G340),Lookup!$C$7,IF(AND(H340="No",I340&gt;=G340),Lookup!$C$8,IF(AND(H340="Yes",I340&lt;G340),Lookup!$C$9,IF(AND(H340="No",I340&lt;G340),Lookup!$C$10,"UnknownCase"))))))),Lookup!$C$13)</f>
        <v>No Medicare Fee Available</v>
      </c>
      <c r="L340" s="300" t="s">
        <v>14</v>
      </c>
      <c r="M340" s="286"/>
      <c r="N340" s="7" t="str">
        <f>IF(ISNUMBER(L340),IF(ISBLANK(M340),"",IF(M340&gt;=L340,Lookup!$C$14,Lookup!$C$15)),Lookup!$C$13)</f>
        <v>No Medicare Fee Available</v>
      </c>
      <c r="O340" s="300" t="s">
        <v>14</v>
      </c>
      <c r="P340" s="286"/>
      <c r="Q340" s="284" t="str">
        <f>IF(ISNUMBER(O340),IF(ISBLANK(P340),"",IF(P340&gt;=O340,Lookup!$C$14,Lookup!$C$15)),Lookup!$C$13)</f>
        <v>No Medicare Fee Available</v>
      </c>
    </row>
    <row r="341" spans="1:17" ht="24" x14ac:dyDescent="0.3">
      <c r="A341" s="333">
        <v>99412</v>
      </c>
      <c r="B341" s="335" t="s">
        <v>296</v>
      </c>
      <c r="C341" s="300" t="s">
        <v>14</v>
      </c>
      <c r="D341" s="285"/>
      <c r="E341" s="286"/>
      <c r="F341" s="289" t="str">
        <f>IF(ISNUMBER(C341),IF(OR(AND(ISBLANK(D341),ISBLANK(E341)),AND(D341="No",ISBLANK(E341))),"",IF(AND(ISBLANK(D341),ISNUMBER(E341)),Lookup!$C$11,IF(AND(D341="Yes",ISBLANK(E341)),Lookup!$C$12,IF(AND(D341="Yes",E341&gt;=C341),Lookup!$C$7,IF(AND(D341="No",E341&gt;=C341),Lookup!$C$8,IF(AND(D341="Yes",E341&lt;C341),Lookup!$C$9,IF(AND(D341="No",E341&lt;C341),Lookup!$C$10,"UnknownCase"))))))),Lookup!$C$13)</f>
        <v>No Medicare Fee Available</v>
      </c>
      <c r="G341" s="300" t="s">
        <v>14</v>
      </c>
      <c r="H341" s="285"/>
      <c r="I341" s="286"/>
      <c r="J341" s="284" t="str">
        <f>IF(ISNUMBER(G341),IF(OR(AND(ISBLANK(H341),ISBLANK(I341)),AND(H341="No",ISBLANK(I341))),"",IF(AND(ISBLANK(H341),ISNUMBER(I341)),Lookup!$C$11,IF(AND(H341="Yes",ISBLANK(I341)),Lookup!$C$12,IF(AND(H341="Yes",I341&gt;=G341),Lookup!$C$7,IF(AND(H341="No",I341&gt;=G341),Lookup!$C$8,IF(AND(H341="Yes",I341&lt;G341),Lookup!$C$9,IF(AND(H341="No",I341&lt;G341),Lookup!$C$10,"UnknownCase"))))))),Lookup!$C$13)</f>
        <v>No Medicare Fee Available</v>
      </c>
      <c r="L341" s="300" t="s">
        <v>14</v>
      </c>
      <c r="M341" s="286"/>
      <c r="N341" s="7" t="str">
        <f>IF(ISNUMBER(L341),IF(ISBLANK(M341),"",IF(M341&gt;=L341,Lookup!$C$14,Lookup!$C$15)),Lookup!$C$13)</f>
        <v>No Medicare Fee Available</v>
      </c>
      <c r="O341" s="300" t="s">
        <v>14</v>
      </c>
      <c r="P341" s="286"/>
      <c r="Q341" s="284" t="str">
        <f>IF(ISNUMBER(O341),IF(ISBLANK(P341),"",IF(P341&gt;=O341,Lookup!$C$14,Lookup!$C$15)),Lookup!$C$13)</f>
        <v>No Medicare Fee Available</v>
      </c>
    </row>
    <row r="342" spans="1:17" ht="24" x14ac:dyDescent="0.3">
      <c r="A342" s="12">
        <v>99417</v>
      </c>
      <c r="B342" s="337" t="s">
        <v>775</v>
      </c>
      <c r="C342" s="300" t="s">
        <v>14</v>
      </c>
      <c r="D342" s="285"/>
      <c r="E342" s="286"/>
      <c r="F342" s="289" t="str">
        <f>IF(ISNUMBER(C343),IF(OR(AND(ISBLANK(D342),ISBLANK(E342)),AND(D342="No",ISBLANK(E342))),"",IF(AND(ISBLANK(D342),ISNUMBER(E342)),Lookup!$C$11,IF(AND(D342="Yes",ISBLANK(E342)),Lookup!$C$12,IF(AND(D342="Yes",E342&gt;=C343),Lookup!$C$7,IF(AND(D342="No",E342&gt;=C343),Lookup!$C$8,IF(AND(D342="Yes",E342&lt;C343),Lookup!$C$9,IF(AND(D342="No",E342&lt;C343),Lookup!$C$10,"UnknownCase"))))))),Lookup!$C$13)</f>
        <v/>
      </c>
      <c r="G342" s="300" t="s">
        <v>14</v>
      </c>
      <c r="H342" s="285"/>
      <c r="I342" s="286"/>
      <c r="J342" s="298" t="str">
        <f>IF(ISNUMBER(G342),IF(OR(AND(ISBLANK(H342),ISBLANK(I342)),AND(H342="No",ISBLANK(I342))),"",IF(AND(ISBLANK(H342),ISNUMBER(I342)),Lookup!$C$11,IF(AND(H342="Yes",ISBLANK(I342)),Lookup!$C$12,IF(AND(H342="Yes",I342&gt;=G342),Lookup!$C$7,IF(AND(H342="No",I342&gt;=G342),Lookup!$C$8,IF(AND(H342="Yes",I342&lt;G342),Lookup!$C$9,IF(AND(H342="No",I342&lt;G342),Lookup!$C$10,"UnknownCase"))))))),Lookup!$C$13)</f>
        <v>No Medicare Fee Available</v>
      </c>
      <c r="L342" s="300" t="s">
        <v>14</v>
      </c>
      <c r="M342" s="286"/>
      <c r="N342" s="297" t="str">
        <f>IF(ISNUMBER(L342),IF(ISBLANK(M342),"",IF(M342&gt;=L342,Lookup!$C$14,Lookup!$C$15)),Lookup!$C$13)</f>
        <v>No Medicare Fee Available</v>
      </c>
      <c r="O342" s="300" t="s">
        <v>14</v>
      </c>
      <c r="P342" s="286"/>
      <c r="Q342" s="298" t="str">
        <f>IF(ISNUMBER(O342),IF(ISBLANK(P342),"",IF(P342&gt;=O342,Lookup!$C$14,Lookup!$C$15)),Lookup!$C$13)</f>
        <v>No Medicare Fee Available</v>
      </c>
    </row>
    <row r="343" spans="1:17" ht="24" x14ac:dyDescent="0.3">
      <c r="A343" s="330">
        <v>99421</v>
      </c>
      <c r="B343" s="335" t="s">
        <v>297</v>
      </c>
      <c r="C343" s="327">
        <v>14.97</v>
      </c>
      <c r="D343" s="133"/>
      <c r="E343" s="213"/>
      <c r="F343" s="289" t="str">
        <f>IF(ISNUMBER(C343),IF(OR(AND(ISBLANK(D343),ISBLANK(E343)),AND(D343="No",ISBLANK(E343))),"",IF(AND(ISBLANK(D343),ISNUMBER(E343)),Lookup!$C$11,IF(AND(D343="Yes",ISBLANK(E343)),Lookup!$C$12,IF(AND(D343="Yes",E343&gt;=C343),Lookup!$C$7,IF(AND(D343="No",E343&gt;=C343),Lookup!$C$8,IF(AND(D343="Yes",E343&lt;C343),Lookup!$C$9,IF(AND(D343="No",E343&lt;C343),Lookup!$C$10,"UnknownCase"))))))),Lookup!$C$13)</f>
        <v/>
      </c>
      <c r="G343" s="327">
        <v>14.97</v>
      </c>
      <c r="H343" s="133"/>
      <c r="I343" s="213"/>
      <c r="J343" s="284" t="str">
        <f>IF(ISNUMBER(G343),IF(OR(AND(ISBLANK(H343),ISBLANK(I343)),AND(H343="No",ISBLANK(I343))),"",IF(AND(ISBLANK(H343),ISNUMBER(I343)),Lookup!$C$11,IF(AND(H343="Yes",ISBLANK(I343)),Lookup!$C$12,IF(AND(H343="Yes",I343&gt;=G343),Lookup!$C$7,IF(AND(H343="No",I343&gt;=G343),Lookup!$C$8,IF(AND(H343="Yes",I343&lt;G343),Lookup!$C$9,IF(AND(H343="No",I343&lt;G343),Lookup!$C$10,"UnknownCase"))))))),Lookup!$C$13)</f>
        <v/>
      </c>
      <c r="L343" s="320">
        <v>14.55</v>
      </c>
      <c r="M343" s="213"/>
      <c r="N343" s="7" t="str">
        <f>IF(ISNUMBER(L343),IF(ISBLANK(M343),"",IF(M343&gt;=L343,Lookup!$C$14,Lookup!$C$15)),Lookup!$C$13)</f>
        <v/>
      </c>
      <c r="O343" s="320">
        <v>14.55</v>
      </c>
      <c r="P343" s="213"/>
      <c r="Q343" s="284" t="str">
        <f>IF(ISNUMBER(O343),IF(ISBLANK(P343),"",IF(P343&gt;=O343,Lookup!$C$14,Lookup!$C$15)),Lookup!$C$13)</f>
        <v/>
      </c>
    </row>
    <row r="344" spans="1:17" ht="24" x14ac:dyDescent="0.3">
      <c r="A344" s="330">
        <v>99422</v>
      </c>
      <c r="B344" s="335" t="s">
        <v>298</v>
      </c>
      <c r="C344" s="327">
        <v>29.28</v>
      </c>
      <c r="D344" s="133"/>
      <c r="E344" s="213"/>
      <c r="F344" s="289" t="str">
        <f>IF(ISNUMBER(C344),IF(OR(AND(ISBLANK(D344),ISBLANK(E344)),AND(D344="No",ISBLANK(E344))),"",IF(AND(ISBLANK(D344),ISNUMBER(E344)),Lookup!$C$11,IF(AND(D344="Yes",ISBLANK(E344)),Lookup!$C$12,IF(AND(D344="Yes",E344&gt;=C344),Lookup!$C$7,IF(AND(D344="No",E344&gt;=C344),Lookup!$C$8,IF(AND(D344="Yes",E344&lt;C344),Lookup!$C$9,IF(AND(D344="No",E344&lt;C344),Lookup!$C$10,"UnknownCase"))))))),Lookup!$C$13)</f>
        <v/>
      </c>
      <c r="G344" s="327">
        <v>29.28</v>
      </c>
      <c r="H344" s="133"/>
      <c r="I344" s="213"/>
      <c r="J344" s="284" t="str">
        <f>IF(ISNUMBER(G344),IF(OR(AND(ISBLANK(H344),ISBLANK(I344)),AND(H344="No",ISBLANK(I344))),"",IF(AND(ISBLANK(H344),ISNUMBER(I344)),Lookup!$C$11,IF(AND(H344="Yes",ISBLANK(I344)),Lookup!$C$12,IF(AND(H344="Yes",I344&gt;=G344),Lookup!$C$7,IF(AND(H344="No",I344&gt;=G344),Lookup!$C$8,IF(AND(H344="Yes",I344&lt;G344),Lookup!$C$9,IF(AND(H344="No",I344&lt;G344),Lookup!$C$10,"UnknownCase"))))))),Lookup!$C$13)</f>
        <v/>
      </c>
      <c r="L344" s="320">
        <v>28.46</v>
      </c>
      <c r="M344" s="213"/>
      <c r="N344" s="7" t="str">
        <f>IF(ISNUMBER(L344),IF(ISBLANK(M344),"",IF(M344&gt;=L344,Lookup!$C$14,Lookup!$C$15)),Lookup!$C$13)</f>
        <v/>
      </c>
      <c r="O344" s="320">
        <v>28.46</v>
      </c>
      <c r="P344" s="213"/>
      <c r="Q344" s="284" t="str">
        <f>IF(ISNUMBER(O344),IF(ISBLANK(P344),"",IF(P344&gt;=O344,Lookup!$C$14,Lookup!$C$15)),Lookup!$C$13)</f>
        <v/>
      </c>
    </row>
    <row r="345" spans="1:17" ht="24" x14ac:dyDescent="0.3">
      <c r="A345" s="330">
        <v>99423</v>
      </c>
      <c r="B345" s="335" t="s">
        <v>299</v>
      </c>
      <c r="C345" s="327">
        <v>46.6</v>
      </c>
      <c r="D345" s="133"/>
      <c r="E345" s="213"/>
      <c r="F345" s="289" t="str">
        <f>IF(ISNUMBER(C345),IF(OR(AND(ISBLANK(D345),ISBLANK(E345)),AND(D345="No",ISBLANK(E345))),"",IF(AND(ISBLANK(D345),ISNUMBER(E345)),Lookup!$C$11,IF(AND(D345="Yes",ISBLANK(E345)),Lookup!$C$12,IF(AND(D345="Yes",E345&gt;=C345),Lookup!$C$7,IF(AND(D345="No",E345&gt;=C345),Lookup!$C$8,IF(AND(D345="Yes",E345&lt;C345),Lookup!$C$9,IF(AND(D345="No",E345&lt;C345),Lookup!$C$10,"UnknownCase"))))))),Lookup!$C$13)</f>
        <v/>
      </c>
      <c r="G345" s="327">
        <v>46.6</v>
      </c>
      <c r="H345" s="133"/>
      <c r="I345" s="213"/>
      <c r="J345" s="284" t="str">
        <f>IF(ISNUMBER(G345),IF(OR(AND(ISBLANK(H345),ISBLANK(I345)),AND(H345="No",ISBLANK(I345))),"",IF(AND(ISBLANK(H345),ISNUMBER(I345)),Lookup!$C$11,IF(AND(H345="Yes",ISBLANK(I345)),Lookup!$C$12,IF(AND(H345="Yes",I345&gt;=G345),Lookup!$C$7,IF(AND(H345="No",I345&gt;=G345),Lookup!$C$8,IF(AND(H345="Yes",I345&lt;G345),Lookup!$C$9,IF(AND(H345="No",I345&lt;G345),Lookup!$C$10,"UnknownCase"))))))),Lookup!$C$13)</f>
        <v/>
      </c>
      <c r="L345" s="320">
        <v>44.99</v>
      </c>
      <c r="M345" s="213"/>
      <c r="N345" s="7" t="str">
        <f>IF(ISNUMBER(L345),IF(ISBLANK(M345),"",IF(M345&gt;=L345,Lookup!$C$14,Lookup!$C$15)),Lookup!$C$13)</f>
        <v/>
      </c>
      <c r="O345" s="320">
        <v>44.99</v>
      </c>
      <c r="P345" s="213"/>
      <c r="Q345" s="284" t="str">
        <f>IF(ISNUMBER(O345),IF(ISBLANK(P345),"",IF(P345&gt;=O345,Lookup!$C$14,Lookup!$C$15)),Lookup!$C$13)</f>
        <v/>
      </c>
    </row>
    <row r="346" spans="1:17" ht="15.6" x14ac:dyDescent="0.3">
      <c r="A346" s="12">
        <v>99424</v>
      </c>
      <c r="B346" s="337" t="s">
        <v>779</v>
      </c>
      <c r="C346" s="327">
        <v>82.56</v>
      </c>
      <c r="D346" s="213"/>
      <c r="E346" s="213"/>
      <c r="F346" s="289" t="str">
        <f>IF(ISNUMBER(C346),IF(OR(AND(ISBLANK(D346),ISBLANK(E346)),AND(D346="No",ISBLANK(E346))),"",IF(AND(ISBLANK(D346),ISNUMBER(E346)),Lookup!$C$11,IF(AND(D346="Yes",ISBLANK(E346)),Lookup!$C$12,IF(AND(D346="Yes",E346&gt;=C346),Lookup!$C$7,IF(AND(D346="No",E346&gt;=C346),Lookup!$C$8,IF(AND(D346="Yes",E346&lt;C346),Lookup!$C$9,IF(AND(D346="No",E346&lt;C346),Lookup!$C$10,"UnknownCase"))))))),Lookup!$C$13)</f>
        <v/>
      </c>
      <c r="G346" s="327">
        <v>82.56</v>
      </c>
      <c r="H346" s="213"/>
      <c r="I346" s="213"/>
      <c r="J346" s="298" t="str">
        <f>IF(ISNUMBER(G346),IF(OR(AND(ISBLANK(H346),ISBLANK(I346)),AND(H346="No",ISBLANK(I346))),"",IF(AND(ISBLANK(H346),ISNUMBER(I346)),Lookup!$C$11,IF(AND(H346="Yes",ISBLANK(I346)),Lookup!$C$12,IF(AND(H346="Yes",I346&gt;=G346),Lookup!$C$7,IF(AND(H346="No",I346&gt;=G346),Lookup!$C$8,IF(AND(H346="Yes",I346&lt;G346),Lookup!$C$9,IF(AND(H346="No",I346&lt;G346),Lookup!$C$10,"UnknownCase"))))))),Lookup!$C$13)</f>
        <v/>
      </c>
      <c r="L346" s="320">
        <v>80.849999999999994</v>
      </c>
      <c r="M346" s="213"/>
      <c r="N346" s="297" t="str">
        <f>IF(ISNUMBER(L346),IF(ISBLANK(M346),"",IF(M346&gt;=L346,Lookup!$C$14,Lookup!$C$15)),Lookup!$C$13)</f>
        <v/>
      </c>
      <c r="O346" s="320">
        <v>80.849999999999994</v>
      </c>
      <c r="P346" s="213"/>
      <c r="Q346" s="298" t="str">
        <f>IF(ISNUMBER(O346),IF(ISBLANK(P346),"",IF(P346&gt;=O346,Lookup!$C$14,Lookup!$C$15)),Lookup!$C$13)</f>
        <v/>
      </c>
    </row>
    <row r="347" spans="1:17" ht="15.6" x14ac:dyDescent="0.3">
      <c r="A347" s="12">
        <v>99425</v>
      </c>
      <c r="B347" s="337" t="s">
        <v>780</v>
      </c>
      <c r="C347" s="327">
        <v>59.9</v>
      </c>
      <c r="D347" s="213"/>
      <c r="E347" s="213"/>
      <c r="F347" s="289" t="str">
        <f>IF(ISNUMBER(C347),IF(OR(AND(ISBLANK(D347),ISBLANK(E347)),AND(D347="No",ISBLANK(E347))),"",IF(AND(ISBLANK(D347),ISNUMBER(E347)),Lookup!$C$11,IF(AND(D347="Yes",ISBLANK(E347)),Lookup!$C$12,IF(AND(D347="Yes",E347&gt;=C347),Lookup!$C$7,IF(AND(D347="No",E347&gt;=C347),Lookup!$C$8,IF(AND(D347="Yes",E347&lt;C347),Lookup!$C$9,IF(AND(D347="No",E347&lt;C347),Lookup!$C$10,"UnknownCase"))))))),Lookup!$C$13)</f>
        <v/>
      </c>
      <c r="G347" s="327">
        <v>59.9</v>
      </c>
      <c r="H347" s="213"/>
      <c r="I347" s="213"/>
      <c r="J347" s="298" t="str">
        <f>IF(ISNUMBER(G347),IF(OR(AND(ISBLANK(H347),ISBLANK(I347)),AND(H347="No",ISBLANK(I347))),"",IF(AND(ISBLANK(H347),ISNUMBER(I347)),Lookup!$C$11,IF(AND(H347="Yes",ISBLANK(I347)),Lookup!$C$12,IF(AND(H347="Yes",I347&gt;=G347),Lookup!$C$7,IF(AND(H347="No",I347&gt;=G347),Lookup!$C$8,IF(AND(H347="Yes",I347&lt;G347),Lookup!$C$9,IF(AND(H347="No",I347&lt;G347),Lookup!$C$10,"UnknownCase"))))))),Lookup!$C$13)</f>
        <v/>
      </c>
      <c r="L347" s="320">
        <v>58.87</v>
      </c>
      <c r="M347" s="213"/>
      <c r="N347" s="297" t="str">
        <f>IF(ISNUMBER(L347),IF(ISBLANK(M347),"",IF(M347&gt;=L347,Lookup!$C$14,Lookup!$C$15)),Lookup!$C$13)</f>
        <v/>
      </c>
      <c r="O347" s="320">
        <v>58.87</v>
      </c>
      <c r="P347" s="213"/>
      <c r="Q347" s="298" t="str">
        <f>IF(ISNUMBER(O347),IF(ISBLANK(P347),"",IF(P347&gt;=O347,Lookup!$C$14,Lookup!$C$15)),Lookup!$C$13)</f>
        <v/>
      </c>
    </row>
    <row r="348" spans="1:17" ht="15.6" x14ac:dyDescent="0.3">
      <c r="A348" s="12">
        <v>99426</v>
      </c>
      <c r="B348" s="337" t="s">
        <v>781</v>
      </c>
      <c r="C348" s="327">
        <v>61.87</v>
      </c>
      <c r="D348" s="213"/>
      <c r="E348" s="213"/>
      <c r="F348" s="289" t="str">
        <f>IF(ISNUMBER(C348),IF(OR(AND(ISBLANK(D348),ISBLANK(E348)),AND(D348="No",ISBLANK(E348))),"",IF(AND(ISBLANK(D348),ISNUMBER(E348)),Lookup!$C$11,IF(AND(D348="Yes",ISBLANK(E348)),Lookup!$C$12,IF(AND(D348="Yes",E348&gt;=C348),Lookup!$C$7,IF(AND(D348="No",E348&gt;=C348),Lookup!$C$8,IF(AND(D348="Yes",E348&lt;C348),Lookup!$C$9,IF(AND(D348="No",E348&lt;C348),Lookup!$C$10,"UnknownCase"))))))),Lookup!$C$13)</f>
        <v/>
      </c>
      <c r="G348" s="327">
        <v>61.87</v>
      </c>
      <c r="H348" s="213"/>
      <c r="I348" s="213"/>
      <c r="J348" s="298" t="str">
        <f>IF(ISNUMBER(G348),IF(OR(AND(ISBLANK(H348),ISBLANK(I348)),AND(H348="No",ISBLANK(I348))),"",IF(AND(ISBLANK(H348),ISNUMBER(I348)),Lookup!$C$11,IF(AND(H348="Yes",ISBLANK(I348)),Lookup!$C$12,IF(AND(H348="Yes",I348&gt;=G348),Lookup!$C$7,IF(AND(H348="No",I348&gt;=G348),Lookup!$C$8,IF(AND(H348="Yes",I348&lt;G348),Lookup!$C$9,IF(AND(H348="No",I348&lt;G348),Lookup!$C$10,"UnknownCase"))))))),Lookup!$C$13)</f>
        <v/>
      </c>
      <c r="L348" s="320">
        <v>61.75</v>
      </c>
      <c r="M348" s="213"/>
      <c r="N348" s="297" t="str">
        <f>IF(ISNUMBER(L348),IF(ISBLANK(M348),"",IF(M348&gt;=L348,Lookup!$C$14,Lookup!$C$15)),Lookup!$C$13)</f>
        <v/>
      </c>
      <c r="O348" s="320">
        <v>61.75</v>
      </c>
      <c r="P348" s="213"/>
      <c r="Q348" s="298" t="str">
        <f>IF(ISNUMBER(O348),IF(ISBLANK(P348),"",IF(P348&gt;=O348,Lookup!$C$14,Lookup!$C$15)),Lookup!$C$13)</f>
        <v/>
      </c>
    </row>
    <row r="349" spans="1:17" ht="15.6" x14ac:dyDescent="0.3">
      <c r="A349" s="12">
        <v>99427</v>
      </c>
      <c r="B349" s="337" t="s">
        <v>782</v>
      </c>
      <c r="C349" s="327">
        <v>47.22</v>
      </c>
      <c r="D349" s="213"/>
      <c r="E349" s="213"/>
      <c r="F349" s="289" t="str">
        <f>IF(ISNUMBER(C349),IF(OR(AND(ISBLANK(D349),ISBLANK(E349)),AND(D349="No",ISBLANK(E349))),"",IF(AND(ISBLANK(D349),ISNUMBER(E349)),Lookup!$C$11,IF(AND(D349="Yes",ISBLANK(E349)),Lookup!$C$12,IF(AND(D349="Yes",E349&gt;=C349),Lookup!$C$7,IF(AND(D349="No",E349&gt;=C349),Lookup!$C$8,IF(AND(D349="Yes",E349&lt;C349),Lookup!$C$9,IF(AND(D349="No",E349&lt;C349),Lookup!$C$10,"UnknownCase"))))))),Lookup!$C$13)</f>
        <v/>
      </c>
      <c r="G349" s="327">
        <v>47.22</v>
      </c>
      <c r="H349" s="213"/>
      <c r="I349" s="213"/>
      <c r="J349" s="298" t="str">
        <f>IF(ISNUMBER(G349),IF(OR(AND(ISBLANK(H349),ISBLANK(I349)),AND(H349="No",ISBLANK(I349))),"",IF(AND(ISBLANK(H349),ISNUMBER(I349)),Lookup!$C$11,IF(AND(H349="Yes",ISBLANK(I349)),Lookup!$C$12,IF(AND(H349="Yes",I349&gt;=G349),Lookup!$C$7,IF(AND(H349="No",I349&gt;=G349),Lookup!$C$8,IF(AND(H349="Yes",I349&lt;G349),Lookup!$C$9,IF(AND(H349="No",I349&lt;G349),Lookup!$C$10,"UnknownCase"))))))),Lookup!$C$13)</f>
        <v/>
      </c>
      <c r="L349" s="320">
        <v>50.39</v>
      </c>
      <c r="M349" s="213"/>
      <c r="N349" s="297" t="str">
        <f>IF(ISNUMBER(L349),IF(ISBLANK(M349),"",IF(M349&gt;=L349,Lookup!$C$14,Lookup!$C$15)),Lookup!$C$13)</f>
        <v/>
      </c>
      <c r="O349" s="320">
        <v>50.39</v>
      </c>
      <c r="P349" s="213"/>
      <c r="Q349" s="298" t="str">
        <f>IF(ISNUMBER(O349),IF(ISBLANK(P349),"",IF(P349&gt;=O349,Lookup!$C$14,Lookup!$C$15)),Lookup!$C$13)</f>
        <v/>
      </c>
    </row>
    <row r="350" spans="1:17" ht="24" x14ac:dyDescent="0.3">
      <c r="A350" s="333">
        <v>99429</v>
      </c>
      <c r="B350" s="335" t="s">
        <v>300</v>
      </c>
      <c r="C350" s="300" t="s">
        <v>14</v>
      </c>
      <c r="D350" s="285"/>
      <c r="E350" s="286"/>
      <c r="F350" s="289" t="str">
        <f>IF(ISNUMBER(C350),IF(OR(AND(ISBLANK(D350),ISBLANK(E350)),AND(D350="No",ISBLANK(E350))),"",IF(AND(ISBLANK(D350),ISNUMBER(E350)),Lookup!$C$11,IF(AND(D350="Yes",ISBLANK(E350)),Lookup!$C$12,IF(AND(D350="Yes",E350&gt;=C350),Lookup!$C$7,IF(AND(D350="No",E350&gt;=C350),Lookup!$C$8,IF(AND(D350="Yes",E350&lt;C350),Lookup!$C$9,IF(AND(D350="No",E350&lt;C350),Lookup!$C$10,"UnknownCase"))))))),Lookup!$C$13)</f>
        <v>No Medicare Fee Available</v>
      </c>
      <c r="G350" s="300" t="s">
        <v>14</v>
      </c>
      <c r="H350" s="285"/>
      <c r="I350" s="286"/>
      <c r="J350" s="284" t="str">
        <f>IF(ISNUMBER(G350),IF(OR(AND(ISBLANK(H350),ISBLANK(I350)),AND(H350="No",ISBLANK(I350))),"",IF(AND(ISBLANK(H350),ISNUMBER(I350)),Lookup!$C$11,IF(AND(H350="Yes",ISBLANK(I350)),Lookup!$C$12,IF(AND(H350="Yes",I350&gt;=G350),Lookup!$C$7,IF(AND(H350="No",I350&gt;=G350),Lookup!$C$8,IF(AND(H350="Yes",I350&lt;G350),Lookup!$C$9,IF(AND(H350="No",I350&lt;G350),Lookup!$C$10,"UnknownCase"))))))),Lookup!$C$13)</f>
        <v>No Medicare Fee Available</v>
      </c>
      <c r="L350" s="300" t="s">
        <v>14</v>
      </c>
      <c r="M350" s="286"/>
      <c r="N350" s="7" t="str">
        <f>IF(ISNUMBER(L350),IF(ISBLANK(M350),"",IF(M350&gt;=L350,Lookup!$C$14,Lookup!$C$15)),Lookup!$C$13)</f>
        <v>No Medicare Fee Available</v>
      </c>
      <c r="O350" s="300" t="s">
        <v>14</v>
      </c>
      <c r="P350" s="286"/>
      <c r="Q350" s="284" t="str">
        <f>IF(ISNUMBER(O350),IF(ISBLANK(P350),"",IF(P350&gt;=O350,Lookup!$C$14,Lookup!$C$15)),Lookup!$C$13)</f>
        <v>No Medicare Fee Available</v>
      </c>
    </row>
    <row r="351" spans="1:17" ht="15.6" x14ac:dyDescent="0.3">
      <c r="A351" s="12">
        <v>99437</v>
      </c>
      <c r="B351" s="337" t="s">
        <v>777</v>
      </c>
      <c r="C351" s="327">
        <v>59.57</v>
      </c>
      <c r="D351" s="213"/>
      <c r="E351" s="213"/>
      <c r="F351" s="289" t="str">
        <f>IF(ISNUMBER(C351),IF(OR(AND(ISBLANK(D351),ISBLANK(E351)),AND(D351="No",ISBLANK(E351))),"",IF(AND(ISBLANK(D351),ISNUMBER(E351)),Lookup!$C$11,IF(AND(D351="Yes",ISBLANK(E351)),Lookup!$C$12,IF(AND(D351="Yes",E351&gt;=C351),Lookup!$C$7,IF(AND(D351="No",E351&gt;=C351),Lookup!$C$8,IF(AND(D351="Yes",E351&lt;C351),Lookup!$C$9,IF(AND(D351="No",E351&lt;C351),Lookup!$C$10,"UnknownCase"))))))),Lookup!$C$13)</f>
        <v/>
      </c>
      <c r="G351" s="327">
        <v>59.57</v>
      </c>
      <c r="H351" s="213"/>
      <c r="I351" s="213"/>
      <c r="J351" s="298" t="str">
        <f>IF(ISNUMBER(G351),IF(OR(AND(ISBLANK(H351),ISBLANK(I351)),AND(H351="No",ISBLANK(I351))),"",IF(AND(ISBLANK(H351),ISNUMBER(I351)),Lookup!$C$11,IF(AND(H351="Yes",ISBLANK(I351)),Lookup!$C$12,IF(AND(H351="Yes",I351&gt;=G351),Lookup!$C$7,IF(AND(H351="No",I351&gt;=G351),Lookup!$C$8,IF(AND(H351="Yes",I351&lt;G351),Lookup!$C$9,IF(AND(H351="No",I351&lt;G351),Lookup!$C$10,"UnknownCase"))))))),Lookup!$C$13)</f>
        <v/>
      </c>
      <c r="L351" s="320">
        <v>57.58</v>
      </c>
      <c r="M351" s="213"/>
      <c r="N351" s="297" t="str">
        <f>IF(ISNUMBER(L351),IF(ISBLANK(M351),"",IF(M351&gt;=L351,Lookup!$C$14,Lookup!$C$15)),Lookup!$C$13)</f>
        <v/>
      </c>
      <c r="O351" s="320">
        <v>57.58</v>
      </c>
      <c r="P351" s="213"/>
      <c r="Q351" s="298" t="str">
        <f>IF(ISNUMBER(O351),IF(ISBLANK(P351),"",IF(P351&gt;=O351,Lookup!$C$14,Lookup!$C$15)),Lookup!$C$13)</f>
        <v/>
      </c>
    </row>
    <row r="352" spans="1:17" ht="15.6" x14ac:dyDescent="0.3">
      <c r="A352" s="12">
        <v>99439</v>
      </c>
      <c r="B352" s="337" t="s">
        <v>778</v>
      </c>
      <c r="C352" s="327">
        <v>47.88</v>
      </c>
      <c r="D352" s="213"/>
      <c r="E352" s="213"/>
      <c r="F352" s="289" t="str">
        <f>IF(ISNUMBER(C352),IF(OR(AND(ISBLANK(D352),ISBLANK(E352)),AND(D352="No",ISBLANK(E352))),"",IF(AND(ISBLANK(D352),ISNUMBER(E352)),Lookup!$C$11,IF(AND(D352="Yes",ISBLANK(E352)),Lookup!$C$12,IF(AND(D352="Yes",E352&gt;=C352),Lookup!$C$7,IF(AND(D352="No",E352&gt;=C352),Lookup!$C$8,IF(AND(D352="Yes",E352&lt;C352),Lookup!$C$9,IF(AND(D352="No",E352&lt;C352),Lookup!$C$10,"UnknownCase"))))))),Lookup!$C$13)</f>
        <v/>
      </c>
      <c r="G352" s="327">
        <v>47.88</v>
      </c>
      <c r="H352" s="213"/>
      <c r="I352" s="213"/>
      <c r="J352" s="298" t="str">
        <f>IF(ISNUMBER(G352),IF(OR(AND(ISBLANK(H352),ISBLANK(I352)),AND(H352="No",ISBLANK(I352))),"",IF(AND(ISBLANK(H352),ISNUMBER(I352)),Lookup!$C$11,IF(AND(H352="Yes",ISBLANK(I352)),Lookup!$C$12,IF(AND(H352="Yes",I352&gt;=G352),Lookup!$C$7,IF(AND(H352="No",I352&gt;=G352),Lookup!$C$8,IF(AND(H352="Yes",I352&lt;G352),Lookup!$C$9,IF(AND(H352="No",I352&lt;G352),Lookup!$C$10,"UnknownCase"))))))),Lookup!$C$13)</f>
        <v/>
      </c>
      <c r="L352" s="320">
        <v>45.89</v>
      </c>
      <c r="M352" s="213"/>
      <c r="N352" s="297" t="str">
        <f>IF(ISNUMBER(L352),IF(ISBLANK(M352),"",IF(M352&gt;=L352,Lookup!$C$14,Lookup!$C$15)),Lookup!$C$13)</f>
        <v/>
      </c>
      <c r="O352" s="320">
        <v>45.89</v>
      </c>
      <c r="P352" s="213"/>
      <c r="Q352" s="298" t="str">
        <f>IF(ISNUMBER(O352),IF(ISBLANK(P352),"",IF(P352&gt;=O352,Lookup!$C$14,Lookup!$C$15)),Lookup!$C$13)</f>
        <v/>
      </c>
    </row>
    <row r="353" spans="1:17" ht="24" x14ac:dyDescent="0.3">
      <c r="A353" s="333">
        <v>99441</v>
      </c>
      <c r="B353" s="336" t="s">
        <v>301</v>
      </c>
      <c r="C353" s="327">
        <v>56.13</v>
      </c>
      <c r="D353" s="133"/>
      <c r="E353" s="213"/>
      <c r="F353" s="289" t="str">
        <f>IF(ISNUMBER(C353),IF(OR(AND(ISBLANK(D353),ISBLANK(E353)),AND(D353="No",ISBLANK(E353))),"",IF(AND(ISBLANK(D353),ISNUMBER(E353)),Lookup!$C$11,IF(AND(D353="Yes",ISBLANK(E353)),Lookup!$C$12,IF(AND(D353="Yes",E353&gt;=C353),Lookup!$C$7,IF(AND(D353="No",E353&gt;=C353),Lookup!$C$8,IF(AND(D353="Yes",E353&lt;C353),Lookup!$C$9,IF(AND(D353="No",E353&lt;C353),Lookup!$C$10,"UnknownCase"))))))),Lookup!$C$13)</f>
        <v/>
      </c>
      <c r="G353" s="327">
        <v>56.13</v>
      </c>
      <c r="H353" s="133"/>
      <c r="I353" s="213"/>
      <c r="J353" s="284" t="str">
        <f>IF(ISNUMBER(G353),IF(OR(AND(ISBLANK(H353),ISBLANK(I353)),AND(H353="No",ISBLANK(I353))),"",IF(AND(ISBLANK(H353),ISNUMBER(I353)),Lookup!$C$11,IF(AND(H353="Yes",ISBLANK(I353)),Lookup!$C$12,IF(AND(H353="Yes",I353&gt;=G353),Lookup!$C$7,IF(AND(H353="No",I353&gt;=G353),Lookup!$C$8,IF(AND(H353="Yes",I353&lt;G353),Lookup!$C$9,IF(AND(H353="No",I353&lt;G353),Lookup!$C$10,"UnknownCase"))))))),Lookup!$C$13)</f>
        <v/>
      </c>
      <c r="L353" s="300" t="s">
        <v>14</v>
      </c>
      <c r="M353" s="286"/>
      <c r="N353" s="7" t="str">
        <f>IF(ISNUMBER(L353),IF(ISBLANK(M353),"",IF(M353&gt;=L353,Lookup!$C$14,Lookup!$C$15)),Lookup!$C$13)</f>
        <v>No Medicare Fee Available</v>
      </c>
      <c r="O353" s="300" t="s">
        <v>14</v>
      </c>
      <c r="P353" s="286"/>
      <c r="Q353" s="284" t="str">
        <f>IF(ISNUMBER(O353),IF(ISBLANK(P353),"",IF(P353&gt;=O353,Lookup!$C$14,Lookup!$C$15)),Lookup!$C$13)</f>
        <v>No Medicare Fee Available</v>
      </c>
    </row>
    <row r="354" spans="1:17" ht="24" x14ac:dyDescent="0.3">
      <c r="A354" s="333">
        <v>99442</v>
      </c>
      <c r="B354" s="335" t="s">
        <v>302</v>
      </c>
      <c r="C354" s="327">
        <v>90.42</v>
      </c>
      <c r="D354" s="133"/>
      <c r="E354" s="213"/>
      <c r="F354" s="289" t="str">
        <f>IF(ISNUMBER(C354),IF(OR(AND(ISBLANK(D354),ISBLANK(E354)),AND(D354="No",ISBLANK(E354))),"",IF(AND(ISBLANK(D354),ISNUMBER(E354)),Lookup!$C$11,IF(AND(D354="Yes",ISBLANK(E354)),Lookup!$C$12,IF(AND(D354="Yes",E354&gt;=C354),Lookup!$C$7,IF(AND(D354="No",E354&gt;=C354),Lookup!$C$8,IF(AND(D354="Yes",E354&lt;C354),Lookup!$C$9,IF(AND(D354="No",E354&lt;C354),Lookup!$C$10,"UnknownCase"))))))),Lookup!$C$13)</f>
        <v/>
      </c>
      <c r="G354" s="327">
        <v>90.42</v>
      </c>
      <c r="H354" s="133"/>
      <c r="I354" s="213"/>
      <c r="J354" s="284" t="str">
        <f>IF(ISNUMBER(G354),IF(OR(AND(ISBLANK(H354),ISBLANK(I354)),AND(H354="No",ISBLANK(I354))),"",IF(AND(ISBLANK(H354),ISNUMBER(I354)),Lookup!$C$11,IF(AND(H354="Yes",ISBLANK(I354)),Lookup!$C$12,IF(AND(H354="Yes",I354&gt;=G354),Lookup!$C$7,IF(AND(H354="No",I354&gt;=G354),Lookup!$C$8,IF(AND(H354="Yes",I354&lt;G354),Lookup!$C$9,IF(AND(H354="No",I354&lt;G354),Lookup!$C$10,"UnknownCase"))))))),Lookup!$C$13)</f>
        <v/>
      </c>
      <c r="L354" s="300" t="s">
        <v>14</v>
      </c>
      <c r="M354" s="286"/>
      <c r="N354" s="7" t="str">
        <f>IF(ISNUMBER(L354),IF(ISBLANK(M354),"",IF(M354&gt;=L354,Lookup!$C$14,Lookup!$C$15)),Lookup!$C$13)</f>
        <v>No Medicare Fee Available</v>
      </c>
      <c r="O354" s="300" t="s">
        <v>14</v>
      </c>
      <c r="P354" s="286"/>
      <c r="Q354" s="284" t="str">
        <f>IF(ISNUMBER(O354),IF(ISBLANK(P354),"",IF(P354&gt;=O354,Lookup!$C$14,Lookup!$C$15)),Lookup!$C$13)</f>
        <v>No Medicare Fee Available</v>
      </c>
    </row>
    <row r="355" spans="1:17" ht="24" x14ac:dyDescent="0.3">
      <c r="A355" s="333">
        <v>99443</v>
      </c>
      <c r="B355" s="336" t="s">
        <v>303</v>
      </c>
      <c r="C355" s="327">
        <v>128.02000000000001</v>
      </c>
      <c r="D355" s="133"/>
      <c r="E355" s="213"/>
      <c r="F355" s="289" t="str">
        <f>IF(ISNUMBER(C355),IF(OR(AND(ISBLANK(D355),ISBLANK(E355)),AND(D355="No",ISBLANK(E355))),"",IF(AND(ISBLANK(D355),ISNUMBER(E355)),Lookup!$C$11,IF(AND(D355="Yes",ISBLANK(E355)),Lookup!$C$12,IF(AND(D355="Yes",E355&gt;=C355),Lookup!$C$7,IF(AND(D355="No",E355&gt;=C355),Lookup!$C$8,IF(AND(D355="Yes",E355&lt;C355),Lookup!$C$9,IF(AND(D355="No",E355&lt;C355),Lookup!$C$10,"UnknownCase"))))))),Lookup!$C$13)</f>
        <v/>
      </c>
      <c r="G355" s="327">
        <v>128.02000000000001</v>
      </c>
      <c r="H355" s="133"/>
      <c r="I355" s="213"/>
      <c r="J355" s="284" t="str">
        <f>IF(ISNUMBER(G355),IF(OR(AND(ISBLANK(H355),ISBLANK(I355)),AND(H355="No",ISBLANK(I355))),"",IF(AND(ISBLANK(H355),ISNUMBER(I355)),Lookup!$C$11,IF(AND(H355="Yes",ISBLANK(I355)),Lookup!$C$12,IF(AND(H355="Yes",I355&gt;=G355),Lookup!$C$7,IF(AND(H355="No",I355&gt;=G355),Lookup!$C$8,IF(AND(H355="Yes",I355&lt;G355),Lookup!$C$9,IF(AND(H355="No",I355&lt;G355),Lookup!$C$10,"UnknownCase"))))))),Lookup!$C$13)</f>
        <v/>
      </c>
      <c r="L355" s="300" t="s">
        <v>14</v>
      </c>
      <c r="M355" s="286"/>
      <c r="N355" s="7" t="str">
        <f>IF(ISNUMBER(L355),IF(ISBLANK(M355),"",IF(M355&gt;=L355,Lookup!$C$14,Lookup!$C$15)),Lookup!$C$13)</f>
        <v>No Medicare Fee Available</v>
      </c>
      <c r="O355" s="300" t="s">
        <v>14</v>
      </c>
      <c r="P355" s="286"/>
      <c r="Q355" s="284" t="str">
        <f>IF(ISNUMBER(O355),IF(ISBLANK(P355),"",IF(P355&gt;=O355,Lookup!$C$14,Lookup!$C$15)),Lookup!$C$13)</f>
        <v>No Medicare Fee Available</v>
      </c>
    </row>
    <row r="356" spans="1:17" ht="15.6" x14ac:dyDescent="0.3">
      <c r="A356" s="333">
        <v>99446</v>
      </c>
      <c r="B356" s="335" t="s">
        <v>304</v>
      </c>
      <c r="C356" s="327">
        <v>17.66</v>
      </c>
      <c r="D356" s="133"/>
      <c r="E356" s="213"/>
      <c r="F356" s="289" t="str">
        <f>IF(ISNUMBER(C356),IF(OR(AND(ISBLANK(D356),ISBLANK(E356)),AND(D356="No",ISBLANK(E356))),"",IF(AND(ISBLANK(D356),ISNUMBER(E356)),Lookup!$C$11,IF(AND(D356="Yes",ISBLANK(E356)),Lookup!$C$12,IF(AND(D356="Yes",E356&gt;=C356),Lookup!$C$7,IF(AND(D356="No",E356&gt;=C356),Lookup!$C$8,IF(AND(D356="Yes",E356&lt;C356),Lookup!$C$9,IF(AND(D356="No",E356&lt;C356),Lookup!$C$10,"UnknownCase"))))))),Lookup!$C$13)</f>
        <v/>
      </c>
      <c r="G356" s="327">
        <v>17.66</v>
      </c>
      <c r="H356" s="133"/>
      <c r="I356" s="213"/>
      <c r="J356" s="284" t="str">
        <f>IF(ISNUMBER(G356),IF(OR(AND(ISBLANK(H356),ISBLANK(I356)),AND(H356="No",ISBLANK(I356))),"",IF(AND(ISBLANK(H356),ISNUMBER(I356)),Lookup!$C$11,IF(AND(H356="Yes",ISBLANK(I356)),Lookup!$C$12,IF(AND(H356="Yes",I356&gt;=G356),Lookup!$C$7,IF(AND(H356="No",I356&gt;=G356),Lookup!$C$8,IF(AND(H356="Yes",I356&lt;G356),Lookup!$C$9,IF(AND(H356="No",I356&lt;G356),Lookup!$C$10,"UnknownCase"))))))),Lookup!$C$13)</f>
        <v/>
      </c>
      <c r="L356" s="320">
        <v>17.16</v>
      </c>
      <c r="M356" s="213"/>
      <c r="N356" s="7" t="str">
        <f>IF(ISNUMBER(L356),IF(ISBLANK(M356),"",IF(M356&gt;=L356,Lookup!$C$14,Lookup!$C$15)),Lookup!$C$13)</f>
        <v/>
      </c>
      <c r="O356" s="320">
        <v>17.16</v>
      </c>
      <c r="P356" s="213"/>
      <c r="Q356" s="284" t="str">
        <f>IF(ISNUMBER(O356),IF(ISBLANK(P356),"",IF(P356&gt;=O356,Lookup!$C$14,Lookup!$C$15)),Lookup!$C$13)</f>
        <v/>
      </c>
    </row>
    <row r="357" spans="1:17" ht="15.6" x14ac:dyDescent="0.3">
      <c r="A357" s="333">
        <v>99447</v>
      </c>
      <c r="B357" s="335" t="s">
        <v>305</v>
      </c>
      <c r="C357" s="327">
        <v>35.96</v>
      </c>
      <c r="D357" s="133"/>
      <c r="E357" s="213"/>
      <c r="F357" s="289" t="str">
        <f>IF(ISNUMBER(C357),IF(OR(AND(ISBLANK(D357),ISBLANK(E357)),AND(D357="No",ISBLANK(E357))),"",IF(AND(ISBLANK(D357),ISNUMBER(E357)),Lookup!$C$11,IF(AND(D357="Yes",ISBLANK(E357)),Lookup!$C$12,IF(AND(D357="Yes",E357&gt;=C357),Lookup!$C$7,IF(AND(D357="No",E357&gt;=C357),Lookup!$C$8,IF(AND(D357="Yes",E357&lt;C357),Lookup!$C$9,IF(AND(D357="No",E357&lt;C357),Lookup!$C$10,"UnknownCase"))))))),Lookup!$C$13)</f>
        <v/>
      </c>
      <c r="G357" s="327">
        <v>35.96</v>
      </c>
      <c r="H357" s="133"/>
      <c r="I357" s="213"/>
      <c r="J357" s="284" t="str">
        <f>IF(ISNUMBER(G357),IF(OR(AND(ISBLANK(H357),ISBLANK(I357)),AND(H357="No",ISBLANK(I357))),"",IF(AND(ISBLANK(H357),ISNUMBER(I357)),Lookup!$C$11,IF(AND(H357="Yes",ISBLANK(I357)),Lookup!$C$12,IF(AND(H357="Yes",I357&gt;=G357),Lookup!$C$7,IF(AND(H357="No",I357&gt;=G357),Lookup!$C$8,IF(AND(H357="Yes",I357&lt;G357),Lookup!$C$9,IF(AND(H357="No",I357&lt;G357),Lookup!$C$10,"UnknownCase"))))))),Lookup!$C$13)</f>
        <v/>
      </c>
      <c r="L357" s="320">
        <v>34.64</v>
      </c>
      <c r="M357" s="213"/>
      <c r="N357" s="7" t="str">
        <f>IF(ISNUMBER(L357),IF(ISBLANK(M357),"",IF(M357&gt;=L357,Lookup!$C$14,Lookup!$C$15)),Lookup!$C$13)</f>
        <v/>
      </c>
      <c r="O357" s="320">
        <v>34.64</v>
      </c>
      <c r="P357" s="213"/>
      <c r="Q357" s="284" t="str">
        <f>IF(ISNUMBER(O357),IF(ISBLANK(P357),"",IF(P357&gt;=O357,Lookup!$C$14,Lookup!$C$15)),Lookup!$C$13)</f>
        <v/>
      </c>
    </row>
    <row r="358" spans="1:17" ht="15.6" x14ac:dyDescent="0.3">
      <c r="A358" s="333">
        <v>99448</v>
      </c>
      <c r="B358" s="335" t="s">
        <v>306</v>
      </c>
      <c r="C358" s="327">
        <v>53.3</v>
      </c>
      <c r="D358" s="133"/>
      <c r="E358" s="213"/>
      <c r="F358" s="289" t="str">
        <f>IF(ISNUMBER(C358),IF(OR(AND(ISBLANK(D358),ISBLANK(E358)),AND(D358="No",ISBLANK(E358))),"",IF(AND(ISBLANK(D358),ISNUMBER(E358)),Lookup!$C$11,IF(AND(D358="Yes",ISBLANK(E358)),Lookup!$C$12,IF(AND(D358="Yes",E358&gt;=C358),Lookup!$C$7,IF(AND(D358="No",E358&gt;=C358),Lookup!$C$8,IF(AND(D358="Yes",E358&lt;C358),Lookup!$C$9,IF(AND(D358="No",E358&lt;C358),Lookup!$C$10,"UnknownCase"))))))),Lookup!$C$13)</f>
        <v/>
      </c>
      <c r="G358" s="327">
        <v>53.3</v>
      </c>
      <c r="H358" s="133"/>
      <c r="I358" s="213"/>
      <c r="J358" s="284" t="str">
        <f>IF(ISNUMBER(G358),IF(OR(AND(ISBLANK(H358),ISBLANK(I358)),AND(H358="No",ISBLANK(I358))),"",IF(AND(ISBLANK(H358),ISNUMBER(I358)),Lookup!$C$11,IF(AND(H358="Yes",ISBLANK(I358)),Lookup!$C$12,IF(AND(H358="Yes",I358&gt;=G358),Lookup!$C$7,IF(AND(H358="No",I358&gt;=G358),Lookup!$C$8,IF(AND(H358="Yes",I358&lt;G358),Lookup!$C$9,IF(AND(H358="No",I358&lt;G358),Lookup!$C$10,"UnknownCase"))))))),Lookup!$C$13)</f>
        <v/>
      </c>
      <c r="L358" s="320">
        <v>51.49</v>
      </c>
      <c r="M358" s="213"/>
      <c r="N358" s="7" t="str">
        <f>IF(ISNUMBER(L358),IF(ISBLANK(M358),"",IF(M358&gt;=L358,Lookup!$C$14,Lookup!$C$15)),Lookup!$C$13)</f>
        <v/>
      </c>
      <c r="O358" s="320">
        <v>51.49</v>
      </c>
      <c r="P358" s="213"/>
      <c r="Q358" s="284" t="str">
        <f>IF(ISNUMBER(O358),IF(ISBLANK(P358),"",IF(P358&gt;=O358,Lookup!$C$14,Lookup!$C$15)),Lookup!$C$13)</f>
        <v/>
      </c>
    </row>
    <row r="359" spans="1:17" ht="15.6" x14ac:dyDescent="0.3">
      <c r="A359" s="333">
        <v>99449</v>
      </c>
      <c r="B359" s="335" t="s">
        <v>307</v>
      </c>
      <c r="C359" s="327">
        <v>70.97</v>
      </c>
      <c r="D359" s="133"/>
      <c r="E359" s="213"/>
      <c r="F359" s="289" t="str">
        <f>IF(ISNUMBER(C359),IF(OR(AND(ISBLANK(D359),ISBLANK(E359)),AND(D359="No",ISBLANK(E359))),"",IF(AND(ISBLANK(D359),ISNUMBER(E359)),Lookup!$C$11,IF(AND(D359="Yes",ISBLANK(E359)),Lookup!$C$12,IF(AND(D359="Yes",E359&gt;=C359),Lookup!$C$7,IF(AND(D359="No",E359&gt;=C359),Lookup!$C$8,IF(AND(D359="Yes",E359&lt;C359),Lookup!$C$9,IF(AND(D359="No",E359&lt;C359),Lookup!$C$10,"UnknownCase"))))))),Lookup!$C$13)</f>
        <v/>
      </c>
      <c r="G359" s="327">
        <v>70.97</v>
      </c>
      <c r="H359" s="133"/>
      <c r="I359" s="213"/>
      <c r="J359" s="284" t="str">
        <f>IF(ISNUMBER(G359),IF(OR(AND(ISBLANK(H359),ISBLANK(I359)),AND(H359="No",ISBLANK(I359))),"",IF(AND(ISBLANK(H359),ISNUMBER(I359)),Lookup!$C$11,IF(AND(H359="Yes",ISBLANK(I359)),Lookup!$C$12,IF(AND(H359="Yes",I359&gt;=G359),Lookup!$C$7,IF(AND(H359="No",I359&gt;=G359),Lookup!$C$8,IF(AND(H359="Yes",I359&lt;G359),Lookup!$C$9,IF(AND(H359="No",I359&lt;G359),Lookup!$C$10,"UnknownCase"))))))),Lookup!$C$13)</f>
        <v/>
      </c>
      <c r="L359" s="320">
        <v>69.59</v>
      </c>
      <c r="M359" s="213"/>
      <c r="N359" s="7" t="str">
        <f>IF(ISNUMBER(L359),IF(ISBLANK(M359),"",IF(M359&gt;=L359,Lookup!$C$14,Lookup!$C$15)),Lookup!$C$13)</f>
        <v/>
      </c>
      <c r="O359" s="320">
        <v>69.59</v>
      </c>
      <c r="P359" s="213"/>
      <c r="Q359" s="284" t="str">
        <f>IF(ISNUMBER(O359),IF(ISBLANK(P359),"",IF(P359&gt;=O359,Lookup!$C$14,Lookup!$C$15)),Lookup!$C$13)</f>
        <v/>
      </c>
    </row>
    <row r="360" spans="1:17" ht="15.6" x14ac:dyDescent="0.3">
      <c r="A360" s="330">
        <v>99451</v>
      </c>
      <c r="B360" s="335" t="s">
        <v>308</v>
      </c>
      <c r="C360" s="327">
        <v>34.67</v>
      </c>
      <c r="D360" s="133"/>
      <c r="E360" s="213"/>
      <c r="F360" s="289" t="str">
        <f>IF(ISNUMBER(C360),IF(OR(AND(ISBLANK(D360),ISBLANK(E360)),AND(D360="No",ISBLANK(E360))),"",IF(AND(ISBLANK(D360),ISNUMBER(E360)),Lookup!$C$11,IF(AND(D360="Yes",ISBLANK(E360)),Lookup!$C$12,IF(AND(D360="Yes",E360&gt;=C360),Lookup!$C$7,IF(AND(D360="No",E360&gt;=C360),Lookup!$C$8,IF(AND(D360="Yes",E360&lt;C360),Lookup!$C$9,IF(AND(D360="No",E360&lt;C360),Lookup!$C$10,"UnknownCase"))))))),Lookup!$C$13)</f>
        <v/>
      </c>
      <c r="G360" s="327">
        <v>34.67</v>
      </c>
      <c r="H360" s="133"/>
      <c r="I360" s="213"/>
      <c r="J360" s="284" t="str">
        <f>IF(ISNUMBER(G360),IF(OR(AND(ISBLANK(H360),ISBLANK(I360)),AND(H360="No",ISBLANK(I360))),"",IF(AND(ISBLANK(H360),ISNUMBER(I360)),Lookup!$C$11,IF(AND(H360="Yes",ISBLANK(I360)),Lookup!$C$12,IF(AND(H360="Yes",I360&gt;=G360),Lookup!$C$7,IF(AND(H360="No",I360&gt;=G360),Lookup!$C$8,IF(AND(H360="Yes",I360&lt;G360),Lookup!$C$9,IF(AND(H360="No",I360&lt;G360),Lookup!$C$10,"UnknownCase"))))))),Lookup!$C$13)</f>
        <v/>
      </c>
      <c r="L360" s="320">
        <v>33.06</v>
      </c>
      <c r="M360" s="213"/>
      <c r="N360" s="7" t="str">
        <f>IF(ISNUMBER(L360),IF(ISBLANK(M360),"",IF(M360&gt;=L360,Lookup!$C$14,Lookup!$C$15)),Lookup!$C$13)</f>
        <v/>
      </c>
      <c r="O360" s="320">
        <v>33.06</v>
      </c>
      <c r="P360" s="213"/>
      <c r="Q360" s="284" t="str">
        <f>IF(ISNUMBER(O360),IF(ISBLANK(P360),"",IF(P360&gt;=O360,Lookup!$C$14,Lookup!$C$15)),Lookup!$C$13)</f>
        <v/>
      </c>
    </row>
    <row r="361" spans="1:17" ht="24" x14ac:dyDescent="0.3">
      <c r="A361" s="330">
        <v>99452</v>
      </c>
      <c r="B361" s="335" t="s">
        <v>309</v>
      </c>
      <c r="C361" s="327">
        <v>33.69</v>
      </c>
      <c r="D361" s="133"/>
      <c r="E361" s="213"/>
      <c r="F361" s="289" t="str">
        <f>IF(ISNUMBER(C361),IF(OR(AND(ISBLANK(D361),ISBLANK(E361)),AND(D361="No",ISBLANK(E361))),"",IF(AND(ISBLANK(D361),ISNUMBER(E361)),Lookup!$C$11,IF(AND(D361="Yes",ISBLANK(E361)),Lookup!$C$12,IF(AND(D361="Yes",E361&gt;=C361),Lookup!$C$7,IF(AND(D361="No",E361&gt;=C361),Lookup!$C$8,IF(AND(D361="Yes",E361&lt;C361),Lookup!$C$9,IF(AND(D361="No",E361&lt;C361),Lookup!$C$10,"UnknownCase"))))))),Lookup!$C$13)</f>
        <v/>
      </c>
      <c r="G361" s="327">
        <v>33.69</v>
      </c>
      <c r="H361" s="133"/>
      <c r="I361" s="213"/>
      <c r="J361" s="284" t="str">
        <f>IF(ISNUMBER(G361),IF(OR(AND(ISBLANK(H361),ISBLANK(I361)),AND(H361="No",ISBLANK(I361))),"",IF(AND(ISBLANK(H361),ISNUMBER(I361)),Lookup!$C$11,IF(AND(H361="Yes",ISBLANK(I361)),Lookup!$C$12,IF(AND(H361="Yes",I361&gt;=G361),Lookup!$C$7,IF(AND(H361="No",I361&gt;=G361),Lookup!$C$8,IF(AND(H361="Yes",I361&lt;G361),Lookup!$C$9,IF(AND(H361="No",I361&lt;G361),Lookup!$C$10,"UnknownCase"))))))),Lookup!$C$13)</f>
        <v/>
      </c>
      <c r="L361" s="320">
        <v>33.700000000000003</v>
      </c>
      <c r="M361" s="213"/>
      <c r="N361" s="7" t="str">
        <f>IF(ISNUMBER(L361),IF(ISBLANK(M361),"",IF(M361&gt;=L361,Lookup!$C$14,Lookup!$C$15)),Lookup!$C$13)</f>
        <v/>
      </c>
      <c r="O361" s="320">
        <v>33.700000000000003</v>
      </c>
      <c r="P361" s="213"/>
      <c r="Q361" s="284" t="str">
        <f>IF(ISNUMBER(O361),IF(ISBLANK(P361),"",IF(P361&gt;=O361,Lookup!$C$14,Lookup!$C$15)),Lookup!$C$13)</f>
        <v/>
      </c>
    </row>
    <row r="362" spans="1:17" ht="15.6" x14ac:dyDescent="0.3">
      <c r="A362" s="330">
        <v>99453</v>
      </c>
      <c r="B362" s="335" t="s">
        <v>310</v>
      </c>
      <c r="C362" s="327">
        <v>19.78</v>
      </c>
      <c r="D362" s="133"/>
      <c r="E362" s="213"/>
      <c r="F362" s="289" t="str">
        <f>IF(ISNUMBER(C362),IF(OR(AND(ISBLANK(D362),ISBLANK(E362)),AND(D362="No",ISBLANK(E362))),"",IF(AND(ISBLANK(D362),ISNUMBER(E362)),Lookup!$C$11,IF(AND(D362="Yes",ISBLANK(E362)),Lookup!$C$12,IF(AND(D362="Yes",E362&gt;=C362),Lookup!$C$7,IF(AND(D362="No",E362&gt;=C362),Lookup!$C$8,IF(AND(D362="Yes",E362&lt;C362),Lookup!$C$9,IF(AND(D362="No",E362&lt;C362),Lookup!$C$10,"UnknownCase"))))))),Lookup!$C$13)</f>
        <v/>
      </c>
      <c r="G362" s="327">
        <v>19.78</v>
      </c>
      <c r="H362" s="133"/>
      <c r="I362" s="213"/>
      <c r="J362" s="284" t="str">
        <f>IF(ISNUMBER(G362),IF(OR(AND(ISBLANK(H362),ISBLANK(I362)),AND(H362="No",ISBLANK(I362))),"",IF(AND(ISBLANK(H362),ISNUMBER(I362)),Lookup!$C$11,IF(AND(H362="Yes",ISBLANK(I362)),Lookup!$C$12,IF(AND(H362="Yes",I362&gt;=G362),Lookup!$C$7,IF(AND(H362="No",I362&gt;=G362),Lookup!$C$8,IF(AND(H362="Yes",I362&lt;G362),Lookup!$C$9,IF(AND(H362="No",I362&lt;G362),Lookup!$C$10,"UnknownCase"))))))),Lookup!$C$13)</f>
        <v/>
      </c>
      <c r="L362" s="320">
        <v>19.55</v>
      </c>
      <c r="M362" s="213"/>
      <c r="N362" s="7" t="str">
        <f>IF(ISNUMBER(L362),IF(ISBLANK(M362),"",IF(M362&gt;=L362,Lookup!$C$14,Lookup!$C$15)),Lookup!$C$13)</f>
        <v/>
      </c>
      <c r="O362" s="320">
        <v>19.55</v>
      </c>
      <c r="P362" s="213"/>
      <c r="Q362" s="284" t="str">
        <f>IF(ISNUMBER(O362),IF(ISBLANK(P362),"",IF(P362&gt;=O362,Lookup!$C$14,Lookup!$C$15)),Lookup!$C$13)</f>
        <v/>
      </c>
    </row>
    <row r="363" spans="1:17" ht="15.6" x14ac:dyDescent="0.3">
      <c r="A363" s="330">
        <v>99454</v>
      </c>
      <c r="B363" s="335" t="s">
        <v>311</v>
      </c>
      <c r="C363" s="327">
        <v>46.88</v>
      </c>
      <c r="D363" s="133"/>
      <c r="E363" s="213"/>
      <c r="F363" s="289" t="str">
        <f>IF(ISNUMBER(C363),IF(OR(AND(ISBLANK(D363),ISBLANK(E363)),AND(D363="No",ISBLANK(E363))),"",IF(AND(ISBLANK(D363),ISNUMBER(E363)),Lookup!$C$11,IF(AND(D363="Yes",ISBLANK(E363)),Lookup!$C$12,IF(AND(D363="Yes",E363&gt;=C363),Lookup!$C$7,IF(AND(D363="No",E363&gt;=C363),Lookup!$C$8,IF(AND(D363="Yes",E363&lt;C363),Lookup!$C$9,IF(AND(D363="No",E363&lt;C363),Lookup!$C$10,"UnknownCase"))))))),Lookup!$C$13)</f>
        <v/>
      </c>
      <c r="G363" s="327">
        <v>46.88</v>
      </c>
      <c r="H363" s="133"/>
      <c r="I363" s="213"/>
      <c r="J363" s="284" t="str">
        <f>IF(ISNUMBER(G363),IF(OR(AND(ISBLANK(H363),ISBLANK(I363)),AND(H363="No",ISBLANK(I363))),"",IF(AND(ISBLANK(H363),ISNUMBER(I363)),Lookup!$C$11,IF(AND(H363="Yes",ISBLANK(I363)),Lookup!$C$12,IF(AND(H363="Yes",I363&gt;=G363),Lookup!$C$7,IF(AND(H363="No",I363&gt;=G363),Lookup!$C$8,IF(AND(H363="Yes",I363&lt;G363),Lookup!$C$9,IF(AND(H363="No",I363&lt;G363),Lookup!$C$10,"UnknownCase"))))))),Lookup!$C$13)</f>
        <v/>
      </c>
      <c r="L363" s="320">
        <v>42.66</v>
      </c>
      <c r="M363" s="213"/>
      <c r="N363" s="7" t="str">
        <f>IF(ISNUMBER(L363),IF(ISBLANK(M363),"",IF(M363&gt;=L363,Lookup!$C$14,Lookup!$C$15)),Lookup!$C$13)</f>
        <v/>
      </c>
      <c r="O363" s="320">
        <v>42.66</v>
      </c>
      <c r="P363" s="213"/>
      <c r="Q363" s="284" t="str">
        <f>IF(ISNUMBER(O363),IF(ISBLANK(P363),"",IF(P363&gt;=O363,Lookup!$C$14,Lookup!$C$15)),Lookup!$C$13)</f>
        <v/>
      </c>
    </row>
    <row r="364" spans="1:17" ht="15.6" x14ac:dyDescent="0.3">
      <c r="A364" s="330">
        <v>99455</v>
      </c>
      <c r="B364" s="335" t="s">
        <v>312</v>
      </c>
      <c r="C364" s="327">
        <v>0</v>
      </c>
      <c r="D364" s="133"/>
      <c r="E364" s="213"/>
      <c r="F364" s="289" t="str">
        <f>IF(ISNUMBER(C364),IF(OR(AND(ISBLANK(D364),ISBLANK(E364)),AND(D364="No",ISBLANK(E364))),"",IF(AND(ISBLANK(D364),ISNUMBER(E364)),Lookup!$C$11,IF(AND(D364="Yes",ISBLANK(E364)),Lookup!$C$12,IF(AND(D364="Yes",E364&gt;=C364),Lookup!$C$7,IF(AND(D364="No",E364&gt;=C364),Lookup!$C$8,IF(AND(D364="Yes",E364&lt;C364),Lookup!$C$9,IF(AND(D364="No",E364&lt;C364),Lookup!$C$10,"UnknownCase"))))))),Lookup!$C$13)</f>
        <v/>
      </c>
      <c r="G364" s="327">
        <v>0</v>
      </c>
      <c r="H364" s="133"/>
      <c r="I364" s="213"/>
      <c r="J364" s="284" t="str">
        <f>IF(ISNUMBER(G364),IF(OR(AND(ISBLANK(H364),ISBLANK(I364)),AND(H364="No",ISBLANK(I364))),"",IF(AND(ISBLANK(H364),ISNUMBER(I364)),Lookup!$C$11,IF(AND(H364="Yes",ISBLANK(I364)),Lookup!$C$12,IF(AND(H364="Yes",I364&gt;=G364),Lookup!$C$7,IF(AND(H364="No",I364&gt;=G364),Lookup!$C$8,IF(AND(H364="Yes",I364&lt;G364),Lookup!$C$9,IF(AND(H364="No",I364&lt;G364),Lookup!$C$10,"UnknownCase"))))))),Lookup!$C$13)</f>
        <v/>
      </c>
      <c r="L364" s="320">
        <v>0</v>
      </c>
      <c r="M364" s="213"/>
      <c r="N364" s="7" t="str">
        <f>IF(ISNUMBER(L364),IF(ISBLANK(M364),"",IF(M364&gt;=L364,Lookup!$C$14,Lookup!$C$15)),Lookup!$C$13)</f>
        <v/>
      </c>
      <c r="O364" s="320">
        <v>0</v>
      </c>
      <c r="P364" s="213"/>
      <c r="Q364" s="284" t="str">
        <f>IF(ISNUMBER(O364),IF(ISBLANK(P364),"",IF(P364&gt;=O364,Lookup!$C$14,Lookup!$C$15)),Lookup!$C$13)</f>
        <v/>
      </c>
    </row>
    <row r="365" spans="1:17" ht="15.6" x14ac:dyDescent="0.3">
      <c r="A365" s="330">
        <v>99456</v>
      </c>
      <c r="B365" s="335" t="s">
        <v>313</v>
      </c>
      <c r="C365" s="327">
        <v>0</v>
      </c>
      <c r="D365" s="133"/>
      <c r="E365" s="213"/>
      <c r="F365" s="289" t="str">
        <f>IF(ISNUMBER(C365),IF(OR(AND(ISBLANK(D365),ISBLANK(E365)),AND(D365="No",ISBLANK(E365))),"",IF(AND(ISBLANK(D365),ISNUMBER(E365)),Lookup!$C$11,IF(AND(D365="Yes",ISBLANK(E365)),Lookup!$C$12,IF(AND(D365="Yes",E365&gt;=C365),Lookup!$C$7,IF(AND(D365="No",E365&gt;=C365),Lookup!$C$8,IF(AND(D365="Yes",E365&lt;C365),Lookup!$C$9,IF(AND(D365="No",E365&lt;C365),Lookup!$C$10,"UnknownCase"))))))),Lookup!$C$13)</f>
        <v/>
      </c>
      <c r="G365" s="327">
        <v>0</v>
      </c>
      <c r="H365" s="133"/>
      <c r="I365" s="213"/>
      <c r="J365" s="284" t="str">
        <f>IF(ISNUMBER(G365),IF(OR(AND(ISBLANK(H365),ISBLANK(I365)),AND(H365="No",ISBLANK(I365))),"",IF(AND(ISBLANK(H365),ISNUMBER(I365)),Lookup!$C$11,IF(AND(H365="Yes",ISBLANK(I365)),Lookup!$C$12,IF(AND(H365="Yes",I365&gt;=G365),Lookup!$C$7,IF(AND(H365="No",I365&gt;=G365),Lookup!$C$8,IF(AND(H365="Yes",I365&lt;G365),Lookup!$C$9,IF(AND(H365="No",I365&lt;G365),Lookup!$C$10,"UnknownCase"))))))),Lookup!$C$13)</f>
        <v/>
      </c>
      <c r="L365" s="320">
        <v>0</v>
      </c>
      <c r="M365" s="213"/>
      <c r="N365" s="7" t="str">
        <f>IF(ISNUMBER(L365),IF(ISBLANK(M365),"",IF(M365&gt;=L365,Lookup!$C$14,Lookup!$C$15)),Lookup!$C$13)</f>
        <v/>
      </c>
      <c r="O365" s="320">
        <v>0</v>
      </c>
      <c r="P365" s="213"/>
      <c r="Q365" s="284" t="str">
        <f>IF(ISNUMBER(O365),IF(ISBLANK(P365),"",IF(P365&gt;=O365,Lookup!$C$14,Lookup!$C$15)),Lookup!$C$13)</f>
        <v/>
      </c>
    </row>
    <row r="366" spans="1:17" ht="15.6" x14ac:dyDescent="0.3">
      <c r="A366" s="330">
        <v>99457</v>
      </c>
      <c r="B366" s="335" t="s">
        <v>314</v>
      </c>
      <c r="C366" s="327">
        <v>48.83</v>
      </c>
      <c r="D366" s="133"/>
      <c r="E366" s="213"/>
      <c r="F366" s="289" t="str">
        <f>IF(ISNUMBER(C366),IF(OR(AND(ISBLANK(D366),ISBLANK(E366)),AND(D366="No",ISBLANK(E366))),"",IF(AND(ISBLANK(D366),ISNUMBER(E366)),Lookup!$C$11,IF(AND(D366="Yes",ISBLANK(E366)),Lookup!$C$12,IF(AND(D366="Yes",E366&gt;=C366),Lookup!$C$7,IF(AND(D366="No",E366&gt;=C366),Lookup!$C$8,IF(AND(D366="Yes",E366&lt;C366),Lookup!$C$9,IF(AND(D366="No",E366&lt;C366),Lookup!$C$10,"UnknownCase"))))))),Lookup!$C$13)</f>
        <v/>
      </c>
      <c r="G366" s="327">
        <v>48.83</v>
      </c>
      <c r="H366" s="133"/>
      <c r="I366" s="213"/>
      <c r="J366" s="284" t="str">
        <f>IF(ISNUMBER(G366),IF(OR(AND(ISBLANK(H366),ISBLANK(I366)),AND(H366="No",ISBLANK(I366))),"",IF(AND(ISBLANK(H366),ISNUMBER(I366)),Lookup!$C$11,IF(AND(H366="Yes",ISBLANK(I366)),Lookup!$C$12,IF(AND(H366="Yes",I366&gt;=G366),Lookup!$C$7,IF(AND(H366="No",I366&gt;=G366),Lookup!$C$8,IF(AND(H366="Yes",I366&lt;G366),Lookup!$C$9,IF(AND(H366="No",I366&lt;G366),Lookup!$C$10,"UnknownCase"))))))),Lookup!$C$13)</f>
        <v/>
      </c>
      <c r="L366" s="320">
        <v>47.77</v>
      </c>
      <c r="M366" s="213"/>
      <c r="N366" s="7" t="str">
        <f>IF(ISNUMBER(L366),IF(ISBLANK(M366),"",IF(M366&gt;=L366,Lookup!$C$14,Lookup!$C$15)),Lookup!$C$13)</f>
        <v/>
      </c>
      <c r="O366" s="320">
        <v>47.77</v>
      </c>
      <c r="P366" s="213"/>
      <c r="Q366" s="284" t="str">
        <f>IF(ISNUMBER(O366),IF(ISBLANK(P366),"",IF(P366&gt;=O366,Lookup!$C$14,Lookup!$C$15)),Lookup!$C$13)</f>
        <v/>
      </c>
    </row>
    <row r="367" spans="1:17" ht="24" x14ac:dyDescent="0.3">
      <c r="A367" s="330">
        <v>99458</v>
      </c>
      <c r="B367" s="335" t="s">
        <v>315</v>
      </c>
      <c r="C367" s="327">
        <v>39.25</v>
      </c>
      <c r="D367" s="133"/>
      <c r="E367" s="213"/>
      <c r="F367" s="289" t="str">
        <f>IF(ISNUMBER(C367),IF(OR(AND(ISBLANK(D367),ISBLANK(E367)),AND(D367="No",ISBLANK(E367))),"",IF(AND(ISBLANK(D367),ISNUMBER(E367)),Lookup!$C$11,IF(AND(D367="Yes",ISBLANK(E367)),Lookup!$C$12,IF(AND(D367="Yes",E367&gt;=C367),Lookup!$C$7,IF(AND(D367="No",E367&gt;=C367),Lookup!$C$8,IF(AND(D367="Yes",E367&lt;C367),Lookup!$C$9,IF(AND(D367="No",E367&lt;C367),Lookup!$C$10,"UnknownCase"))))))),Lookup!$C$13)</f>
        <v/>
      </c>
      <c r="G367" s="327">
        <v>39.25</v>
      </c>
      <c r="H367" s="133"/>
      <c r="I367" s="213"/>
      <c r="J367" s="284" t="str">
        <f>IF(ISNUMBER(G367),IF(OR(AND(ISBLANK(H367),ISBLANK(I367)),AND(H367="No",ISBLANK(I367))),"",IF(AND(ISBLANK(H367),ISNUMBER(I367)),Lookup!$C$11,IF(AND(H367="Yes",ISBLANK(I367)),Lookup!$C$12,IF(AND(H367="Yes",I367&gt;=G367),Lookup!$C$7,IF(AND(H367="No",I367&gt;=G367),Lookup!$C$8,IF(AND(H367="Yes",I367&lt;G367),Lookup!$C$9,IF(AND(H367="No",I367&lt;G367),Lookup!$C$10,"UnknownCase"))))))),Lookup!$C$13)</f>
        <v/>
      </c>
      <c r="L367" s="320">
        <v>38.46</v>
      </c>
      <c r="M367" s="213"/>
      <c r="N367" s="7" t="str">
        <f>IF(ISNUMBER(L367),IF(ISBLANK(M367),"",IF(M367&gt;=L367,Lookup!$C$14,Lookup!$C$15)),Lookup!$C$13)</f>
        <v/>
      </c>
      <c r="O367" s="320">
        <v>38.46</v>
      </c>
      <c r="P367" s="213"/>
      <c r="Q367" s="284" t="str">
        <f>IF(ISNUMBER(O367),IF(ISBLANK(P367),"",IF(P367&gt;=O367,Lookup!$C$14,Lookup!$C$15)),Lookup!$C$13)</f>
        <v/>
      </c>
    </row>
    <row r="368" spans="1:17" ht="15.6" x14ac:dyDescent="0.3">
      <c r="A368" s="12">
        <v>99459</v>
      </c>
      <c r="B368" s="337" t="s">
        <v>726</v>
      </c>
      <c r="C368" s="327">
        <v>22.45</v>
      </c>
      <c r="D368" s="213"/>
      <c r="E368" s="213"/>
      <c r="F368" s="289" t="str">
        <f>IF(ISNUMBER(C368),IF(OR(AND(ISBLANK(D368),ISBLANK(E368)),AND(D368="No",ISBLANK(E368))),"",IF(AND(ISBLANK(D368),ISNUMBER(E368)),Lookup!$C$11,IF(AND(D368="Yes",ISBLANK(E368)),Lookup!$C$12,IF(AND(D368="Yes",E368&gt;=C368),Lookup!$C$7,IF(AND(D368="No",E368&gt;=C368),Lookup!$C$8,IF(AND(D368="Yes",E368&lt;C368),Lookup!$C$9,IF(AND(D368="No",E368&lt;C368),Lookup!$C$10,"UnknownCase"))))))),Lookup!$C$13)</f>
        <v/>
      </c>
      <c r="G368" s="327">
        <v>22.45</v>
      </c>
      <c r="H368" s="213"/>
      <c r="I368" s="213"/>
      <c r="J368" s="298" t="str">
        <f>IF(ISNUMBER(G368),IF(OR(AND(ISBLANK(H368),ISBLANK(I368)),AND(H368="No",ISBLANK(I368))),"",IF(AND(ISBLANK(H368),ISNUMBER(I368)),Lookup!$C$11,IF(AND(H368="Yes",ISBLANK(I368)),Lookup!$C$12,IF(AND(H368="Yes",I368&gt;=G368),Lookup!$C$7,IF(AND(H368="No",I368&gt;=G368),Lookup!$C$8,IF(AND(H368="Yes",I368&lt;G368),Lookup!$C$9,IF(AND(H368="No",I368&lt;G368),Lookup!$C$10,"UnknownCase"))))))),Lookup!$C$13)</f>
        <v/>
      </c>
      <c r="L368" s="317">
        <v>20.54</v>
      </c>
      <c r="M368" s="213"/>
      <c r="N368" s="297" t="str">
        <f>IF(ISNUMBER(L368),IF(ISBLANK(M368),"",IF(M368&gt;=L368,Lookup!$C$14,Lookup!$C$15)),Lookup!$C$13)</f>
        <v/>
      </c>
      <c r="O368" s="317">
        <v>20.54</v>
      </c>
      <c r="P368" s="213"/>
      <c r="Q368" s="298" t="str">
        <f>IF(ISNUMBER(O368),IF(ISBLANK(P368),"",IF(P368&gt;=O368,Lookup!$C$14,Lookup!$C$15)),Lookup!$C$13)</f>
        <v/>
      </c>
    </row>
    <row r="369" spans="1:17" ht="15.6" x14ac:dyDescent="0.3">
      <c r="A369" s="333">
        <v>99483</v>
      </c>
      <c r="B369" s="335" t="s">
        <v>316</v>
      </c>
      <c r="C369" s="327">
        <v>272.24</v>
      </c>
      <c r="D369" s="133"/>
      <c r="E369" s="213"/>
      <c r="F369" s="289" t="str">
        <f>IF(ISNUMBER(C369),IF(OR(AND(ISBLANK(D369),ISBLANK(E369)),AND(D369="No",ISBLANK(E369))),"",IF(AND(ISBLANK(D369),ISNUMBER(E369)),Lookup!$C$11,IF(AND(D369="Yes",ISBLANK(E369)),Lookup!$C$12,IF(AND(D369="Yes",E369&gt;=C369),Lookup!$C$7,IF(AND(D369="No",E369&gt;=C369),Lookup!$C$8,IF(AND(D369="Yes",E369&lt;C369),Lookup!$C$9,IF(AND(D369="No",E369&lt;C369),Lookup!$C$10,"UnknownCase"))))))),Lookup!$C$13)</f>
        <v/>
      </c>
      <c r="G369" s="327">
        <v>272.24</v>
      </c>
      <c r="H369" s="133"/>
      <c r="I369" s="213"/>
      <c r="J369" s="284" t="str">
        <f>IF(ISNUMBER(G369),IF(OR(AND(ISBLANK(H369),ISBLANK(I369)),AND(H369="No",ISBLANK(I369))),"",IF(AND(ISBLANK(H369),ISNUMBER(I369)),Lookup!$C$11,IF(AND(H369="Yes",ISBLANK(I369)),Lookup!$C$12,IF(AND(H369="Yes",I369&gt;=G369),Lookup!$C$7,IF(AND(H369="No",I369&gt;=G369),Lookup!$C$8,IF(AND(H369="Yes",I369&lt;G369),Lookup!$C$9,IF(AND(H369="No",I369&lt;G369),Lookup!$C$10,"UnknownCase"))))))),Lookup!$C$13)</f>
        <v/>
      </c>
      <c r="L369" s="320">
        <v>265.82</v>
      </c>
      <c r="M369" s="213"/>
      <c r="N369" s="7" t="str">
        <f>IF(ISNUMBER(L369),IF(ISBLANK(M369),"",IF(M369&gt;=L369,Lookup!$C$14,Lookup!$C$15)),Lookup!$C$13)</f>
        <v/>
      </c>
      <c r="O369" s="320">
        <v>265.82</v>
      </c>
      <c r="P369" s="213"/>
      <c r="Q369" s="284" t="str">
        <f>IF(ISNUMBER(O369),IF(ISBLANK(P369),"",IF(P369&gt;=O369,Lookup!$C$14,Lookup!$C$15)),Lookup!$C$13)</f>
        <v/>
      </c>
    </row>
    <row r="370" spans="1:17" ht="15.6" x14ac:dyDescent="0.3">
      <c r="A370" s="330">
        <v>99484</v>
      </c>
      <c r="B370" s="335" t="s">
        <v>317</v>
      </c>
      <c r="C370" s="327">
        <v>54.93</v>
      </c>
      <c r="D370" s="133"/>
      <c r="E370" s="213"/>
      <c r="F370" s="289" t="str">
        <f>IF(ISNUMBER(C370),IF(OR(AND(ISBLANK(D370),ISBLANK(E370)),AND(D370="No",ISBLANK(E370))),"",IF(AND(ISBLANK(D370),ISNUMBER(E370)),Lookup!$C$11,IF(AND(D370="Yes",ISBLANK(E370)),Lookup!$C$12,IF(AND(D370="Yes",E370&gt;=C370),Lookup!$C$7,IF(AND(D370="No",E370&gt;=C370),Lookup!$C$8,IF(AND(D370="Yes",E370&lt;C370),Lookup!$C$9,IF(AND(D370="No",E370&lt;C370),Lookup!$C$10,"UnknownCase"))))))),Lookup!$C$13)</f>
        <v/>
      </c>
      <c r="G370" s="327">
        <v>54.93</v>
      </c>
      <c r="H370" s="133"/>
      <c r="I370" s="213"/>
      <c r="J370" s="284" t="str">
        <f>IF(ISNUMBER(G370),IF(OR(AND(ISBLANK(H370),ISBLANK(I370)),AND(H370="No",ISBLANK(I370))),"",IF(AND(ISBLANK(H370),ISNUMBER(I370)),Lookup!$C$11,IF(AND(H370="Yes",ISBLANK(I370)),Lookup!$C$12,IF(AND(H370="Yes",I370&gt;=G370),Lookup!$C$7,IF(AND(H370="No",I370&gt;=G370),Lookup!$C$8,IF(AND(H370="Yes",I370&lt;G370),Lookup!$C$9,IF(AND(H370="No",I370&lt;G370),Lookup!$C$10,"UnknownCase"))))))),Lookup!$C$13)</f>
        <v/>
      </c>
      <c r="L370" s="320">
        <v>53.07</v>
      </c>
      <c r="M370" s="213"/>
      <c r="N370" s="7" t="str">
        <f>IF(ISNUMBER(L370),IF(ISBLANK(M370),"",IF(M370&gt;=L370,Lookup!$C$14,Lookup!$C$15)),Lookup!$C$13)</f>
        <v/>
      </c>
      <c r="O370" s="320">
        <v>53.07</v>
      </c>
      <c r="P370" s="213"/>
      <c r="Q370" s="284" t="str">
        <f>IF(ISNUMBER(O370),IF(ISBLANK(P370),"",IF(P370&gt;=O370,Lookup!$C$14,Lookup!$C$15)),Lookup!$C$13)</f>
        <v/>
      </c>
    </row>
    <row r="371" spans="1:17" ht="15.6" x14ac:dyDescent="0.3">
      <c r="A371" s="333">
        <v>99487</v>
      </c>
      <c r="B371" s="335" t="s">
        <v>318</v>
      </c>
      <c r="C371" s="327">
        <v>133.93</v>
      </c>
      <c r="D371" s="133"/>
      <c r="E371" s="213"/>
      <c r="F371" s="289" t="str">
        <f>IF(ISNUMBER(C371),IF(OR(AND(ISBLANK(D371),ISBLANK(E371)),AND(D371="No",ISBLANK(E371))),"",IF(AND(ISBLANK(D371),ISNUMBER(E371)),Lookup!$C$11,IF(AND(D371="Yes",ISBLANK(E371)),Lookup!$C$12,IF(AND(D371="Yes",E371&gt;=C371),Lookup!$C$7,IF(AND(D371="No",E371&gt;=C371),Lookup!$C$8,IF(AND(D371="Yes",E371&lt;C371),Lookup!$C$9,IF(AND(D371="No",E371&lt;C371),Lookup!$C$10,"UnknownCase"))))))),Lookup!$C$13)</f>
        <v/>
      </c>
      <c r="G371" s="327">
        <v>133.93</v>
      </c>
      <c r="H371" s="133"/>
      <c r="I371" s="213"/>
      <c r="J371" s="284" t="str">
        <f>IF(ISNUMBER(G371),IF(OR(AND(ISBLANK(H371),ISBLANK(I371)),AND(H371="No",ISBLANK(I371))),"",IF(AND(ISBLANK(H371),ISNUMBER(I371)),Lookup!$C$11,IF(AND(H371="Yes",ISBLANK(I371)),Lookup!$C$12,IF(AND(H371="Yes",I371&gt;=G371),Lookup!$C$7,IF(AND(H371="No",I371&gt;=G371),Lookup!$C$8,IF(AND(H371="Yes",I371&lt;G371),Lookup!$C$9,IF(AND(H371="No",I371&lt;G371),Lookup!$C$10,"UnknownCase"))))))),Lookup!$C$13)</f>
        <v/>
      </c>
      <c r="L371" s="320">
        <v>131.41</v>
      </c>
      <c r="M371" s="213"/>
      <c r="N371" s="7" t="str">
        <f>IF(ISNUMBER(L371),IF(ISBLANK(M371),"",IF(M371&gt;=L371,Lookup!$C$14,Lookup!$C$15)),Lookup!$C$13)</f>
        <v/>
      </c>
      <c r="O371" s="320">
        <v>131.41</v>
      </c>
      <c r="P371" s="213"/>
      <c r="Q371" s="284" t="str">
        <f>IF(ISNUMBER(O371),IF(ISBLANK(P371),"",IF(P371&gt;=O371,Lookup!$C$14,Lookup!$C$15)),Lookup!$C$13)</f>
        <v/>
      </c>
    </row>
    <row r="372" spans="1:17" ht="15.6" x14ac:dyDescent="0.3">
      <c r="A372" s="333">
        <v>99489</v>
      </c>
      <c r="B372" s="335" t="s">
        <v>319</v>
      </c>
      <c r="C372" s="327">
        <v>72.12</v>
      </c>
      <c r="D372" s="133"/>
      <c r="E372" s="213"/>
      <c r="F372" s="289" t="str">
        <f>IF(ISNUMBER(C372),IF(OR(AND(ISBLANK(D372),ISBLANK(E372)),AND(D372="No",ISBLANK(E372))),"",IF(AND(ISBLANK(D372),ISNUMBER(E372)),Lookup!$C$11,IF(AND(D372="Yes",ISBLANK(E372)),Lookup!$C$12,IF(AND(D372="Yes",E372&gt;=C372),Lookup!$C$7,IF(AND(D372="No",E372&gt;=C372),Lookup!$C$8,IF(AND(D372="Yes",E372&lt;C372),Lookup!$C$9,IF(AND(D372="No",E372&lt;C372),Lookup!$C$10,"UnknownCase"))))))),Lookup!$C$13)</f>
        <v/>
      </c>
      <c r="G372" s="327">
        <v>72.12</v>
      </c>
      <c r="H372" s="133"/>
      <c r="I372" s="213"/>
      <c r="J372" s="284" t="str">
        <f>IF(ISNUMBER(G372),IF(OR(AND(ISBLANK(H372),ISBLANK(I372)),AND(H372="No",ISBLANK(I372))),"",IF(AND(ISBLANK(H372),ISNUMBER(I372)),Lookup!$C$11,IF(AND(H372="Yes",ISBLANK(I372)),Lookup!$C$12,IF(AND(H372="Yes",I372&gt;=G372),Lookup!$C$7,IF(AND(H372="No",I372&gt;=G372),Lookup!$C$8,IF(AND(H372="Yes",I372&lt;G372),Lookup!$C$9,IF(AND(H372="No",I372&lt;G372),Lookup!$C$10,"UnknownCase"))))))),Lookup!$C$13)</f>
        <v/>
      </c>
      <c r="L372" s="320">
        <v>70.42</v>
      </c>
      <c r="M372" s="213"/>
      <c r="N372" s="7" t="str">
        <f>IF(ISNUMBER(L372),IF(ISBLANK(M372),"",IF(M372&gt;=L372,Lookup!$C$14,Lookup!$C$15)),Lookup!$C$13)</f>
        <v/>
      </c>
      <c r="O372" s="320">
        <v>70.42</v>
      </c>
      <c r="P372" s="213"/>
      <c r="Q372" s="284" t="str">
        <f>IF(ISNUMBER(O372),IF(ISBLANK(P372),"",IF(P372&gt;=O372,Lookup!$C$14,Lookup!$C$15)),Lookup!$C$13)</f>
        <v/>
      </c>
    </row>
    <row r="373" spans="1:17" ht="15.6" x14ac:dyDescent="0.3">
      <c r="A373" s="333">
        <v>99490</v>
      </c>
      <c r="B373" s="335" t="s">
        <v>320</v>
      </c>
      <c r="C373" s="327">
        <v>62.55</v>
      </c>
      <c r="D373" s="133"/>
      <c r="E373" s="213"/>
      <c r="F373" s="289" t="str">
        <f>IF(ISNUMBER(C373),IF(OR(AND(ISBLANK(D373),ISBLANK(E373)),AND(D373="No",ISBLANK(E373))),"",IF(AND(ISBLANK(D373),ISNUMBER(E373)),Lookup!$C$11,IF(AND(D373="Yes",ISBLANK(E373)),Lookup!$C$12,IF(AND(D373="Yes",E373&gt;=C373),Lookup!$C$7,IF(AND(D373="No",E373&gt;=C373),Lookup!$C$8,IF(AND(D373="Yes",E373&lt;C373),Lookup!$C$9,IF(AND(D373="No",E373&lt;C373),Lookup!$C$10,"UnknownCase"))))))),Lookup!$C$13)</f>
        <v/>
      </c>
      <c r="G373" s="327">
        <v>62.55</v>
      </c>
      <c r="H373" s="133"/>
      <c r="I373" s="213"/>
      <c r="J373" s="284" t="str">
        <f>IF(ISNUMBER(G373),IF(OR(AND(ISBLANK(H373),ISBLANK(I373)),AND(H373="No",ISBLANK(I373))),"",IF(AND(ISBLANK(H373),ISNUMBER(I373)),Lookup!$C$11,IF(AND(H373="Yes",ISBLANK(I373)),Lookup!$C$12,IF(AND(H373="Yes",I373&gt;=G373),Lookup!$C$7,IF(AND(H373="No",I373&gt;=G373),Lookup!$C$8,IF(AND(H373="Yes",I373&lt;G373),Lookup!$C$9,IF(AND(H373="No",I373&lt;G373),Lookup!$C$10,"UnknownCase"))))))),Lookup!$C$13)</f>
        <v/>
      </c>
      <c r="L373" s="320">
        <v>60.47</v>
      </c>
      <c r="M373" s="213"/>
      <c r="N373" s="7" t="str">
        <f>IF(ISNUMBER(L373),IF(ISBLANK(M373),"",IF(M373&gt;=L373,Lookup!$C$14,Lookup!$C$15)),Lookup!$C$13)</f>
        <v/>
      </c>
      <c r="O373" s="320">
        <v>60.47</v>
      </c>
      <c r="P373" s="213"/>
      <c r="Q373" s="284" t="str">
        <f>IF(ISNUMBER(O373),IF(ISBLANK(P373),"",IF(P373&gt;=O373,Lookup!$C$14,Lookup!$C$15)),Lookup!$C$13)</f>
        <v/>
      </c>
    </row>
    <row r="374" spans="1:17" ht="15.6" x14ac:dyDescent="0.3">
      <c r="A374" s="330">
        <v>99491</v>
      </c>
      <c r="B374" s="335" t="s">
        <v>321</v>
      </c>
      <c r="C374" s="327">
        <v>84.58</v>
      </c>
      <c r="D374" s="133"/>
      <c r="E374" s="213"/>
      <c r="F374" s="289" t="str">
        <f>IF(ISNUMBER(C374),IF(OR(AND(ISBLANK(D374),ISBLANK(E374)),AND(D374="No",ISBLANK(E374))),"",IF(AND(ISBLANK(D374),ISNUMBER(E374)),Lookup!$C$11,IF(AND(D374="Yes",ISBLANK(E374)),Lookup!$C$12,IF(AND(D374="Yes",E374&gt;=C374),Lookup!$C$7,IF(AND(D374="No",E374&gt;=C374),Lookup!$C$8,IF(AND(D374="Yes",E374&lt;C374),Lookup!$C$9,IF(AND(D374="No",E374&lt;C374),Lookup!$C$10,"UnknownCase"))))))),Lookup!$C$13)</f>
        <v/>
      </c>
      <c r="G374" s="327">
        <v>84.58</v>
      </c>
      <c r="H374" s="133"/>
      <c r="I374" s="213"/>
      <c r="J374" s="284" t="str">
        <f>IF(ISNUMBER(G374),IF(OR(AND(ISBLANK(H374),ISBLANK(I374)),AND(H374="No",ISBLANK(I374))),"",IF(AND(ISBLANK(H374),ISNUMBER(I374)),Lookup!$C$11,IF(AND(H374="Yes",ISBLANK(I374)),Lookup!$C$12,IF(AND(H374="Yes",I374&gt;=G374),Lookup!$C$7,IF(AND(H374="No",I374&gt;=G374),Lookup!$C$8,IF(AND(H374="Yes",I374&lt;G374),Lookup!$C$9,IF(AND(H374="No",I374&lt;G374),Lookup!$C$10,"UnknownCase"))))))),Lookup!$C$13)</f>
        <v/>
      </c>
      <c r="L374" s="320">
        <v>82.19</v>
      </c>
      <c r="M374" s="213"/>
      <c r="N374" s="7" t="str">
        <f>IF(ISNUMBER(L374),IF(ISBLANK(M374),"",IF(M374&gt;=L374,Lookup!$C$14,Lookup!$C$15)),Lookup!$C$13)</f>
        <v/>
      </c>
      <c r="O374" s="320">
        <v>82.19</v>
      </c>
      <c r="P374" s="213"/>
      <c r="Q374" s="284" t="str">
        <f>IF(ISNUMBER(O374),IF(ISBLANK(P374),"",IF(P374&gt;=O374,Lookup!$C$14,Lookup!$C$15)),Lookup!$C$13)</f>
        <v/>
      </c>
    </row>
    <row r="375" spans="1:17" ht="15.6" x14ac:dyDescent="0.3">
      <c r="A375" s="333">
        <v>99492</v>
      </c>
      <c r="B375" s="335" t="s">
        <v>322</v>
      </c>
      <c r="C375" s="327">
        <v>152.79</v>
      </c>
      <c r="D375" s="133"/>
      <c r="E375" s="213"/>
      <c r="F375" s="289" t="str">
        <f>IF(ISNUMBER(C375),IF(OR(AND(ISBLANK(D375),ISBLANK(E375)),AND(D375="No",ISBLANK(E375))),"",IF(AND(ISBLANK(D375),ISNUMBER(E375)),Lookup!$C$11,IF(AND(D375="Yes",ISBLANK(E375)),Lookup!$C$12,IF(AND(D375="Yes",E375&gt;=C375),Lookup!$C$7,IF(AND(D375="No",E375&gt;=C375),Lookup!$C$8,IF(AND(D375="Yes",E375&lt;C375),Lookup!$C$9,IF(AND(D375="No",E375&lt;C375),Lookup!$C$10,"UnknownCase"))))))),Lookup!$C$13)</f>
        <v/>
      </c>
      <c r="G375" s="327">
        <v>152.79</v>
      </c>
      <c r="H375" s="133"/>
      <c r="I375" s="213"/>
      <c r="J375" s="284" t="str">
        <f>IF(ISNUMBER(G375),IF(OR(AND(ISBLANK(H375),ISBLANK(I375)),AND(H375="No",ISBLANK(I375))),"",IF(AND(ISBLANK(H375),ISNUMBER(I375)),Lookup!$C$11,IF(AND(H375="Yes",ISBLANK(I375)),Lookup!$C$12,IF(AND(H375="Yes",I375&gt;=G375),Lookup!$C$7,IF(AND(H375="No",I375&gt;=G375),Lookup!$C$8,IF(AND(H375="Yes",I375&lt;G375),Lookup!$C$9,IF(AND(H375="No",I375&lt;G375),Lookup!$C$10,"UnknownCase"))))))),Lookup!$C$13)</f>
        <v/>
      </c>
      <c r="L375" s="320">
        <v>144.93</v>
      </c>
      <c r="M375" s="213"/>
      <c r="N375" s="7" t="str">
        <f>IF(ISNUMBER(L375),IF(ISBLANK(M375),"",IF(M375&gt;=L375,Lookup!$C$14,Lookup!$C$15)),Lookup!$C$13)</f>
        <v/>
      </c>
      <c r="O375" s="320">
        <v>144.93</v>
      </c>
      <c r="P375" s="213"/>
      <c r="Q375" s="284" t="str">
        <f>IF(ISNUMBER(O375),IF(ISBLANK(P375),"",IF(P375&gt;=O375,Lookup!$C$14,Lookup!$C$15)),Lookup!$C$13)</f>
        <v/>
      </c>
    </row>
    <row r="376" spans="1:17" ht="15.6" x14ac:dyDescent="0.3">
      <c r="A376" s="333">
        <v>99493</v>
      </c>
      <c r="B376" s="335" t="s">
        <v>323</v>
      </c>
      <c r="C376" s="327">
        <v>139.65</v>
      </c>
      <c r="D376" s="133"/>
      <c r="E376" s="213"/>
      <c r="F376" s="289" t="str">
        <f>IF(ISNUMBER(C376),IF(OR(AND(ISBLANK(D376),ISBLANK(E376)),AND(D376="No",ISBLANK(E376))),"",IF(AND(ISBLANK(D376),ISNUMBER(E376)),Lookup!$C$11,IF(AND(D376="Yes",ISBLANK(E376)),Lookup!$C$12,IF(AND(D376="Yes",E376&gt;=C376),Lookup!$C$7,IF(AND(D376="No",E376&gt;=C376),Lookup!$C$8,IF(AND(D376="Yes",E376&lt;C376),Lookup!$C$9,IF(AND(D376="No",E376&lt;C376),Lookup!$C$10,"UnknownCase"))))))),Lookup!$C$13)</f>
        <v/>
      </c>
      <c r="G376" s="327">
        <v>139.65</v>
      </c>
      <c r="H376" s="133"/>
      <c r="I376" s="213"/>
      <c r="J376" s="284" t="str">
        <f>IF(ISNUMBER(G376),IF(OR(AND(ISBLANK(H376),ISBLANK(I376)),AND(H376="No",ISBLANK(I376))),"",IF(AND(ISBLANK(H376),ISNUMBER(I376)),Lookup!$C$11,IF(AND(H376="Yes",ISBLANK(I376)),Lookup!$C$12,IF(AND(H376="Yes",I376&gt;=G376),Lookup!$C$7,IF(AND(H376="No",I376&gt;=G376),Lookup!$C$8,IF(AND(H376="Yes",I376&lt;G376),Lookup!$C$9,IF(AND(H376="No",I376&lt;G376),Lookup!$C$10,"UnknownCase"))))))),Lookup!$C$13)</f>
        <v/>
      </c>
      <c r="L376" s="320">
        <v>133.44</v>
      </c>
      <c r="M376" s="213"/>
      <c r="N376" s="7" t="str">
        <f>IF(ISNUMBER(L376),IF(ISBLANK(M376),"",IF(M376&gt;=L376,Lookup!$C$14,Lookup!$C$15)),Lookup!$C$13)</f>
        <v/>
      </c>
      <c r="O376" s="320">
        <v>133.44</v>
      </c>
      <c r="P376" s="213"/>
      <c r="Q376" s="284" t="str">
        <f>IF(ISNUMBER(O376),IF(ISBLANK(P376),"",IF(P376&gt;=O376,Lookup!$C$14,Lookup!$C$15)),Lookup!$C$13)</f>
        <v/>
      </c>
    </row>
    <row r="377" spans="1:17" ht="15.6" x14ac:dyDescent="0.3">
      <c r="A377" s="333">
        <v>99494</v>
      </c>
      <c r="B377" s="335" t="s">
        <v>324</v>
      </c>
      <c r="C377" s="327">
        <v>59.17</v>
      </c>
      <c r="D377" s="133"/>
      <c r="E377" s="213"/>
      <c r="F377" s="289" t="str">
        <f>IF(ISNUMBER(C377),IF(OR(AND(ISBLANK(D377),ISBLANK(E377)),AND(D377="No",ISBLANK(E377))),"",IF(AND(ISBLANK(D377),ISNUMBER(E377)),Lookup!$C$11,IF(AND(D377="Yes",ISBLANK(E377)),Lookup!$C$12,IF(AND(D377="Yes",E377&gt;=C377),Lookup!$C$7,IF(AND(D377="No",E377&gt;=C377),Lookup!$C$8,IF(AND(D377="Yes",E377&lt;C377),Lookup!$C$9,IF(AND(D377="No",E377&lt;C377),Lookup!$C$10,"UnknownCase"))))))),Lookup!$C$13)</f>
        <v/>
      </c>
      <c r="G377" s="327">
        <v>59.17</v>
      </c>
      <c r="H377" s="133"/>
      <c r="I377" s="213"/>
      <c r="J377" s="284" t="str">
        <f>IF(ISNUMBER(G377),IF(OR(AND(ISBLANK(H377),ISBLANK(I377)),AND(H377="No",ISBLANK(I377))),"",IF(AND(ISBLANK(H377),ISNUMBER(I377)),Lookup!$C$11,IF(AND(H377="Yes",ISBLANK(I377)),Lookup!$C$12,IF(AND(H377="Yes",I377&gt;=G377),Lookup!$C$7,IF(AND(H377="No",I377&gt;=G377),Lookup!$C$8,IF(AND(H377="Yes",I377&lt;G377),Lookup!$C$9,IF(AND(H377="No",I377&lt;G377),Lookup!$C$10,"UnknownCase"))))))),Lookup!$C$13)</f>
        <v/>
      </c>
      <c r="L377" s="320">
        <v>55.91</v>
      </c>
      <c r="M377" s="213"/>
      <c r="N377" s="7" t="str">
        <f>IF(ISNUMBER(L377),IF(ISBLANK(M377),"",IF(M377&gt;=L377,Lookup!$C$14,Lookup!$C$15)),Lookup!$C$13)</f>
        <v/>
      </c>
      <c r="O377" s="320">
        <v>55.91</v>
      </c>
      <c r="P377" s="213"/>
      <c r="Q377" s="284" t="str">
        <f>IF(ISNUMBER(O377),IF(ISBLANK(P377),"",IF(P377&gt;=O377,Lookup!$C$14,Lookup!$C$15)),Lookup!$C$13)</f>
        <v/>
      </c>
    </row>
    <row r="378" spans="1:17" ht="15.6" x14ac:dyDescent="0.3">
      <c r="A378" s="333">
        <v>99495</v>
      </c>
      <c r="B378" s="335" t="s">
        <v>325</v>
      </c>
      <c r="C378" s="327">
        <v>206.38</v>
      </c>
      <c r="D378" s="133"/>
      <c r="E378" s="213"/>
      <c r="F378" s="289" t="str">
        <f>IF(ISNUMBER(C378),IF(OR(AND(ISBLANK(D378),ISBLANK(E378)),AND(D378="No",ISBLANK(E378))),"",IF(AND(ISBLANK(D378),ISNUMBER(E378)),Lookup!$C$11,IF(AND(D378="Yes",ISBLANK(E378)),Lookup!$C$12,IF(AND(D378="Yes",E378&gt;=C378),Lookup!$C$7,IF(AND(D378="No",E378&gt;=C378),Lookup!$C$8,IF(AND(D378="Yes",E378&lt;C378),Lookup!$C$9,IF(AND(D378="No",E378&lt;C378),Lookup!$C$10,"UnknownCase"))))))),Lookup!$C$13)</f>
        <v/>
      </c>
      <c r="G378" s="327">
        <v>206.38</v>
      </c>
      <c r="H378" s="133"/>
      <c r="I378" s="213"/>
      <c r="J378" s="284" t="str">
        <f>IF(ISNUMBER(G378),IF(OR(AND(ISBLANK(H378),ISBLANK(I378)),AND(H378="No",ISBLANK(I378))),"",IF(AND(ISBLANK(H378),ISNUMBER(I378)),Lookup!$C$11,IF(AND(H378="Yes",ISBLANK(I378)),Lookup!$C$12,IF(AND(H378="Yes",I378&gt;=G378),Lookup!$C$7,IF(AND(H378="No",I378&gt;=G378),Lookup!$C$8,IF(AND(H378="Yes",I378&lt;G378),Lookup!$C$9,IF(AND(H378="No",I378&lt;G378),Lookup!$C$10,"UnknownCase"))))))),Lookup!$C$13)</f>
        <v/>
      </c>
      <c r="L378" s="320">
        <v>200.88</v>
      </c>
      <c r="M378" s="213"/>
      <c r="N378" s="7" t="str">
        <f>IF(ISNUMBER(L378),IF(ISBLANK(M378),"",IF(M378&gt;=L378,Lookup!$C$14,Lookup!$C$15)),Lookup!$C$13)</f>
        <v/>
      </c>
      <c r="O378" s="320">
        <v>200.88</v>
      </c>
      <c r="P378" s="213"/>
      <c r="Q378" s="284" t="str">
        <f>IF(ISNUMBER(O378),IF(ISBLANK(P378),"",IF(P378&gt;=O378,Lookup!$C$14,Lookup!$C$15)),Lookup!$C$13)</f>
        <v/>
      </c>
    </row>
    <row r="379" spans="1:17" ht="15.6" x14ac:dyDescent="0.3">
      <c r="A379" s="333">
        <v>99496</v>
      </c>
      <c r="B379" s="335" t="s">
        <v>326</v>
      </c>
      <c r="C379" s="327">
        <v>279.18</v>
      </c>
      <c r="D379" s="133"/>
      <c r="E379" s="213"/>
      <c r="F379" s="289" t="str">
        <f>IF(ISNUMBER(C379),IF(OR(AND(ISBLANK(D379),ISBLANK(E379)),AND(D379="No",ISBLANK(E379))),"",IF(AND(ISBLANK(D379),ISNUMBER(E379)),Lookup!$C$11,IF(AND(D379="Yes",ISBLANK(E379)),Lookup!$C$12,IF(AND(D379="Yes",E379&gt;=C379),Lookup!$C$7,IF(AND(D379="No",E379&gt;=C379),Lookup!$C$8,IF(AND(D379="Yes",E379&lt;C379),Lookup!$C$9,IF(AND(D379="No",E379&lt;C379),Lookup!$C$10,"UnknownCase"))))))),Lookup!$C$13)</f>
        <v/>
      </c>
      <c r="G379" s="327">
        <v>279.18</v>
      </c>
      <c r="H379" s="133"/>
      <c r="I379" s="213"/>
      <c r="J379" s="284" t="str">
        <f>IF(ISNUMBER(G379),IF(OR(AND(ISBLANK(H379),ISBLANK(I379)),AND(H379="No",ISBLANK(I379))),"",IF(AND(ISBLANK(H379),ISNUMBER(I379)),Lookup!$C$11,IF(AND(H379="Yes",ISBLANK(I379)),Lookup!$C$12,IF(AND(H379="Yes",I379&gt;=G379),Lookup!$C$7,IF(AND(H379="No",I379&gt;=G379),Lookup!$C$8,IF(AND(H379="Yes",I379&lt;G379),Lookup!$C$9,IF(AND(H379="No",I379&lt;G379),Lookup!$C$10,"UnknownCase"))))))),Lookup!$C$13)</f>
        <v/>
      </c>
      <c r="L379" s="320">
        <v>272.25</v>
      </c>
      <c r="M379" s="213"/>
      <c r="N379" s="7" t="str">
        <f>IF(ISNUMBER(L379),IF(ISBLANK(M379),"",IF(M379&gt;=L379,Lookup!$C$14,Lookup!$C$15)),Lookup!$C$13)</f>
        <v/>
      </c>
      <c r="O379" s="320">
        <v>272.25</v>
      </c>
      <c r="P379" s="213"/>
      <c r="Q379" s="284" t="str">
        <f>IF(ISNUMBER(O379),IF(ISBLANK(P379),"",IF(P379&gt;=O379,Lookup!$C$14,Lookup!$C$15)),Lookup!$C$13)</f>
        <v/>
      </c>
    </row>
    <row r="380" spans="1:17" ht="15.6" x14ac:dyDescent="0.3">
      <c r="A380" s="330">
        <v>99497</v>
      </c>
      <c r="B380" s="335" t="s">
        <v>327</v>
      </c>
      <c r="C380" s="327">
        <v>81.94</v>
      </c>
      <c r="D380" s="133"/>
      <c r="E380" s="213"/>
      <c r="F380" s="289" t="str">
        <f>IF(ISNUMBER(C380),IF(OR(AND(ISBLANK(D380),ISBLANK(E380)),AND(D380="No",ISBLANK(E380))),"",IF(AND(ISBLANK(D380),ISNUMBER(E380)),Lookup!$C$11,IF(AND(D380="Yes",ISBLANK(E380)),Lookup!$C$12,IF(AND(D380="Yes",E380&gt;=C380),Lookup!$C$7,IF(AND(D380="No",E380&gt;=C380),Lookup!$C$8,IF(AND(D380="Yes",E380&lt;C380),Lookup!$C$9,IF(AND(D380="No",E380&lt;C380),Lookup!$C$10,"UnknownCase"))))))),Lookup!$C$13)</f>
        <v/>
      </c>
      <c r="G380" s="327">
        <v>81.94</v>
      </c>
      <c r="H380" s="133"/>
      <c r="I380" s="213"/>
      <c r="J380" s="284" t="str">
        <f>IF(ISNUMBER(G380),IF(OR(AND(ISBLANK(H380),ISBLANK(I380)),AND(H380="No",ISBLANK(I380))),"",IF(AND(ISBLANK(H380),ISNUMBER(I380)),Lookup!$C$11,IF(AND(H380="Yes",ISBLANK(I380)),Lookup!$C$12,IF(AND(H380="Yes",I380&gt;=G380),Lookup!$C$7,IF(AND(H380="No",I380&gt;=G380),Lookup!$C$8,IF(AND(H380="Yes",I380&lt;G380),Lookup!$C$9,IF(AND(H380="No",I380&lt;G380),Lookup!$C$10,"UnknownCase"))))))),Lookup!$C$13)</f>
        <v/>
      </c>
      <c r="L380" s="320">
        <v>79.62</v>
      </c>
      <c r="M380" s="213"/>
      <c r="N380" s="7" t="str">
        <f>IF(ISNUMBER(L380),IF(ISBLANK(M380),"",IF(M380&gt;=L380,Lookup!$C$14,Lookup!$C$15)),Lookup!$C$13)</f>
        <v/>
      </c>
      <c r="O380" s="320">
        <v>79.62</v>
      </c>
      <c r="P380" s="213"/>
      <c r="Q380" s="284" t="str">
        <f>IF(ISNUMBER(O380),IF(ISBLANK(P380),"",IF(P380&gt;=O380,Lookup!$C$14,Lookup!$C$15)),Lookup!$C$13)</f>
        <v/>
      </c>
    </row>
    <row r="381" spans="1:17" ht="15.6" x14ac:dyDescent="0.3">
      <c r="A381" s="330">
        <v>99498</v>
      </c>
      <c r="B381" s="335" t="s">
        <v>328</v>
      </c>
      <c r="C381" s="327">
        <v>70.98</v>
      </c>
      <c r="D381" s="133"/>
      <c r="E381" s="213"/>
      <c r="F381" s="289" t="str">
        <f>IF(ISNUMBER(C381),IF(OR(AND(ISBLANK(D381),ISBLANK(E381)),AND(D381="No",ISBLANK(E381))),"",IF(AND(ISBLANK(D381),ISNUMBER(E381)),Lookup!$C$11,IF(AND(D381="Yes",ISBLANK(E381)),Lookup!$C$12,IF(AND(D381="Yes",E381&gt;=C381),Lookup!$C$7,IF(AND(D381="No",E381&gt;=C381),Lookup!$C$8,IF(AND(D381="Yes",E381&lt;C381),Lookup!$C$9,IF(AND(D381="No",E381&lt;C381),Lookup!$C$10,"UnknownCase"))))))),Lookup!$C$13)</f>
        <v/>
      </c>
      <c r="G381" s="327">
        <v>70.98</v>
      </c>
      <c r="H381" s="133"/>
      <c r="I381" s="213"/>
      <c r="J381" s="284" t="str">
        <f>IF(ISNUMBER(G381),IF(OR(AND(ISBLANK(H381),ISBLANK(I381)),AND(H381="No",ISBLANK(I381))),"",IF(AND(ISBLANK(H381),ISNUMBER(I381)),Lookup!$C$11,IF(AND(H381="Yes",ISBLANK(I381)),Lookup!$C$12,IF(AND(H381="Yes",I381&gt;=G381),Lookup!$C$7,IF(AND(H381="No",I381&gt;=G381),Lookup!$C$8,IF(AND(H381="Yes",I381&lt;G381),Lookup!$C$9,IF(AND(H381="No",I381&lt;G381),Lookup!$C$10,"UnknownCase"))))))),Lookup!$C$13)</f>
        <v/>
      </c>
      <c r="L381" s="320">
        <v>68.98</v>
      </c>
      <c r="M381" s="213"/>
      <c r="N381" s="7" t="str">
        <f>IF(ISNUMBER(L381),IF(ISBLANK(M381),"",IF(M381&gt;=L381,Lookup!$C$14,Lookup!$C$15)),Lookup!$C$13)</f>
        <v/>
      </c>
      <c r="O381" s="320">
        <v>68.98</v>
      </c>
      <c r="P381" s="213"/>
      <c r="Q381" s="284" t="str">
        <f>IF(ISNUMBER(O381),IF(ISBLANK(P381),"",IF(P381&gt;=O381,Lookup!$C$14,Lookup!$C$15)),Lookup!$C$13)</f>
        <v/>
      </c>
    </row>
    <row r="382" spans="1:17" ht="24" x14ac:dyDescent="0.3">
      <c r="A382" s="12">
        <v>99499</v>
      </c>
      <c r="B382" s="337" t="s">
        <v>776</v>
      </c>
      <c r="C382" s="300" t="s">
        <v>14</v>
      </c>
      <c r="D382" s="285"/>
      <c r="E382" s="286"/>
      <c r="F382" s="289" t="str">
        <f>IF(ISNUMBER(#REF!),IF(OR(AND(ISBLANK(D382),ISBLANK(E382)),AND(D382="No",ISBLANK(E382))),"",IF(AND(ISBLANK(D382),ISNUMBER(E382)),Lookup!$C$11,IF(AND(D382="Yes",ISBLANK(E382)),Lookup!$C$12,IF(AND(D382="Yes",E382&gt;=#REF!),Lookup!$C$7,IF(AND(D382="No",E382&gt;=#REF!),Lookup!$C$8,IF(AND(D382="Yes",E382&lt;#REF!),Lookup!$C$9,IF(AND(D382="No",E382&lt;#REF!),Lookup!$C$10,"UnknownCase"))))))),Lookup!$C$13)</f>
        <v>No Medicare Fee Available</v>
      </c>
      <c r="G382" s="300" t="s">
        <v>14</v>
      </c>
      <c r="H382" s="285"/>
      <c r="I382" s="286"/>
      <c r="J382" s="298" t="str">
        <f>IF(ISNUMBER(G382),IF(OR(AND(ISBLANK(H382),ISBLANK(I382)),AND(H382="No",ISBLANK(I382))),"",IF(AND(ISBLANK(H382),ISNUMBER(I382)),Lookup!$C$11,IF(AND(H382="Yes",ISBLANK(I382)),Lookup!$C$12,IF(AND(H382="Yes",I382&gt;=G382),Lookup!$C$7,IF(AND(H382="No",I382&gt;=G382),Lookup!$C$8,IF(AND(H382="Yes",I382&lt;G382),Lookup!$C$9,IF(AND(H382="No",I382&lt;G382),Lookup!$C$10,"UnknownCase"))))))),Lookup!$C$13)</f>
        <v>No Medicare Fee Available</v>
      </c>
      <c r="L382" s="300" t="s">
        <v>14</v>
      </c>
      <c r="M382" s="286"/>
      <c r="N382" s="297" t="str">
        <f>IF(ISNUMBER(L382),IF(ISBLANK(M382),"",IF(M382&gt;=L382,Lookup!$C$14,Lookup!$C$15)),Lookup!$C$13)</f>
        <v>No Medicare Fee Available</v>
      </c>
      <c r="O382" s="300" t="s">
        <v>14</v>
      </c>
      <c r="P382" s="286"/>
      <c r="Q382" s="298" t="str">
        <f>IF(ISNUMBER(O382),IF(ISBLANK(P382),"",IF(P382&gt;=O382,Lookup!$C$14,Lookup!$C$15)),Lookup!$C$13)</f>
        <v>No Medicare Fee Available</v>
      </c>
    </row>
    <row r="383" spans="1:17" ht="24" x14ac:dyDescent="0.3">
      <c r="A383" s="338">
        <v>99502</v>
      </c>
      <c r="B383" s="336" t="s">
        <v>329</v>
      </c>
      <c r="C383" s="300" t="s">
        <v>14</v>
      </c>
      <c r="D383" s="285"/>
      <c r="E383" s="286"/>
      <c r="F383" s="289" t="str">
        <f>IF(ISNUMBER(C383),IF(OR(AND(ISBLANK(D383),ISBLANK(E383)),AND(D383="No",ISBLANK(E383))),"",IF(AND(ISBLANK(D383),ISNUMBER(E383)),Lookup!$C$11,IF(AND(D383="Yes",ISBLANK(E383)),Lookup!$C$12,IF(AND(D383="Yes",E383&gt;=C383),Lookup!$C$7,IF(AND(D383="No",E383&gt;=C383),Lookup!$C$8,IF(AND(D383="Yes",E383&lt;C383),Lookup!$C$9,IF(AND(D383="No",E383&lt;C383),Lookup!$C$10,"UnknownCase"))))))),Lookup!$C$13)</f>
        <v>No Medicare Fee Available</v>
      </c>
      <c r="G383" s="300" t="s">
        <v>14</v>
      </c>
      <c r="H383" s="285"/>
      <c r="I383" s="286"/>
      <c r="J383" s="284" t="str">
        <f>IF(ISNUMBER(G383),IF(OR(AND(ISBLANK(H383),ISBLANK(I383)),AND(H383="No",ISBLANK(I383))),"",IF(AND(ISBLANK(H383),ISNUMBER(I383)),Lookup!$C$11,IF(AND(H383="Yes",ISBLANK(I383)),Lookup!$C$12,IF(AND(H383="Yes",I383&gt;=G383),Lookup!$C$7,IF(AND(H383="No",I383&gt;=G383),Lookup!$C$8,IF(AND(H383="Yes",I383&lt;G383),Lookup!$C$9,IF(AND(H383="No",I383&lt;G383),Lookup!$C$10,"UnknownCase"))))))),Lookup!$C$13)</f>
        <v>No Medicare Fee Available</v>
      </c>
      <c r="L383" s="300" t="s">
        <v>14</v>
      </c>
      <c r="M383" s="286"/>
      <c r="N383" s="7" t="str">
        <f>IF(ISNUMBER(L383),IF(ISBLANK(M383),"",IF(M383&gt;=L383,Lookup!$C$14,Lookup!$C$15)),Lookup!$C$13)</f>
        <v>No Medicare Fee Available</v>
      </c>
      <c r="O383" s="300" t="s">
        <v>14</v>
      </c>
      <c r="P383" s="286"/>
      <c r="Q383" s="284" t="str">
        <f>IF(ISNUMBER(O383),IF(ISBLANK(P383),"",IF(P383&gt;=O383,Lookup!$C$14,Lookup!$C$15)),Lookup!$C$13)</f>
        <v>No Medicare Fee Available</v>
      </c>
    </row>
    <row r="384" spans="1:17" ht="24" x14ac:dyDescent="0.3">
      <c r="A384" s="330">
        <v>99506</v>
      </c>
      <c r="B384" s="335" t="s">
        <v>330</v>
      </c>
      <c r="C384" s="300" t="s">
        <v>14</v>
      </c>
      <c r="D384" s="287"/>
      <c r="E384" s="288"/>
      <c r="F384" s="289" t="str">
        <f>IF(ISNUMBER(C384),IF(OR(AND(ISBLANK(D384),ISBLANK(E384)),AND(D384="No",ISBLANK(E384))),"",IF(AND(ISBLANK(D384),ISNUMBER(E384)),Lookup!$C$11,IF(AND(D384="Yes",ISBLANK(E384)),Lookup!$C$12,IF(AND(D384="Yes",E384&gt;=C384),Lookup!$C$7,IF(AND(D384="No",E384&gt;=C384),Lookup!$C$8,IF(AND(D384="Yes",E384&lt;C384),Lookup!$C$9,IF(AND(D384="No",E384&lt;C384),Lookup!$C$10,"UnknownCase"))))))),Lookup!$C$13)</f>
        <v>No Medicare Fee Available</v>
      </c>
      <c r="G384" s="300" t="s">
        <v>14</v>
      </c>
      <c r="H384" s="287"/>
      <c r="I384" s="288"/>
      <c r="J384" s="284" t="str">
        <f>IF(ISNUMBER(G384),IF(OR(AND(ISBLANK(H384),ISBLANK(I384)),AND(H384="No",ISBLANK(I384))),"",IF(AND(ISBLANK(H384),ISNUMBER(I384)),Lookup!$C$11,IF(AND(H384="Yes",ISBLANK(I384)),Lookup!$C$12,IF(AND(H384="Yes",I384&gt;=G384),Lookup!$C$7,IF(AND(H384="No",I384&gt;=G384),Lookup!$C$8,IF(AND(H384="Yes",I384&lt;G384),Lookup!$C$9,IF(AND(H384="No",I384&lt;G384),Lookup!$C$10,"UnknownCase"))))))),Lookup!$C$13)</f>
        <v>No Medicare Fee Available</v>
      </c>
      <c r="L384" s="300" t="s">
        <v>14</v>
      </c>
      <c r="M384" s="286"/>
      <c r="N384" s="7" t="str">
        <f>IF(ISNUMBER(L384),IF(ISBLANK(M384),"",IF(M384&gt;=L384,Lookup!$C$14,Lookup!$C$15)),Lookup!$C$13)</f>
        <v>No Medicare Fee Available</v>
      </c>
      <c r="O384" s="300" t="s">
        <v>14</v>
      </c>
      <c r="P384" s="286"/>
      <c r="Q384" s="284" t="str">
        <f>IF(ISNUMBER(O384),IF(ISBLANK(P384),"",IF(P384&gt;=O384,Lookup!$C$14,Lookup!$C$15)),Lookup!$C$13)</f>
        <v>No Medicare Fee Available</v>
      </c>
    </row>
    <row r="385" spans="1:17" ht="24" x14ac:dyDescent="0.3">
      <c r="A385" s="333" t="s">
        <v>331</v>
      </c>
      <c r="B385" s="335" t="s">
        <v>332</v>
      </c>
      <c r="C385" s="300" t="s">
        <v>14</v>
      </c>
      <c r="D385" s="287"/>
      <c r="E385" s="288"/>
      <c r="F385" s="289" t="str">
        <f>IF(ISNUMBER(C385),IF(OR(AND(ISBLANK(D385),ISBLANK(E385)),AND(D385="No",ISBLANK(E385))),"",IF(AND(ISBLANK(D385),ISNUMBER(E385)),Lookup!$C$11,IF(AND(D385="Yes",ISBLANK(E385)),Lookup!$C$12,IF(AND(D385="Yes",E385&gt;=C385),Lookup!$C$7,IF(AND(D385="No",E385&gt;=C385),Lookup!$C$8,IF(AND(D385="Yes",E385&lt;C385),Lookup!$C$9,IF(AND(D385="No",E385&lt;C385),Lookup!$C$10,"UnknownCase"))))))),Lookup!$C$13)</f>
        <v>No Medicare Fee Available</v>
      </c>
      <c r="G385" s="300" t="s">
        <v>14</v>
      </c>
      <c r="H385" s="287"/>
      <c r="I385" s="288"/>
      <c r="J385" s="284" t="str">
        <f>IF(ISNUMBER(G385),IF(OR(AND(ISBLANK(H385),ISBLANK(I385)),AND(H385="No",ISBLANK(I385))),"",IF(AND(ISBLANK(H385),ISNUMBER(I385)),Lookup!$C$11,IF(AND(H385="Yes",ISBLANK(I385)),Lookup!$C$12,IF(AND(H385="Yes",I385&gt;=G385),Lookup!$C$7,IF(AND(H385="No",I385&gt;=G385),Lookup!$C$8,IF(AND(H385="Yes",I385&lt;G385),Lookup!$C$9,IF(AND(H385="No",I385&lt;G385),Lookup!$C$10,"UnknownCase"))))))),Lookup!$C$13)</f>
        <v>No Medicare Fee Available</v>
      </c>
      <c r="L385" s="300" t="s">
        <v>14</v>
      </c>
      <c r="M385" s="286"/>
      <c r="N385" s="7" t="str">
        <f>IF(ISNUMBER(L385),IF(ISBLANK(M385),"",IF(M385&gt;=L385,Lookup!$C$14,Lookup!$C$15)),Lookup!$C$13)</f>
        <v>No Medicare Fee Available</v>
      </c>
      <c r="O385" s="300" t="s">
        <v>14</v>
      </c>
      <c r="P385" s="286"/>
      <c r="Q385" s="284" t="str">
        <f>IF(ISNUMBER(O385),IF(ISBLANK(P385),"",IF(P385&gt;=O385,Lookup!$C$14,Lookup!$C$15)),Lookup!$C$13)</f>
        <v>No Medicare Fee Available</v>
      </c>
    </row>
    <row r="386" spans="1:17" ht="24" x14ac:dyDescent="0.3">
      <c r="A386" s="333" t="s">
        <v>333</v>
      </c>
      <c r="B386" s="335" t="s">
        <v>334</v>
      </c>
      <c r="C386" s="300" t="s">
        <v>14</v>
      </c>
      <c r="D386" s="287"/>
      <c r="E386" s="288"/>
      <c r="F386" s="289" t="str">
        <f>IF(ISNUMBER(C386),IF(OR(AND(ISBLANK(D386),ISBLANK(E386)),AND(D386="No",ISBLANK(E386))),"",IF(AND(ISBLANK(D386),ISNUMBER(E386)),Lookup!$C$11,IF(AND(D386="Yes",ISBLANK(E386)),Lookup!$C$12,IF(AND(D386="Yes",E386&gt;=C386),Lookup!$C$7,IF(AND(D386="No",E386&gt;=C386),Lookup!$C$8,IF(AND(D386="Yes",E386&lt;C386),Lookup!$C$9,IF(AND(D386="No",E386&lt;C386),Lookup!$C$10,"UnknownCase"))))))),Lookup!$C$13)</f>
        <v>No Medicare Fee Available</v>
      </c>
      <c r="G386" s="300" t="s">
        <v>14</v>
      </c>
      <c r="H386" s="287"/>
      <c r="I386" s="288"/>
      <c r="J386" s="284" t="str">
        <f>IF(ISNUMBER(G386),IF(OR(AND(ISBLANK(H386),ISBLANK(I386)),AND(H386="No",ISBLANK(I386))),"",IF(AND(ISBLANK(H386),ISNUMBER(I386)),Lookup!$C$11,IF(AND(H386="Yes",ISBLANK(I386)),Lookup!$C$12,IF(AND(H386="Yes",I386&gt;=G386),Lookup!$C$7,IF(AND(H386="No",I386&gt;=G386),Lookup!$C$8,IF(AND(H386="Yes",I386&lt;G386),Lookup!$C$9,IF(AND(H386="No",I386&lt;G386),Lookup!$C$10,"UnknownCase"))))))),Lookup!$C$13)</f>
        <v>No Medicare Fee Available</v>
      </c>
      <c r="L386" s="300" t="s">
        <v>14</v>
      </c>
      <c r="M386" s="286"/>
      <c r="N386" s="7" t="str">
        <f>IF(ISNUMBER(L386),IF(ISBLANK(M386),"",IF(M386&gt;=L386,Lookup!$C$14,Lookup!$C$15)),Lookup!$C$13)</f>
        <v>No Medicare Fee Available</v>
      </c>
      <c r="O386" s="300" t="s">
        <v>14</v>
      </c>
      <c r="P386" s="286"/>
      <c r="Q386" s="284" t="str">
        <f>IF(ISNUMBER(O386),IF(ISBLANK(P386),"",IF(P386&gt;=O386,Lookup!$C$14,Lookup!$C$15)),Lookup!$C$13)</f>
        <v>No Medicare Fee Available</v>
      </c>
    </row>
    <row r="387" spans="1:17" ht="24" x14ac:dyDescent="0.3">
      <c r="A387" s="333" t="s">
        <v>335</v>
      </c>
      <c r="B387" s="335" t="s">
        <v>336</v>
      </c>
      <c r="C387" s="300" t="s">
        <v>14</v>
      </c>
      <c r="D387" s="287"/>
      <c r="E387" s="288"/>
      <c r="F387" s="289" t="str">
        <f>IF(ISNUMBER(C387),IF(OR(AND(ISBLANK(D387),ISBLANK(E387)),AND(D387="No",ISBLANK(E387))),"",IF(AND(ISBLANK(D387),ISNUMBER(E387)),Lookup!$C$11,IF(AND(D387="Yes",ISBLANK(E387)),Lookup!$C$12,IF(AND(D387="Yes",E387&gt;=C387),Lookup!$C$7,IF(AND(D387="No",E387&gt;=C387),Lookup!$C$8,IF(AND(D387="Yes",E387&lt;C387),Lookup!$C$9,IF(AND(D387="No",E387&lt;C387),Lookup!$C$10,"UnknownCase"))))))),Lookup!$C$13)</f>
        <v>No Medicare Fee Available</v>
      </c>
      <c r="G387" s="300" t="s">
        <v>14</v>
      </c>
      <c r="H387" s="287"/>
      <c r="I387" s="288"/>
      <c r="J387" s="284" t="str">
        <f>IF(ISNUMBER(G387),IF(OR(AND(ISBLANK(H387),ISBLANK(I387)),AND(H387="No",ISBLANK(I387))),"",IF(AND(ISBLANK(H387),ISNUMBER(I387)),Lookup!$C$11,IF(AND(H387="Yes",ISBLANK(I387)),Lookup!$C$12,IF(AND(H387="Yes",I387&gt;=G387),Lookup!$C$7,IF(AND(H387="No",I387&gt;=G387),Lookup!$C$8,IF(AND(H387="Yes",I387&lt;G387),Lookup!$C$9,IF(AND(H387="No",I387&lt;G387),Lookup!$C$10,"UnknownCase"))))))),Lookup!$C$13)</f>
        <v>No Medicare Fee Available</v>
      </c>
      <c r="L387" s="300" t="s">
        <v>14</v>
      </c>
      <c r="M387" s="286"/>
      <c r="N387" s="7" t="str">
        <f>IF(ISNUMBER(L387),IF(ISBLANK(M387),"",IF(M387&gt;=L387,Lookup!$C$14,Lookup!$C$15)),Lookup!$C$13)</f>
        <v>No Medicare Fee Available</v>
      </c>
      <c r="O387" s="300" t="s">
        <v>14</v>
      </c>
      <c r="P387" s="286"/>
      <c r="Q387" s="284" t="str">
        <f>IF(ISNUMBER(O387),IF(ISBLANK(P387),"",IF(P387&gt;=O387,Lookup!$C$14,Lookup!$C$15)),Lookup!$C$13)</f>
        <v>No Medicare Fee Available</v>
      </c>
    </row>
    <row r="388" spans="1:17" ht="24" x14ac:dyDescent="0.3">
      <c r="A388" s="333" t="s">
        <v>337</v>
      </c>
      <c r="B388" s="335" t="s">
        <v>338</v>
      </c>
      <c r="C388" s="300" t="s">
        <v>14</v>
      </c>
      <c r="D388" s="287"/>
      <c r="E388" s="288"/>
      <c r="F388" s="289" t="str">
        <f>IF(ISNUMBER(C388),IF(OR(AND(ISBLANK(D388),ISBLANK(E388)),AND(D388="No",ISBLANK(E388))),"",IF(AND(ISBLANK(D388),ISNUMBER(E388)),Lookup!$C$11,IF(AND(D388="Yes",ISBLANK(E388)),Lookup!$C$12,IF(AND(D388="Yes",E388&gt;=C388),Lookup!$C$7,IF(AND(D388="No",E388&gt;=C388),Lookup!$C$8,IF(AND(D388="Yes",E388&lt;C388),Lookup!$C$9,IF(AND(D388="No",E388&lt;C388),Lookup!$C$10,"UnknownCase"))))))),Lookup!$C$13)</f>
        <v>No Medicare Fee Available</v>
      </c>
      <c r="G388" s="300" t="s">
        <v>14</v>
      </c>
      <c r="H388" s="287"/>
      <c r="I388" s="288"/>
      <c r="J388" s="284" t="str">
        <f>IF(ISNUMBER(G388),IF(OR(AND(ISBLANK(H388),ISBLANK(I388)),AND(H388="No",ISBLANK(I388))),"",IF(AND(ISBLANK(H388),ISNUMBER(I388)),Lookup!$C$11,IF(AND(H388="Yes",ISBLANK(I388)),Lookup!$C$12,IF(AND(H388="Yes",I388&gt;=G388),Lookup!$C$7,IF(AND(H388="No",I388&gt;=G388),Lookup!$C$8,IF(AND(H388="Yes",I388&lt;G388),Lookup!$C$9,IF(AND(H388="No",I388&lt;G388),Lookup!$C$10,"UnknownCase"))))))),Lookup!$C$13)</f>
        <v>No Medicare Fee Available</v>
      </c>
      <c r="L388" s="300" t="s">
        <v>14</v>
      </c>
      <c r="M388" s="286"/>
      <c r="N388" s="7" t="str">
        <f>IF(ISNUMBER(L388),IF(ISBLANK(M388),"",IF(M388&gt;=L388,Lookup!$C$14,Lookup!$C$15)),Lookup!$C$13)</f>
        <v>No Medicare Fee Available</v>
      </c>
      <c r="O388" s="300" t="s">
        <v>14</v>
      </c>
      <c r="P388" s="286"/>
      <c r="Q388" s="284" t="str">
        <f>IF(ISNUMBER(O388),IF(ISBLANK(P388),"",IF(P388&gt;=O388,Lookup!$C$14,Lookup!$C$15)),Lookup!$C$13)</f>
        <v>No Medicare Fee Available</v>
      </c>
    </row>
    <row r="389" spans="1:17" ht="24" x14ac:dyDescent="0.3">
      <c r="A389" s="333" t="s">
        <v>339</v>
      </c>
      <c r="B389" s="335" t="s">
        <v>340</v>
      </c>
      <c r="C389" s="300" t="s">
        <v>14</v>
      </c>
      <c r="D389" s="287"/>
      <c r="E389" s="288"/>
      <c r="F389" s="289" t="str">
        <f>IF(ISNUMBER(C389),IF(OR(AND(ISBLANK(D389),ISBLANK(E389)),AND(D389="No",ISBLANK(E389))),"",IF(AND(ISBLANK(D389),ISNUMBER(E389)),Lookup!$C$11,IF(AND(D389="Yes",ISBLANK(E389)),Lookup!$C$12,IF(AND(D389="Yes",E389&gt;=C389),Lookup!$C$7,IF(AND(D389="No",E389&gt;=C389),Lookup!$C$8,IF(AND(D389="Yes",E389&lt;C389),Lookup!$C$9,IF(AND(D389="No",E389&lt;C389),Lookup!$C$10,"UnknownCase"))))))),Lookup!$C$13)</f>
        <v>No Medicare Fee Available</v>
      </c>
      <c r="G389" s="300" t="s">
        <v>14</v>
      </c>
      <c r="H389" s="287"/>
      <c r="I389" s="288"/>
      <c r="J389" s="284" t="str">
        <f>IF(ISNUMBER(G389),IF(OR(AND(ISBLANK(H389),ISBLANK(I389)),AND(H389="No",ISBLANK(I389))),"",IF(AND(ISBLANK(H389),ISNUMBER(I389)),Lookup!$C$11,IF(AND(H389="Yes",ISBLANK(I389)),Lookup!$C$12,IF(AND(H389="Yes",I389&gt;=G389),Lookup!$C$7,IF(AND(H389="No",I389&gt;=G389),Lookup!$C$8,IF(AND(H389="Yes",I389&lt;G389),Lookup!$C$9,IF(AND(H389="No",I389&lt;G389),Lookup!$C$10,"UnknownCase"))))))),Lookup!$C$13)</f>
        <v>No Medicare Fee Available</v>
      </c>
      <c r="L389" s="300" t="s">
        <v>14</v>
      </c>
      <c r="M389" s="286"/>
      <c r="N389" s="7" t="str">
        <f>IF(ISNUMBER(L389),IF(ISBLANK(M389),"",IF(M389&gt;=L389,Lookup!$C$14,Lookup!$C$15)),Lookup!$C$13)</f>
        <v>No Medicare Fee Available</v>
      </c>
      <c r="O389" s="300" t="s">
        <v>14</v>
      </c>
      <c r="P389" s="286"/>
      <c r="Q389" s="284" t="str">
        <f>IF(ISNUMBER(O389),IF(ISBLANK(P389),"",IF(P389&gt;=O389,Lookup!$C$14,Lookup!$C$15)),Lookup!$C$13)</f>
        <v>No Medicare Fee Available</v>
      </c>
    </row>
    <row r="390" spans="1:17" ht="24" x14ac:dyDescent="0.3">
      <c r="A390" s="333" t="s">
        <v>341</v>
      </c>
      <c r="B390" s="335" t="s">
        <v>342</v>
      </c>
      <c r="C390" s="300" t="s">
        <v>14</v>
      </c>
      <c r="D390" s="287"/>
      <c r="E390" s="288"/>
      <c r="F390" s="289" t="str">
        <f>IF(ISNUMBER(C390),IF(OR(AND(ISBLANK(D390),ISBLANK(E390)),AND(D390="No",ISBLANK(E390))),"",IF(AND(ISBLANK(D390),ISNUMBER(E390)),Lookup!$C$11,IF(AND(D390="Yes",ISBLANK(E390)),Lookup!$C$12,IF(AND(D390="Yes",E390&gt;=C390),Lookup!$C$7,IF(AND(D390="No",E390&gt;=C390),Lookup!$C$8,IF(AND(D390="Yes",E390&lt;C390),Lookup!$C$9,IF(AND(D390="No",E390&lt;C390),Lookup!$C$10,"UnknownCase"))))))),Lookup!$C$13)</f>
        <v>No Medicare Fee Available</v>
      </c>
      <c r="G390" s="300" t="s">
        <v>14</v>
      </c>
      <c r="H390" s="287"/>
      <c r="I390" s="288"/>
      <c r="J390" s="284" t="str">
        <f>IF(ISNUMBER(G390),IF(OR(AND(ISBLANK(H390),ISBLANK(I390)),AND(H390="No",ISBLANK(I390))),"",IF(AND(ISBLANK(H390),ISNUMBER(I390)),Lookup!$C$11,IF(AND(H390="Yes",ISBLANK(I390)),Lookup!$C$12,IF(AND(H390="Yes",I390&gt;=G390),Lookup!$C$7,IF(AND(H390="No",I390&gt;=G390),Lookup!$C$8,IF(AND(H390="Yes",I390&lt;G390),Lookup!$C$9,IF(AND(H390="No",I390&lt;G390),Lookup!$C$10,"UnknownCase"))))))),Lookup!$C$13)</f>
        <v>No Medicare Fee Available</v>
      </c>
      <c r="L390" s="300" t="s">
        <v>14</v>
      </c>
      <c r="M390" s="286"/>
      <c r="N390" s="7" t="str">
        <f>IF(ISNUMBER(L390),IF(ISBLANK(M390),"",IF(M390&gt;=L390,Lookup!$C$14,Lookup!$C$15)),Lookup!$C$13)</f>
        <v>No Medicare Fee Available</v>
      </c>
      <c r="O390" s="300" t="s">
        <v>14</v>
      </c>
      <c r="P390" s="286"/>
      <c r="Q390" s="284" t="str">
        <f>IF(ISNUMBER(O390),IF(ISBLANK(P390),"",IF(P390&gt;=O390,Lookup!$C$14,Lookup!$C$15)),Lookup!$C$13)</f>
        <v>No Medicare Fee Available</v>
      </c>
    </row>
    <row r="391" spans="1:17" ht="24" x14ac:dyDescent="0.3">
      <c r="A391" s="333" t="s">
        <v>343</v>
      </c>
      <c r="B391" s="335" t="s">
        <v>344</v>
      </c>
      <c r="C391" s="300" t="s">
        <v>14</v>
      </c>
      <c r="D391" s="287"/>
      <c r="E391" s="288"/>
      <c r="F391" s="289" t="str">
        <f>IF(ISNUMBER(C391),IF(OR(AND(ISBLANK(D391),ISBLANK(E391)),AND(D391="No",ISBLANK(E391))),"",IF(AND(ISBLANK(D391),ISNUMBER(E391)),Lookup!$C$11,IF(AND(D391="Yes",ISBLANK(E391)),Lookup!$C$12,IF(AND(D391="Yes",E391&gt;=C391),Lookup!$C$7,IF(AND(D391="No",E391&gt;=C391),Lookup!$C$8,IF(AND(D391="Yes",E391&lt;C391),Lookup!$C$9,IF(AND(D391="No",E391&lt;C391),Lookup!$C$10,"UnknownCase"))))))),Lookup!$C$13)</f>
        <v>No Medicare Fee Available</v>
      </c>
      <c r="G391" s="300" t="s">
        <v>14</v>
      </c>
      <c r="H391" s="287"/>
      <c r="I391" s="288"/>
      <c r="J391" s="284" t="str">
        <f>IF(ISNUMBER(G391),IF(OR(AND(ISBLANK(H391),ISBLANK(I391)),AND(H391="No",ISBLANK(I391))),"",IF(AND(ISBLANK(H391),ISNUMBER(I391)),Lookup!$C$11,IF(AND(H391="Yes",ISBLANK(I391)),Lookup!$C$12,IF(AND(H391="Yes",I391&gt;=G391),Lookup!$C$7,IF(AND(H391="No",I391&gt;=G391),Lookup!$C$8,IF(AND(H391="Yes",I391&lt;G391),Lookup!$C$9,IF(AND(H391="No",I391&lt;G391),Lookup!$C$10,"UnknownCase"))))))),Lookup!$C$13)</f>
        <v>No Medicare Fee Available</v>
      </c>
      <c r="L391" s="300" t="s">
        <v>14</v>
      </c>
      <c r="M391" s="286"/>
      <c r="N391" s="7" t="str">
        <f>IF(ISNUMBER(L391),IF(ISBLANK(M391),"",IF(M391&gt;=L391,Lookup!$C$14,Lookup!$C$15)),Lookup!$C$13)</f>
        <v>No Medicare Fee Available</v>
      </c>
      <c r="O391" s="300" t="s">
        <v>14</v>
      </c>
      <c r="P391" s="286"/>
      <c r="Q391" s="284" t="str">
        <f>IF(ISNUMBER(O391),IF(ISBLANK(P391),"",IF(P391&gt;=O391,Lookup!$C$14,Lookup!$C$15)),Lookup!$C$13)</f>
        <v>No Medicare Fee Available</v>
      </c>
    </row>
    <row r="392" spans="1:17" ht="24" x14ac:dyDescent="0.3">
      <c r="A392" s="333" t="s">
        <v>345</v>
      </c>
      <c r="B392" s="335" t="s">
        <v>346</v>
      </c>
      <c r="C392" s="300" t="s">
        <v>14</v>
      </c>
      <c r="D392" s="287"/>
      <c r="E392" s="288"/>
      <c r="F392" s="289" t="str">
        <f>IF(ISNUMBER(C392),IF(OR(AND(ISBLANK(D392),ISBLANK(E392)),AND(D392="No",ISBLANK(E392))),"",IF(AND(ISBLANK(D392),ISNUMBER(E392)),Lookup!$C$11,IF(AND(D392="Yes",ISBLANK(E392)),Lookup!$C$12,IF(AND(D392="Yes",E392&gt;=C392),Lookup!$C$7,IF(AND(D392="No",E392&gt;=C392),Lookup!$C$8,IF(AND(D392="Yes",E392&lt;C392),Lookup!$C$9,IF(AND(D392="No",E392&lt;C392),Lookup!$C$10,"UnknownCase"))))))),Lookup!$C$13)</f>
        <v>No Medicare Fee Available</v>
      </c>
      <c r="G392" s="300" t="s">
        <v>14</v>
      </c>
      <c r="H392" s="287"/>
      <c r="I392" s="288"/>
      <c r="J392" s="284" t="str">
        <f>IF(ISNUMBER(G392),IF(OR(AND(ISBLANK(H392),ISBLANK(I392)),AND(H392="No",ISBLANK(I392))),"",IF(AND(ISBLANK(H392),ISNUMBER(I392)),Lookup!$C$11,IF(AND(H392="Yes",ISBLANK(I392)),Lookup!$C$12,IF(AND(H392="Yes",I392&gt;=G392),Lookup!$C$7,IF(AND(H392="No",I392&gt;=G392),Lookup!$C$8,IF(AND(H392="Yes",I392&lt;G392),Lookup!$C$9,IF(AND(H392="No",I392&lt;G392),Lookup!$C$10,"UnknownCase"))))))),Lookup!$C$13)</f>
        <v>No Medicare Fee Available</v>
      </c>
      <c r="L392" s="300" t="s">
        <v>14</v>
      </c>
      <c r="M392" s="286"/>
      <c r="N392" s="7" t="str">
        <f>IF(ISNUMBER(L392),IF(ISBLANK(M392),"",IF(M392&gt;=L392,Lookup!$C$14,Lookup!$C$15)),Lookup!$C$13)</f>
        <v>No Medicare Fee Available</v>
      </c>
      <c r="O392" s="300" t="s">
        <v>14</v>
      </c>
      <c r="P392" s="286"/>
      <c r="Q392" s="284" t="str">
        <f>IF(ISNUMBER(O392),IF(ISBLANK(P392),"",IF(P392&gt;=O392,Lookup!$C$14,Lookup!$C$15)),Lookup!$C$13)</f>
        <v>No Medicare Fee Available</v>
      </c>
    </row>
    <row r="393" spans="1:17" ht="24" x14ac:dyDescent="0.3">
      <c r="A393" s="333" t="s">
        <v>347</v>
      </c>
      <c r="B393" s="335" t="s">
        <v>348</v>
      </c>
      <c r="C393" s="300" t="s">
        <v>14</v>
      </c>
      <c r="D393" s="287"/>
      <c r="E393" s="288"/>
      <c r="F393" s="289" t="str">
        <f>IF(ISNUMBER(C393),IF(OR(AND(ISBLANK(D393),ISBLANK(E393)),AND(D393="No",ISBLANK(E393))),"",IF(AND(ISBLANK(D393),ISNUMBER(E393)),Lookup!$C$11,IF(AND(D393="Yes",ISBLANK(E393)),Lookup!$C$12,IF(AND(D393="Yes",E393&gt;=C393),Lookup!$C$7,IF(AND(D393="No",E393&gt;=C393),Lookup!$C$8,IF(AND(D393="Yes",E393&lt;C393),Lookup!$C$9,IF(AND(D393="No",E393&lt;C393),Lookup!$C$10,"UnknownCase"))))))),Lookup!$C$13)</f>
        <v>No Medicare Fee Available</v>
      </c>
      <c r="G393" s="300" t="s">
        <v>14</v>
      </c>
      <c r="H393" s="287"/>
      <c r="I393" s="288"/>
      <c r="J393" s="284" t="str">
        <f>IF(ISNUMBER(G393),IF(OR(AND(ISBLANK(H393),ISBLANK(I393)),AND(H393="No",ISBLANK(I393))),"",IF(AND(ISBLANK(H393),ISNUMBER(I393)),Lookup!$C$11,IF(AND(H393="Yes",ISBLANK(I393)),Lookup!$C$12,IF(AND(H393="Yes",I393&gt;=G393),Lookup!$C$7,IF(AND(H393="No",I393&gt;=G393),Lookup!$C$8,IF(AND(H393="Yes",I393&lt;G393),Lookup!$C$9,IF(AND(H393="No",I393&lt;G393),Lookup!$C$10,"UnknownCase"))))))),Lookup!$C$13)</f>
        <v>No Medicare Fee Available</v>
      </c>
      <c r="L393" s="300" t="s">
        <v>14</v>
      </c>
      <c r="M393" s="286"/>
      <c r="N393" s="7" t="str">
        <f>IF(ISNUMBER(L393),IF(ISBLANK(M393),"",IF(M393&gt;=L393,Lookup!$C$14,Lookup!$C$15)),Lookup!$C$13)</f>
        <v>No Medicare Fee Available</v>
      </c>
      <c r="O393" s="300" t="s">
        <v>14</v>
      </c>
      <c r="P393" s="286"/>
      <c r="Q393" s="284" t="str">
        <f>IF(ISNUMBER(O393),IF(ISBLANK(P393),"",IF(P393&gt;=O393,Lookup!$C$14,Lookup!$C$15)),Lookup!$C$13)</f>
        <v>No Medicare Fee Available</v>
      </c>
    </row>
    <row r="394" spans="1:17" ht="24" x14ac:dyDescent="0.3">
      <c r="A394" s="333" t="s">
        <v>349</v>
      </c>
      <c r="B394" s="335" t="s">
        <v>350</v>
      </c>
      <c r="C394" s="300" t="s">
        <v>14</v>
      </c>
      <c r="D394" s="287"/>
      <c r="E394" s="288"/>
      <c r="F394" s="289" t="str">
        <f>IF(ISNUMBER(C394),IF(OR(AND(ISBLANK(D394),ISBLANK(E394)),AND(D394="No",ISBLANK(E394))),"",IF(AND(ISBLANK(D394),ISNUMBER(E394)),Lookup!$C$11,IF(AND(D394="Yes",ISBLANK(E394)),Lookup!$C$12,IF(AND(D394="Yes",E394&gt;=C394),Lookup!$C$7,IF(AND(D394="No",E394&gt;=C394),Lookup!$C$8,IF(AND(D394="Yes",E394&lt;C394),Lookup!$C$9,IF(AND(D394="No",E394&lt;C394),Lookup!$C$10,"UnknownCase"))))))),Lookup!$C$13)</f>
        <v>No Medicare Fee Available</v>
      </c>
      <c r="G394" s="300" t="s">
        <v>14</v>
      </c>
      <c r="H394" s="287"/>
      <c r="I394" s="288"/>
      <c r="J394" s="284" t="str">
        <f>IF(ISNUMBER(G394),IF(OR(AND(ISBLANK(H394),ISBLANK(I394)),AND(H394="No",ISBLANK(I394))),"",IF(AND(ISBLANK(H394),ISNUMBER(I394)),Lookup!$C$11,IF(AND(H394="Yes",ISBLANK(I394)),Lookup!$C$12,IF(AND(H394="Yes",I394&gt;=G394),Lookup!$C$7,IF(AND(H394="No",I394&gt;=G394),Lookup!$C$8,IF(AND(H394="Yes",I394&lt;G394),Lookup!$C$9,IF(AND(H394="No",I394&lt;G394),Lookup!$C$10,"UnknownCase"))))))),Lookup!$C$13)</f>
        <v>No Medicare Fee Available</v>
      </c>
      <c r="L394" s="300" t="s">
        <v>14</v>
      </c>
      <c r="M394" s="286"/>
      <c r="N394" s="7" t="str">
        <f>IF(ISNUMBER(L394),IF(ISBLANK(M394),"",IF(M394&gt;=L394,Lookup!$C$14,Lookup!$C$15)),Lookup!$C$13)</f>
        <v>No Medicare Fee Available</v>
      </c>
      <c r="O394" s="300" t="s">
        <v>14</v>
      </c>
      <c r="P394" s="286"/>
      <c r="Q394" s="284" t="str">
        <f>IF(ISNUMBER(O394),IF(ISBLANK(P394),"",IF(P394&gt;=O394,Lookup!$C$14,Lookup!$C$15)),Lookup!$C$13)</f>
        <v>No Medicare Fee Available</v>
      </c>
    </row>
    <row r="395" spans="1:17" ht="15.6" x14ac:dyDescent="0.3">
      <c r="A395" s="12" t="s">
        <v>795</v>
      </c>
      <c r="B395" s="337" t="s">
        <v>796</v>
      </c>
      <c r="C395" s="327">
        <v>80.38</v>
      </c>
      <c r="D395" s="323"/>
      <c r="E395" s="323"/>
      <c r="F395" s="289" t="str">
        <f>IF(ISNUMBER(C395),IF(OR(AND(ISBLANK(D395),ISBLANK(E395)),AND(D395="No",ISBLANK(E395))),"",IF(AND(ISBLANK(D395),ISNUMBER(E395)),Lookup!$C$11,IF(AND(D395="Yes",ISBLANK(E395)),Lookup!$C$12,IF(AND(D395="Yes",E395&gt;=C395),Lookup!$C$7,IF(AND(D395="No",E395&gt;=C395),Lookup!$C$8,IF(AND(D395="Yes",E395&lt;C395),Lookup!$C$9,IF(AND(D395="No",E395&lt;C395),Lookup!$C$10,"UnknownCase"))))))),Lookup!$C$13)</f>
        <v/>
      </c>
      <c r="G395" s="327">
        <v>80.38</v>
      </c>
      <c r="H395" s="323"/>
      <c r="I395" s="323"/>
      <c r="J395" s="298" t="str">
        <f>IF(ISNUMBER(G395),IF(OR(AND(ISBLANK(H395),ISBLANK(I395)),AND(H395="No",ISBLANK(I395))),"",IF(AND(ISBLANK(H395),ISNUMBER(I395)),Lookup!$C$11,IF(AND(H395="Yes",ISBLANK(I395)),Lookup!$C$12,IF(AND(H395="Yes",I395&gt;=G395),Lookup!$C$7,IF(AND(H395="No",I395&gt;=G395),Lookup!$C$8,IF(AND(H395="Yes",I395&lt;G395),Lookup!$C$9,IF(AND(H395="No",I395&lt;G395),Lookup!$C$10,"UnknownCase"))))))),Lookup!$C$13)</f>
        <v/>
      </c>
      <c r="L395" s="317">
        <v>77.8</v>
      </c>
      <c r="M395" s="213"/>
      <c r="N395" s="297" t="str">
        <f>IF(ISNUMBER(L395),IF(ISBLANK(M395),"",IF(M395&gt;=L395,Lookup!$C$14,Lookup!$C$15)),Lookup!$C$13)</f>
        <v/>
      </c>
      <c r="O395" s="317">
        <v>77.8</v>
      </c>
      <c r="P395" s="213"/>
      <c r="Q395" s="298" t="str">
        <f>IF(ISNUMBER(O395),IF(ISBLANK(P395),"",IF(P395&gt;=O395,Lookup!$C$14,Lookup!$C$15)),Lookup!$C$13)</f>
        <v/>
      </c>
    </row>
    <row r="396" spans="1:17" ht="15.6" x14ac:dyDescent="0.3">
      <c r="A396" s="12" t="s">
        <v>797</v>
      </c>
      <c r="B396" s="337" t="s">
        <v>798</v>
      </c>
      <c r="C396" s="327">
        <v>50.19</v>
      </c>
      <c r="D396" s="323"/>
      <c r="E396" s="323"/>
      <c r="F396" s="289" t="str">
        <f>IF(ISNUMBER(C396),IF(OR(AND(ISBLANK(D396),ISBLANK(E396)),AND(D396="No",ISBLANK(E396))),"",IF(AND(ISBLANK(D396),ISNUMBER(E396)),Lookup!$C$11,IF(AND(D396="Yes",ISBLANK(E396)),Lookup!$C$12,IF(AND(D396="Yes",E396&gt;=C396),Lookup!$C$7,IF(AND(D396="No",E396&gt;=C396),Lookup!$C$8,IF(AND(D396="Yes",E396&lt;C396),Lookup!$C$9,IF(AND(D396="No",E396&lt;C396),Lookup!$C$10,"UnknownCase"))))))),Lookup!$C$13)</f>
        <v/>
      </c>
      <c r="G396" s="327">
        <v>50.19</v>
      </c>
      <c r="H396" s="323"/>
      <c r="I396" s="323"/>
      <c r="J396" s="298" t="str">
        <f>IF(ISNUMBER(G396),IF(OR(AND(ISBLANK(H396),ISBLANK(I396)),AND(H396="No",ISBLANK(I396))),"",IF(AND(ISBLANK(H396),ISNUMBER(I396)),Lookup!$C$11,IF(AND(H396="Yes",ISBLANK(I396)),Lookup!$C$12,IF(AND(H396="Yes",I396&gt;=G396),Lookup!$C$7,IF(AND(H396="No",I396&gt;=G396),Lookup!$C$8,IF(AND(H396="Yes",I396&lt;G396),Lookup!$C$9,IF(AND(H396="No",I396&lt;G396),Lookup!$C$10,"UnknownCase"))))))),Lookup!$C$13)</f>
        <v/>
      </c>
      <c r="L396" s="317">
        <v>48.46</v>
      </c>
      <c r="M396" s="213"/>
      <c r="N396" s="297" t="str">
        <f>IF(ISNUMBER(L396),IF(ISBLANK(M396),"",IF(M396&gt;=L396,Lookup!$C$14,Lookup!$C$15)),Lookup!$C$13)</f>
        <v/>
      </c>
      <c r="O396" s="317">
        <v>48.46</v>
      </c>
      <c r="P396" s="213"/>
      <c r="Q396" s="298" t="str">
        <f>IF(ISNUMBER(O396),IF(ISBLANK(P396),"",IF(P396&gt;=O396,Lookup!$C$14,Lookup!$C$15)),Lookup!$C$13)</f>
        <v/>
      </c>
    </row>
    <row r="397" spans="1:17" ht="15.6" x14ac:dyDescent="0.3">
      <c r="A397" s="12" t="s">
        <v>787</v>
      </c>
      <c r="B397" s="337" t="s">
        <v>788</v>
      </c>
      <c r="C397" s="327">
        <v>80.38</v>
      </c>
      <c r="D397" s="323"/>
      <c r="E397" s="323"/>
      <c r="F397" s="289" t="str">
        <f>IF(ISNUMBER(C397),IF(OR(AND(ISBLANK(D397),ISBLANK(E397)),AND(D397="No",ISBLANK(E397))),"",IF(AND(ISBLANK(D397),ISNUMBER(E397)),Lookup!$C$11,IF(AND(D397="Yes",ISBLANK(E397)),Lookup!$C$12,IF(AND(D397="Yes",E397&gt;=C397),Lookup!$C$7,IF(AND(D397="No",E397&gt;=C397),Lookup!$C$8,IF(AND(D397="Yes",E397&lt;C397),Lookup!$C$9,IF(AND(D397="No",E397&lt;C397),Lookup!$C$10,"UnknownCase"))))))),Lookup!$C$13)</f>
        <v/>
      </c>
      <c r="G397" s="327">
        <v>80.38</v>
      </c>
      <c r="H397" s="323"/>
      <c r="I397" s="323"/>
      <c r="J397" s="298" t="str">
        <f>IF(ISNUMBER(G397),IF(OR(AND(ISBLANK(H397),ISBLANK(I397)),AND(H397="No",ISBLANK(I397))),"",IF(AND(ISBLANK(H397),ISNUMBER(I397)),Lookup!$C$11,IF(AND(H397="Yes",ISBLANK(I397)),Lookup!$C$12,IF(AND(H397="Yes",I397&gt;=G397),Lookup!$C$7,IF(AND(H397="No",I397&gt;=G397),Lookup!$C$8,IF(AND(H397="Yes",I397&lt;G397),Lookup!$C$9,IF(AND(H397="No",I397&lt;G397),Lookup!$C$10,"UnknownCase"))))))),Lookup!$C$13)</f>
        <v/>
      </c>
      <c r="L397" s="317">
        <v>77.8</v>
      </c>
      <c r="M397" s="213"/>
      <c r="N397" s="297" t="str">
        <f>IF(ISNUMBER(L397),IF(ISBLANK(M397),"",IF(M397&gt;=L397,Lookup!$C$14,Lookup!$C$15)),Lookup!$C$13)</f>
        <v/>
      </c>
      <c r="O397" s="317">
        <v>77.8</v>
      </c>
      <c r="P397" s="213"/>
      <c r="Q397" s="298" t="str">
        <f>IF(ISNUMBER(O397),IF(ISBLANK(P397),"",IF(P397&gt;=O397,Lookup!$C$14,Lookup!$C$15)),Lookup!$C$13)</f>
        <v/>
      </c>
    </row>
    <row r="398" spans="1:17" ht="15.6" x14ac:dyDescent="0.3">
      <c r="A398" s="12" t="s">
        <v>789</v>
      </c>
      <c r="B398" s="337" t="s">
        <v>790</v>
      </c>
      <c r="C398" s="327">
        <v>50.19</v>
      </c>
      <c r="D398" s="323"/>
      <c r="E398" s="323"/>
      <c r="F398" s="289" t="str">
        <f>IF(ISNUMBER(C398),IF(OR(AND(ISBLANK(D398),ISBLANK(E398)),AND(D398="No",ISBLANK(E398))),"",IF(AND(ISBLANK(D398),ISNUMBER(E398)),Lookup!$C$11,IF(AND(D398="Yes",ISBLANK(E398)),Lookup!$C$12,IF(AND(D398="Yes",E398&gt;=C398),Lookup!$C$7,IF(AND(D398="No",E398&gt;=C398),Lookup!$C$8,IF(AND(D398="Yes",E398&lt;C398),Lookup!$C$9,IF(AND(D398="No",E398&lt;C398),Lookup!$C$10,"UnknownCase"))))))),Lookup!$C$13)</f>
        <v/>
      </c>
      <c r="G398" s="327">
        <v>50.19</v>
      </c>
      <c r="H398" s="323"/>
      <c r="I398" s="323"/>
      <c r="J398" s="298" t="str">
        <f>IF(ISNUMBER(G398),IF(OR(AND(ISBLANK(H398),ISBLANK(I398)),AND(H398="No",ISBLANK(I398))),"",IF(AND(ISBLANK(H398),ISNUMBER(I398)),Lookup!$C$11,IF(AND(H398="Yes",ISBLANK(I398)),Lookup!$C$12,IF(AND(H398="Yes",I398&gt;=G398),Lookup!$C$7,IF(AND(H398="No",I398&gt;=G398),Lookup!$C$8,IF(AND(H398="Yes",I398&lt;G398),Lookup!$C$9,IF(AND(H398="No",I398&lt;G398),Lookup!$C$10,"UnknownCase"))))))),Lookup!$C$13)</f>
        <v/>
      </c>
      <c r="L398" s="317">
        <v>48.46</v>
      </c>
      <c r="M398" s="213"/>
      <c r="N398" s="297" t="str">
        <f>IF(ISNUMBER(L398),IF(ISBLANK(M398),"",IF(M398&gt;=L398,Lookup!$C$14,Lookup!$C$15)),Lookup!$C$13)</f>
        <v/>
      </c>
      <c r="O398" s="317">
        <v>48.46</v>
      </c>
      <c r="P398" s="213"/>
      <c r="Q398" s="298" t="str">
        <f>IF(ISNUMBER(O398),IF(ISBLANK(P398),"",IF(P398&gt;=O398,Lookup!$C$14,Lookup!$C$15)),Lookup!$C$13)</f>
        <v/>
      </c>
    </row>
    <row r="399" spans="1:17" ht="15.6" x14ac:dyDescent="0.3">
      <c r="A399" s="333" t="s">
        <v>351</v>
      </c>
      <c r="B399" s="335" t="s">
        <v>352</v>
      </c>
      <c r="C399" s="327">
        <v>39.119999999999997</v>
      </c>
      <c r="D399" s="133"/>
      <c r="E399" s="213"/>
      <c r="F399" s="289" t="str">
        <f>IF(ISNUMBER(C399),IF(OR(AND(ISBLANK(D399),ISBLANK(E399)),AND(D399="No",ISBLANK(E399))),"",IF(AND(ISBLANK(D399),ISNUMBER(E399)),Lookup!$C$11,IF(AND(D399="Yes",ISBLANK(E399)),Lookup!$C$12,IF(AND(D399="Yes",E399&gt;=C399),Lookup!$C$7,IF(AND(D399="No",E399&gt;=C399),Lookup!$C$8,IF(AND(D399="Yes",E399&lt;C399),Lookup!$C$9,IF(AND(D399="No",E399&lt;C399),Lookup!$C$10,"UnknownCase"))))))),Lookup!$C$13)</f>
        <v/>
      </c>
      <c r="G399" s="327">
        <v>39.119999999999997</v>
      </c>
      <c r="H399" s="133"/>
      <c r="I399" s="213"/>
      <c r="J399" s="284" t="str">
        <f>IF(ISNUMBER(G399),IF(OR(AND(ISBLANK(H399),ISBLANK(I399)),AND(H399="No",ISBLANK(I399))),"",IF(AND(ISBLANK(H399),ISNUMBER(I399)),Lookup!$C$11,IF(AND(H399="Yes",ISBLANK(I399)),Lookup!$C$12,IF(AND(H399="Yes",I399&gt;=G399),Lookup!$C$7,IF(AND(H399="No",I399&gt;=G399),Lookup!$C$8,IF(AND(H399="Yes",I399&lt;G399),Lookup!$C$9,IF(AND(H399="No",I399&lt;G399),Lookup!$C$10,"UnknownCase"))))))),Lookup!$C$13)</f>
        <v/>
      </c>
      <c r="L399" s="320">
        <v>37.71</v>
      </c>
      <c r="M399" s="213"/>
      <c r="N399" s="7" t="str">
        <f>IF(ISNUMBER(L399),IF(ISBLANK(M399),"",IF(M399&gt;=L399,Lookup!$C$14,Lookup!$C$15)),Lookup!$C$13)</f>
        <v/>
      </c>
      <c r="O399" s="320">
        <v>37.71</v>
      </c>
      <c r="P399" s="213"/>
      <c r="Q399" s="284" t="str">
        <f>IF(ISNUMBER(O399),IF(ISBLANK(P399),"",IF(P399&gt;=O399,Lookup!$C$14,Lookup!$C$15)),Lookup!$C$13)</f>
        <v/>
      </c>
    </row>
    <row r="400" spans="1:17" ht="15.6" x14ac:dyDescent="0.3">
      <c r="A400" s="339" t="s">
        <v>353</v>
      </c>
      <c r="B400" s="335" t="s">
        <v>354</v>
      </c>
      <c r="C400" s="327">
        <v>23.2</v>
      </c>
      <c r="D400" s="133"/>
      <c r="E400" s="213"/>
      <c r="F400" s="289" t="str">
        <f>IF(ISNUMBER(C400),IF(OR(AND(ISBLANK(D400),ISBLANK(E400)),AND(D400="No",ISBLANK(E400))),"",IF(AND(ISBLANK(D400),ISNUMBER(E400)),Lookup!$C$11,IF(AND(D400="Yes",ISBLANK(E400)),Lookup!$C$12,IF(AND(D400="Yes",E400&gt;=C400),Lookup!$C$7,IF(AND(D400="No",E400&gt;=C400),Lookup!$C$8,IF(AND(D400="Yes",E400&lt;C400),Lookup!$C$9,IF(AND(D400="No",E400&lt;C400),Lookup!$C$10,"UnknownCase"))))))),Lookup!$C$13)</f>
        <v/>
      </c>
      <c r="G400" s="327">
        <v>23.2</v>
      </c>
      <c r="H400" s="133"/>
      <c r="I400" s="213"/>
      <c r="J400" s="284" t="str">
        <f>IF(ISNUMBER(G400),IF(OR(AND(ISBLANK(H400),ISBLANK(I400)),AND(H400="No",ISBLANK(I400))),"",IF(AND(ISBLANK(H400),ISNUMBER(I400)),Lookup!$C$11,IF(AND(H400="Yes",ISBLANK(I400)),Lookup!$C$12,IF(AND(H400="Yes",I400&gt;=G400),Lookup!$C$7,IF(AND(H400="No",I400&gt;=G400),Lookup!$C$8,IF(AND(H400="Yes",I400&lt;G400),Lookup!$C$9,IF(AND(H400="No",I400&lt;G400),Lookup!$C$10,"UnknownCase"))))))),Lookup!$C$13)</f>
        <v/>
      </c>
      <c r="L400" s="320">
        <v>22.55</v>
      </c>
      <c r="M400" s="213"/>
      <c r="N400" s="7" t="str">
        <f>IF(ISNUMBER(L400),IF(ISBLANK(M400),"",IF(M400&gt;=L400,Lookup!$C$14,Lookup!$C$15)),Lookup!$C$13)</f>
        <v/>
      </c>
      <c r="O400" s="320">
        <v>22.55</v>
      </c>
      <c r="P400" s="213"/>
      <c r="Q400" s="284" t="str">
        <f>IF(ISNUMBER(O400),IF(ISBLANK(P400),"",IF(P400&gt;=O400,Lookup!$C$14,Lookup!$C$15)),Lookup!$C$13)</f>
        <v/>
      </c>
    </row>
    <row r="401" spans="1:17" ht="24" x14ac:dyDescent="0.3">
      <c r="A401" s="340" t="s">
        <v>355</v>
      </c>
      <c r="B401" s="335" t="s">
        <v>356</v>
      </c>
      <c r="C401" s="300" t="s">
        <v>14</v>
      </c>
      <c r="D401" s="285"/>
      <c r="E401" s="286"/>
      <c r="F401" s="289" t="str">
        <f>IF(ISNUMBER(C401),IF(OR(AND(ISBLANK(D401),ISBLANK(E401)),AND(D401="No",ISBLANK(E401))),"",IF(AND(ISBLANK(D401),ISNUMBER(E401)),Lookup!$C$11,IF(AND(D401="Yes",ISBLANK(E401)),Lookup!$C$12,IF(AND(D401="Yes",E401&gt;=C401),Lookup!$C$7,IF(AND(D401="No",E401&gt;=C401),Lookup!$C$8,IF(AND(D401="Yes",E401&lt;C401),Lookup!$C$9,IF(AND(D401="No",E401&lt;C401),Lookup!$C$10,"UnknownCase"))))))),Lookup!$C$13)</f>
        <v>No Medicare Fee Available</v>
      </c>
      <c r="G401" s="300" t="s">
        <v>14</v>
      </c>
      <c r="H401" s="285"/>
      <c r="I401" s="286"/>
      <c r="J401" s="284" t="str">
        <f>IF(ISNUMBER(G401),IF(OR(AND(ISBLANK(H401),ISBLANK(I401)),AND(H401="No",ISBLANK(I401))),"",IF(AND(ISBLANK(H401),ISNUMBER(I401)),Lookup!$C$11,IF(AND(H401="Yes",ISBLANK(I401)),Lookup!$C$12,IF(AND(H401="Yes",I401&gt;=G401),Lookup!$C$7,IF(AND(H401="No",I401&gt;=G401),Lookup!$C$8,IF(AND(H401="Yes",I401&lt;G401),Lookup!$C$9,IF(AND(H401="No",I401&lt;G401),Lookup!$C$10,"UnknownCase"))))))),Lookup!$C$13)</f>
        <v>No Medicare Fee Available</v>
      </c>
      <c r="L401" s="300" t="s">
        <v>14</v>
      </c>
      <c r="M401" s="286"/>
      <c r="N401" s="7" t="str">
        <f>IF(ISNUMBER(L401),IF(ISBLANK(M401),"",IF(M401&gt;=L401,Lookup!$C$14,Lookup!$C$15)),Lookup!$C$13)</f>
        <v>No Medicare Fee Available</v>
      </c>
      <c r="O401" s="300" t="s">
        <v>14</v>
      </c>
      <c r="P401" s="286"/>
      <c r="Q401" s="284" t="str">
        <f>IF(ISNUMBER(O401),IF(ISBLANK(P401),"",IF(P401&gt;=O401,Lookup!$C$14,Lookup!$C$15)),Lookup!$C$13)</f>
        <v>No Medicare Fee Available</v>
      </c>
    </row>
    <row r="402" spans="1:17" ht="15.6" x14ac:dyDescent="0.3">
      <c r="A402" s="339" t="s">
        <v>357</v>
      </c>
      <c r="B402" s="335" t="s">
        <v>358</v>
      </c>
      <c r="C402" s="327">
        <v>54.28</v>
      </c>
      <c r="D402" s="133"/>
      <c r="E402" s="213"/>
      <c r="F402" s="289" t="str">
        <f>IF(ISNUMBER(C402),IF(OR(AND(ISBLANK(D402),ISBLANK(E402)),AND(D402="No",ISBLANK(E402))),"",IF(AND(ISBLANK(D402),ISNUMBER(E402)),Lookup!$C$11,IF(AND(D402="Yes",ISBLANK(E402)),Lookup!$C$12,IF(AND(D402="Yes",E402&gt;=C402),Lookup!$C$7,IF(AND(D402="No",E402&gt;=C402),Lookup!$C$8,IF(AND(D402="Yes",E402&lt;C402),Lookup!$C$9,IF(AND(D402="No",E402&lt;C402),Lookup!$C$10,"UnknownCase"))))))),Lookup!$C$13)</f>
        <v/>
      </c>
      <c r="G402" s="327">
        <v>54.28</v>
      </c>
      <c r="H402" s="133"/>
      <c r="I402" s="213"/>
      <c r="J402" s="284" t="str">
        <f>IF(ISNUMBER(G402),IF(OR(AND(ISBLANK(H402),ISBLANK(I402)),AND(H402="No",ISBLANK(I402))),"",IF(AND(ISBLANK(H402),ISNUMBER(I402)),Lookup!$C$11,IF(AND(H402="Yes",ISBLANK(I402)),Lookup!$C$12,IF(AND(H402="Yes",I402&gt;=G402),Lookup!$C$7,IF(AND(H402="No",I402&gt;=G402),Lookup!$C$8,IF(AND(H402="Yes",I402&lt;G402),Lookup!$C$9,IF(AND(H402="No",I402&lt;G402),Lookup!$C$10,"UnknownCase"))))))),Lookup!$C$13)</f>
        <v/>
      </c>
      <c r="L402" s="320">
        <v>53.06</v>
      </c>
      <c r="M402" s="213"/>
      <c r="N402" s="7" t="str">
        <f>IF(ISNUMBER(L402),IF(ISBLANK(M402),"",IF(M402&gt;=L402,Lookup!$C$14,Lookup!$C$15)),Lookup!$C$13)</f>
        <v/>
      </c>
      <c r="O402" s="320">
        <v>53.06</v>
      </c>
      <c r="P402" s="213"/>
      <c r="Q402" s="284" t="str">
        <f>IF(ISNUMBER(O402),IF(ISBLANK(P402),"",IF(P402&gt;=O402,Lookup!$C$14,Lookup!$C$15)),Lookup!$C$13)</f>
        <v/>
      </c>
    </row>
    <row r="403" spans="1:17" ht="15.6" x14ac:dyDescent="0.3">
      <c r="A403" s="339" t="s">
        <v>359</v>
      </c>
      <c r="B403" s="335" t="s">
        <v>360</v>
      </c>
      <c r="C403" s="327">
        <v>15.65</v>
      </c>
      <c r="D403" s="133"/>
      <c r="E403" s="213"/>
      <c r="F403" s="289" t="str">
        <f>IF(ISNUMBER(C403),IF(OR(AND(ISBLANK(D403),ISBLANK(E403)),AND(D403="No",ISBLANK(E403))),"",IF(AND(ISBLANK(D403),ISNUMBER(E403)),Lookup!$C$11,IF(AND(D403="Yes",ISBLANK(E403)),Lookup!$C$12,IF(AND(D403="Yes",E403&gt;=C403),Lookup!$C$7,IF(AND(D403="No",E403&gt;=C403),Lookup!$C$8,IF(AND(D403="Yes",E403&lt;C403),Lookup!$C$9,IF(AND(D403="No",E403&lt;C403),Lookup!$C$10,"UnknownCase"))))))),Lookup!$C$13)</f>
        <v/>
      </c>
      <c r="G403" s="327">
        <v>15.65</v>
      </c>
      <c r="H403" s="133"/>
      <c r="I403" s="213"/>
      <c r="J403" s="284" t="str">
        <f>IF(ISNUMBER(G403),IF(OR(AND(ISBLANK(H403),ISBLANK(I403)),AND(H403="No",ISBLANK(I403))),"",IF(AND(ISBLANK(H403),ISNUMBER(I403)),Lookup!$C$11,IF(AND(H403="Yes",ISBLANK(I403)),Lookup!$C$12,IF(AND(H403="Yes",I403&gt;=G403),Lookup!$C$7,IF(AND(H403="No",I403&gt;=G403),Lookup!$C$8,IF(AND(H403="Yes",I403&lt;G403),Lookup!$C$9,IF(AND(H403="No",I403&lt;G403),Lookup!$C$10,"UnknownCase"))))))),Lookup!$C$13)</f>
        <v/>
      </c>
      <c r="L403" s="320">
        <v>15.2</v>
      </c>
      <c r="M403" s="213"/>
      <c r="N403" s="7" t="str">
        <f>IF(ISNUMBER(L403),IF(ISBLANK(M403),"",IF(M403&gt;=L403,Lookup!$C$14,Lookup!$C$15)),Lookup!$C$13)</f>
        <v/>
      </c>
      <c r="O403" s="320">
        <v>15.2</v>
      </c>
      <c r="P403" s="213"/>
      <c r="Q403" s="284" t="str">
        <f>IF(ISNUMBER(O403),IF(ISBLANK(P403),"",IF(P403&gt;=O403,Lookup!$C$14,Lookup!$C$15)),Lookup!$C$13)</f>
        <v/>
      </c>
    </row>
    <row r="404" spans="1:17" ht="15.6" x14ac:dyDescent="0.3">
      <c r="A404" s="12" t="s">
        <v>791</v>
      </c>
      <c r="B404" s="337" t="s">
        <v>792</v>
      </c>
      <c r="C404" s="327">
        <v>80.38</v>
      </c>
      <c r="D404" s="213"/>
      <c r="E404" s="213"/>
      <c r="F404" s="289" t="str">
        <f>IF(ISNUMBER(C404),IF(OR(AND(ISBLANK(D404),ISBLANK(E404)),AND(D404="No",ISBLANK(E404))),"",IF(AND(ISBLANK(D404),ISNUMBER(E404)),Lookup!$C$11,IF(AND(D404="Yes",ISBLANK(E404)),Lookup!$C$12,IF(AND(D404="Yes",E404&gt;=C404),Lookup!$C$7,IF(AND(D404="No",E404&gt;=C404),Lookup!$C$8,IF(AND(D404="Yes",E404&lt;C404),Lookup!$C$9,IF(AND(D404="No",E404&lt;C404),Lookup!$C$10,"UnknownCase"))))))),Lookup!$C$13)</f>
        <v/>
      </c>
      <c r="G404" s="327">
        <v>80.38</v>
      </c>
      <c r="H404" s="213"/>
      <c r="I404" s="213"/>
      <c r="J404" s="298" t="str">
        <f>IF(ISNUMBER(G404),IF(OR(AND(ISBLANK(H404),ISBLANK(I404)),AND(H404="No",ISBLANK(I404))),"",IF(AND(ISBLANK(H404),ISNUMBER(I404)),Lookup!$C$11,IF(AND(H404="Yes",ISBLANK(I404)),Lookup!$C$12,IF(AND(H404="Yes",I404&gt;=G404),Lookup!$C$7,IF(AND(H404="No",I404&gt;=G404),Lookup!$C$8,IF(AND(H404="Yes",I404&lt;G404),Lookup!$C$9,IF(AND(H404="No",I404&lt;G404),Lookup!$C$10,"UnknownCase"))))))),Lookup!$C$13)</f>
        <v/>
      </c>
      <c r="L404" s="317">
        <v>77.8</v>
      </c>
      <c r="M404" s="213"/>
      <c r="N404" s="297" t="str">
        <f>IF(ISNUMBER(L404),IF(ISBLANK(M404),"",IF(M404&gt;=L404,Lookup!$C$14,Lookup!$C$15)),Lookup!$C$13)</f>
        <v/>
      </c>
      <c r="O404" s="317">
        <v>77.8</v>
      </c>
      <c r="P404" s="213"/>
      <c r="Q404" s="298" t="str">
        <f>IF(ISNUMBER(O404),IF(ISBLANK(P404),"",IF(P404&gt;=O404,Lookup!$C$14,Lookup!$C$15)),Lookup!$C$13)</f>
        <v/>
      </c>
    </row>
    <row r="405" spans="1:17" ht="15.6" x14ac:dyDescent="0.3">
      <c r="A405" s="12" t="s">
        <v>793</v>
      </c>
      <c r="B405" s="337" t="s">
        <v>794</v>
      </c>
      <c r="C405" s="327">
        <v>50.19</v>
      </c>
      <c r="D405" s="213"/>
      <c r="E405" s="213"/>
      <c r="F405" s="289" t="str">
        <f>IF(ISNUMBER(C405),IF(OR(AND(ISBLANK(D405),ISBLANK(E405)),AND(D405="No",ISBLANK(E405))),"",IF(AND(ISBLANK(D405),ISNUMBER(E405)),Lookup!$C$11,IF(AND(D405="Yes",ISBLANK(E405)),Lookup!$C$12,IF(AND(D405="Yes",E405&gt;=C405),Lookup!$C$7,IF(AND(D405="No",E405&gt;=C405),Lookup!$C$8,IF(AND(D405="Yes",E405&lt;C405),Lookup!$C$9,IF(AND(D405="No",E405&lt;C405),Lookup!$C$10,"UnknownCase"))))))),Lookup!$C$13)</f>
        <v/>
      </c>
      <c r="G405" s="327">
        <v>50.19</v>
      </c>
      <c r="H405" s="213"/>
      <c r="I405" s="213"/>
      <c r="J405" s="298" t="str">
        <f>IF(ISNUMBER(G405),IF(OR(AND(ISBLANK(H405),ISBLANK(I405)),AND(H405="No",ISBLANK(I405))),"",IF(AND(ISBLANK(H405),ISNUMBER(I405)),Lookup!$C$11,IF(AND(H405="Yes",ISBLANK(I405)),Lookup!$C$12,IF(AND(H405="Yes",I405&gt;=G405),Lookup!$C$7,IF(AND(H405="No",I405&gt;=G405),Lookup!$C$8,IF(AND(H405="Yes",I405&lt;G405),Lookup!$C$9,IF(AND(H405="No",I405&lt;G405),Lookup!$C$10,"UnknownCase"))))))),Lookup!$C$13)</f>
        <v/>
      </c>
      <c r="L405" s="317">
        <v>48.46</v>
      </c>
      <c r="M405" s="213"/>
      <c r="N405" s="297" t="str">
        <f>IF(ISNUMBER(L405),IF(ISBLANK(M405),"",IF(M405&gt;=L405,Lookup!$C$14,Lookup!$C$15)),Lookup!$C$13)</f>
        <v/>
      </c>
      <c r="O405" s="317">
        <v>48.46</v>
      </c>
      <c r="P405" s="213"/>
      <c r="Q405" s="298" t="str">
        <f>IF(ISNUMBER(O405),IF(ISBLANK(P405),"",IF(P405&gt;=O405,Lookup!$C$14,Lookup!$C$15)),Lookup!$C$13)</f>
        <v/>
      </c>
    </row>
    <row r="406" spans="1:17" ht="15.6" x14ac:dyDescent="0.3">
      <c r="A406" s="333" t="s">
        <v>361</v>
      </c>
      <c r="B406" s="335" t="s">
        <v>362</v>
      </c>
      <c r="C406" s="327">
        <v>104.49</v>
      </c>
      <c r="D406" s="133"/>
      <c r="E406" s="213"/>
      <c r="F406" s="289" t="str">
        <f>IF(ISNUMBER(C406),IF(OR(AND(ISBLANK(D406),ISBLANK(E406)),AND(D406="No",ISBLANK(E406))),"",IF(AND(ISBLANK(D406),ISNUMBER(E406)),Lookup!$C$11,IF(AND(D406="Yes",ISBLANK(E406)),Lookup!$C$12,IF(AND(D406="Yes",E406&gt;=C406),Lookup!$C$7,IF(AND(D406="No",E406&gt;=C406),Lookup!$C$8,IF(AND(D406="Yes",E406&lt;C406),Lookup!$C$9,IF(AND(D406="No",E406&lt;C406),Lookup!$C$10,"UnknownCase"))))))),Lookup!$C$13)</f>
        <v/>
      </c>
      <c r="G406" s="327">
        <v>104.49</v>
      </c>
      <c r="H406" s="133"/>
      <c r="I406" s="213"/>
      <c r="J406" s="284" t="str">
        <f>IF(ISNUMBER(G406),IF(OR(AND(ISBLANK(H406),ISBLANK(I406)),AND(H406="No",ISBLANK(I406))),"",IF(AND(ISBLANK(H406),ISNUMBER(I406)),Lookup!$C$11,IF(AND(H406="Yes",ISBLANK(I406)),Lookup!$C$12,IF(AND(H406="Yes",I406&gt;=G406),Lookup!$C$7,IF(AND(H406="No",I406&gt;=G406),Lookup!$C$8,IF(AND(H406="Yes",I406&lt;G406),Lookup!$C$9,IF(AND(H406="No",I406&lt;G406),Lookup!$C$10,"UnknownCase"))))))),Lookup!$C$13)</f>
        <v/>
      </c>
      <c r="L406" s="317">
        <v>102.17</v>
      </c>
      <c r="M406" s="213"/>
      <c r="N406" s="7" t="str">
        <f>IF(ISNUMBER(L406),IF(ISBLANK(M406),"",IF(M406&gt;=L406,Lookup!$C$14,Lookup!$C$15)),Lookup!$C$13)</f>
        <v/>
      </c>
      <c r="O406" s="317">
        <v>102.17</v>
      </c>
      <c r="P406" s="213"/>
      <c r="Q406" s="284" t="str">
        <f>IF(ISNUMBER(O406),IF(ISBLANK(P406),"",IF(P406&gt;=O406,Lookup!$C$14,Lookup!$C$15)),Lookup!$C$13)</f>
        <v/>
      </c>
    </row>
    <row r="407" spans="1:17" ht="24" x14ac:dyDescent="0.3">
      <c r="A407" s="341" t="s">
        <v>363</v>
      </c>
      <c r="B407" s="336" t="s">
        <v>364</v>
      </c>
      <c r="C407" s="300" t="s">
        <v>14</v>
      </c>
      <c r="D407" s="285"/>
      <c r="E407" s="286"/>
      <c r="F407" s="289" t="str">
        <f>IF(ISNUMBER(C407),IF(OR(AND(ISBLANK(D407),ISBLANK(E407)),AND(D407="No",ISBLANK(E407))),"",IF(AND(ISBLANK(D407),ISNUMBER(E407)),Lookup!$C$11,IF(AND(D407="Yes",ISBLANK(E407)),Lookup!$C$12,IF(AND(D407="Yes",E407&gt;=C407),Lookup!$C$7,IF(AND(D407="No",E407&gt;=C407),Lookup!$C$8,IF(AND(D407="Yes",E407&lt;C407),Lookup!$C$9,IF(AND(D407="No",E407&lt;C407),Lookup!$C$10,"UnknownCase"))))))),Lookup!$C$13)</f>
        <v>No Medicare Fee Available</v>
      </c>
      <c r="G407" s="300" t="s">
        <v>14</v>
      </c>
      <c r="H407" s="285"/>
      <c r="I407" s="286"/>
      <c r="J407" s="284" t="str">
        <f>IF(ISNUMBER(G407),IF(OR(AND(ISBLANK(H407),ISBLANK(I407)),AND(H407="No",ISBLANK(I407))),"",IF(AND(ISBLANK(H407),ISNUMBER(I407)),Lookup!$C$11,IF(AND(H407="Yes",ISBLANK(I407)),Lookup!$C$12,IF(AND(H407="Yes",I407&gt;=G407),Lookup!$C$7,IF(AND(H407="No",I407&gt;=G407),Lookup!$C$8,IF(AND(H407="Yes",I407&lt;G407),Lookup!$C$9,IF(AND(H407="No",I407&lt;G407),Lookup!$C$10,"UnknownCase"))))))),Lookup!$C$13)</f>
        <v>No Medicare Fee Available</v>
      </c>
      <c r="L407" s="300" t="s">
        <v>14</v>
      </c>
      <c r="M407" s="286"/>
      <c r="N407" s="7" t="str">
        <f>IF(ISNUMBER(L407),IF(ISBLANK(M407),"",IF(M407&gt;=L407,Lookup!$C$14,Lookup!$C$15)),Lookup!$C$13)</f>
        <v>No Medicare Fee Available</v>
      </c>
      <c r="O407" s="300" t="s">
        <v>14</v>
      </c>
      <c r="P407" s="286"/>
      <c r="Q407" s="284" t="str">
        <f>IF(ISNUMBER(O407),IF(ISBLANK(P407),"",IF(P407&gt;=O407,Lookup!$C$14,Lookup!$C$15)),Lookup!$C$13)</f>
        <v>No Medicare Fee Available</v>
      </c>
    </row>
    <row r="408" spans="1:17" ht="15.6" x14ac:dyDescent="0.3">
      <c r="A408" s="12" t="s">
        <v>756</v>
      </c>
      <c r="B408" s="337" t="s">
        <v>757</v>
      </c>
      <c r="C408" s="327">
        <v>54.93</v>
      </c>
      <c r="D408" s="213"/>
      <c r="E408" s="213"/>
      <c r="F408" s="289" t="str">
        <f>IF(ISNUMBER(C408),IF(OR(AND(ISBLANK(D408),ISBLANK(E408)),AND(D408="No",ISBLANK(E408))),"",IF(AND(ISBLANK(D408),ISNUMBER(E408)),Lookup!$C$11,IF(AND(D408="Yes",ISBLANK(E408)),Lookup!$C$12,IF(AND(D408="Yes",E408&gt;=C408),Lookup!$C$7,IF(AND(D408="No",E408&gt;=C408),Lookup!$C$8,IF(AND(D408="Yes",E408&lt;C408),Lookup!$C$9,IF(AND(D408="No",E408&lt;C408),Lookup!$C$10,"UnknownCase"))))))),Lookup!$C$13)</f>
        <v/>
      </c>
      <c r="G408" s="327">
        <v>54.93</v>
      </c>
      <c r="H408" s="213"/>
      <c r="I408" s="213"/>
      <c r="J408" s="298" t="str">
        <f>IF(ISNUMBER(G408),IF(OR(AND(ISBLANK(H408),ISBLANK(I408)),AND(H408="No",ISBLANK(I408))),"",IF(AND(ISBLANK(H408),ISNUMBER(I408)),Lookup!$C$11,IF(AND(H408="Yes",ISBLANK(I408)),Lookup!$C$12,IF(AND(H408="Yes",I408&gt;=G408),Lookup!$C$7,IF(AND(H408="No",I408&gt;=G408),Lookup!$C$8,IF(AND(H408="Yes",I408&lt;G408),Lookup!$C$9,IF(AND(H408="No",I408&lt;G408),Lookup!$C$10,"UnknownCase"))))))),Lookup!$C$13)</f>
        <v/>
      </c>
      <c r="L408" s="317">
        <v>53.72</v>
      </c>
      <c r="M408" s="213"/>
      <c r="N408" s="297" t="str">
        <f>IF(ISNUMBER(L408),IF(ISBLANK(M408),"",IF(M408&gt;=L408,Lookup!$C$14,Lookup!$C$15)),Lookup!$C$13)</f>
        <v/>
      </c>
      <c r="O408" s="317">
        <v>53.72</v>
      </c>
      <c r="P408" s="213"/>
      <c r="Q408" s="298" t="str">
        <f>IF(ISNUMBER(O408),IF(ISBLANK(P408),"",IF(P408&gt;=O408,Lookup!$C$14,Lookup!$C$15)),Lookup!$C$13)</f>
        <v/>
      </c>
    </row>
    <row r="409" spans="1:17" ht="15.6" x14ac:dyDescent="0.3">
      <c r="A409" s="333" t="s">
        <v>365</v>
      </c>
      <c r="B409" s="335" t="s">
        <v>366</v>
      </c>
      <c r="C409" s="327">
        <v>34.31</v>
      </c>
      <c r="D409" s="133"/>
      <c r="E409" s="213"/>
      <c r="F409" s="289" t="str">
        <f>IF(ISNUMBER(C409),IF(OR(AND(ISBLANK(D409),ISBLANK(E409)),AND(D409="No",ISBLANK(E409))),"",IF(AND(ISBLANK(D409),ISNUMBER(E409)),Lookup!$C$11,IF(AND(D409="Yes",ISBLANK(E409)),Lookup!$C$12,IF(AND(D409="Yes",E409&gt;=C409),Lookup!$C$7,IF(AND(D409="No",E409&gt;=C409),Lookup!$C$8,IF(AND(D409="Yes",E409&lt;C409),Lookup!$C$9,IF(AND(D409="No",E409&lt;C409),Lookup!$C$10,"UnknownCase"))))))),Lookup!$C$13)</f>
        <v/>
      </c>
      <c r="G409" s="327">
        <v>34.31</v>
      </c>
      <c r="H409" s="133"/>
      <c r="I409" s="213"/>
      <c r="J409" s="284" t="str">
        <f>IF(ISNUMBER(G409),IF(OR(AND(ISBLANK(H409),ISBLANK(I409)),AND(H409="No",ISBLANK(I409))),"",IF(AND(ISBLANK(H409),ISNUMBER(I409)),Lookup!$C$11,IF(AND(H409="Yes",ISBLANK(I409)),Lookup!$C$12,IF(AND(H409="Yes",I409&gt;=G409),Lookup!$C$7,IF(AND(H409="No",I409&gt;=G409),Lookup!$C$8,IF(AND(H409="Yes",I409&lt;G409),Lookup!$C$9,IF(AND(H409="No",I409&lt;G409),Lookup!$C$10,"UnknownCase"))))))),Lookup!$C$13)</f>
        <v/>
      </c>
      <c r="L409" s="320">
        <v>33.659999999999997</v>
      </c>
      <c r="M409" s="213"/>
      <c r="N409" s="7" t="str">
        <f>IF(ISNUMBER(L409),IF(ISBLANK(M409),"",IF(M409&gt;=L409,Lookup!$C$14,Lookup!$C$15)),Lookup!$C$13)</f>
        <v/>
      </c>
      <c r="O409" s="320">
        <v>33.659999999999997</v>
      </c>
      <c r="P409" s="213"/>
      <c r="Q409" s="284" t="str">
        <f>IF(ISNUMBER(O409),IF(ISBLANK(P409),"",IF(P409&gt;=O409,Lookup!$C$14,Lookup!$C$15)),Lookup!$C$13)</f>
        <v/>
      </c>
    </row>
    <row r="410" spans="1:17" ht="15.6" x14ac:dyDescent="0.3">
      <c r="A410" s="333" t="s">
        <v>367</v>
      </c>
      <c r="B410" s="335" t="s">
        <v>368</v>
      </c>
      <c r="C410" s="327">
        <v>66.61</v>
      </c>
      <c r="D410" s="133"/>
      <c r="E410" s="213"/>
      <c r="F410" s="289" t="str">
        <f>IF(ISNUMBER(C410),IF(OR(AND(ISBLANK(D410),ISBLANK(E410)),AND(D410="No",ISBLANK(E410))),"",IF(AND(ISBLANK(D410),ISNUMBER(E410)),Lookup!$C$11,IF(AND(D410="Yes",ISBLANK(E410)),Lookup!$C$12,IF(AND(D410="Yes",E410&gt;=C410),Lookup!$C$7,IF(AND(D410="No",E410&gt;=C410),Lookup!$C$8,IF(AND(D410="Yes",E410&lt;C410),Lookup!$C$9,IF(AND(D410="No",E410&lt;C410),Lookup!$C$10,"UnknownCase"))))))),Lookup!$C$13)</f>
        <v/>
      </c>
      <c r="G410" s="327">
        <v>66.61</v>
      </c>
      <c r="H410" s="133"/>
      <c r="I410" s="213"/>
      <c r="J410" s="284" t="str">
        <f>IF(ISNUMBER(G410),IF(OR(AND(ISBLANK(H410),ISBLANK(I410)),AND(H410="No",ISBLANK(I410))),"",IF(AND(ISBLANK(H410),ISNUMBER(I410)),Lookup!$C$11,IF(AND(H410="Yes",ISBLANK(I410)),Lookup!$C$12,IF(AND(H410="Yes",I410&gt;=G410),Lookup!$C$7,IF(AND(H410="No",I410&gt;=G410),Lookup!$C$8,IF(AND(H410="Yes",I410&lt;G410),Lookup!$C$9,IF(AND(H410="No",I410&lt;G410),Lookup!$C$10,"UnknownCase"))))))),Lookup!$C$13)</f>
        <v/>
      </c>
      <c r="L410" s="320">
        <v>62.87</v>
      </c>
      <c r="M410" s="213"/>
      <c r="N410" s="7" t="str">
        <f>IF(ISNUMBER(L410),IF(ISBLANK(M410),"",IF(M410&gt;=L410,Lookup!$C$14,Lookup!$C$15)),Lookup!$C$13)</f>
        <v/>
      </c>
      <c r="O410" s="320">
        <v>62.87</v>
      </c>
      <c r="P410" s="213"/>
      <c r="Q410" s="284" t="str">
        <f>IF(ISNUMBER(O410),IF(ISBLANK(P410),"",IF(P410&gt;=O410,Lookup!$C$14,Lookup!$C$15)),Lookup!$C$13)</f>
        <v/>
      </c>
    </row>
    <row r="411" spans="1:17" ht="15.6" x14ac:dyDescent="0.3">
      <c r="A411" s="333" t="s">
        <v>369</v>
      </c>
      <c r="B411" s="335" t="s">
        <v>370</v>
      </c>
      <c r="C411" s="327">
        <v>165.67</v>
      </c>
      <c r="D411" s="133"/>
      <c r="E411" s="213"/>
      <c r="F411" s="289" t="str">
        <f>IF(ISNUMBER(C411),IF(OR(AND(ISBLANK(D411),ISBLANK(E411)),AND(D411="No",ISBLANK(E411))),"",IF(AND(ISBLANK(D411),ISNUMBER(E411)),Lookup!$C$11,IF(AND(D411="Yes",ISBLANK(E411)),Lookup!$C$12,IF(AND(D411="Yes",E411&gt;=C411),Lookup!$C$7,IF(AND(D411="No",E411&gt;=C411),Lookup!$C$8,IF(AND(D411="Yes",E411&lt;C411),Lookup!$C$9,IF(AND(D411="No",E411&lt;C411),Lookup!$C$10,"UnknownCase"))))))),Lookup!$C$13)</f>
        <v/>
      </c>
      <c r="G411" s="327">
        <v>165.67</v>
      </c>
      <c r="H411" s="133"/>
      <c r="I411" s="213"/>
      <c r="J411" s="284" t="str">
        <f>IF(ISNUMBER(G411),IF(OR(AND(ISBLANK(H411),ISBLANK(I411)),AND(H411="No",ISBLANK(I411))),"",IF(AND(ISBLANK(H411),ISNUMBER(I411)),Lookup!$C$11,IF(AND(H411="Yes",ISBLANK(I411)),Lookup!$C$12,IF(AND(H411="Yes",I411&gt;=G411),Lookup!$C$7,IF(AND(H411="No",I411&gt;=G411),Lookup!$C$8,IF(AND(H411="Yes",I411&lt;G411),Lookup!$C$9,IF(AND(H411="No",I411&lt;G411),Lookup!$C$10,"UnknownCase"))))))),Lookup!$C$13)</f>
        <v/>
      </c>
      <c r="L411" s="320">
        <v>160.68</v>
      </c>
      <c r="M411" s="213"/>
      <c r="N411" s="7" t="str">
        <f>IF(ISNUMBER(L411),IF(ISBLANK(M411),"",IF(M411&gt;=L411,Lookup!$C$14,Lookup!$C$15)),Lookup!$C$13)</f>
        <v/>
      </c>
      <c r="O411" s="320">
        <v>160.68</v>
      </c>
      <c r="P411" s="213"/>
      <c r="Q411" s="284" t="str">
        <f>IF(ISNUMBER(O411),IF(ISBLANK(P411),"",IF(P411&gt;=O411,Lookup!$C$14,Lookup!$C$15)),Lookup!$C$13)</f>
        <v/>
      </c>
    </row>
    <row r="412" spans="1:17" ht="15.6" x14ac:dyDescent="0.3">
      <c r="A412" s="333" t="s">
        <v>371</v>
      </c>
      <c r="B412" s="335" t="s">
        <v>372</v>
      </c>
      <c r="C412" s="327">
        <v>14.27</v>
      </c>
      <c r="D412" s="133"/>
      <c r="E412" s="213"/>
      <c r="F412" s="289" t="str">
        <f>IF(ISNUMBER(C412),IF(OR(AND(ISBLANK(D412),ISBLANK(E412)),AND(D412="No",ISBLANK(E412))),"",IF(AND(ISBLANK(D412),ISNUMBER(E412)),Lookup!$C$11,IF(AND(D412="Yes",ISBLANK(E412)),Lookup!$C$12,IF(AND(D412="Yes",E412&gt;=C412),Lookup!$C$7,IF(AND(D412="No",E412&gt;=C412),Lookup!$C$8,IF(AND(D412="Yes",E412&lt;C412),Lookup!$C$9,IF(AND(D412="No",E412&lt;C412),Lookup!$C$10,"UnknownCase"))))))),Lookup!$C$13)</f>
        <v/>
      </c>
      <c r="G412" s="327">
        <v>14.27</v>
      </c>
      <c r="H412" s="133"/>
      <c r="I412" s="213"/>
      <c r="J412" s="284" t="str">
        <f>IF(ISNUMBER(G412),IF(OR(AND(ISBLANK(H412),ISBLANK(I412)),AND(H412="No",ISBLANK(I412))),"",IF(AND(ISBLANK(H412),ISNUMBER(I412)),Lookup!$C$11,IF(AND(H412="Yes",ISBLANK(I412)),Lookup!$C$12,IF(AND(H412="Yes",I412&gt;=G412),Lookup!$C$7,IF(AND(H412="No",I412&gt;=G412),Lookup!$C$8,IF(AND(H412="Yes",I412&lt;G412),Lookup!$C$9,IF(AND(H412="No",I412&lt;G412),Lookup!$C$10,"UnknownCase"))))))),Lookup!$C$13)</f>
        <v/>
      </c>
      <c r="L412" s="320">
        <v>13.86</v>
      </c>
      <c r="M412" s="213"/>
      <c r="N412" s="7" t="str">
        <f>IF(ISNUMBER(L412),IF(ISBLANK(M412),"",IF(M412&gt;=L412,Lookup!$C$14,Lookup!$C$15)),Lookup!$C$13)</f>
        <v/>
      </c>
      <c r="O412" s="320">
        <v>13.86</v>
      </c>
      <c r="P412" s="213"/>
      <c r="Q412" s="284" t="str">
        <f>IF(ISNUMBER(O412),IF(ISBLANK(P412),"",IF(P412&gt;=O412,Lookup!$C$14,Lookup!$C$15)),Lookup!$C$13)</f>
        <v/>
      </c>
    </row>
    <row r="413" spans="1:17" ht="15.6" x14ac:dyDescent="0.3">
      <c r="A413" s="333" t="s">
        <v>373</v>
      </c>
      <c r="B413" s="335" t="s">
        <v>374</v>
      </c>
      <c r="C413" s="327">
        <v>6.26</v>
      </c>
      <c r="D413" s="133"/>
      <c r="E413" s="213"/>
      <c r="F413" s="289" t="str">
        <f>IF(ISNUMBER(C413),IF(OR(AND(ISBLANK(D413),ISBLANK(E413)),AND(D413="No",ISBLANK(E413))),"",IF(AND(ISBLANK(D413),ISNUMBER(E413)),Lookup!$C$11,IF(AND(D413="Yes",ISBLANK(E413)),Lookup!$C$12,IF(AND(D413="Yes",E413&gt;=C413),Lookup!$C$7,IF(AND(D413="No",E413&gt;=C413),Lookup!$C$8,IF(AND(D413="Yes",E413&lt;C413),Lookup!$C$9,IF(AND(D413="No",E413&lt;C413),Lookup!$C$10,"UnknownCase"))))))),Lookup!$C$13)</f>
        <v/>
      </c>
      <c r="G413" s="327">
        <v>6.26</v>
      </c>
      <c r="H413" s="133"/>
      <c r="I413" s="213"/>
      <c r="J413" s="284" t="str">
        <f>IF(ISNUMBER(G413),IF(OR(AND(ISBLANK(H413),ISBLANK(I413)),AND(H413="No",ISBLANK(I413))),"",IF(AND(ISBLANK(H413),ISNUMBER(I413)),Lookup!$C$11,IF(AND(H413="Yes",ISBLANK(I413)),Lookup!$C$12,IF(AND(H413="Yes",I413&gt;=G413),Lookup!$C$7,IF(AND(H413="No",I413&gt;=G413),Lookup!$C$8,IF(AND(H413="Yes",I413&lt;G413),Lookup!$C$9,IF(AND(H413="No",I413&lt;G413),Lookup!$C$10,"UnknownCase"))))))),Lookup!$C$13)</f>
        <v/>
      </c>
      <c r="L413" s="320">
        <v>6.08</v>
      </c>
      <c r="M413" s="213"/>
      <c r="N413" s="7" t="str">
        <f>IF(ISNUMBER(L413),IF(ISBLANK(M413),"",IF(M413&gt;=L413,Lookup!$C$14,Lookup!$C$15)),Lookup!$C$13)</f>
        <v/>
      </c>
      <c r="O413" s="320">
        <v>6.08</v>
      </c>
      <c r="P413" s="213"/>
      <c r="Q413" s="284" t="str">
        <f>IF(ISNUMBER(O413),IF(ISBLANK(P413),"",IF(P413&gt;=O413,Lookup!$C$14,Lookup!$C$15)),Lookup!$C$13)</f>
        <v/>
      </c>
    </row>
    <row r="414" spans="1:17" ht="15.6" x14ac:dyDescent="0.3">
      <c r="A414" s="333" t="s">
        <v>375</v>
      </c>
      <c r="B414" s="335" t="s">
        <v>376</v>
      </c>
      <c r="C414" s="327">
        <v>8.01</v>
      </c>
      <c r="D414" s="133"/>
      <c r="E414" s="213"/>
      <c r="F414" s="289" t="str">
        <f>IF(ISNUMBER(C414),IF(OR(AND(ISBLANK(D414),ISBLANK(E414)),AND(D414="No",ISBLANK(E414))),"",IF(AND(ISBLANK(D414),ISNUMBER(E414)),Lookup!$C$11,IF(AND(D414="Yes",ISBLANK(E414)),Lookup!$C$12,IF(AND(D414="Yes",E414&gt;=C414),Lookup!$C$7,IF(AND(D414="No",E414&gt;=C414),Lookup!$C$8,IF(AND(D414="Yes",E414&lt;C414),Lookup!$C$9,IF(AND(D414="No",E414&lt;C414),Lookup!$C$10,"UnknownCase"))))))),Lookup!$C$13)</f>
        <v/>
      </c>
      <c r="G414" s="327">
        <v>8.01</v>
      </c>
      <c r="H414" s="133"/>
      <c r="I414" s="213"/>
      <c r="J414" s="284" t="str">
        <f>IF(ISNUMBER(G414),IF(OR(AND(ISBLANK(H414),ISBLANK(I414)),AND(H414="No",ISBLANK(I414))),"",IF(AND(ISBLANK(H414),ISNUMBER(I414)),Lookup!$C$11,IF(AND(H414="Yes",ISBLANK(I414)),Lookup!$C$12,IF(AND(H414="Yes",I414&gt;=G414),Lookup!$C$7,IF(AND(H414="No",I414&gt;=G414),Lookup!$C$8,IF(AND(H414="Yes",I414&lt;G414),Lookup!$C$9,IF(AND(H414="No",I414&lt;G414),Lookup!$C$10,"UnknownCase"))))))),Lookup!$C$13)</f>
        <v/>
      </c>
      <c r="L414" s="320">
        <v>7.78</v>
      </c>
      <c r="M414" s="213"/>
      <c r="N414" s="7" t="str">
        <f>IF(ISNUMBER(L414),IF(ISBLANK(M414),"",IF(M414&gt;=L414,Lookup!$C$14,Lookup!$C$15)),Lookup!$C$13)</f>
        <v/>
      </c>
      <c r="O414" s="320">
        <v>7.78</v>
      </c>
      <c r="P414" s="213"/>
      <c r="Q414" s="284" t="str">
        <f>IF(ISNUMBER(O414),IF(ISBLANK(P414),"",IF(P414&gt;=O414,Lookup!$C$14,Lookup!$C$15)),Lookup!$C$13)</f>
        <v/>
      </c>
    </row>
    <row r="415" spans="1:17" ht="24" x14ac:dyDescent="0.3">
      <c r="A415" s="338" t="s">
        <v>377</v>
      </c>
      <c r="B415" s="342" t="s">
        <v>378</v>
      </c>
      <c r="C415" s="300" t="s">
        <v>14</v>
      </c>
      <c r="D415" s="285"/>
      <c r="E415" s="286"/>
      <c r="F415" s="289" t="str">
        <f>IF(ISNUMBER(C415),IF(OR(AND(ISBLANK(D415),ISBLANK(E415)),AND(D415="No",ISBLANK(E415))),"",IF(AND(ISBLANK(D415),ISNUMBER(E415)),Lookup!$C$11,IF(AND(D415="Yes",ISBLANK(E415)),Lookup!$C$12,IF(AND(D415="Yes",E415&gt;=C415),Lookup!$C$7,IF(AND(D415="No",E415&gt;=C415),Lookup!$C$8,IF(AND(D415="Yes",E415&lt;C415),Lookup!$C$9,IF(AND(D415="No",E415&lt;C415),Lookup!$C$10,"UnknownCase"))))))),Lookup!$C$13)</f>
        <v>No Medicare Fee Available</v>
      </c>
      <c r="G415" s="300" t="s">
        <v>14</v>
      </c>
      <c r="H415" s="285"/>
      <c r="I415" s="286"/>
      <c r="J415" s="284" t="str">
        <f>IF(ISNUMBER(G415),IF(OR(AND(ISBLANK(H415),ISBLANK(I415)),AND(H415="No",ISBLANK(I415))),"",IF(AND(ISBLANK(H415),ISNUMBER(I415)),Lookup!$C$11,IF(AND(H415="Yes",ISBLANK(I415)),Lookup!$C$12,IF(AND(H415="Yes",I415&gt;=G415),Lookup!$C$7,IF(AND(H415="No",I415&gt;=G415),Lookup!$C$8,IF(AND(H415="Yes",I415&lt;G415),Lookup!$C$9,IF(AND(H415="No",I415&lt;G415),Lookup!$C$10,"UnknownCase"))))))),Lookup!$C$13)</f>
        <v>No Medicare Fee Available</v>
      </c>
      <c r="L415" s="300" t="s">
        <v>14</v>
      </c>
      <c r="M415" s="286"/>
      <c r="N415" s="7" t="str">
        <f>IF(ISNUMBER(L415),IF(ISBLANK(M415),"",IF(M415&gt;=L415,Lookup!$C$14,Lookup!$C$15)),Lookup!$C$13)</f>
        <v>No Medicare Fee Available</v>
      </c>
      <c r="O415" s="300" t="s">
        <v>14</v>
      </c>
      <c r="P415" s="286"/>
      <c r="Q415" s="284" t="str">
        <f>IF(ISNUMBER(O415),IF(ISBLANK(P415),"",IF(P415&gt;=O415,Lookup!$C$14,Lookup!$C$15)),Lookup!$C$13)</f>
        <v>No Medicare Fee Available</v>
      </c>
    </row>
    <row r="416" spans="1:17" ht="24" x14ac:dyDescent="0.3">
      <c r="A416" s="12" t="s">
        <v>717</v>
      </c>
      <c r="B416" s="337" t="s">
        <v>718</v>
      </c>
      <c r="C416" s="300" t="s">
        <v>14</v>
      </c>
      <c r="D416" s="285"/>
      <c r="E416" s="286"/>
      <c r="F416" s="289" t="str">
        <f>IF(ISNUMBER(C416),IF(OR(AND(ISBLANK(D416),ISBLANK(E416)),AND(D416="No",ISBLANK(E416))),"",IF(AND(ISBLANK(D416),ISNUMBER(E416)),Lookup!$C$11,IF(AND(D416="Yes",ISBLANK(E416)),Lookup!$C$12,IF(AND(D416="Yes",E416&gt;=C416),Lookup!$C$7,IF(AND(D416="No",E416&gt;=C416),Lookup!$C$8,IF(AND(D416="Yes",E416&lt;C416),Lookup!$C$9,IF(AND(D416="No",E416&lt;C416),Lookup!$C$10,"UnknownCase"))))))),Lookup!$C$13)</f>
        <v>No Medicare Fee Available</v>
      </c>
      <c r="G416" s="300" t="s">
        <v>14</v>
      </c>
      <c r="H416" s="285"/>
      <c r="I416" s="286"/>
      <c r="J416" s="298" t="str">
        <f>IF(ISNUMBER(G416),IF(OR(AND(ISBLANK(H416),ISBLANK(I416)),AND(H416="No",ISBLANK(I416))),"",IF(AND(ISBLANK(H416),ISNUMBER(I416)),Lookup!$C$11,IF(AND(H416="Yes",ISBLANK(I416)),Lookup!$C$12,IF(AND(H416="Yes",I416&gt;=G416),Lookup!$C$7,IF(AND(H416="No",I416&gt;=G416),Lookup!$C$8,IF(AND(H416="Yes",I416&lt;G416),Lookup!$C$9,IF(AND(H416="No",I416&lt;G416),Lookup!$C$10,"UnknownCase"))))))),Lookup!$C$13)</f>
        <v>No Medicare Fee Available</v>
      </c>
      <c r="L416" s="300" t="s">
        <v>14</v>
      </c>
      <c r="M416" s="286"/>
      <c r="N416" s="297" t="str">
        <f>IF(ISNUMBER(L416),IF(ISBLANK(M416),"",IF(M416&gt;=L416,Lookup!$C$14,Lookup!$C$15)),Lookup!$C$13)</f>
        <v>No Medicare Fee Available</v>
      </c>
      <c r="O416" s="300" t="s">
        <v>14</v>
      </c>
      <c r="P416" s="286"/>
      <c r="Q416" s="298" t="str">
        <f>IF(ISNUMBER(O416),IF(ISBLANK(P416),"",IF(P416&gt;=O416,Lookup!$C$14,Lookup!$C$15)),Lookup!$C$13)</f>
        <v>No Medicare Fee Available</v>
      </c>
    </row>
    <row r="417" spans="1:17" ht="15.6" x14ac:dyDescent="0.3">
      <c r="A417" s="333" t="s">
        <v>379</v>
      </c>
      <c r="B417" s="335" t="s">
        <v>380</v>
      </c>
      <c r="C417" s="327">
        <v>165.34</v>
      </c>
      <c r="D417" s="133"/>
      <c r="E417" s="213"/>
      <c r="F417" s="289" t="str">
        <f>IF(ISNUMBER(C417),IF(OR(AND(ISBLANK(D417),ISBLANK(E417)),AND(D417="No",ISBLANK(E417))),"",IF(AND(ISBLANK(D417),ISNUMBER(E417)),Lookup!$C$11,IF(AND(D417="Yes",ISBLANK(E417)),Lookup!$C$12,IF(AND(D417="Yes",E417&gt;=C417),Lookup!$C$7,IF(AND(D417="No",E417&gt;=C417),Lookup!$C$8,IF(AND(D417="Yes",E417&lt;C417),Lookup!$C$9,IF(AND(D417="No",E417&lt;C417),Lookup!$C$10,"UnknownCase"))))))),Lookup!$C$13)</f>
        <v/>
      </c>
      <c r="G417" s="327">
        <v>165.34</v>
      </c>
      <c r="H417" s="133"/>
      <c r="I417" s="213"/>
      <c r="J417" s="284" t="str">
        <f>IF(ISNUMBER(G417),IF(OR(AND(ISBLANK(H417),ISBLANK(I417)),AND(H417="No",ISBLANK(I417))),"",IF(AND(ISBLANK(H417),ISNUMBER(I417)),Lookup!$C$11,IF(AND(H417="Yes",ISBLANK(I417)),Lookup!$C$12,IF(AND(H417="Yes",I417&gt;=G417),Lookup!$C$7,IF(AND(H417="No",I417&gt;=G417),Lookup!$C$8,IF(AND(H417="Yes",I417&lt;G417),Lookup!$C$9,IF(AND(H417="No",I417&lt;G417),Lookup!$C$10,"UnknownCase"))))))),Lookup!$C$13)</f>
        <v/>
      </c>
      <c r="L417" s="317">
        <v>160.36000000000001</v>
      </c>
      <c r="M417" s="213"/>
      <c r="N417" s="7" t="str">
        <f>IF(ISNUMBER(L417),IF(ISBLANK(M417),"",IF(M417&gt;=L417,Lookup!$C$14,Lookup!$C$15)),Lookup!$C$13)</f>
        <v/>
      </c>
      <c r="O417" s="317">
        <v>160.36000000000001</v>
      </c>
      <c r="P417" s="213"/>
      <c r="Q417" s="284" t="str">
        <f>IF(ISNUMBER(O417),IF(ISBLANK(P417),"",IF(P417&gt;=O417,Lookup!$C$14,Lookup!$C$15)),Lookup!$C$13)</f>
        <v/>
      </c>
    </row>
    <row r="418" spans="1:17" ht="15.6" x14ac:dyDescent="0.3">
      <c r="A418" s="333" t="s">
        <v>381</v>
      </c>
      <c r="B418" s="335" t="s">
        <v>382</v>
      </c>
      <c r="C418" s="327">
        <v>130.01</v>
      </c>
      <c r="D418" s="133"/>
      <c r="E418" s="213"/>
      <c r="F418" s="289" t="str">
        <f>IF(ISNUMBER(C418),IF(OR(AND(ISBLANK(D418),ISBLANK(E418)),AND(D418="No",ISBLANK(E418))),"",IF(AND(ISBLANK(D418),ISNUMBER(E418)),Lookup!$C$11,IF(AND(D418="Yes",ISBLANK(E418)),Lookup!$C$12,IF(AND(D418="Yes",E418&gt;=C418),Lookup!$C$7,IF(AND(D418="No",E418&gt;=C418),Lookup!$C$8,IF(AND(D418="Yes",E418&lt;C418),Lookup!$C$9,IF(AND(D418="No",E418&lt;C418),Lookup!$C$10,"UnknownCase"))))))),Lookup!$C$13)</f>
        <v/>
      </c>
      <c r="G418" s="327">
        <v>130.01</v>
      </c>
      <c r="H418" s="133"/>
      <c r="I418" s="213"/>
      <c r="J418" s="284" t="str">
        <f>IF(ISNUMBER(G418),IF(OR(AND(ISBLANK(H418),ISBLANK(I418)),AND(H418="No",ISBLANK(I418))),"",IF(AND(ISBLANK(H418),ISNUMBER(I418)),Lookup!$C$11,IF(AND(H418="Yes",ISBLANK(I418)),Lookup!$C$12,IF(AND(H418="Yes",I418&gt;=G418),Lookup!$C$7,IF(AND(H418="No",I418&gt;=G418),Lookup!$C$8,IF(AND(H418="Yes",I418&lt;G418),Lookup!$C$9,IF(AND(H418="No",I418&lt;G418),Lookup!$C$10,"UnknownCase"))))))),Lookup!$C$13)</f>
        <v/>
      </c>
      <c r="L418" s="317">
        <v>126.34</v>
      </c>
      <c r="M418" s="213"/>
      <c r="N418" s="7" t="str">
        <f>IF(ISNUMBER(L418),IF(ISBLANK(M418),"",IF(M418&gt;=L418,Lookup!$C$14,Lookup!$C$15)),Lookup!$C$13)</f>
        <v/>
      </c>
      <c r="O418" s="317">
        <v>126.34</v>
      </c>
      <c r="P418" s="213"/>
      <c r="Q418" s="284" t="str">
        <f>IF(ISNUMBER(O418),IF(ISBLANK(P418),"",IF(P418&gt;=O418,Lookup!$C$14,Lookup!$C$15)),Lookup!$C$13)</f>
        <v/>
      </c>
    </row>
    <row r="419" spans="1:17" ht="15.6" x14ac:dyDescent="0.3">
      <c r="A419" s="333" t="s">
        <v>383</v>
      </c>
      <c r="B419" s="335" t="s">
        <v>384</v>
      </c>
      <c r="C419" s="327">
        <v>18.91</v>
      </c>
      <c r="D419" s="133"/>
      <c r="E419" s="213"/>
      <c r="F419" s="289" t="str">
        <f>IF(ISNUMBER(C419),IF(OR(AND(ISBLANK(D419),ISBLANK(E419)),AND(D419="No",ISBLANK(E419))),"",IF(AND(ISBLANK(D419),ISNUMBER(E419)),Lookup!$C$11,IF(AND(D419="Yes",ISBLANK(E419)),Lookup!$C$12,IF(AND(D419="Yes",E419&gt;=C419),Lookup!$C$7,IF(AND(D419="No",E419&gt;=C419),Lookup!$C$8,IF(AND(D419="Yes",E419&lt;C419),Lookup!$C$9,IF(AND(D419="No",E419&lt;C419),Lookup!$C$10,"UnknownCase"))))))),Lookup!$C$13)</f>
        <v/>
      </c>
      <c r="G419" s="327">
        <v>18.91</v>
      </c>
      <c r="H419" s="133"/>
      <c r="I419" s="213"/>
      <c r="J419" s="284" t="str">
        <f>IF(ISNUMBER(G419),IF(OR(AND(ISBLANK(H419),ISBLANK(I419)),AND(H419="No",ISBLANK(I419))),"",IF(AND(ISBLANK(H419),ISNUMBER(I419)),Lookup!$C$11,IF(AND(H419="Yes",ISBLANK(I419)),Lookup!$C$12,IF(AND(H419="Yes",I419&gt;=G419),Lookup!$C$7,IF(AND(H419="No",I419&gt;=G419),Lookup!$C$8,IF(AND(H419="Yes",I419&lt;G419),Lookup!$C$9,IF(AND(H419="No",I419&lt;G419),Lookup!$C$10,"UnknownCase"))))))),Lookup!$C$13)</f>
        <v/>
      </c>
      <c r="L419" s="317">
        <v>17.09</v>
      </c>
      <c r="M419" s="213"/>
      <c r="N419" s="7" t="str">
        <f>IF(ISNUMBER(L419),IF(ISBLANK(M419),"",IF(M419&gt;=L419,Lookup!$C$14,Lookup!$C$15)),Lookup!$C$13)</f>
        <v/>
      </c>
      <c r="O419" s="317">
        <v>17.09</v>
      </c>
      <c r="P419" s="213"/>
      <c r="Q419" s="284" t="str">
        <f>IF(ISNUMBER(O419),IF(ISBLANK(P419),"",IF(P419&gt;=O419,Lookup!$C$14,Lookup!$C$15)),Lookup!$C$13)</f>
        <v/>
      </c>
    </row>
    <row r="420" spans="1:17" ht="15.6" x14ac:dyDescent="0.3">
      <c r="A420" s="333" t="s">
        <v>385</v>
      </c>
      <c r="B420" s="335" t="s">
        <v>386</v>
      </c>
      <c r="C420" s="327">
        <v>24.98</v>
      </c>
      <c r="D420" s="133"/>
      <c r="E420" s="213"/>
      <c r="F420" s="289" t="str">
        <f>IF(ISNUMBER(C420),IF(OR(AND(ISBLANK(D420),ISBLANK(E420)),AND(D420="No",ISBLANK(E420))),"",IF(AND(ISBLANK(D420),ISNUMBER(E420)),Lookup!$C$11,IF(AND(D420="Yes",ISBLANK(E420)),Lookup!$C$12,IF(AND(D420="Yes",E420&gt;=C420),Lookup!$C$7,IF(AND(D420="No",E420&gt;=C420),Lookup!$C$8,IF(AND(D420="Yes",E420&lt;C420),Lookup!$C$9,IF(AND(D420="No",E420&lt;C420),Lookup!$C$10,"UnknownCase"))))))),Lookup!$C$13)</f>
        <v/>
      </c>
      <c r="G420" s="327">
        <v>24.98</v>
      </c>
      <c r="H420" s="133"/>
      <c r="I420" s="213"/>
      <c r="J420" s="284" t="str">
        <f>IF(ISNUMBER(G420),IF(OR(AND(ISBLANK(H420),ISBLANK(I420)),AND(H420="No",ISBLANK(I420))),"",IF(AND(ISBLANK(H420),ISNUMBER(I420)),Lookup!$C$11,IF(AND(H420="Yes",ISBLANK(I420)),Lookup!$C$12,IF(AND(H420="Yes",I420&gt;=G420),Lookup!$C$7,IF(AND(H420="No",I420&gt;=G420),Lookup!$C$8,IF(AND(H420="Yes",I420&lt;G420),Lookup!$C$9,IF(AND(H420="No",I420&lt;G420),Lookup!$C$10,"UnknownCase"))))))),Lookup!$C$13)</f>
        <v/>
      </c>
      <c r="L420" s="317">
        <v>31.72</v>
      </c>
      <c r="M420" s="213"/>
      <c r="N420" s="7" t="str">
        <f>IF(ISNUMBER(L420),IF(ISBLANK(M420),"",IF(M420&gt;=L420,Lookup!$C$14,Lookup!$C$15)),Lookup!$C$13)</f>
        <v/>
      </c>
      <c r="O420" s="317">
        <v>31.72</v>
      </c>
      <c r="P420" s="213"/>
      <c r="Q420" s="284" t="str">
        <f>IF(ISNUMBER(O420),IF(ISBLANK(P420),"",IF(P420&gt;=O420,Lookup!$C$14,Lookup!$C$15)),Lookup!$C$13)</f>
        <v/>
      </c>
    </row>
    <row r="421" spans="1:17" ht="15.6" x14ac:dyDescent="0.3">
      <c r="A421" s="333" t="s">
        <v>387</v>
      </c>
      <c r="B421" s="335" t="s">
        <v>388</v>
      </c>
      <c r="C421" s="327">
        <v>18.91</v>
      </c>
      <c r="D421" s="133"/>
      <c r="E421" s="213"/>
      <c r="F421" s="289" t="str">
        <f>IF(ISNUMBER(C421),IF(OR(AND(ISBLANK(D421),ISBLANK(E421)),AND(D421="No",ISBLANK(E421))),"",IF(AND(ISBLANK(D421),ISNUMBER(E421)),Lookup!$C$11,IF(AND(D421="Yes",ISBLANK(E421)),Lookup!$C$12,IF(AND(D421="Yes",E421&gt;=C421),Lookup!$C$7,IF(AND(D421="No",E421&gt;=C421),Lookup!$C$8,IF(AND(D421="Yes",E421&lt;C421),Lookup!$C$9,IF(AND(D421="No",E421&lt;C421),Lookup!$C$10,"UnknownCase"))))))),Lookup!$C$13)</f>
        <v/>
      </c>
      <c r="G421" s="327">
        <v>18.91</v>
      </c>
      <c r="H421" s="133"/>
      <c r="I421" s="213"/>
      <c r="J421" s="284" t="str">
        <f>IF(ISNUMBER(G421),IF(OR(AND(ISBLANK(H421),ISBLANK(I421)),AND(H421="No",ISBLANK(I421))),"",IF(AND(ISBLANK(H421),ISNUMBER(I421)),Lookup!$C$11,IF(AND(H421="Yes",ISBLANK(I421)),Lookup!$C$12,IF(AND(H421="Yes",I421&gt;=G421),Lookup!$C$7,IF(AND(H421="No",I421&gt;=G421),Lookup!$C$8,IF(AND(H421="Yes",I421&lt;G421),Lookup!$C$9,IF(AND(H421="No",I421&lt;G421),Lookup!$C$10,"UnknownCase"))))))),Lookup!$C$13)</f>
        <v/>
      </c>
      <c r="L421" s="319">
        <v>17.09</v>
      </c>
      <c r="M421" s="213"/>
      <c r="N421" s="7" t="str">
        <f>IF(ISNUMBER(L421),IF(ISBLANK(M421),"",IF(M421&gt;=L421,Lookup!$C$14,Lookup!$C$15)),Lookup!$C$13)</f>
        <v/>
      </c>
      <c r="O421" s="319">
        <v>17.09</v>
      </c>
      <c r="P421" s="213"/>
      <c r="Q421" s="284" t="str">
        <f>IF(ISNUMBER(O421),IF(ISBLANK(P421),"",IF(P421&gt;=O421,Lookup!$C$14,Lookup!$C$15)),Lookup!$C$13)</f>
        <v/>
      </c>
    </row>
    <row r="422" spans="1:17" ht="15.6" x14ac:dyDescent="0.3">
      <c r="A422" s="12" t="s">
        <v>719</v>
      </c>
      <c r="B422" s="337" t="s">
        <v>720</v>
      </c>
      <c r="C422" s="327">
        <v>26.3</v>
      </c>
      <c r="D422" s="213"/>
      <c r="E422" s="213"/>
      <c r="F422" s="289" t="str">
        <f>IF(ISNUMBER(C422),IF(OR(AND(ISBLANK(D422),ISBLANK(E422)),AND(D422="No",ISBLANK(E422))),"",IF(AND(ISBLANK(D422),ISNUMBER(E422)),Lookup!$C$11,IF(AND(D422="Yes",ISBLANK(E422)),Lookup!$C$12,IF(AND(D422="Yes",E422&gt;=C422),Lookup!$C$7,IF(AND(D422="No",E422&gt;=C422),Lookup!$C$8,IF(AND(D422="Yes",E422&lt;C422),Lookup!$C$9,IF(AND(D422="No",E422&lt;C422),Lookup!$C$10,"UnknownCase"))))))),Lookup!$C$13)</f>
        <v/>
      </c>
      <c r="G422" s="327">
        <v>26.3</v>
      </c>
      <c r="H422" s="213"/>
      <c r="I422" s="213"/>
      <c r="J422" s="298" t="str">
        <f>IF(ISNUMBER(G422),IF(OR(AND(ISBLANK(H422),ISBLANK(I422)),AND(H422="No",ISBLANK(I422))),"",IF(AND(ISBLANK(H422),ISNUMBER(I422)),Lookup!$C$11,IF(AND(H422="Yes",ISBLANK(I422)),Lookup!$C$12,IF(AND(H422="Yes",I422&gt;=G422),Lookup!$C$7,IF(AND(H422="No",I422&gt;=G422),Lookup!$C$8,IF(AND(H422="Yes",I422&lt;G422),Lookup!$C$9,IF(AND(H422="No",I422&lt;G422),Lookup!$C$10,"UnknownCase"))))))),Lookup!$C$13)</f>
        <v/>
      </c>
      <c r="L422" s="317">
        <v>31.4</v>
      </c>
      <c r="M422" s="213"/>
      <c r="N422" s="297" t="str">
        <f>IF(ISNUMBER(L422),IF(ISBLANK(M422),"",IF(M422&gt;=L422,Lookup!$C$14,Lookup!$C$15)),Lookup!$C$13)</f>
        <v/>
      </c>
      <c r="O422" s="317">
        <v>31.4</v>
      </c>
      <c r="P422" s="213"/>
      <c r="Q422" s="298" t="str">
        <f>IF(ISNUMBER(O422),IF(ISBLANK(P422),"",IF(P422&gt;=O422,Lookup!$C$14,Lookup!$C$15)),Lookup!$C$13)</f>
        <v/>
      </c>
    </row>
    <row r="423" spans="1:17" ht="15.6" x14ac:dyDescent="0.3">
      <c r="A423" s="12" t="s">
        <v>721</v>
      </c>
      <c r="B423" s="337" t="s">
        <v>722</v>
      </c>
      <c r="C423" s="327">
        <v>25.31</v>
      </c>
      <c r="D423" s="213"/>
      <c r="E423" s="213"/>
      <c r="F423" s="289" t="str">
        <f>IF(ISNUMBER(C423),IF(OR(AND(ISBLANK(D423),ISBLANK(E423)),AND(D423="No",ISBLANK(E423))),"",IF(AND(ISBLANK(D423),ISNUMBER(E423)),Lookup!$C$11,IF(AND(D423="Yes",ISBLANK(E423)),Lookup!$C$12,IF(AND(D423="Yes",E423&gt;=C423),Lookup!$C$7,IF(AND(D423="No",E423&gt;=C423),Lookup!$C$8,IF(AND(D423="Yes",E423&lt;C423),Lookup!$C$9,IF(AND(D423="No",E423&lt;C423),Lookup!$C$10,"UnknownCase"))))))),Lookup!$C$13)</f>
        <v/>
      </c>
      <c r="G423" s="327">
        <v>25.31</v>
      </c>
      <c r="H423" s="213"/>
      <c r="I423" s="213"/>
      <c r="J423" s="298" t="str">
        <f>IF(ISNUMBER(G423),IF(OR(AND(ISBLANK(H423),ISBLANK(I423)),AND(H423="No",ISBLANK(I423))),"",IF(AND(ISBLANK(H423),ISNUMBER(I423)),Lookup!$C$11,IF(AND(H423="Yes",ISBLANK(I423)),Lookup!$C$12,IF(AND(H423="Yes",I423&gt;=G423),Lookup!$C$7,IF(AND(H423="No",I423&gt;=G423),Lookup!$C$8,IF(AND(H423="Yes",I423&lt;G423),Lookup!$C$9,IF(AND(H423="No",I423&lt;G423),Lookup!$C$10,"UnknownCase"))))))),Lookup!$C$13)</f>
        <v/>
      </c>
      <c r="L423" s="328">
        <v>31.72</v>
      </c>
      <c r="M423" s="213"/>
      <c r="N423" s="297" t="str">
        <f>IF(ISNUMBER(L423),IF(ISBLANK(M423),"",IF(M423&gt;=L423,Lookup!$C$14,Lookup!$C$15)),Lookup!$C$13)</f>
        <v/>
      </c>
      <c r="O423" s="328">
        <v>31.72</v>
      </c>
      <c r="P423" s="213"/>
      <c r="Q423" s="298" t="str">
        <f>IF(ISNUMBER(O423),IF(ISBLANK(P423),"",IF(P423&gt;=O423,Lookup!$C$14,Lookup!$C$15)),Lookup!$C$13)</f>
        <v/>
      </c>
    </row>
    <row r="424" spans="1:17" ht="24" x14ac:dyDescent="0.3">
      <c r="A424" s="333" t="s">
        <v>389</v>
      </c>
      <c r="B424" s="335" t="s">
        <v>390</v>
      </c>
      <c r="C424" s="300" t="s">
        <v>14</v>
      </c>
      <c r="D424" s="285"/>
      <c r="E424" s="286"/>
      <c r="F424" s="289" t="str">
        <f>IF(ISNUMBER(C424),IF(OR(AND(ISBLANK(D424),ISBLANK(E424)),AND(D424="No",ISBLANK(E424))),"",IF(AND(ISBLANK(D424),ISNUMBER(E424)),Lookup!$C$11,IF(AND(D424="Yes",ISBLANK(E424)),Lookup!$C$12,IF(AND(D424="Yes",E424&gt;=C424),Lookup!$C$7,IF(AND(D424="No",E424&gt;=C424),Lookup!$C$8,IF(AND(D424="Yes",E424&lt;C424),Lookup!$C$9,IF(AND(D424="No",E424&lt;C424),Lookup!$C$10,"UnknownCase"))))))),Lookup!$C$13)</f>
        <v>No Medicare Fee Available</v>
      </c>
      <c r="G424" s="300" t="s">
        <v>14</v>
      </c>
      <c r="H424" s="285"/>
      <c r="I424" s="286"/>
      <c r="J424" s="284" t="str">
        <f>IF(ISNUMBER(G424),IF(OR(AND(ISBLANK(H424),ISBLANK(I424)),AND(H424="No",ISBLANK(I424))),"",IF(AND(ISBLANK(H424),ISNUMBER(I424)),Lookup!$C$11,IF(AND(H424="Yes",ISBLANK(I424)),Lookup!$C$12,IF(AND(H424="Yes",I424&gt;=G424),Lookup!$C$7,IF(AND(H424="No",I424&gt;=G424),Lookup!$C$8,IF(AND(H424="Yes",I424&lt;G424),Lookup!$C$9,IF(AND(H424="No",I424&lt;G424),Lookup!$C$10,"UnknownCase"))))))),Lookup!$C$13)</f>
        <v>No Medicare Fee Available</v>
      </c>
      <c r="L424" s="300" t="s">
        <v>14</v>
      </c>
      <c r="M424" s="286"/>
      <c r="N424" s="7" t="str">
        <f>IF(ISNUMBER(L424),IF(ISBLANK(M424),"",IF(M424&gt;=L424,Lookup!$C$14,Lookup!$C$15)),Lookup!$C$13)</f>
        <v>No Medicare Fee Available</v>
      </c>
      <c r="O424" s="300" t="s">
        <v>14</v>
      </c>
      <c r="P424" s="286"/>
      <c r="Q424" s="284" t="str">
        <f>IF(ISNUMBER(O424),IF(ISBLANK(P424),"",IF(P424&gt;=O424,Lookup!$C$14,Lookup!$C$15)),Lookup!$C$13)</f>
        <v>No Medicare Fee Available</v>
      </c>
    </row>
    <row r="425" spans="1:17" ht="24" x14ac:dyDescent="0.3">
      <c r="A425" s="340" t="s">
        <v>391</v>
      </c>
      <c r="B425" s="335" t="s">
        <v>392</v>
      </c>
      <c r="C425" s="300" t="s">
        <v>14</v>
      </c>
      <c r="D425" s="285"/>
      <c r="E425" s="286"/>
      <c r="F425" s="289" t="str">
        <f>IF(ISNUMBER(C425),IF(OR(AND(ISBLANK(D425),ISBLANK(E425)),AND(D425="No",ISBLANK(E425))),"",IF(AND(ISBLANK(D425),ISNUMBER(E425)),Lookup!$C$11,IF(AND(D425="Yes",ISBLANK(E425)),Lookup!$C$12,IF(AND(D425="Yes",E425&gt;=C425),Lookup!$C$7,IF(AND(D425="No",E425&gt;=C425),Lookup!$C$8,IF(AND(D425="Yes",E425&lt;C425),Lookup!$C$9,IF(AND(D425="No",E425&lt;C425),Lookup!$C$10,"UnknownCase"))))))),Lookup!$C$13)</f>
        <v>No Medicare Fee Available</v>
      </c>
      <c r="G425" s="300" t="s">
        <v>14</v>
      </c>
      <c r="H425" s="285"/>
      <c r="I425" s="286"/>
      <c r="J425" s="284" t="str">
        <f>IF(ISNUMBER(G425),IF(OR(AND(ISBLANK(H425),ISBLANK(I425)),AND(H425="No",ISBLANK(I425))),"",IF(AND(ISBLANK(H425),ISNUMBER(I425)),Lookup!$C$11,IF(AND(H425="Yes",ISBLANK(I425)),Lookup!$C$12,IF(AND(H425="Yes",I425&gt;=G425),Lookup!$C$7,IF(AND(H425="No",I425&gt;=G425),Lookup!$C$8,IF(AND(H425="Yes",I425&lt;G425),Lookup!$C$9,IF(AND(H425="No",I425&lt;G425),Lookup!$C$10,"UnknownCase"))))))),Lookup!$C$13)</f>
        <v>No Medicare Fee Available</v>
      </c>
      <c r="L425" s="300" t="s">
        <v>14</v>
      </c>
      <c r="M425" s="286"/>
      <c r="N425" s="7" t="str">
        <f>IF(ISNUMBER(L425),IF(ISBLANK(M425),"",IF(M425&gt;=L425,Lookup!$C$14,Lookup!$C$15)),Lookup!$C$13)</f>
        <v>No Medicare Fee Available</v>
      </c>
      <c r="O425" s="300" t="s">
        <v>14</v>
      </c>
      <c r="P425" s="286"/>
      <c r="Q425" s="284" t="str">
        <f>IF(ISNUMBER(O425),IF(ISBLANK(P425),"",IF(P425&gt;=O425,Lookup!$C$14,Lookup!$C$15)),Lookup!$C$13)</f>
        <v>No Medicare Fee Available</v>
      </c>
    </row>
    <row r="426" spans="1:17" ht="24" x14ac:dyDescent="0.3">
      <c r="A426" s="340" t="s">
        <v>393</v>
      </c>
      <c r="B426" s="335" t="s">
        <v>394</v>
      </c>
      <c r="C426" s="300" t="s">
        <v>14</v>
      </c>
      <c r="D426" s="285"/>
      <c r="E426" s="286"/>
      <c r="F426" s="289" t="str">
        <f>IF(ISNUMBER(C426),IF(OR(AND(ISBLANK(D426),ISBLANK(E426)),AND(D426="No",ISBLANK(E426))),"",IF(AND(ISBLANK(D426),ISNUMBER(E426)),Lookup!$C$11,IF(AND(D426="Yes",ISBLANK(E426)),Lookup!$C$12,IF(AND(D426="Yes",E426&gt;=C426),Lookup!$C$7,IF(AND(D426="No",E426&gt;=C426),Lookup!$C$8,IF(AND(D426="Yes",E426&lt;C426),Lookup!$C$9,IF(AND(D426="No",E426&lt;C426),Lookup!$C$10,"UnknownCase"))))))),Lookup!$C$13)</f>
        <v>No Medicare Fee Available</v>
      </c>
      <c r="G426" s="300" t="s">
        <v>14</v>
      </c>
      <c r="H426" s="285"/>
      <c r="I426" s="286"/>
      <c r="J426" s="284" t="str">
        <f>IF(ISNUMBER(G426),IF(OR(AND(ISBLANK(H426),ISBLANK(I426)),AND(H426="No",ISBLANK(I426))),"",IF(AND(ISBLANK(H426),ISNUMBER(I426)),Lookup!$C$11,IF(AND(H426="Yes",ISBLANK(I426)),Lookup!$C$12,IF(AND(H426="Yes",I426&gt;=G426),Lookup!$C$7,IF(AND(H426="No",I426&gt;=G426),Lookup!$C$8,IF(AND(H426="Yes",I426&lt;G426),Lookup!$C$9,IF(AND(H426="No",I426&lt;G426),Lookup!$C$10,"UnknownCase"))))))),Lookup!$C$13)</f>
        <v>No Medicare Fee Available</v>
      </c>
      <c r="L426" s="300" t="s">
        <v>14</v>
      </c>
      <c r="M426" s="286"/>
      <c r="N426" s="7" t="str">
        <f>IF(ISNUMBER(L426),IF(ISBLANK(M426),"",IF(M426&gt;=L426,Lookup!$C$14,Lookup!$C$15)),Lookup!$C$13)</f>
        <v>No Medicare Fee Available</v>
      </c>
      <c r="O426" s="300" t="s">
        <v>14</v>
      </c>
      <c r="P426" s="286"/>
      <c r="Q426" s="284" t="str">
        <f>IF(ISNUMBER(O426),IF(ISBLANK(P426),"",IF(P426&gt;=O426,Lookup!$C$14,Lookup!$C$15)),Lookup!$C$13)</f>
        <v>No Medicare Fee Available</v>
      </c>
    </row>
    <row r="427" spans="1:17" ht="24" x14ac:dyDescent="0.3">
      <c r="A427" s="340" t="s">
        <v>395</v>
      </c>
      <c r="B427" s="335" t="s">
        <v>396</v>
      </c>
      <c r="C427" s="300" t="s">
        <v>14</v>
      </c>
      <c r="D427" s="285"/>
      <c r="E427" s="286"/>
      <c r="F427" s="289" t="str">
        <f>IF(ISNUMBER(C427),IF(OR(AND(ISBLANK(D427),ISBLANK(E427)),AND(D427="No",ISBLANK(E427))),"",IF(AND(ISBLANK(D427),ISNUMBER(E427)),Lookup!$C$11,IF(AND(D427="Yes",ISBLANK(E427)),Lookup!$C$12,IF(AND(D427="Yes",E427&gt;=C427),Lookup!$C$7,IF(AND(D427="No",E427&gt;=C427),Lookup!$C$8,IF(AND(D427="Yes",E427&lt;C427),Lookup!$C$9,IF(AND(D427="No",E427&lt;C427),Lookup!$C$10,"UnknownCase"))))))),Lookup!$C$13)</f>
        <v>No Medicare Fee Available</v>
      </c>
      <c r="G427" s="300" t="s">
        <v>14</v>
      </c>
      <c r="H427" s="285"/>
      <c r="I427" s="286"/>
      <c r="J427" s="284" t="str">
        <f>IF(ISNUMBER(G427),IF(OR(AND(ISBLANK(H427),ISBLANK(I427)),AND(H427="No",ISBLANK(I427))),"",IF(AND(ISBLANK(H427),ISNUMBER(I427)),Lookup!$C$11,IF(AND(H427="Yes",ISBLANK(I427)),Lookup!$C$12,IF(AND(H427="Yes",I427&gt;=G427),Lookup!$C$7,IF(AND(H427="No",I427&gt;=G427),Lookup!$C$8,IF(AND(H427="Yes",I427&lt;G427),Lookup!$C$9,IF(AND(H427="No",I427&lt;G427),Lookup!$C$10,"UnknownCase"))))))),Lookup!$C$13)</f>
        <v>No Medicare Fee Available</v>
      </c>
      <c r="L427" s="300" t="s">
        <v>14</v>
      </c>
      <c r="M427" s="286"/>
      <c r="N427" s="7" t="str">
        <f>IF(ISNUMBER(L427),IF(ISBLANK(M427),"",IF(M427&gt;=L427,Lookup!$C$14,Lookup!$C$15)),Lookup!$C$13)</f>
        <v>No Medicare Fee Available</v>
      </c>
      <c r="O427" s="300" t="s">
        <v>14</v>
      </c>
      <c r="P427" s="286"/>
      <c r="Q427" s="284" t="str">
        <f>IF(ISNUMBER(O427),IF(ISBLANK(P427),"",IF(P427&gt;=O427,Lookup!$C$14,Lookup!$C$15)),Lookup!$C$13)</f>
        <v>No Medicare Fee Available</v>
      </c>
    </row>
    <row r="428" spans="1:17" ht="24" x14ac:dyDescent="0.3">
      <c r="A428" s="339" t="s">
        <v>397</v>
      </c>
      <c r="B428" s="335" t="s">
        <v>398</v>
      </c>
      <c r="C428" s="300" t="s">
        <v>14</v>
      </c>
      <c r="D428" s="285"/>
      <c r="E428" s="286"/>
      <c r="F428" s="289" t="str">
        <f>IF(ISNUMBER(C428),IF(OR(AND(ISBLANK(D428),ISBLANK(E428)),AND(D428="No",ISBLANK(E428))),"",IF(AND(ISBLANK(D428),ISNUMBER(E428)),Lookup!$C$11,IF(AND(D428="Yes",ISBLANK(E428)),Lookup!$C$12,IF(AND(D428="Yes",E428&gt;=C428),Lookup!$C$7,IF(AND(D428="No",E428&gt;=C428),Lookup!$C$8,IF(AND(D428="Yes",E428&lt;C428),Lookup!$C$9,IF(AND(D428="No",E428&lt;C428),Lookup!$C$10,"UnknownCase"))))))),Lookup!$C$13)</f>
        <v>No Medicare Fee Available</v>
      </c>
      <c r="G428" s="300" t="s">
        <v>14</v>
      </c>
      <c r="H428" s="285"/>
      <c r="I428" s="286"/>
      <c r="J428" s="284" t="str">
        <f>IF(ISNUMBER(G428),IF(OR(AND(ISBLANK(H428),ISBLANK(I428)),AND(H428="No",ISBLANK(I428))),"",IF(AND(ISBLANK(H428),ISNUMBER(I428)),Lookup!$C$11,IF(AND(H428="Yes",ISBLANK(I428)),Lookup!$C$12,IF(AND(H428="Yes",I428&gt;=G428),Lookup!$C$7,IF(AND(H428="No",I428&gt;=G428),Lookup!$C$8,IF(AND(H428="Yes",I428&lt;G428),Lookup!$C$9,IF(AND(H428="No",I428&lt;G428),Lookup!$C$10,"UnknownCase"))))))),Lookup!$C$13)</f>
        <v>No Medicare Fee Available</v>
      </c>
      <c r="L428" s="300" t="s">
        <v>14</v>
      </c>
      <c r="M428" s="286"/>
      <c r="N428" s="7" t="str">
        <f>IF(ISNUMBER(L428),IF(ISBLANK(M428),"",IF(M428&gt;=L428,Lookup!$C$14,Lookup!$C$15)),Lookup!$C$13)</f>
        <v>No Medicare Fee Available</v>
      </c>
      <c r="O428" s="300" t="s">
        <v>14</v>
      </c>
      <c r="P428" s="286"/>
      <c r="Q428" s="284" t="str">
        <f>IF(ISNUMBER(O428),IF(ISBLANK(P428),"",IF(P428&gt;=O428,Lookup!$C$14,Lookup!$C$15)),Lookup!$C$13)</f>
        <v>No Medicare Fee Available</v>
      </c>
    </row>
    <row r="429" spans="1:17" ht="15.6" x14ac:dyDescent="0.3">
      <c r="A429" s="339" t="s">
        <v>399</v>
      </c>
      <c r="B429" s="335" t="s">
        <v>400</v>
      </c>
      <c r="C429" s="327">
        <v>12.33</v>
      </c>
      <c r="D429" s="133"/>
      <c r="E429" s="213"/>
      <c r="F429" s="289" t="str">
        <f>IF(ISNUMBER(C429),IF(OR(AND(ISBLANK(D429),ISBLANK(E429)),AND(D429="No",ISBLANK(E429))),"",IF(AND(ISBLANK(D429),ISNUMBER(E429)),Lookup!$C$11,IF(AND(D429="Yes",ISBLANK(E429)),Lookup!$C$12,IF(AND(D429="Yes",E429&gt;=C429),Lookup!$C$7,IF(AND(D429="No",E429&gt;=C429),Lookup!$C$8,IF(AND(D429="Yes",E429&lt;C429),Lookup!$C$9,IF(AND(D429="No",E429&lt;C429),Lookup!$C$10,"UnknownCase"))))))),Lookup!$C$13)</f>
        <v/>
      </c>
      <c r="G429" s="327">
        <v>12.33</v>
      </c>
      <c r="H429" s="133"/>
      <c r="I429" s="213"/>
      <c r="J429" s="284" t="str">
        <f>IF(ISNUMBER(G429),IF(OR(AND(ISBLANK(H429),ISBLANK(I429)),AND(H429="No",ISBLANK(I429))),"",IF(AND(ISBLANK(H429),ISNUMBER(I429)),Lookup!$C$11,IF(AND(H429="Yes",ISBLANK(I429)),Lookup!$C$12,IF(AND(H429="Yes",I429&gt;=G429),Lookup!$C$7,IF(AND(H429="No",I429&gt;=G429),Lookup!$C$8,IF(AND(H429="Yes",I429&lt;G429),Lookup!$C$9,IF(AND(H429="No",I429&lt;G429),Lookup!$C$10,"UnknownCase"))))))),Lookup!$C$13)</f>
        <v/>
      </c>
      <c r="L429" s="317">
        <v>11.99</v>
      </c>
      <c r="M429" s="213"/>
      <c r="N429" s="7" t="str">
        <f>IF(ISNUMBER(L429),IF(ISBLANK(M429),"",IF(M429&gt;=L429,Lookup!$C$14,Lookup!$C$15)),Lookup!$C$13)</f>
        <v/>
      </c>
      <c r="O429" s="317">
        <v>11.99</v>
      </c>
      <c r="P429" s="213"/>
      <c r="Q429" s="284" t="str">
        <f>IF(ISNUMBER(O429),IF(ISBLANK(P429),"",IF(P429&gt;=O429,Lookup!$C$14,Lookup!$C$15)),Lookup!$C$13)</f>
        <v/>
      </c>
    </row>
    <row r="430" spans="1:17" ht="24" x14ac:dyDescent="0.3">
      <c r="A430" s="339" t="s">
        <v>401</v>
      </c>
      <c r="B430" s="335" t="s">
        <v>402</v>
      </c>
      <c r="C430" s="300" t="s">
        <v>14</v>
      </c>
      <c r="D430" s="285"/>
      <c r="E430" s="286"/>
      <c r="F430" s="289" t="str">
        <f>IF(ISNUMBER(C430),IF(OR(AND(ISBLANK(D430),ISBLANK(E430)),AND(D430="No",ISBLANK(E430))),"",IF(AND(ISBLANK(D430),ISNUMBER(E430)),Lookup!$C$11,IF(AND(D430="Yes",ISBLANK(E430)),Lookup!$C$12,IF(AND(D430="Yes",E430&gt;=C430),Lookup!$C$7,IF(AND(D430="No",E430&gt;=C430),Lookup!$C$8,IF(AND(D430="Yes",E430&lt;C430),Lookup!$C$9,IF(AND(D430="No",E430&lt;C430),Lookup!$C$10,"UnknownCase"))))))),Lookup!$C$13)</f>
        <v>No Medicare Fee Available</v>
      </c>
      <c r="G430" s="300" t="s">
        <v>14</v>
      </c>
      <c r="H430" s="285"/>
      <c r="I430" s="286"/>
      <c r="J430" s="284" t="str">
        <f>IF(ISNUMBER(G430),IF(OR(AND(ISBLANK(H430),ISBLANK(I430)),AND(H430="No",ISBLANK(I430))),"",IF(AND(ISBLANK(H430),ISNUMBER(I430)),Lookup!$C$11,IF(AND(H430="Yes",ISBLANK(I430)),Lookup!$C$12,IF(AND(H430="Yes",I430&gt;=G430),Lookup!$C$7,IF(AND(H430="No",I430&gt;=G430),Lookup!$C$8,IF(AND(H430="Yes",I430&lt;G430),Lookup!$C$9,IF(AND(H430="No",I430&lt;G430),Lookup!$C$10,"UnknownCase"))))))),Lookup!$C$13)</f>
        <v>No Medicare Fee Available</v>
      </c>
      <c r="L430" s="300" t="s">
        <v>14</v>
      </c>
      <c r="M430" s="286"/>
      <c r="N430" s="7" t="str">
        <f>IF(ISNUMBER(L430),IF(ISBLANK(M430),"",IF(M430&gt;=L430,Lookup!$C$14,Lookup!$C$15)),Lookup!$C$13)</f>
        <v>No Medicare Fee Available</v>
      </c>
      <c r="O430" s="300" t="s">
        <v>14</v>
      </c>
      <c r="P430" s="286"/>
      <c r="Q430" s="284" t="str">
        <f>IF(ISNUMBER(O430),IF(ISBLANK(P430),"",IF(P430&gt;=O430,Lookup!$C$14,Lookup!$C$15)),Lookup!$C$13)</f>
        <v>No Medicare Fee Available</v>
      </c>
    </row>
    <row r="431" spans="1:17" ht="24" x14ac:dyDescent="0.3">
      <c r="A431" s="333" t="s">
        <v>403</v>
      </c>
      <c r="B431" s="335" t="s">
        <v>404</v>
      </c>
      <c r="C431" s="300" t="s">
        <v>14</v>
      </c>
      <c r="D431" s="285"/>
      <c r="E431" s="286"/>
      <c r="F431" s="289" t="str">
        <f>IF(ISNUMBER(C431),IF(OR(AND(ISBLANK(D431),ISBLANK(E431)),AND(D431="No",ISBLANK(E431))),"",IF(AND(ISBLANK(D431),ISNUMBER(E431)),Lookup!$C$11,IF(AND(D431="Yes",ISBLANK(E431)),Lookup!$C$12,IF(AND(D431="Yes",E431&gt;=C431),Lookup!$C$7,IF(AND(D431="No",E431&gt;=C431),Lookup!$C$8,IF(AND(D431="Yes",E431&lt;C431),Lookup!$C$9,IF(AND(D431="No",E431&lt;C431),Lookup!$C$10,"UnknownCase"))))))),Lookup!$C$13)</f>
        <v>No Medicare Fee Available</v>
      </c>
      <c r="G431" s="300" t="s">
        <v>14</v>
      </c>
      <c r="H431" s="285"/>
      <c r="I431" s="286"/>
      <c r="J431" s="284" t="str">
        <f>IF(ISNUMBER(G431),IF(OR(AND(ISBLANK(H431),ISBLANK(I431)),AND(H431="No",ISBLANK(I431))),"",IF(AND(ISBLANK(H431),ISNUMBER(I431)),Lookup!$C$11,IF(AND(H431="Yes",ISBLANK(I431)),Lookup!$C$12,IF(AND(H431="Yes",I431&gt;=G431),Lookup!$C$7,IF(AND(H431="No",I431&gt;=G431),Lookup!$C$8,IF(AND(H431="Yes",I431&lt;G431),Lookup!$C$9,IF(AND(H431="No",I431&lt;G431),Lookup!$C$10,"UnknownCase"))))))),Lookup!$C$13)</f>
        <v>No Medicare Fee Available</v>
      </c>
      <c r="L431" s="300" t="s">
        <v>14</v>
      </c>
      <c r="M431" s="286"/>
      <c r="N431" s="7" t="str">
        <f>IF(ISNUMBER(L431),IF(ISBLANK(M431),"",IF(M431&gt;=L431,Lookup!$C$14,Lookup!$C$15)),Lookup!$C$13)</f>
        <v>No Medicare Fee Available</v>
      </c>
      <c r="O431" s="300" t="s">
        <v>14</v>
      </c>
      <c r="P431" s="286"/>
      <c r="Q431" s="284" t="str">
        <f>IF(ISNUMBER(O431),IF(ISBLANK(P431),"",IF(P431&gt;=O431,Lookup!$C$14,Lookup!$C$15)),Lookup!$C$13)</f>
        <v>No Medicare Fee Available</v>
      </c>
    </row>
    <row r="432" spans="1:17" ht="24" x14ac:dyDescent="0.3">
      <c r="A432" s="12" t="s">
        <v>723</v>
      </c>
      <c r="B432" s="337" t="s">
        <v>724</v>
      </c>
      <c r="C432" s="300" t="s">
        <v>14</v>
      </c>
      <c r="D432" s="285"/>
      <c r="E432" s="286"/>
      <c r="F432" s="289" t="str">
        <f>IF(ISNUMBER(C432),IF(OR(AND(ISBLANK(D432),ISBLANK(E432)),AND(D432="No",ISBLANK(E432))),"",IF(AND(ISBLANK(D432),ISNUMBER(E432)),Lookup!$C$11,IF(AND(D432="Yes",ISBLANK(E432)),Lookup!$C$12,IF(AND(D432="Yes",E432&gt;=C432),Lookup!$C$7,IF(AND(D432="No",E432&gt;=C432),Lookup!$C$8,IF(AND(D432="Yes",E432&lt;C432),Lookup!$C$9,IF(AND(D432="No",E432&lt;C432),Lookup!$C$10,"UnknownCase"))))))),Lookup!$C$13)</f>
        <v>No Medicare Fee Available</v>
      </c>
      <c r="G432" s="300" t="s">
        <v>14</v>
      </c>
      <c r="H432" s="285"/>
      <c r="I432" s="286"/>
      <c r="J432" s="298" t="str">
        <f>IF(ISNUMBER(G432),IF(OR(AND(ISBLANK(H432),ISBLANK(I432)),AND(H432="No",ISBLANK(I432))),"",IF(AND(ISBLANK(H432),ISNUMBER(I432)),Lookup!$C$11,IF(AND(H432="Yes",ISBLANK(I432)),Lookup!$C$12,IF(AND(H432="Yes",I432&gt;=G432),Lookup!$C$7,IF(AND(H432="No",I432&gt;=G432),Lookup!$C$8,IF(AND(H432="Yes",I432&lt;G432),Lookup!$C$9,IF(AND(H432="No",I432&lt;G432),Lookup!$C$10,"UnknownCase"))))))),Lookup!$C$13)</f>
        <v>No Medicare Fee Available</v>
      </c>
      <c r="L432" s="300" t="s">
        <v>14</v>
      </c>
      <c r="M432" s="286"/>
      <c r="N432" s="297" t="str">
        <f>IF(ISNUMBER(L432),IF(ISBLANK(M432),"",IF(M432&gt;=L432,Lookup!$C$14,Lookup!$C$15)),Lookup!$C$13)</f>
        <v>No Medicare Fee Available</v>
      </c>
      <c r="O432" s="300" t="s">
        <v>14</v>
      </c>
      <c r="P432" s="286"/>
      <c r="Q432" s="298" t="str">
        <f>IF(ISNUMBER(O432),IF(ISBLANK(P432),"",IF(P432&gt;=O432,Lookup!$C$14,Lookup!$C$15)),Lookup!$C$13)</f>
        <v>No Medicare Fee Available</v>
      </c>
    </row>
    <row r="433" spans="1:17" ht="15.6" x14ac:dyDescent="0.3">
      <c r="A433" s="333" t="s">
        <v>405</v>
      </c>
      <c r="B433" s="335" t="s">
        <v>406</v>
      </c>
      <c r="C433" s="327">
        <v>62.49</v>
      </c>
      <c r="D433" s="322"/>
      <c r="E433" s="323"/>
      <c r="F433" s="289" t="str">
        <f>IF(ISNUMBER(C433),IF(OR(AND(ISBLANK(D433),ISBLANK(E433)),AND(D433="No",ISBLANK(E433))),"",IF(AND(ISBLANK(D433),ISNUMBER(E433)),Lookup!$C$11,IF(AND(D433="Yes",ISBLANK(E433)),Lookup!$C$12,IF(AND(D433="Yes",E433&gt;=C433),Lookup!$C$7,IF(AND(D433="No",E433&gt;=C433),Lookup!$C$8,IF(AND(D433="Yes",E433&lt;C433),Lookup!$C$9,IF(AND(D433="No",E433&lt;C433),Lookup!$C$10,"UnknownCase"))))))),Lookup!$C$13)</f>
        <v/>
      </c>
      <c r="G433" s="327">
        <v>62.49</v>
      </c>
      <c r="H433" s="322"/>
      <c r="I433" s="323"/>
      <c r="J433" s="284" t="str">
        <f>IF(ISNUMBER(G433),IF(OR(AND(ISBLANK(H433),ISBLANK(I433)),AND(H433="No",ISBLANK(I433))),"",IF(AND(ISBLANK(H433),ISNUMBER(I433)),Lookup!$C$11,IF(AND(H433="Yes",ISBLANK(I433)),Lookup!$C$12,IF(AND(H433="Yes",I433&gt;=G433),Lookup!$C$7,IF(AND(H433="No",I433&gt;=G433),Lookup!$C$8,IF(AND(H433="Yes",I433&lt;G433),Lookup!$C$9,IF(AND(H433="No",I433&lt;G433),Lookup!$C$10,"UnknownCase"))))))),Lookup!$C$13)</f>
        <v/>
      </c>
      <c r="L433" s="317">
        <v>60.73</v>
      </c>
      <c r="M433" s="213"/>
      <c r="N433" s="7" t="str">
        <f>IF(ISNUMBER(L433),IF(ISBLANK(M433),"",IF(M433&gt;=L433,Lookup!$C$14,Lookup!$C$15)),Lookup!$C$13)</f>
        <v/>
      </c>
      <c r="O433" s="317">
        <v>60.73</v>
      </c>
      <c r="P433" s="213"/>
      <c r="Q433" s="284" t="str">
        <f>IF(ISNUMBER(O433),IF(ISBLANK(P433),"",IF(P433&gt;=O433,Lookup!$C$14,Lookup!$C$15)),Lookup!$C$13)</f>
        <v/>
      </c>
    </row>
    <row r="434" spans="1:17" ht="24" x14ac:dyDescent="0.3">
      <c r="A434" s="333" t="s">
        <v>407</v>
      </c>
      <c r="B434" s="335" t="s">
        <v>408</v>
      </c>
      <c r="C434" s="300" t="s">
        <v>14</v>
      </c>
      <c r="D434" s="287"/>
      <c r="E434" s="288"/>
      <c r="F434" s="289" t="str">
        <f>IF(ISNUMBER(C434),IF(OR(AND(ISBLANK(D434),ISBLANK(E434)),AND(D434="No",ISBLANK(E434))),"",IF(AND(ISBLANK(D434),ISNUMBER(E434)),Lookup!$C$11,IF(AND(D434="Yes",ISBLANK(E434)),Lookup!$C$12,IF(AND(D434="Yes",E434&gt;=C434),Lookup!$C$7,IF(AND(D434="No",E434&gt;=C434),Lookup!$C$8,IF(AND(D434="Yes",E434&lt;C434),Lookup!$C$9,IF(AND(D434="No",E434&lt;C434),Lookup!$C$10,"UnknownCase"))))))),Lookup!$C$13)</f>
        <v>No Medicare Fee Available</v>
      </c>
      <c r="G434" s="300" t="s">
        <v>14</v>
      </c>
      <c r="H434" s="287"/>
      <c r="I434" s="288"/>
      <c r="J434" s="284" t="str">
        <f>IF(ISNUMBER(G434),IF(OR(AND(ISBLANK(H434),ISBLANK(I434)),AND(H434="No",ISBLANK(I434))),"",IF(AND(ISBLANK(H434),ISNUMBER(I434)),Lookup!$C$11,IF(AND(H434="Yes",ISBLANK(I434)),Lookup!$C$12,IF(AND(H434="Yes",I434&gt;=G434),Lookup!$C$7,IF(AND(H434="No",I434&gt;=G434),Lookup!$C$8,IF(AND(H434="Yes",I434&lt;G434),Lookup!$C$9,IF(AND(H434="No",I434&lt;G434),Lookup!$C$10,"UnknownCase"))))))),Lookup!$C$13)</f>
        <v>No Medicare Fee Available</v>
      </c>
      <c r="L434" s="300" t="s">
        <v>14</v>
      </c>
      <c r="M434" s="286"/>
      <c r="N434" s="7" t="str">
        <f>IF(ISNUMBER(L434),IF(ISBLANK(M434),"",IF(M434&gt;=L434,Lookup!$C$14,Lookup!$C$15)),Lookup!$C$13)</f>
        <v>No Medicare Fee Available</v>
      </c>
      <c r="O434" s="300" t="s">
        <v>14</v>
      </c>
      <c r="P434" s="286"/>
      <c r="Q434" s="284" t="str">
        <f>IF(ISNUMBER(O434),IF(ISBLANK(P434),"",IF(P434&gt;=O434,Lookup!$C$14,Lookup!$C$15)),Lookup!$C$13)</f>
        <v>No Medicare Fee Available</v>
      </c>
    </row>
    <row r="435" spans="1:17" ht="15.6" x14ac:dyDescent="0.3">
      <c r="A435" s="333" t="s">
        <v>409</v>
      </c>
      <c r="B435" s="335" t="s">
        <v>410</v>
      </c>
      <c r="C435" s="327">
        <v>62.96</v>
      </c>
      <c r="D435" s="133"/>
      <c r="E435" s="213"/>
      <c r="F435" s="289" t="str">
        <f>IF(ISNUMBER(C435),IF(OR(AND(ISBLANK(D435),ISBLANK(E435)),AND(D435="No",ISBLANK(E435))),"",IF(AND(ISBLANK(D435),ISNUMBER(E435)),Lookup!$C$11,IF(AND(D435="Yes",ISBLANK(E435)),Lookup!$C$12,IF(AND(D435="Yes",E435&gt;=C435),Lookup!$C$7,IF(AND(D435="No",E435&gt;=C435),Lookup!$C$8,IF(AND(D435="Yes",E435&lt;C435),Lookup!$C$9,IF(AND(D435="No",E435&lt;C435),Lookup!$C$10,"UnknownCase"))))))),Lookup!$C$13)</f>
        <v/>
      </c>
      <c r="G435" s="327">
        <v>62.96</v>
      </c>
      <c r="H435" s="133"/>
      <c r="I435" s="213"/>
      <c r="J435" s="284" t="str">
        <f>IF(ISNUMBER(G435),IF(OR(AND(ISBLANK(H435),ISBLANK(I435)),AND(H435="No",ISBLANK(I435))),"",IF(AND(ISBLANK(H435),ISNUMBER(I435)),Lookup!$C$11,IF(AND(H435="Yes",ISBLANK(I435)),Lookup!$C$12,IF(AND(H435="Yes",I435&gt;=G435),Lookup!$C$7,IF(AND(H435="No",I435&gt;=G435),Lookup!$C$8,IF(AND(H435="Yes",I435&lt;G435),Lookup!$C$9,IF(AND(H435="No",I435&lt;G435),Lookup!$C$10,"UnknownCase"))))))),Lookup!$C$13)</f>
        <v/>
      </c>
      <c r="L435" s="317">
        <v>60.87</v>
      </c>
      <c r="M435" s="213"/>
      <c r="N435" s="7" t="str">
        <f>IF(ISNUMBER(L435),IF(ISBLANK(M435),"",IF(M435&gt;=L435,Lookup!$C$14,Lookup!$C$15)),Lookup!$C$13)</f>
        <v/>
      </c>
      <c r="O435" s="317">
        <v>60.87</v>
      </c>
      <c r="P435" s="213"/>
      <c r="Q435" s="284" t="str">
        <f>IF(ISNUMBER(O435),IF(ISBLANK(P435),"",IF(P435&gt;=O435,Lookup!$C$14,Lookup!$C$15)),Lookup!$C$13)</f>
        <v/>
      </c>
    </row>
    <row r="436" spans="1:17" ht="15.6" x14ac:dyDescent="0.3">
      <c r="A436" s="333" t="s">
        <v>411</v>
      </c>
      <c r="B436" s="335" t="s">
        <v>412</v>
      </c>
      <c r="C436" s="327">
        <v>63.29</v>
      </c>
      <c r="D436" s="133"/>
      <c r="E436" s="213"/>
      <c r="F436" s="289" t="str">
        <f>IF(ISNUMBER(C436),IF(OR(AND(ISBLANK(D436),ISBLANK(E436)),AND(D436="No",ISBLANK(E436))),"",IF(AND(ISBLANK(D436),ISNUMBER(E436)),Lookup!$C$11,IF(AND(D436="Yes",ISBLANK(E436)),Lookup!$C$12,IF(AND(D436="Yes",E436&gt;=C436),Lookup!$C$7,IF(AND(D436="No",E436&gt;=C436),Lookup!$C$8,IF(AND(D436="Yes",E436&lt;C436),Lookup!$C$9,IF(AND(D436="No",E436&lt;C436),Lookup!$C$10,"UnknownCase"))))))),Lookup!$C$13)</f>
        <v/>
      </c>
      <c r="G436" s="327">
        <v>63.29</v>
      </c>
      <c r="H436" s="133"/>
      <c r="I436" s="213"/>
      <c r="J436" s="284" t="str">
        <f>IF(ISNUMBER(G436),IF(OR(AND(ISBLANK(H436),ISBLANK(I436)),AND(H436="No",ISBLANK(I436))),"",IF(AND(ISBLANK(H436),ISNUMBER(I436)),Lookup!$C$11,IF(AND(H436="Yes",ISBLANK(I436)),Lookup!$C$12,IF(AND(H436="Yes",I436&gt;=G436),Lookup!$C$7,IF(AND(H436="No",I436&gt;=G436),Lookup!$C$8,IF(AND(H436="Yes",I436&lt;G436),Lookup!$C$9,IF(AND(H436="No",I436&lt;G436),Lookup!$C$10,"UnknownCase"))))))),Lookup!$C$13)</f>
        <v/>
      </c>
      <c r="L436" s="319">
        <v>60.87</v>
      </c>
      <c r="M436" s="213"/>
      <c r="N436" s="7" t="str">
        <f>IF(ISNUMBER(L436),IF(ISBLANK(M436),"",IF(M436&gt;=L436,Lookup!$C$14,Lookup!$C$15)),Lookup!$C$13)</f>
        <v/>
      </c>
      <c r="O436" s="319">
        <v>60.87</v>
      </c>
      <c r="P436" s="213"/>
      <c r="Q436" s="284" t="str">
        <f>IF(ISNUMBER(O436),IF(ISBLANK(P436),"",IF(P436&gt;=O436,Lookup!$C$14,Lookup!$C$15)),Lookup!$C$13)</f>
        <v/>
      </c>
    </row>
    <row r="437" spans="1:17" ht="24" x14ac:dyDescent="0.3">
      <c r="A437" s="12" t="s">
        <v>805</v>
      </c>
      <c r="B437" s="337" t="s">
        <v>806</v>
      </c>
      <c r="C437" s="300" t="s">
        <v>14</v>
      </c>
      <c r="D437" s="285"/>
      <c r="E437" s="286"/>
      <c r="F437" s="289" t="str">
        <f>IF(ISNUMBER(C437),IF(OR(AND(ISBLANK(D437),ISBLANK(E437)),AND(D437="No",ISBLANK(E437))),"",IF(AND(ISBLANK(D437),ISNUMBER(E437)),Lookup!$C$11,IF(AND(D437="Yes",ISBLANK(E437)),Lookup!$C$12,IF(AND(D437="Yes",E437&gt;=C437),Lookup!$C$7,IF(AND(D437="No",E437&gt;=C437),Lookup!$C$8,IF(AND(D437="Yes",E437&lt;C437),Lookup!$C$9,IF(AND(D437="No",E437&lt;C437),Lookup!$C$10,"UnknownCase"))))))),Lookup!$C$13)</f>
        <v>No Medicare Fee Available</v>
      </c>
      <c r="G437" s="300" t="s">
        <v>14</v>
      </c>
      <c r="H437" s="285"/>
      <c r="I437" s="286"/>
      <c r="J437" s="298" t="str">
        <f>IF(ISNUMBER(G437),IF(OR(AND(ISBLANK(H437),ISBLANK(I437)),AND(H437="No",ISBLANK(I437))),"",IF(AND(ISBLANK(H437),ISNUMBER(I437)),Lookup!$C$11,IF(AND(H437="Yes",ISBLANK(I437)),Lookup!$C$12,IF(AND(H437="Yes",I437&gt;=G437),Lookup!$C$7,IF(AND(H437="No",I437&gt;=G437),Lookup!$C$8,IF(AND(H437="Yes",I437&lt;G437),Lookup!$C$9,IF(AND(H437="No",I437&lt;G437),Lookup!$C$10,"UnknownCase"))))))),Lookup!$C$13)</f>
        <v>No Medicare Fee Available</v>
      </c>
      <c r="L437" s="328">
        <v>18.38</v>
      </c>
      <c r="M437" s="286"/>
      <c r="N437" s="297" t="str">
        <f>IF(ISNUMBER(L437),IF(ISBLANK(M437),"",IF(M437&gt;=L437,Lookup!$C$14,Lookup!$C$15)),Lookup!$C$13)</f>
        <v/>
      </c>
      <c r="O437" s="328">
        <v>18.38</v>
      </c>
      <c r="P437" s="286"/>
      <c r="Q437" s="298" t="str">
        <f>IF(ISNUMBER(O437),IF(ISBLANK(P437),"",IF(P437&gt;=O437,Lookup!$C$14,Lookup!$C$15)),Lookup!$C$13)</f>
        <v/>
      </c>
    </row>
    <row r="438" spans="1:17" ht="24" x14ac:dyDescent="0.3">
      <c r="A438" s="12" t="s">
        <v>807</v>
      </c>
      <c r="B438" s="337" t="s">
        <v>808</v>
      </c>
      <c r="C438" s="300" t="s">
        <v>14</v>
      </c>
      <c r="D438" s="285"/>
      <c r="E438" s="286"/>
      <c r="F438" s="289" t="str">
        <f>IF(ISNUMBER(C438),IF(OR(AND(ISBLANK(D438),ISBLANK(E438)),AND(D438="No",ISBLANK(E438))),"",IF(AND(ISBLANK(D438),ISNUMBER(E438)),Lookup!$C$11,IF(AND(D438="Yes",ISBLANK(E438)),Lookup!$C$12,IF(AND(D438="Yes",E438&gt;=C438),Lookup!$C$7,IF(AND(D438="No",E438&gt;=C438),Lookup!$C$8,IF(AND(D438="Yes",E438&lt;C438),Lookup!$C$9,IF(AND(D438="No",E438&lt;C438),Lookup!$C$10,"UnknownCase"))))))),Lookup!$C$13)</f>
        <v>No Medicare Fee Available</v>
      </c>
      <c r="G438" s="300" t="s">
        <v>14</v>
      </c>
      <c r="H438" s="285"/>
      <c r="I438" s="286"/>
      <c r="J438" s="298" t="str">
        <f>IF(ISNUMBER(G438),IF(OR(AND(ISBLANK(H438),ISBLANK(I438)),AND(H438="No",ISBLANK(I438))),"",IF(AND(ISBLANK(H438),ISNUMBER(I438)),Lookup!$C$11,IF(AND(H438="Yes",ISBLANK(I438)),Lookup!$C$12,IF(AND(H438="Yes",I438&gt;=G438),Lookup!$C$7,IF(AND(H438="No",I438&gt;=G438),Lookup!$C$8,IF(AND(H438="Yes",I438&lt;G438),Lookup!$C$9,IF(AND(H438="No",I438&lt;G438),Lookup!$C$10,"UnknownCase"))))))),Lookup!$C$13)</f>
        <v>No Medicare Fee Available</v>
      </c>
      <c r="L438" s="328">
        <v>15.17</v>
      </c>
      <c r="M438" s="286"/>
      <c r="N438" s="297" t="str">
        <f>IF(ISNUMBER(L438),IF(ISBLANK(M438),"",IF(M438&gt;=L438,Lookup!$C$14,Lookup!$C$15)),Lookup!$C$13)</f>
        <v/>
      </c>
      <c r="O438" s="328">
        <v>15.17</v>
      </c>
      <c r="P438" s="286"/>
      <c r="Q438" s="298" t="str">
        <f>IF(ISNUMBER(O438),IF(ISBLANK(P438),"",IF(P438&gt;=O438,Lookup!$C$14,Lookup!$C$15)),Lookup!$C$13)</f>
        <v/>
      </c>
    </row>
    <row r="439" spans="1:17" ht="24" x14ac:dyDescent="0.3">
      <c r="A439" s="12" t="s">
        <v>809</v>
      </c>
      <c r="B439" s="337" t="s">
        <v>810</v>
      </c>
      <c r="C439" s="300" t="s">
        <v>14</v>
      </c>
      <c r="D439" s="285"/>
      <c r="E439" s="286"/>
      <c r="F439" s="289" t="str">
        <f>IF(ISNUMBER(C439),IF(OR(AND(ISBLANK(D439),ISBLANK(E439)),AND(D439="No",ISBLANK(E439))),"",IF(AND(ISBLANK(D439),ISNUMBER(E439)),Lookup!$C$11,IF(AND(D439="Yes",ISBLANK(E439)),Lookup!$C$12,IF(AND(D439="Yes",E439&gt;=C439),Lookup!$C$7,IF(AND(D439="No",E439&gt;=C439),Lookup!$C$8,IF(AND(D439="Yes",E439&lt;C439),Lookup!$C$9,IF(AND(D439="No",E439&lt;C439),Lookup!$C$10,"UnknownCase"))))))),Lookup!$C$13)</f>
        <v>No Medicare Fee Available</v>
      </c>
      <c r="G439" s="300" t="s">
        <v>14</v>
      </c>
      <c r="H439" s="285"/>
      <c r="I439" s="286"/>
      <c r="J439" s="298" t="str">
        <f>IF(ISNUMBER(G439),IF(OR(AND(ISBLANK(H439),ISBLANK(I439)),AND(H439="No",ISBLANK(I439))),"",IF(AND(ISBLANK(H439),ISNUMBER(I439)),Lookup!$C$11,IF(AND(H439="Yes",ISBLANK(I439)),Lookup!$C$12,IF(AND(H439="Yes",I439&gt;=G439),Lookup!$C$7,IF(AND(H439="No",I439&gt;=G439),Lookup!$C$8,IF(AND(H439="Yes",I439&lt;G439),Lookup!$C$9,IF(AND(H439="No",I439&lt;G439),Lookup!$C$10,"UnknownCase"))))))),Lookup!$C$13)</f>
        <v>No Medicare Fee Available</v>
      </c>
      <c r="L439" s="328">
        <v>52.17</v>
      </c>
      <c r="M439" s="286"/>
      <c r="N439" s="297" t="str">
        <f>IF(ISNUMBER(L439),IF(ISBLANK(M439),"",IF(M439&gt;=L439,Lookup!$C$14,Lookup!$C$15)),Lookup!$C$13)</f>
        <v/>
      </c>
      <c r="O439" s="328">
        <v>52.17</v>
      </c>
      <c r="P439" s="286"/>
      <c r="Q439" s="298" t="str">
        <f>IF(ISNUMBER(O439),IF(ISBLANK(P439),"",IF(P439&gt;=O439,Lookup!$C$14,Lookup!$C$15)),Lookup!$C$13)</f>
        <v/>
      </c>
    </row>
    <row r="440" spans="1:17" ht="24" x14ac:dyDescent="0.3">
      <c r="A440" s="12" t="s">
        <v>811</v>
      </c>
      <c r="B440" s="337" t="s">
        <v>812</v>
      </c>
      <c r="C440" s="300" t="s">
        <v>14</v>
      </c>
      <c r="D440" s="285"/>
      <c r="E440" s="286"/>
      <c r="F440" s="289" t="str">
        <f>IF(ISNUMBER(C440),IF(OR(AND(ISBLANK(D440),ISBLANK(E440)),AND(D440="No",ISBLANK(E440))),"",IF(AND(ISBLANK(D440),ISNUMBER(E440)),Lookup!$C$11,IF(AND(D440="Yes",ISBLANK(E440)),Lookup!$C$12,IF(AND(D440="Yes",E440&gt;=C440),Lookup!$C$7,IF(AND(D440="No",E440&gt;=C440),Lookup!$C$8,IF(AND(D440="Yes",E440&lt;C440),Lookup!$C$9,IF(AND(D440="No",E440&lt;C440),Lookup!$C$10,"UnknownCase"))))))),Lookup!$C$13)</f>
        <v>No Medicare Fee Available</v>
      </c>
      <c r="G440" s="300" t="s">
        <v>14</v>
      </c>
      <c r="H440" s="285"/>
      <c r="I440" s="286"/>
      <c r="J440" s="298" t="str">
        <f>IF(ISNUMBER(G440),IF(OR(AND(ISBLANK(H440),ISBLANK(I440)),AND(H440="No",ISBLANK(I440))),"",IF(AND(ISBLANK(H440),ISNUMBER(I440)),Lookup!$C$11,IF(AND(H440="Yes",ISBLANK(I440)),Lookup!$C$12,IF(AND(H440="Yes",I440&gt;=G440),Lookup!$C$7,IF(AND(H440="No",I440&gt;=G440),Lookup!$C$8,IF(AND(H440="Yes",I440&lt;G440),Lookup!$C$9,IF(AND(H440="No",I440&lt;G440),Lookup!$C$10,"UnknownCase"))))))),Lookup!$C$13)</f>
        <v>No Medicare Fee Available</v>
      </c>
      <c r="L440" s="328">
        <v>25.63</v>
      </c>
      <c r="M440" s="286"/>
      <c r="N440" s="297" t="str">
        <f>IF(ISNUMBER(L440),IF(ISBLANK(M440),"",IF(M440&gt;=L440,Lookup!$C$14,Lookup!$C$15)),Lookup!$C$13)</f>
        <v/>
      </c>
      <c r="O440" s="328">
        <v>25.63</v>
      </c>
      <c r="P440" s="286"/>
      <c r="Q440" s="298" t="str">
        <f>IF(ISNUMBER(O440),IF(ISBLANK(P440),"",IF(P440&gt;=O440,Lookup!$C$14,Lookup!$C$15)),Lookup!$C$13)</f>
        <v/>
      </c>
    </row>
    <row r="441" spans="1:17" ht="24" x14ac:dyDescent="0.3">
      <c r="A441" s="12" t="s">
        <v>813</v>
      </c>
      <c r="B441" s="337" t="s">
        <v>814</v>
      </c>
      <c r="C441" s="300" t="s">
        <v>14</v>
      </c>
      <c r="D441" s="285"/>
      <c r="E441" s="286"/>
      <c r="F441" s="289" t="str">
        <f>IF(ISNUMBER(C441),IF(OR(AND(ISBLANK(D441),ISBLANK(E441)),AND(D441="No",ISBLANK(E441))),"",IF(AND(ISBLANK(D441),ISNUMBER(E441)),Lookup!$C$11,IF(AND(D441="Yes",ISBLANK(E441)),Lookup!$C$12,IF(AND(D441="Yes",E441&gt;=C441),Lookup!$C$7,IF(AND(D441="No",E441&gt;=C441),Lookup!$C$8,IF(AND(D441="Yes",E441&lt;C441),Lookup!$C$9,IF(AND(D441="No",E441&lt;C441),Lookup!$C$10,"UnknownCase"))))))),Lookup!$C$13)</f>
        <v>No Medicare Fee Available</v>
      </c>
      <c r="G441" s="300" t="s">
        <v>14</v>
      </c>
      <c r="H441" s="285"/>
      <c r="I441" s="286"/>
      <c r="J441" s="298" t="str">
        <f>IF(ISNUMBER(G441),IF(OR(AND(ISBLANK(H441),ISBLANK(I441)),AND(H441="No",ISBLANK(I441))),"",IF(AND(ISBLANK(H441),ISNUMBER(I441)),Lookup!$C$11,IF(AND(H441="Yes",ISBLANK(I441)),Lookup!$C$12,IF(AND(H441="Yes",I441&gt;=G441),Lookup!$C$7,IF(AND(H441="No",I441&gt;=G441),Lookup!$C$8,IF(AND(H441="Yes",I441&lt;G441),Lookup!$C$9,IF(AND(H441="No",I441&lt;G441),Lookup!$C$10,"UnknownCase"))))))),Lookup!$C$13)</f>
        <v>No Medicare Fee Available</v>
      </c>
      <c r="L441" s="328">
        <v>52.17</v>
      </c>
      <c r="M441" s="286"/>
      <c r="N441" s="297" t="str">
        <f>IF(ISNUMBER(L441),IF(ISBLANK(M441),"",IF(M441&gt;=L441,Lookup!$C$14,Lookup!$C$15)),Lookup!$C$13)</f>
        <v/>
      </c>
      <c r="O441" s="328">
        <v>52.17</v>
      </c>
      <c r="P441" s="286"/>
      <c r="Q441" s="298" t="str">
        <f>IF(ISNUMBER(O441),IF(ISBLANK(P441),"",IF(P441&gt;=O441,Lookup!$C$14,Lookup!$C$15)),Lookup!$C$13)</f>
        <v/>
      </c>
    </row>
    <row r="442" spans="1:17" ht="24" x14ac:dyDescent="0.3">
      <c r="A442" s="12" t="s">
        <v>815</v>
      </c>
      <c r="B442" s="337" t="s">
        <v>816</v>
      </c>
      <c r="C442" s="300" t="s">
        <v>14</v>
      </c>
      <c r="D442" s="285"/>
      <c r="E442" s="286"/>
      <c r="F442" s="289" t="str">
        <f>IF(ISNUMBER(C442),IF(OR(AND(ISBLANK(D442),ISBLANK(E442)),AND(D442="No",ISBLANK(E442))),"",IF(AND(ISBLANK(D442),ISNUMBER(E442)),Lookup!$C$11,IF(AND(D442="Yes",ISBLANK(E442)),Lookup!$C$12,IF(AND(D442="Yes",E442&gt;=C442),Lookup!$C$7,IF(AND(D442="No",E442&gt;=C442),Lookup!$C$8,IF(AND(D442="Yes",E442&lt;C442),Lookup!$C$9,IF(AND(D442="No",E442&lt;C442),Lookup!$C$10,"UnknownCase"))))))),Lookup!$C$13)</f>
        <v>No Medicare Fee Available</v>
      </c>
      <c r="G442" s="300" t="s">
        <v>14</v>
      </c>
      <c r="H442" s="285"/>
      <c r="I442" s="286"/>
      <c r="J442" s="298" t="str">
        <f>IF(ISNUMBER(G442),IF(OR(AND(ISBLANK(H442),ISBLANK(I442)),AND(H442="No",ISBLANK(I442))),"",IF(AND(ISBLANK(H442),ISNUMBER(I442)),Lookup!$C$11,IF(AND(H442="Yes",ISBLANK(I442)),Lookup!$C$12,IF(AND(H442="Yes",I442&gt;=G442),Lookup!$C$7,IF(AND(H442="No",I442&gt;=G442),Lookup!$C$8,IF(AND(H442="Yes",I442&lt;G442),Lookup!$C$9,IF(AND(H442="No",I442&lt;G442),Lookup!$C$10,"UnknownCase"))))))),Lookup!$C$13)</f>
        <v>No Medicare Fee Available</v>
      </c>
      <c r="L442" s="328">
        <v>25.63</v>
      </c>
      <c r="M442" s="286"/>
      <c r="N442" s="297" t="str">
        <f>IF(ISNUMBER(L442),IF(ISBLANK(M442),"",IF(M442&gt;=L442,Lookup!$C$14,Lookup!$C$15)),Lookup!$C$13)</f>
        <v/>
      </c>
      <c r="O442" s="328">
        <v>25.63</v>
      </c>
      <c r="P442" s="286"/>
      <c r="Q442" s="298" t="str">
        <f>IF(ISNUMBER(O442),IF(ISBLANK(P442),"",IF(P442&gt;=O442,Lookup!$C$14,Lookup!$C$15)),Lookup!$C$13)</f>
        <v/>
      </c>
    </row>
    <row r="443" spans="1:17" ht="24" x14ac:dyDescent="0.3">
      <c r="A443" s="12" t="s">
        <v>817</v>
      </c>
      <c r="B443" s="337" t="s">
        <v>818</v>
      </c>
      <c r="C443" s="300" t="s">
        <v>14</v>
      </c>
      <c r="D443" s="285"/>
      <c r="E443" s="286"/>
      <c r="F443" s="289" t="str">
        <f>IF(ISNUMBER(C443),IF(OR(AND(ISBLANK(D443),ISBLANK(E443)),AND(D443="No",ISBLANK(E443))),"",IF(AND(ISBLANK(D443),ISNUMBER(E443)),Lookup!$C$11,IF(AND(D443="Yes",ISBLANK(E443)),Lookup!$C$12,IF(AND(D443="Yes",E443&gt;=C443),Lookup!$C$7,IF(AND(D443="No",E443&gt;=C443),Lookup!$C$8,IF(AND(D443="Yes",E443&lt;C443),Lookup!$C$9,IF(AND(D443="No",E443&lt;C443),Lookup!$C$10,"UnknownCase"))))))),Lookup!$C$13)</f>
        <v>No Medicare Fee Available</v>
      </c>
      <c r="G443" s="300" t="s">
        <v>14</v>
      </c>
      <c r="H443" s="285"/>
      <c r="I443" s="286"/>
      <c r="J443" s="298" t="str">
        <f>IF(ISNUMBER(G443),IF(OR(AND(ISBLANK(H443),ISBLANK(I443)),AND(H443="No",ISBLANK(I443))),"",IF(AND(ISBLANK(H443),ISNUMBER(I443)),Lookup!$C$11,IF(AND(H443="Yes",ISBLANK(I443)),Lookup!$C$12,IF(AND(H443="Yes",I443&gt;=G443),Lookup!$C$7,IF(AND(H443="No",I443&gt;=G443),Lookup!$C$8,IF(AND(H443="Yes",I443&lt;G443),Lookup!$C$9,IF(AND(H443="No",I443&lt;G443),Lookup!$C$10,"UnknownCase"))))))),Lookup!$C$13)</f>
        <v>No Medicare Fee Available</v>
      </c>
      <c r="L443" s="328">
        <v>21.93</v>
      </c>
      <c r="M443" s="286"/>
      <c r="N443" s="297" t="str">
        <f>IF(ISNUMBER(L443),IF(ISBLANK(M443),"",IF(M443&gt;=L443,Lookup!$C$14,Lookup!$C$15)),Lookup!$C$13)</f>
        <v/>
      </c>
      <c r="O443" s="328">
        <v>21.93</v>
      </c>
      <c r="P443" s="286"/>
      <c r="Q443" s="298" t="str">
        <f>IF(ISNUMBER(O443),IF(ISBLANK(P443),"",IF(P443&gt;=O443,Lookup!$C$14,Lookup!$C$15)),Lookup!$C$13)</f>
        <v/>
      </c>
    </row>
    <row r="444" spans="1:17" ht="24" x14ac:dyDescent="0.3">
      <c r="A444" s="12" t="s">
        <v>819</v>
      </c>
      <c r="B444" s="337" t="s">
        <v>820</v>
      </c>
      <c r="C444" s="300" t="s">
        <v>14</v>
      </c>
      <c r="D444" s="285"/>
      <c r="E444" s="286"/>
      <c r="F444" s="289" t="str">
        <f>IF(ISNUMBER(C444),IF(OR(AND(ISBLANK(D444),ISBLANK(E444)),AND(D444="No",ISBLANK(E444))),"",IF(AND(ISBLANK(D444),ISNUMBER(E444)),Lookup!$C$11,IF(AND(D444="Yes",ISBLANK(E444)),Lookup!$C$12,IF(AND(D444="Yes",E444&gt;=C444),Lookup!$C$7,IF(AND(D444="No",E444&gt;=C444),Lookup!$C$8,IF(AND(D444="Yes",E444&lt;C444),Lookup!$C$9,IF(AND(D444="No",E444&lt;C444),Lookup!$C$10,"UnknownCase"))))))),Lookup!$C$13)</f>
        <v>No Medicare Fee Available</v>
      </c>
      <c r="G444" s="300" t="s">
        <v>14</v>
      </c>
      <c r="H444" s="285"/>
      <c r="I444" s="286"/>
      <c r="J444" s="298" t="str">
        <f>IF(ISNUMBER(G444),IF(OR(AND(ISBLANK(H444),ISBLANK(I444)),AND(H444="No",ISBLANK(I444))),"",IF(AND(ISBLANK(H444),ISNUMBER(I444)),Lookup!$C$11,IF(AND(H444="Yes",ISBLANK(I444)),Lookup!$C$12,IF(AND(H444="Yes",I444&gt;=G444),Lookup!$C$7,IF(AND(H444="No",I444&gt;=G444),Lookup!$C$8,IF(AND(H444="Yes",I444&lt;G444),Lookup!$C$9,IF(AND(H444="No",I444&lt;G444),Lookup!$C$10,"UnknownCase"))))))),Lookup!$C$13)</f>
        <v>No Medicare Fee Available</v>
      </c>
      <c r="L444" s="328">
        <v>17.16</v>
      </c>
      <c r="M444" s="286"/>
      <c r="N444" s="297" t="str">
        <f>IF(ISNUMBER(L444),IF(ISBLANK(M444),"",IF(M444&gt;=L444,Lookup!$C$14,Lookup!$C$15)),Lookup!$C$13)</f>
        <v/>
      </c>
      <c r="O444" s="328">
        <v>17.16</v>
      </c>
      <c r="P444" s="286"/>
      <c r="Q444" s="298" t="str">
        <f>IF(ISNUMBER(O444),IF(ISBLANK(P444),"",IF(P444&gt;=O444,Lookup!$C$14,Lookup!$C$15)),Lookup!$C$13)</f>
        <v/>
      </c>
    </row>
    <row r="445" spans="1:17" ht="24" x14ac:dyDescent="0.3">
      <c r="A445" s="12" t="s">
        <v>821</v>
      </c>
      <c r="B445" s="337" t="s">
        <v>822</v>
      </c>
      <c r="C445" s="300" t="s">
        <v>14</v>
      </c>
      <c r="D445" s="285"/>
      <c r="E445" s="286"/>
      <c r="F445" s="289" t="str">
        <f>IF(ISNUMBER(C445),IF(OR(AND(ISBLANK(D445),ISBLANK(E445)),AND(D445="No",ISBLANK(E445))),"",IF(AND(ISBLANK(D445),ISNUMBER(E445)),Lookup!$C$11,IF(AND(D445="Yes",ISBLANK(E445)),Lookup!$C$12,IF(AND(D445="Yes",E445&gt;=C445),Lookup!$C$7,IF(AND(D445="No",E445&gt;=C445),Lookup!$C$8,IF(AND(D445="Yes",E445&lt;C445),Lookup!$C$9,IF(AND(D445="No",E445&lt;C445),Lookup!$C$10,"UnknownCase"))))))),Lookup!$C$13)</f>
        <v>No Medicare Fee Available</v>
      </c>
      <c r="G445" s="300" t="s">
        <v>14</v>
      </c>
      <c r="H445" s="285"/>
      <c r="I445" s="286"/>
      <c r="J445" s="298" t="str">
        <f>IF(ISNUMBER(G445),IF(OR(AND(ISBLANK(H445),ISBLANK(I445)),AND(H445="No",ISBLANK(I445))),"",IF(AND(ISBLANK(H445),ISNUMBER(I445)),Lookup!$C$11,IF(AND(H445="Yes",ISBLANK(I445)),Lookup!$C$12,IF(AND(H445="Yes",I445&gt;=G445),Lookup!$C$7,IF(AND(H445="No",I445&gt;=G445),Lookup!$C$8,IF(AND(H445="Yes",I445&lt;G445),Lookup!$C$9,IF(AND(H445="No",I445&lt;G445),Lookup!$C$10,"UnknownCase"))))))),Lookup!$C$13)</f>
        <v>No Medicare Fee Available</v>
      </c>
      <c r="L445" s="328">
        <v>34.64</v>
      </c>
      <c r="M445" s="286"/>
      <c r="N445" s="297" t="str">
        <f>IF(ISNUMBER(L445),IF(ISBLANK(M445),"",IF(M445&gt;=L445,Lookup!$C$14,Lookup!$C$15)),Lookup!$C$13)</f>
        <v/>
      </c>
      <c r="O445" s="328">
        <v>34.64</v>
      </c>
      <c r="P445" s="286"/>
      <c r="Q445" s="298" t="str">
        <f>IF(ISNUMBER(O445),IF(ISBLANK(P445),"",IF(P445&gt;=O445,Lookup!$C$14,Lookup!$C$15)),Lookup!$C$13)</f>
        <v/>
      </c>
    </row>
    <row r="446" spans="1:17" ht="24" x14ac:dyDescent="0.3">
      <c r="A446" s="12" t="s">
        <v>823</v>
      </c>
      <c r="B446" s="337" t="s">
        <v>824</v>
      </c>
      <c r="C446" s="300" t="s">
        <v>14</v>
      </c>
      <c r="D446" s="285"/>
      <c r="E446" s="286"/>
      <c r="F446" s="289" t="str">
        <f>IF(ISNUMBER(C446),IF(OR(AND(ISBLANK(D446),ISBLANK(E446)),AND(D446="No",ISBLANK(E446))),"",IF(AND(ISBLANK(D446),ISNUMBER(E446)),Lookup!$C$11,IF(AND(D446="Yes",ISBLANK(E446)),Lookup!$C$12,IF(AND(D446="Yes",E446&gt;=C446),Lookup!$C$7,IF(AND(D446="No",E446&gt;=C446),Lookup!$C$8,IF(AND(D446="Yes",E446&lt;C446),Lookup!$C$9,IF(AND(D446="No",E446&lt;C446),Lookup!$C$10,"UnknownCase"))))))),Lookup!$C$13)</f>
        <v>No Medicare Fee Available</v>
      </c>
      <c r="G446" s="300" t="s">
        <v>14</v>
      </c>
      <c r="H446" s="285"/>
      <c r="I446" s="286"/>
      <c r="J446" s="298" t="str">
        <f>IF(ISNUMBER(G446),IF(OR(AND(ISBLANK(H446),ISBLANK(I446)),AND(H446="No",ISBLANK(I446))),"",IF(AND(ISBLANK(H446),ISNUMBER(I446)),Lookup!$C$11,IF(AND(H446="Yes",ISBLANK(I446)),Lookup!$C$12,IF(AND(H446="Yes",I446&gt;=G446),Lookup!$C$7,IF(AND(H446="No",I446&gt;=G446),Lookup!$C$8,IF(AND(H446="Yes",I446&lt;G446),Lookup!$C$9,IF(AND(H446="No",I446&lt;G446),Lookup!$C$10,"UnknownCase"))))))),Lookup!$C$13)</f>
        <v>No Medicare Fee Available</v>
      </c>
      <c r="L446" s="328">
        <v>52.42</v>
      </c>
      <c r="M446" s="286"/>
      <c r="N446" s="297" t="str">
        <f>IF(ISNUMBER(L446),IF(ISBLANK(M446),"",IF(M446&gt;=L446,Lookup!$C$14,Lookup!$C$15)),Lookup!$C$13)</f>
        <v/>
      </c>
      <c r="O446" s="328">
        <v>52.42</v>
      </c>
      <c r="P446" s="286"/>
      <c r="Q446" s="298" t="str">
        <f>IF(ISNUMBER(O446),IF(ISBLANK(P446),"",IF(P446&gt;=O446,Lookup!$C$14,Lookup!$C$15)),Lookup!$C$13)</f>
        <v/>
      </c>
    </row>
    <row r="447" spans="1:17" ht="24" x14ac:dyDescent="0.3">
      <c r="A447" s="12" t="s">
        <v>825</v>
      </c>
      <c r="B447" s="337" t="s">
        <v>826</v>
      </c>
      <c r="C447" s="300" t="s">
        <v>14</v>
      </c>
      <c r="D447" s="285"/>
      <c r="E447" s="286"/>
      <c r="F447" s="289" t="str">
        <f>IF(ISNUMBER(C447),IF(OR(AND(ISBLANK(D447),ISBLANK(E447)),AND(D447="No",ISBLANK(E447))),"",IF(AND(ISBLANK(D447),ISNUMBER(E447)),Lookup!$C$11,IF(AND(D447="Yes",ISBLANK(E447)),Lookup!$C$12,IF(AND(D447="Yes",E447&gt;=C447),Lookup!$C$7,IF(AND(D447="No",E447&gt;=C447),Lookup!$C$8,IF(AND(D447="Yes",E447&lt;C447),Lookup!$C$9,IF(AND(D447="No",E447&lt;C447),Lookup!$C$10,"UnknownCase"))))))),Lookup!$C$13)</f>
        <v>No Medicare Fee Available</v>
      </c>
      <c r="G447" s="300" t="s">
        <v>14</v>
      </c>
      <c r="H447" s="285"/>
      <c r="I447" s="286"/>
      <c r="J447" s="298" t="str">
        <f>IF(ISNUMBER(G447),IF(OR(AND(ISBLANK(H447),ISBLANK(I447)),AND(H447="No",ISBLANK(I447))),"",IF(AND(ISBLANK(H447),ISNUMBER(I447)),Lookup!$C$11,IF(AND(H447="Yes",ISBLANK(I447)),Lookup!$C$12,IF(AND(H447="Yes",I447&gt;=G447),Lookup!$C$7,IF(AND(H447="No",I447&gt;=G447),Lookup!$C$8,IF(AND(H447="Yes",I447&lt;G447),Lookup!$C$9,IF(AND(H447="No",I447&lt;G447),Lookup!$C$10,"UnknownCase"))))))),Lookup!$C$13)</f>
        <v>No Medicare Fee Available</v>
      </c>
      <c r="L447" s="328">
        <v>70.22</v>
      </c>
      <c r="M447" s="286"/>
      <c r="N447" s="297" t="str">
        <f>IF(ISNUMBER(L447),IF(ISBLANK(M447),"",IF(M447&gt;=L447,Lookup!$C$14,Lookup!$C$15)),Lookup!$C$13)</f>
        <v/>
      </c>
      <c r="O447" s="328">
        <v>70.22</v>
      </c>
      <c r="P447" s="286"/>
      <c r="Q447" s="298" t="str">
        <f>IF(ISNUMBER(O447),IF(ISBLANK(P447),"",IF(P447&gt;=O447,Lookup!$C$14,Lookup!$C$15)),Lookup!$C$13)</f>
        <v/>
      </c>
    </row>
    <row r="448" spans="1:17" ht="24" x14ac:dyDescent="0.3">
      <c r="A448" s="12" t="s">
        <v>827</v>
      </c>
      <c r="B448" s="337" t="s">
        <v>828</v>
      </c>
      <c r="C448" s="300" t="s">
        <v>14</v>
      </c>
      <c r="D448" s="285"/>
      <c r="E448" s="286"/>
      <c r="F448" s="289" t="str">
        <f>IF(ISNUMBER(C448),IF(OR(AND(ISBLANK(D448),ISBLANK(E448)),AND(D448="No",ISBLANK(E448))),"",IF(AND(ISBLANK(D448),ISNUMBER(E448)),Lookup!$C$11,IF(AND(D448="Yes",ISBLANK(E448)),Lookup!$C$12,IF(AND(D448="Yes",E448&gt;=C448),Lookup!$C$7,IF(AND(D448="No",E448&gt;=C448),Lookup!$C$8,IF(AND(D448="Yes",E448&lt;C448),Lookup!$C$9,IF(AND(D448="No",E448&lt;C448),Lookup!$C$10,"UnknownCase"))))))),Lookup!$C$13)</f>
        <v>No Medicare Fee Available</v>
      </c>
      <c r="G448" s="300" t="s">
        <v>14</v>
      </c>
      <c r="H448" s="285"/>
      <c r="I448" s="286"/>
      <c r="J448" s="298" t="str">
        <f>IF(ISNUMBER(G448),IF(OR(AND(ISBLANK(H448),ISBLANK(I448)),AND(H448="No",ISBLANK(I448))),"",IF(AND(ISBLANK(H448),ISNUMBER(I448)),Lookup!$C$11,IF(AND(H448="Yes",ISBLANK(I448)),Lookup!$C$12,IF(AND(H448="Yes",I448&gt;=G448),Lookup!$C$7,IF(AND(H448="No",I448&gt;=G448),Lookup!$C$8,IF(AND(H448="Yes",I448&lt;G448),Lookup!$C$9,IF(AND(H448="No",I448&lt;G448),Lookup!$C$10,"UnknownCase"))))))),Lookup!$C$13)</f>
        <v>No Medicare Fee Available</v>
      </c>
      <c r="L448" s="328">
        <v>32.42</v>
      </c>
      <c r="M448" s="286"/>
      <c r="N448" s="297" t="str">
        <f>IF(ISNUMBER(L448),IF(ISBLANK(M448),"",IF(M448&gt;=L448,Lookup!$C$14,Lookup!$C$15)),Lookup!$C$13)</f>
        <v/>
      </c>
      <c r="O448" s="328">
        <v>32.42</v>
      </c>
      <c r="P448" s="286"/>
      <c r="Q448" s="298" t="str">
        <f>IF(ISNUMBER(O448),IF(ISBLANK(P448),"",IF(P448&gt;=O448,Lookup!$C$14,Lookup!$C$15)),Lookup!$C$13)</f>
        <v/>
      </c>
    </row>
    <row r="449" spans="1:17" ht="24" x14ac:dyDescent="0.3">
      <c r="A449" s="12" t="s">
        <v>829</v>
      </c>
      <c r="B449" s="337" t="s">
        <v>830</v>
      </c>
      <c r="C449" s="300" t="s">
        <v>14</v>
      </c>
      <c r="D449" s="285"/>
      <c r="E449" s="286"/>
      <c r="F449" s="289" t="str">
        <f>IF(ISNUMBER(C449),IF(OR(AND(ISBLANK(D449),ISBLANK(E449)),AND(D449="No",ISBLANK(E449))),"",IF(AND(ISBLANK(D449),ISNUMBER(E449)),Lookup!$C$11,IF(AND(D449="Yes",ISBLANK(E449)),Lookup!$C$12,IF(AND(D449="Yes",E449&gt;=C449),Lookup!$C$7,IF(AND(D449="No",E449&gt;=C449),Lookup!$C$8,IF(AND(D449="Yes",E449&lt;C449),Lookup!$C$9,IF(AND(D449="No",E449&lt;C449),Lookup!$C$10,"UnknownCase"))))))),Lookup!$C$13)</f>
        <v>No Medicare Fee Available</v>
      </c>
      <c r="G449" s="300" t="s">
        <v>14</v>
      </c>
      <c r="H449" s="285"/>
      <c r="I449" s="286"/>
      <c r="J449" s="298" t="str">
        <f>IF(ISNUMBER(G449),IF(OR(AND(ISBLANK(H449),ISBLANK(I449)),AND(H449="No",ISBLANK(I449))),"",IF(AND(ISBLANK(H449),ISNUMBER(I449)),Lookup!$C$11,IF(AND(H449="Yes",ISBLANK(I449)),Lookup!$C$12,IF(AND(H449="Yes",I449&gt;=G449),Lookup!$C$7,IF(AND(H449="No",I449&gt;=G449),Lookup!$C$8,IF(AND(H449="Yes",I449&lt;G449),Lookup!$C$9,IF(AND(H449="No",I449&lt;G449),Lookup!$C$10,"UnknownCase"))))))),Lookup!$C$13)</f>
        <v>No Medicare Fee Available</v>
      </c>
      <c r="L449" s="328">
        <v>34.020000000000003</v>
      </c>
      <c r="M449" s="286"/>
      <c r="N449" s="297" t="str">
        <f>IF(ISNUMBER(L449),IF(ISBLANK(M449),"",IF(M449&gt;=L449,Lookup!$C$14,Lookup!$C$15)),Lookup!$C$13)</f>
        <v/>
      </c>
      <c r="O449" s="328">
        <v>34.020000000000003</v>
      </c>
      <c r="P449" s="286"/>
      <c r="Q449" s="298" t="str">
        <f>IF(ISNUMBER(O449),IF(ISBLANK(P449),"",IF(P449&gt;=O449,Lookup!$C$14,Lookup!$C$15)),Lookup!$C$13)</f>
        <v/>
      </c>
    </row>
    <row r="450" spans="1:17" ht="24" x14ac:dyDescent="0.3">
      <c r="A450" s="12" t="s">
        <v>760</v>
      </c>
      <c r="B450" s="337" t="s">
        <v>761</v>
      </c>
      <c r="C450" s="300" t="s">
        <v>14</v>
      </c>
      <c r="D450" s="285"/>
      <c r="E450" s="286"/>
      <c r="F450" s="289" t="str">
        <f>IF(ISNUMBER(C450),IF(OR(AND(ISBLANK(D450),ISBLANK(E450)),AND(D450="No",ISBLANK(E450))),"",IF(AND(ISBLANK(D450),ISNUMBER(E450)),Lookup!$C$11,IF(AND(D450="Yes",ISBLANK(E450)),Lookup!$C$12,IF(AND(D450="Yes",E450&gt;=C450),Lookup!$C$7,IF(AND(D450="No",E450&gt;=C450),Lookup!$C$8,IF(AND(D450="Yes",E450&lt;C450),Lookup!$C$9,IF(AND(D450="No",E450&lt;C450),Lookup!$C$10,"UnknownCase"))))))),Lookup!$C$13)</f>
        <v>No Medicare Fee Available</v>
      </c>
      <c r="G450" s="300" t="s">
        <v>14</v>
      </c>
      <c r="H450" s="285"/>
      <c r="I450" s="286"/>
      <c r="J450" s="298" t="str">
        <f>IF(ISNUMBER(G450),IF(OR(AND(ISBLANK(H450),ISBLANK(I450)),AND(H450="No",ISBLANK(I450))),"",IF(AND(ISBLANK(H450),ISNUMBER(I450)),Lookup!$C$11,IF(AND(H450="Yes",ISBLANK(I450)),Lookup!$C$12,IF(AND(H450="Yes",I450&gt;=G450),Lookup!$C$7,IF(AND(H450="No",I450&gt;=G450),Lookup!$C$8,IF(AND(H450="Yes",I450&lt;G450),Lookup!$C$9,IF(AND(H450="No",I450&lt;G450),Lookup!$C$10,"UnknownCase"))))))),Lookup!$C$13)</f>
        <v>No Medicare Fee Available</v>
      </c>
      <c r="L450" s="328">
        <v>15.19</v>
      </c>
      <c r="M450" s="286"/>
      <c r="N450" s="297" t="str">
        <f>IF(ISNUMBER(L450),IF(ISBLANK(M450),"",IF(M450&gt;=L450,Lookup!$C$14,Lookup!$C$15)),Lookup!$C$13)</f>
        <v/>
      </c>
      <c r="O450" s="328">
        <v>15.19</v>
      </c>
      <c r="P450" s="286"/>
      <c r="Q450" s="298" t="str">
        <f>IF(ISNUMBER(O450),IF(ISBLANK(P450),"",IF(P450&gt;=O450,Lookup!$C$14,Lookup!$C$15)),Lookup!$C$13)</f>
        <v/>
      </c>
    </row>
    <row r="451" spans="1:17" ht="24" x14ac:dyDescent="0.3">
      <c r="A451" s="12" t="s">
        <v>762</v>
      </c>
      <c r="B451" s="337" t="s">
        <v>763</v>
      </c>
      <c r="C451" s="300" t="s">
        <v>14</v>
      </c>
      <c r="D451" s="285"/>
      <c r="E451" s="286"/>
      <c r="F451" s="289" t="str">
        <f>IF(ISNUMBER(C451),IF(OR(AND(ISBLANK(D451),ISBLANK(E451)),AND(D451="No",ISBLANK(E451))),"",IF(AND(ISBLANK(D451),ISNUMBER(E451)),Lookup!$C$11,IF(AND(D451="Yes",ISBLANK(E451)),Lookup!$C$12,IF(AND(D451="Yes",E451&gt;=C451),Lookup!$C$7,IF(AND(D451="No",E451&gt;=C451),Lookup!$C$8,IF(AND(D451="Yes",E451&lt;C451),Lookup!$C$9,IF(AND(D451="No",E451&lt;C451),Lookup!$C$10,"UnknownCase"))))))),Lookup!$C$13)</f>
        <v>No Medicare Fee Available</v>
      </c>
      <c r="G451" s="300" t="s">
        <v>14</v>
      </c>
      <c r="H451" s="285"/>
      <c r="I451" s="286"/>
      <c r="J451" s="298" t="str">
        <f>IF(ISNUMBER(G451),IF(OR(AND(ISBLANK(H451),ISBLANK(I451)),AND(H451="No",ISBLANK(I451))),"",IF(AND(ISBLANK(H451),ISNUMBER(I451)),Lookup!$C$11,IF(AND(H451="Yes",ISBLANK(I451)),Lookup!$C$12,IF(AND(H451="Yes",I451&gt;=G451),Lookup!$C$7,IF(AND(H451="No",I451&gt;=G451),Lookup!$C$8,IF(AND(H451="Yes",I451&lt;G451),Lookup!$C$9,IF(AND(H451="No",I451&lt;G451),Lookup!$C$10,"UnknownCase"))))))),Lookup!$C$13)</f>
        <v>No Medicare Fee Available</v>
      </c>
      <c r="L451" s="328">
        <v>48.82</v>
      </c>
      <c r="M451" s="286"/>
      <c r="N451" s="297" t="str">
        <f>IF(ISNUMBER(L451),IF(ISBLANK(M451),"",IF(M451&gt;=L451,Lookup!$C$14,Lookup!$C$15)),Lookup!$C$13)</f>
        <v/>
      </c>
      <c r="O451" s="328">
        <v>48.82</v>
      </c>
      <c r="P451" s="286"/>
      <c r="Q451" s="298" t="str">
        <f>IF(ISNUMBER(O451),IF(ISBLANK(P451),"",IF(P451&gt;=O451,Lookup!$C$14,Lookup!$C$15)),Lookup!$C$13)</f>
        <v/>
      </c>
    </row>
    <row r="452" spans="1:17" ht="24" x14ac:dyDescent="0.3">
      <c r="A452" s="12" t="s">
        <v>764</v>
      </c>
      <c r="B452" s="337" t="s">
        <v>765</v>
      </c>
      <c r="C452" s="300" t="s">
        <v>14</v>
      </c>
      <c r="D452" s="285"/>
      <c r="E452" s="286"/>
      <c r="F452" s="289" t="str">
        <f>IF(ISNUMBER(C452),IF(OR(AND(ISBLANK(D452),ISBLANK(E452)),AND(D452="No",ISBLANK(E452))),"",IF(AND(ISBLANK(D452),ISNUMBER(E452)),Lookup!$C$11,IF(AND(D452="Yes",ISBLANK(E452)),Lookup!$C$12,IF(AND(D452="Yes",E452&gt;=C452),Lookup!$C$7,IF(AND(D452="No",E452&gt;=C452),Lookup!$C$8,IF(AND(D452="Yes",E452&lt;C452),Lookup!$C$9,IF(AND(D452="No",E452&lt;C452),Lookup!$C$10,"UnknownCase"))))))),Lookup!$C$13)</f>
        <v>No Medicare Fee Available</v>
      </c>
      <c r="G452" s="300" t="s">
        <v>14</v>
      </c>
      <c r="H452" s="285"/>
      <c r="I452" s="286"/>
      <c r="J452" s="298" t="str">
        <f>IF(ISNUMBER(G452),IF(OR(AND(ISBLANK(H452),ISBLANK(I452)),AND(H452="No",ISBLANK(I452))),"",IF(AND(ISBLANK(H452),ISNUMBER(I452)),Lookup!$C$11,IF(AND(H452="Yes",ISBLANK(I452)),Lookup!$C$12,IF(AND(H452="Yes",I452&gt;=G452),Lookup!$C$7,IF(AND(H452="No",I452&gt;=G452),Lookup!$C$8,IF(AND(H452="Yes",I452&lt;G452),Lookup!$C$9,IF(AND(H452="No",I452&lt;G452),Lookup!$C$10,"UnknownCase"))))))),Lookup!$C$13)</f>
        <v>No Medicare Fee Available</v>
      </c>
      <c r="L452" s="328">
        <v>106.96</v>
      </c>
      <c r="M452" s="286"/>
      <c r="N452" s="297" t="str">
        <f>IF(ISNUMBER(L452),IF(ISBLANK(M452),"",IF(M452&gt;=L452,Lookup!$C$14,Lookup!$C$15)),Lookup!$C$13)</f>
        <v/>
      </c>
      <c r="O452" s="328">
        <v>106.96</v>
      </c>
      <c r="P452" s="286"/>
      <c r="Q452" s="298" t="str">
        <f>IF(ISNUMBER(O452),IF(ISBLANK(P452),"",IF(P452&gt;=O452,Lookup!$C$14,Lookup!$C$15)),Lookup!$C$13)</f>
        <v/>
      </c>
    </row>
    <row r="453" spans="1:17" ht="15.6" x14ac:dyDescent="0.3">
      <c r="A453" s="333" t="s">
        <v>413</v>
      </c>
      <c r="B453" s="335" t="s">
        <v>414</v>
      </c>
      <c r="C453" s="327">
        <v>12.31</v>
      </c>
      <c r="D453" s="133"/>
      <c r="E453" s="213"/>
      <c r="F453" s="289" t="str">
        <f>IF(ISNUMBER(C453),IF(OR(AND(ISBLANK(D453),ISBLANK(E453)),AND(D453="No",ISBLANK(E453))),"",IF(AND(ISBLANK(D453),ISNUMBER(E453)),Lookup!$C$11,IF(AND(D453="Yes",ISBLANK(E453)),Lookup!$C$12,IF(AND(D453="Yes",E453&gt;=C453),Lookup!$C$7,IF(AND(D453="No",E453&gt;=C453),Lookup!$C$8,IF(AND(D453="Yes",E453&lt;C453),Lookup!$C$9,IF(AND(D453="No",E453&lt;C453),Lookup!$C$10,"UnknownCase"))))))),Lookup!$C$13)</f>
        <v/>
      </c>
      <c r="G453" s="327">
        <v>12.31</v>
      </c>
      <c r="H453" s="133"/>
      <c r="I453" s="213"/>
      <c r="J453" s="284" t="str">
        <f>IF(ISNUMBER(G453),IF(OR(AND(ISBLANK(H453),ISBLANK(I453)),AND(H453="No",ISBLANK(I453))),"",IF(AND(ISBLANK(H453),ISNUMBER(I453)),Lookup!$C$11,IF(AND(H453="Yes",ISBLANK(I453)),Lookup!$C$12,IF(AND(H453="Yes",I453&gt;=G453),Lookup!$C$7,IF(AND(H453="No",I453&gt;=G453),Lookup!$C$8,IF(AND(H453="Yes",I453&lt;G453),Lookup!$C$9,IF(AND(H453="No",I453&lt;G453),Lookup!$C$10,"UnknownCase"))))))),Lookup!$C$13)</f>
        <v/>
      </c>
      <c r="L453" s="317">
        <v>11.96</v>
      </c>
      <c r="M453" s="213"/>
      <c r="N453" s="7" t="str">
        <f>IF(ISNUMBER(L453),IF(ISBLANK(M453),"",IF(M453&gt;=L453,Lookup!$C$14,Lookup!$C$15)),Lookup!$C$13)</f>
        <v/>
      </c>
      <c r="O453" s="317">
        <v>11.96</v>
      </c>
      <c r="P453" s="213"/>
      <c r="Q453" s="284" t="str">
        <f>IF(ISNUMBER(O453),IF(ISBLANK(P453),"",IF(P453&gt;=O453,Lookup!$C$14,Lookup!$C$15)),Lookup!$C$13)</f>
        <v/>
      </c>
    </row>
    <row r="454" spans="1:17" ht="24" x14ac:dyDescent="0.3">
      <c r="A454" s="333" t="s">
        <v>415</v>
      </c>
      <c r="B454" s="335" t="s">
        <v>416</v>
      </c>
      <c r="C454" s="300" t="s">
        <v>14</v>
      </c>
      <c r="D454" s="285"/>
      <c r="E454" s="286"/>
      <c r="F454" s="289" t="str">
        <f>IF(ISNUMBER(C454),IF(OR(AND(ISBLANK(D454),ISBLANK(E454)),AND(D454="No",ISBLANK(E454))),"",IF(AND(ISBLANK(D454),ISNUMBER(E454)),Lookup!$C$11,IF(AND(D454="Yes",ISBLANK(E454)),Lookup!$C$12,IF(AND(D454="Yes",E454&gt;=C454),Lookup!$C$7,IF(AND(D454="No",E454&gt;=C454),Lookup!$C$8,IF(AND(D454="Yes",E454&lt;C454),Lookup!$C$9,IF(AND(D454="No",E454&lt;C454),Lookup!$C$10,"UnknownCase"))))))),Lookup!$C$13)</f>
        <v>No Medicare Fee Available</v>
      </c>
      <c r="G454" s="300" t="s">
        <v>14</v>
      </c>
      <c r="H454" s="285"/>
      <c r="I454" s="286"/>
      <c r="J454" s="284" t="str">
        <f>IF(ISNUMBER(G454),IF(OR(AND(ISBLANK(H454),ISBLANK(I454)),AND(H454="No",ISBLANK(I454))),"",IF(AND(ISBLANK(H454),ISNUMBER(I454)),Lookup!$C$11,IF(AND(H454="Yes",ISBLANK(I454)),Lookup!$C$12,IF(AND(H454="Yes",I454&gt;=G454),Lookup!$C$7,IF(AND(H454="No",I454&gt;=G454),Lookup!$C$8,IF(AND(H454="Yes",I454&lt;G454),Lookup!$C$9,IF(AND(H454="No",I454&lt;G454),Lookup!$C$10,"UnknownCase"))))))),Lookup!$C$13)</f>
        <v>No Medicare Fee Available</v>
      </c>
      <c r="L454" s="300" t="s">
        <v>14</v>
      </c>
      <c r="M454" s="286"/>
      <c r="N454" s="7" t="str">
        <f>IF(ISNUMBER(L454),IF(ISBLANK(M454),"",IF(M454&gt;=L454,Lookup!$C$14,Lookup!$C$15)),Lookup!$C$13)</f>
        <v>No Medicare Fee Available</v>
      </c>
      <c r="O454" s="300" t="s">
        <v>14</v>
      </c>
      <c r="P454" s="286"/>
      <c r="Q454" s="284" t="str">
        <f>IF(ISNUMBER(O454),IF(ISBLANK(P454),"",IF(P454&gt;=O454,Lookup!$C$14,Lookup!$C$15)),Lookup!$C$13)</f>
        <v>No Medicare Fee Available</v>
      </c>
    </row>
    <row r="455" spans="1:17" ht="24" x14ac:dyDescent="0.3">
      <c r="A455" s="333" t="s">
        <v>417</v>
      </c>
      <c r="B455" s="335" t="s">
        <v>418</v>
      </c>
      <c r="C455" s="300" t="s">
        <v>14</v>
      </c>
      <c r="D455" s="287"/>
      <c r="E455" s="288"/>
      <c r="F455" s="289" t="str">
        <f>IF(ISNUMBER(C455),IF(OR(AND(ISBLANK(D455),ISBLANK(E455)),AND(D455="No",ISBLANK(E455))),"",IF(AND(ISBLANK(D455),ISNUMBER(E455)),Lookup!$C$11,IF(AND(D455="Yes",ISBLANK(E455)),Lookup!$C$12,IF(AND(D455="Yes",E455&gt;=C455),Lookup!$C$7,IF(AND(D455="No",E455&gt;=C455),Lookup!$C$8,IF(AND(D455="Yes",E455&lt;C455),Lookup!$C$9,IF(AND(D455="No",E455&lt;C455),Lookup!$C$10,"UnknownCase"))))))),Lookup!$C$13)</f>
        <v>No Medicare Fee Available</v>
      </c>
      <c r="G455" s="300" t="s">
        <v>14</v>
      </c>
      <c r="H455" s="287"/>
      <c r="I455" s="288"/>
      <c r="J455" s="284" t="str">
        <f>IF(ISNUMBER(G455),IF(OR(AND(ISBLANK(H455),ISBLANK(I455)),AND(H455="No",ISBLANK(I455))),"",IF(AND(ISBLANK(H455),ISNUMBER(I455)),Lookup!$C$11,IF(AND(H455="Yes",ISBLANK(I455)),Lookup!$C$12,IF(AND(H455="Yes",I455&gt;=G455),Lookup!$C$7,IF(AND(H455="No",I455&gt;=G455),Lookup!$C$8,IF(AND(H455="Yes",I455&lt;G455),Lookup!$C$9,IF(AND(H455="No",I455&lt;G455),Lookup!$C$10,"UnknownCase"))))))),Lookup!$C$13)</f>
        <v>No Medicare Fee Available</v>
      </c>
      <c r="L455" s="300" t="s">
        <v>14</v>
      </c>
      <c r="M455" s="286"/>
      <c r="N455" s="7" t="str">
        <f>IF(ISNUMBER(L455),IF(ISBLANK(M455),"",IF(M455&gt;=L455,Lookup!$C$14,Lookup!$C$15)),Lookup!$C$13)</f>
        <v>No Medicare Fee Available</v>
      </c>
      <c r="O455" s="300" t="s">
        <v>14</v>
      </c>
      <c r="P455" s="286"/>
      <c r="Q455" s="284" t="str">
        <f>IF(ISNUMBER(O455),IF(ISBLANK(P455),"",IF(P455&gt;=O455,Lookup!$C$14,Lookup!$C$15)),Lookup!$C$13)</f>
        <v>No Medicare Fee Available</v>
      </c>
    </row>
    <row r="456" spans="1:17" ht="15.6" x14ac:dyDescent="0.3">
      <c r="A456" s="333" t="s">
        <v>703</v>
      </c>
      <c r="B456" s="335" t="s">
        <v>704</v>
      </c>
      <c r="C456" s="327">
        <v>16.34</v>
      </c>
      <c r="D456" s="213"/>
      <c r="E456" s="213"/>
      <c r="F456" s="289" t="str">
        <f>IF(ISNUMBER(C456),IF(OR(AND(ISBLANK(D456),ISBLANK(E456)),AND(D456="No",ISBLANK(E456))),"",IF(AND(ISBLANK(D456),ISNUMBER(E456)),Lookup!$C$11,IF(AND(D456="Yes",ISBLANK(E456)),Lookup!$C$12,IF(AND(D456="Yes",E456&gt;=C456),Lookup!$C$7,IF(AND(D456="No",E456&gt;=C456),Lookup!$C$8,IF(AND(D456="Yes",E456&lt;C456),Lookup!$C$9,IF(AND(D456="No",E456&lt;C456),Lookup!$C$10,"UnknownCase"))))))),Lookup!$C$13)</f>
        <v/>
      </c>
      <c r="G456" s="327">
        <v>16.34</v>
      </c>
      <c r="H456" s="285"/>
      <c r="I456" s="286"/>
      <c r="J456" s="284" t="str">
        <f>IF(ISNUMBER(G456),IF(OR(AND(ISBLANK(H456),ISBLANK(I456)),AND(H456="No",ISBLANK(I456))),"",IF(AND(ISBLANK(H456),ISNUMBER(I456)),Lookup!$C$11,IF(AND(H456="Yes",ISBLANK(I456)),Lookup!$C$12,IF(AND(H456="Yes",I456&gt;=G456),Lookup!$C$7,IF(AND(H456="No",I456&gt;=G456),Lookup!$C$8,IF(AND(H456="Yes",I456&lt;G456),Lookup!$C$9,IF(AND(H456="No",I456&lt;G456),Lookup!$C$10,"UnknownCase"))))))),Lookup!$C$13)</f>
        <v/>
      </c>
      <c r="L456" s="317">
        <v>15.56</v>
      </c>
      <c r="M456" s="213"/>
      <c r="N456" s="7" t="str">
        <f>IF(ISNUMBER(L456),IF(ISBLANK(M456),"",IF(M456&gt;=L456,Lookup!$C$14,Lookup!$C$15)),Lookup!$C$13)</f>
        <v/>
      </c>
      <c r="O456" s="317">
        <v>15.56</v>
      </c>
      <c r="P456" s="213"/>
      <c r="Q456" s="284" t="str">
        <f>IF(ISNUMBER(O456),IF(ISBLANK(P456),"",IF(P456&gt;=O456,Lookup!$C$14,Lookup!$C$15)),Lookup!$C$13)</f>
        <v/>
      </c>
    </row>
    <row r="457" spans="1:17" ht="15.6" x14ac:dyDescent="0.3">
      <c r="A457" s="12" t="s">
        <v>758</v>
      </c>
      <c r="B457" s="337" t="s">
        <v>759</v>
      </c>
      <c r="C457" s="327">
        <v>57.16</v>
      </c>
      <c r="D457" s="213"/>
      <c r="E457" s="213"/>
      <c r="F457" s="289" t="str">
        <f>IF(ISNUMBER(C457),IF(OR(AND(ISBLANK(D457),ISBLANK(E457)),AND(D457="No",ISBLANK(E457))),"",IF(AND(ISBLANK(D457),ISNUMBER(E457)),Lookup!$C$11,IF(AND(D457="Yes",ISBLANK(E457)),Lookup!$C$12,IF(AND(D457="Yes",E457&gt;=C457),Lookup!$C$7,IF(AND(D457="No",E457&gt;=C457),Lookup!$C$8,IF(AND(D457="Yes",E457&lt;C457),Lookup!$C$9,IF(AND(D457="No",E457&lt;C457),Lookup!$C$10,"UnknownCase"))))))),Lookup!$C$13)</f>
        <v/>
      </c>
      <c r="G457" s="327">
        <v>57.16</v>
      </c>
      <c r="H457" s="213"/>
      <c r="I457" s="213"/>
      <c r="J457" s="298" t="str">
        <f>IF(ISNUMBER(G457),IF(OR(AND(ISBLANK(H457),ISBLANK(I457)),AND(H457="No",ISBLANK(I457))),"",IF(AND(ISBLANK(H457),ISNUMBER(I457)),Lookup!$C$11,IF(AND(H457="Yes",ISBLANK(I457)),Lookup!$C$12,IF(AND(H457="Yes",I457&gt;=G457),Lookup!$C$7,IF(AND(H457="No",I457&gt;=G457),Lookup!$C$8,IF(AND(H457="Yes",I457&lt;G457),Lookup!$C$9,IF(AND(H457="No",I457&lt;G457),Lookup!$C$10,"UnknownCase"))))))),Lookup!$C$13)</f>
        <v/>
      </c>
      <c r="L457" s="317">
        <v>54.28</v>
      </c>
      <c r="M457" s="326"/>
      <c r="N457" s="297" t="str">
        <f>IF(ISNUMBER(L457),IF(ISBLANK(M457),"",IF(M457&gt;=L457,Lookup!$C$14,Lookup!$C$15)),Lookup!$C$13)</f>
        <v/>
      </c>
      <c r="O457" s="317">
        <v>54.28</v>
      </c>
      <c r="P457" s="326"/>
      <c r="Q457" s="298" t="str">
        <f>IF(ISNUMBER(O457),IF(ISBLANK(P457),"",IF(P457&gt;=O457,Lookup!$C$14,Lookup!$C$15)),Lookup!$C$13)</f>
        <v/>
      </c>
    </row>
    <row r="458" spans="1:17" ht="15.6" x14ac:dyDescent="0.3">
      <c r="A458" s="12" t="s">
        <v>766</v>
      </c>
      <c r="B458" s="337" t="s">
        <v>767</v>
      </c>
      <c r="C458" s="327">
        <v>12.31</v>
      </c>
      <c r="D458" s="213"/>
      <c r="E458" s="213"/>
      <c r="F458" s="289" t="str">
        <f>IF(ISNUMBER(C458),IF(OR(AND(ISBLANK(D458),ISBLANK(E458)),AND(D458="No",ISBLANK(E458))),"",IF(AND(ISBLANK(D458),ISNUMBER(E458)),Lookup!$C$11,IF(AND(D458="Yes",ISBLANK(E458)),Lookup!$C$12,IF(AND(D458="Yes",E458&gt;=C458),Lookup!$C$7,IF(AND(D458="No",E458&gt;=C458),Lookup!$C$8,IF(AND(D458="Yes",E458&lt;C458),Lookup!$C$9,IF(AND(D458="No",E458&lt;C458),Lookup!$C$10,"UnknownCase"))))))),Lookup!$C$13)</f>
        <v/>
      </c>
      <c r="G458" s="327">
        <v>12.31</v>
      </c>
      <c r="H458" s="213"/>
      <c r="I458" s="213"/>
      <c r="J458" s="298" t="str">
        <f>IF(ISNUMBER(G458),IF(OR(AND(ISBLANK(H458),ISBLANK(I458)),AND(H458="No",ISBLANK(I458))),"",IF(AND(ISBLANK(H458),ISNUMBER(I458)),Lookup!$C$11,IF(AND(H458="Yes",ISBLANK(I458)),Lookup!$C$12,IF(AND(H458="Yes",I458&gt;=G458),Lookup!$C$7,IF(AND(H458="No",I458&gt;=G458),Lookup!$C$8,IF(AND(H458="Yes",I458&lt;G458),Lookup!$C$9,IF(AND(H458="No",I458&lt;G458),Lookup!$C$10,"UnknownCase"))))))),Lookup!$C$13)</f>
        <v/>
      </c>
      <c r="L458" s="317">
        <v>11.96</v>
      </c>
      <c r="M458" s="326"/>
      <c r="N458" s="297" t="str">
        <f>IF(ISNUMBER(L458),IF(ISBLANK(M458),"",IF(M458&gt;=L458,Lookup!$C$14,Lookup!$C$15)),Lookup!$C$13)</f>
        <v/>
      </c>
      <c r="O458" s="317">
        <v>11.96</v>
      </c>
      <c r="P458" s="326"/>
      <c r="Q458" s="298" t="str">
        <f>IF(ISNUMBER(O458),IF(ISBLANK(P458),"",IF(P458&gt;=O458,Lookup!$C$14,Lookup!$C$15)),Lookup!$C$13)</f>
        <v/>
      </c>
    </row>
    <row r="459" spans="1:17" ht="15.6" x14ac:dyDescent="0.3">
      <c r="A459" s="12" t="s">
        <v>768</v>
      </c>
      <c r="B459" s="337" t="s">
        <v>769</v>
      </c>
      <c r="C459" s="327">
        <v>13.98</v>
      </c>
      <c r="D459" s="213"/>
      <c r="E459" s="213"/>
      <c r="F459" s="289" t="str">
        <f>IF(ISNUMBER(C459),IF(OR(AND(ISBLANK(D459),ISBLANK(E459)),AND(D459="No",ISBLANK(E459))),"",IF(AND(ISBLANK(D459),ISNUMBER(E459)),Lookup!$C$11,IF(AND(D459="Yes",ISBLANK(E459)),Lookup!$C$12,IF(AND(D459="Yes",E459&gt;=C459),Lookup!$C$7,IF(AND(D459="No",E459&gt;=C459),Lookup!$C$8,IF(AND(D459="Yes",E459&lt;C459),Lookup!$C$9,IF(AND(D459="No",E459&lt;C459),Lookup!$C$10,"UnknownCase"))))))),Lookup!$C$13)</f>
        <v/>
      </c>
      <c r="G459" s="327">
        <v>13.98</v>
      </c>
      <c r="H459" s="213"/>
      <c r="I459" s="213"/>
      <c r="J459" s="298" t="str">
        <f>IF(ISNUMBER(G459),IF(OR(AND(ISBLANK(H459),ISBLANK(I459)),AND(H459="No",ISBLANK(I459))),"",IF(AND(ISBLANK(H459),ISNUMBER(I459)),Lookup!$C$11,IF(AND(H459="Yes",ISBLANK(I459)),Lookup!$C$12,IF(AND(H459="Yes",I459&gt;=G459),Lookup!$C$7,IF(AND(H459="No",I459&gt;=G459),Lookup!$C$8,IF(AND(H459="Yes",I459&lt;G459),Lookup!$C$9,IF(AND(H459="No",I459&lt;G459),Lookup!$C$10,"UnknownCase"))))))),Lookup!$C$13)</f>
        <v/>
      </c>
      <c r="L459" s="317">
        <v>13.91</v>
      </c>
      <c r="M459" s="326"/>
      <c r="N459" s="297" t="str">
        <f>IF(ISNUMBER(L459),IF(ISBLANK(M459),"",IF(M459&gt;=L459,Lookup!$C$14,Lookup!$C$15)),Lookup!$C$13)</f>
        <v/>
      </c>
      <c r="O459" s="317">
        <v>13.91</v>
      </c>
      <c r="P459" s="326"/>
      <c r="Q459" s="298" t="str">
        <f>IF(ISNUMBER(O459),IF(ISBLANK(P459),"",IF(P459&gt;=O459,Lookup!$C$14,Lookup!$C$15)),Lookup!$C$13)</f>
        <v/>
      </c>
    </row>
    <row r="460" spans="1:17" ht="15.6" x14ac:dyDescent="0.3">
      <c r="A460" s="12" t="s">
        <v>770</v>
      </c>
      <c r="B460" s="337" t="s">
        <v>771</v>
      </c>
      <c r="C460" s="327">
        <v>26.33</v>
      </c>
      <c r="D460" s="213"/>
      <c r="E460" s="213"/>
      <c r="F460" s="289" t="str">
        <f>IF(ISNUMBER(C460),IF(OR(AND(ISBLANK(D460),ISBLANK(E460)),AND(D460="No",ISBLANK(E460))),"",IF(AND(ISBLANK(D460),ISNUMBER(E460)),Lookup!$C$11,IF(AND(D460="Yes",ISBLANK(E460)),Lookup!$C$12,IF(AND(D460="Yes",E460&gt;=C460),Lookup!$C$7,IF(AND(D460="No",E460&gt;=C460),Lookup!$C$8,IF(AND(D460="Yes",E460&lt;C460),Lookup!$C$9,IF(AND(D460="No",E460&lt;C460),Lookup!$C$10,"UnknownCase"))))))),Lookup!$C$13)</f>
        <v/>
      </c>
      <c r="G460" s="327">
        <v>26.33</v>
      </c>
      <c r="H460" s="213"/>
      <c r="I460" s="213"/>
      <c r="J460" s="298" t="str">
        <f>IF(ISNUMBER(G460),IF(OR(AND(ISBLANK(H460),ISBLANK(I460)),AND(H460="No",ISBLANK(I460))),"",IF(AND(ISBLANK(H460),ISNUMBER(I460)),Lookup!$C$11,IF(AND(H460="Yes",ISBLANK(I460)),Lookup!$C$12,IF(AND(H460="Yes",I460&gt;=G460),Lookup!$C$7,IF(AND(H460="No",I460&gt;=G460),Lookup!$C$8,IF(AND(H460="Yes",I460&lt;G460),Lookup!$C$9,IF(AND(H460="No",I460&lt;G460),Lookup!$C$10,"UnknownCase"))))))),Lookup!$C$13)</f>
        <v/>
      </c>
      <c r="L460" s="317">
        <v>25.58</v>
      </c>
      <c r="M460" s="326"/>
      <c r="N460" s="297" t="str">
        <f>IF(ISNUMBER(L460),IF(ISBLANK(M460),"",IF(M460&gt;=L460,Lookup!$C$14,Lookup!$C$15)),Lookup!$C$13)</f>
        <v/>
      </c>
      <c r="O460" s="317">
        <v>25.58</v>
      </c>
      <c r="P460" s="326"/>
      <c r="Q460" s="298" t="str">
        <f>IF(ISNUMBER(O460),IF(ISBLANK(P460),"",IF(P460&gt;=O460,Lookup!$C$14,Lookup!$C$15)),Lookup!$C$13)</f>
        <v/>
      </c>
    </row>
    <row r="461" spans="1:17" ht="15.6" x14ac:dyDescent="0.3">
      <c r="A461" s="12" t="s">
        <v>783</v>
      </c>
      <c r="B461" s="337" t="s">
        <v>784</v>
      </c>
      <c r="C461" s="327">
        <v>82.56</v>
      </c>
      <c r="D461" s="213"/>
      <c r="E461" s="213"/>
      <c r="F461" s="289" t="str">
        <f>IF(ISNUMBER(C461),IF(OR(AND(ISBLANK(D461),ISBLANK(E461)),AND(D461="No",ISBLANK(E461))),"",IF(AND(ISBLANK(D461),ISNUMBER(E461)),Lookup!$C$11,IF(AND(D461="Yes",ISBLANK(E461)),Lookup!$C$12,IF(AND(D461="Yes",E461&gt;=C461),Lookup!$C$7,IF(AND(D461="No",E461&gt;=C461),Lookup!$C$8,IF(AND(D461="Yes",E461&lt;C461),Lookup!$C$9,IF(AND(D461="No",E461&lt;C461),Lookup!$C$10,"UnknownCase"))))))),Lookup!$C$13)</f>
        <v/>
      </c>
      <c r="G461" s="327">
        <v>82.56</v>
      </c>
      <c r="H461" s="213"/>
      <c r="I461" s="213"/>
      <c r="J461" s="298" t="str">
        <f>IF(ISNUMBER(G461),IF(OR(AND(ISBLANK(H461),ISBLANK(I461)),AND(H461="No",ISBLANK(I461))),"",IF(AND(ISBLANK(H461),ISNUMBER(I461)),Lookup!$C$11,IF(AND(H461="Yes",ISBLANK(I461)),Lookup!$C$12,IF(AND(H461="Yes",I461&gt;=G461),Lookup!$C$7,IF(AND(H461="No",I461&gt;=G461),Lookup!$C$8,IF(AND(H461="Yes",I461&lt;G461),Lookup!$C$9,IF(AND(H461="No",I461&lt;G461),Lookup!$C$10,"UnknownCase"))))))),Lookup!$C$13)</f>
        <v/>
      </c>
      <c r="L461" s="317">
        <v>80.19</v>
      </c>
      <c r="M461" s="326"/>
      <c r="N461" s="297" t="str">
        <f>IF(ISNUMBER(L461),IF(ISBLANK(M461),"",IF(M461&gt;=L461,Lookup!$C$14,Lookup!$C$15)),Lookup!$C$13)</f>
        <v/>
      </c>
      <c r="O461" s="317">
        <v>80.19</v>
      </c>
      <c r="P461" s="326"/>
      <c r="Q461" s="298" t="str">
        <f>IF(ISNUMBER(O461),IF(ISBLANK(P461),"",IF(P461&gt;=O461,Lookup!$C$14,Lookup!$C$15)),Lookup!$C$13)</f>
        <v/>
      </c>
    </row>
    <row r="462" spans="1:17" ht="15.6" x14ac:dyDescent="0.3">
      <c r="A462" s="12" t="s">
        <v>785</v>
      </c>
      <c r="B462" s="337" t="s">
        <v>786</v>
      </c>
      <c r="C462" s="327">
        <v>30.27</v>
      </c>
      <c r="D462" s="213"/>
      <c r="E462" s="213"/>
      <c r="F462" s="289" t="str">
        <f>IF(ISNUMBER(C462),IF(OR(AND(ISBLANK(D462),ISBLANK(E462)),AND(D462="No",ISBLANK(E462))),"",IF(AND(ISBLANK(D462),ISNUMBER(E462)),Lookup!$C$11,IF(AND(D462="Yes",ISBLANK(E462)),Lookup!$C$12,IF(AND(D462="Yes",E462&gt;=C462),Lookup!$C$7,IF(AND(D462="No",E462&gt;=C462),Lookup!$C$8,IF(AND(D462="Yes",E462&lt;C462),Lookup!$C$9,IF(AND(D462="No",E462&lt;C462),Lookup!$C$10,"UnknownCase"))))))),Lookup!$C$13)</f>
        <v/>
      </c>
      <c r="G462" s="327">
        <v>30.27</v>
      </c>
      <c r="H462" s="213"/>
      <c r="I462" s="213"/>
      <c r="J462" s="298" t="str">
        <f>IF(ISNUMBER(G462),IF(OR(AND(ISBLANK(H462),ISBLANK(I462)),AND(H462="No",ISBLANK(I462))),"",IF(AND(ISBLANK(H462),ISNUMBER(I462)),Lookup!$C$11,IF(AND(H462="Yes",ISBLANK(I462)),Lookup!$C$12,IF(AND(H462="Yes",I462&gt;=G462),Lookup!$C$7,IF(AND(H462="No",I462&gt;=G462),Lookup!$C$8,IF(AND(H462="Yes",I462&lt;G462),Lookup!$C$9,IF(AND(H462="No",I462&lt;G462),Lookup!$C$10,"UnknownCase"))))))),Lookup!$C$13)</f>
        <v/>
      </c>
      <c r="L462" s="317">
        <v>29.42</v>
      </c>
      <c r="M462" s="326"/>
      <c r="N462" s="297" t="str">
        <f>IF(ISNUMBER(L462),IF(ISBLANK(M462),"",IF(M462&gt;=L462,Lookup!$C$14,Lookup!$C$15)),Lookup!$C$13)</f>
        <v/>
      </c>
      <c r="O462" s="317">
        <v>29.42</v>
      </c>
      <c r="P462" s="326"/>
      <c r="Q462" s="298" t="str">
        <f>IF(ISNUMBER(O462),IF(ISBLANK(P462),"",IF(P462&gt;=O462,Lookup!$C$14,Lookup!$C$15)),Lookup!$C$13)</f>
        <v/>
      </c>
    </row>
    <row r="463" spans="1:17" ht="24" x14ac:dyDescent="0.3">
      <c r="A463" s="339" t="s">
        <v>419</v>
      </c>
      <c r="B463" s="335" t="s">
        <v>420</v>
      </c>
      <c r="C463" s="300" t="s">
        <v>14</v>
      </c>
      <c r="D463" s="285"/>
      <c r="E463" s="286"/>
      <c r="F463" s="289" t="str">
        <f>IF(ISNUMBER(C463),IF(OR(AND(ISBLANK(D463),ISBLANK(E463)),AND(D463="No",ISBLANK(E463))),"",IF(AND(ISBLANK(D463),ISNUMBER(E463)),Lookup!$C$11,IF(AND(D463="Yes",ISBLANK(E463)),Lookup!$C$12,IF(AND(D463="Yes",E463&gt;=C463),Lookup!$C$7,IF(AND(D463="No",E463&gt;=C463),Lookup!$C$8,IF(AND(D463="Yes",E463&lt;C463),Lookup!$C$9,IF(AND(D463="No",E463&lt;C463),Lookup!$C$10,"UnknownCase"))))))),Lookup!$C$13)</f>
        <v>No Medicare Fee Available</v>
      </c>
      <c r="G463" s="300" t="s">
        <v>14</v>
      </c>
      <c r="H463" s="285"/>
      <c r="I463" s="286"/>
      <c r="J463" s="284" t="str">
        <f>IF(ISNUMBER(G463),IF(OR(AND(ISBLANK(H463),ISBLANK(I463)),AND(H463="No",ISBLANK(I463))),"",IF(AND(ISBLANK(H463),ISNUMBER(I463)),Lookup!$C$11,IF(AND(H463="Yes",ISBLANK(I463)),Lookup!$C$12,IF(AND(H463="Yes",I463&gt;=G463),Lookup!$C$7,IF(AND(H463="No",I463&gt;=G463),Lookup!$C$8,IF(AND(H463="Yes",I463&lt;G463),Lookup!$C$9,IF(AND(H463="No",I463&lt;G463),Lookup!$C$10,"UnknownCase"))))))),Lookup!$C$13)</f>
        <v>No Medicare Fee Available</v>
      </c>
      <c r="L463" s="300" t="s">
        <v>14</v>
      </c>
      <c r="M463" s="286"/>
      <c r="N463" s="7" t="str">
        <f>IF(ISNUMBER(L463),IF(ISBLANK(M463),"",IF(M463&gt;=L463,Lookup!$C$14,Lookup!$C$15)),Lookup!$C$13)</f>
        <v>No Medicare Fee Available</v>
      </c>
      <c r="O463" s="300" t="s">
        <v>14</v>
      </c>
      <c r="P463" s="286"/>
      <c r="Q463" s="284" t="str">
        <f>IF(ISNUMBER(O463),IF(ISBLANK(P463),"",IF(P463&gt;=O463,Lookup!$C$14,Lookup!$C$15)),Lookup!$C$13)</f>
        <v>No Medicare Fee Available</v>
      </c>
    </row>
    <row r="464" spans="1:17" ht="24" x14ac:dyDescent="0.3">
      <c r="A464" s="339" t="s">
        <v>421</v>
      </c>
      <c r="B464" s="335" t="s">
        <v>422</v>
      </c>
      <c r="C464" s="300" t="s">
        <v>14</v>
      </c>
      <c r="D464" s="285"/>
      <c r="E464" s="286"/>
      <c r="F464" s="289" t="str">
        <f>IF(ISNUMBER(C464),IF(OR(AND(ISBLANK(D464),ISBLANK(E464)),AND(D464="No",ISBLANK(E464))),"",IF(AND(ISBLANK(D464),ISNUMBER(E464)),Lookup!$C$11,IF(AND(D464="Yes",ISBLANK(E464)),Lookup!$C$12,IF(AND(D464="Yes",E464&gt;=C464),Lookup!$C$7,IF(AND(D464="No",E464&gt;=C464),Lookup!$C$8,IF(AND(D464="Yes",E464&lt;C464),Lookup!$C$9,IF(AND(D464="No",E464&lt;C464),Lookup!$C$10,"UnknownCase"))))))),Lookup!$C$13)</f>
        <v>No Medicare Fee Available</v>
      </c>
      <c r="G464" s="300" t="s">
        <v>14</v>
      </c>
      <c r="H464" s="285"/>
      <c r="I464" s="286"/>
      <c r="J464" s="284" t="str">
        <f>IF(ISNUMBER(G464),IF(OR(AND(ISBLANK(H464),ISBLANK(I464)),AND(H464="No",ISBLANK(I464))),"",IF(AND(ISBLANK(H464),ISNUMBER(I464)),Lookup!$C$11,IF(AND(H464="Yes",ISBLANK(I464)),Lookup!$C$12,IF(AND(H464="Yes",I464&gt;=G464),Lookup!$C$7,IF(AND(H464="No",I464&gt;=G464),Lookup!$C$8,IF(AND(H464="Yes",I464&lt;G464),Lookup!$C$9,IF(AND(H464="No",I464&lt;G464),Lookup!$C$10,"UnknownCase"))))))),Lookup!$C$13)</f>
        <v>No Medicare Fee Available</v>
      </c>
      <c r="L464" s="300" t="s">
        <v>14</v>
      </c>
      <c r="M464" s="286"/>
      <c r="N464" s="7" t="str">
        <f>IF(ISNUMBER(L464),IF(ISBLANK(M464),"",IF(M464&gt;=L464,Lookup!$C$14,Lookup!$C$15)),Lookup!$C$13)</f>
        <v>No Medicare Fee Available</v>
      </c>
      <c r="O464" s="300" t="s">
        <v>14</v>
      </c>
      <c r="P464" s="286"/>
      <c r="Q464" s="284" t="str">
        <f>IF(ISNUMBER(O464),IF(ISBLANK(P464),"",IF(P464&gt;=O464,Lookup!$C$14,Lookup!$C$15)),Lookup!$C$13)</f>
        <v>No Medicare Fee Available</v>
      </c>
    </row>
    <row r="465" spans="1:17" ht="24" x14ac:dyDescent="0.3">
      <c r="A465" s="339" t="s">
        <v>423</v>
      </c>
      <c r="B465" s="335" t="s">
        <v>424</v>
      </c>
      <c r="C465" s="300" t="s">
        <v>14</v>
      </c>
      <c r="D465" s="285"/>
      <c r="E465" s="286"/>
      <c r="F465" s="289" t="str">
        <f>IF(ISNUMBER(C465),IF(OR(AND(ISBLANK(D465),ISBLANK(E465)),AND(D465="No",ISBLANK(E465))),"",IF(AND(ISBLANK(D465),ISNUMBER(E465)),Lookup!$C$11,IF(AND(D465="Yes",ISBLANK(E465)),Lookup!$C$12,IF(AND(D465="Yes",E465&gt;=C465),Lookup!$C$7,IF(AND(D465="No",E465&gt;=C465),Lookup!$C$8,IF(AND(D465="Yes",E465&lt;C465),Lookup!$C$9,IF(AND(D465="No",E465&lt;C465),Lookup!$C$10,"UnknownCase"))))))),Lookup!$C$13)</f>
        <v>No Medicare Fee Available</v>
      </c>
      <c r="G465" s="300" t="s">
        <v>14</v>
      </c>
      <c r="H465" s="285"/>
      <c r="I465" s="286"/>
      <c r="J465" s="284" t="str">
        <f>IF(ISNUMBER(G465),IF(OR(AND(ISBLANK(H465),ISBLANK(I465)),AND(H465="No",ISBLANK(I465))),"",IF(AND(ISBLANK(H465),ISNUMBER(I465)),Lookup!$C$11,IF(AND(H465="Yes",ISBLANK(I465)),Lookup!$C$12,IF(AND(H465="Yes",I465&gt;=G465),Lookup!$C$7,IF(AND(H465="No",I465&gt;=G465),Lookup!$C$8,IF(AND(H465="Yes",I465&lt;G465),Lookup!$C$9,IF(AND(H465="No",I465&lt;G465),Lookup!$C$10,"UnknownCase"))))))),Lookup!$C$13)</f>
        <v>No Medicare Fee Available</v>
      </c>
      <c r="L465" s="300" t="s">
        <v>14</v>
      </c>
      <c r="M465" s="286"/>
      <c r="N465" s="7" t="str">
        <f>IF(ISNUMBER(L465),IF(ISBLANK(M465),"",IF(M465&gt;=L465,Lookup!$C$14,Lookup!$C$15)),Lookup!$C$13)</f>
        <v>No Medicare Fee Available</v>
      </c>
      <c r="O465" s="300" t="s">
        <v>14</v>
      </c>
      <c r="P465" s="286"/>
      <c r="Q465" s="284" t="str">
        <f>IF(ISNUMBER(O465),IF(ISBLANK(P465),"",IF(P465&gt;=O465,Lookup!$C$14,Lookup!$C$15)),Lookup!$C$13)</f>
        <v>No Medicare Fee Available</v>
      </c>
    </row>
    <row r="466" spans="1:17" ht="24" x14ac:dyDescent="0.3">
      <c r="A466" s="341" t="s">
        <v>425</v>
      </c>
      <c r="B466" s="336" t="s">
        <v>426</v>
      </c>
      <c r="C466" s="300" t="s">
        <v>14</v>
      </c>
      <c r="D466" s="285"/>
      <c r="E466" s="286"/>
      <c r="F466" s="289" t="str">
        <f>IF(ISNUMBER(C466),IF(OR(AND(ISBLANK(D466),ISBLANK(E466)),AND(D466="No",ISBLANK(E466))),"",IF(AND(ISBLANK(D466),ISNUMBER(E466)),Lookup!$C$11,IF(AND(D466="Yes",ISBLANK(E466)),Lookup!$C$12,IF(AND(D466="Yes",E466&gt;=C466),Lookup!$C$7,IF(AND(D466="No",E466&gt;=C466),Lookup!$C$8,IF(AND(D466="Yes",E466&lt;C466),Lookup!$C$9,IF(AND(D466="No",E466&lt;C466),Lookup!$C$10,"UnknownCase"))))))),Lookup!$C$13)</f>
        <v>No Medicare Fee Available</v>
      </c>
      <c r="G466" s="300" t="s">
        <v>14</v>
      </c>
      <c r="H466" s="285"/>
      <c r="I466" s="286"/>
      <c r="J466" s="284" t="str">
        <f>IF(ISNUMBER(G466),IF(OR(AND(ISBLANK(H466),ISBLANK(I466)),AND(H466="No",ISBLANK(I466))),"",IF(AND(ISBLANK(H466),ISNUMBER(I466)),Lookup!$C$11,IF(AND(H466="Yes",ISBLANK(I466)),Lookup!$C$12,IF(AND(H466="Yes",I466&gt;=G466),Lookup!$C$7,IF(AND(H466="No",I466&gt;=G466),Lookup!$C$8,IF(AND(H466="Yes",I466&lt;G466),Lookup!$C$9,IF(AND(H466="No",I466&lt;G466),Lookup!$C$10,"UnknownCase"))))))),Lookup!$C$13)</f>
        <v>No Medicare Fee Available</v>
      </c>
      <c r="L466" s="300" t="s">
        <v>14</v>
      </c>
      <c r="M466" s="286"/>
      <c r="N466" s="7" t="str">
        <f>IF(ISNUMBER(L466),IF(ISBLANK(M466),"",IF(M466&gt;=L466,Lookup!$C$14,Lookup!$C$15)),Lookup!$C$13)</f>
        <v>No Medicare Fee Available</v>
      </c>
      <c r="O466" s="300" t="s">
        <v>14</v>
      </c>
      <c r="P466" s="286"/>
      <c r="Q466" s="284" t="str">
        <f>IF(ISNUMBER(O466),IF(ISBLANK(P466),"",IF(P466&gt;=O466,Lookup!$C$14,Lookup!$C$15)),Lookup!$C$13)</f>
        <v>No Medicare Fee Available</v>
      </c>
    </row>
    <row r="467" spans="1:17" ht="24" x14ac:dyDescent="0.3">
      <c r="A467" s="339" t="s">
        <v>427</v>
      </c>
      <c r="B467" s="335" t="s">
        <v>428</v>
      </c>
      <c r="C467" s="300" t="s">
        <v>14</v>
      </c>
      <c r="D467" s="285"/>
      <c r="E467" s="286"/>
      <c r="F467" s="289" t="str">
        <f>IF(ISNUMBER(C467),IF(OR(AND(ISBLANK(D467),ISBLANK(E467)),AND(D467="No",ISBLANK(E467))),"",IF(AND(ISBLANK(D467),ISNUMBER(E467)),Lookup!$C$11,IF(AND(D467="Yes",ISBLANK(E467)),Lookup!$C$12,IF(AND(D467="Yes",E467&gt;=C467),Lookup!$C$7,IF(AND(D467="No",E467&gt;=C467),Lookup!$C$8,IF(AND(D467="Yes",E467&lt;C467),Lookup!$C$9,IF(AND(D467="No",E467&lt;C467),Lookup!$C$10,"UnknownCase"))))))),Lookup!$C$13)</f>
        <v>No Medicare Fee Available</v>
      </c>
      <c r="G467" s="300" t="s">
        <v>14</v>
      </c>
      <c r="H467" s="285"/>
      <c r="I467" s="286"/>
      <c r="J467" s="284" t="str">
        <f>IF(ISNUMBER(G467),IF(OR(AND(ISBLANK(H467),ISBLANK(I467)),AND(H467="No",ISBLANK(I467))),"",IF(AND(ISBLANK(H467),ISNUMBER(I467)),Lookup!$C$11,IF(AND(H467="Yes",ISBLANK(I467)),Lookup!$C$12,IF(AND(H467="Yes",I467&gt;=G467),Lookup!$C$7,IF(AND(H467="No",I467&gt;=G467),Lookup!$C$8,IF(AND(H467="Yes",I467&lt;G467),Lookup!$C$9,IF(AND(H467="No",I467&lt;G467),Lookup!$C$10,"UnknownCase"))))))),Lookup!$C$13)</f>
        <v>No Medicare Fee Available</v>
      </c>
      <c r="L467" s="300" t="s">
        <v>14</v>
      </c>
      <c r="M467" s="286"/>
      <c r="N467" s="7" t="str">
        <f>IF(ISNUMBER(L467),IF(ISBLANK(M467),"",IF(M467&gt;=L467,Lookup!$C$14,Lookup!$C$15)),Lookup!$C$13)</f>
        <v>No Medicare Fee Available</v>
      </c>
      <c r="O467" s="300" t="s">
        <v>14</v>
      </c>
      <c r="P467" s="286"/>
      <c r="Q467" s="284" t="str">
        <f>IF(ISNUMBER(O467),IF(ISBLANK(P467),"",IF(P467&gt;=O467,Lookup!$C$14,Lookup!$C$15)),Lookup!$C$13)</f>
        <v>No Medicare Fee Available</v>
      </c>
    </row>
    <row r="468" spans="1:17" ht="24" x14ac:dyDescent="0.3">
      <c r="A468" s="12" t="s">
        <v>801</v>
      </c>
      <c r="B468" s="337" t="s">
        <v>802</v>
      </c>
      <c r="C468" s="300" t="s">
        <v>14</v>
      </c>
      <c r="D468" s="285"/>
      <c r="E468" s="286"/>
      <c r="F468" s="289" t="str">
        <f>IF(ISNUMBER(C468),IF(OR(AND(ISBLANK(D468),ISBLANK(E468)),AND(D468="No",ISBLANK(E468))),"",IF(AND(ISBLANK(D468),ISNUMBER(E468)),Lookup!$C$11,IF(AND(D468="Yes",ISBLANK(E468)),Lookup!$C$12,IF(AND(D468="Yes",E468&gt;=C468),Lookup!$C$7,IF(AND(D468="No",E468&gt;=C468),Lookup!$C$8,IF(AND(D468="Yes",E468&lt;C468),Lookup!$C$9,IF(AND(D468="No",E468&lt;C468),Lookup!$C$10,"UnknownCase"))))))),Lookup!$C$13)</f>
        <v>No Medicare Fee Available</v>
      </c>
      <c r="G468" s="300" t="s">
        <v>14</v>
      </c>
      <c r="H468" s="285"/>
      <c r="I468" s="286"/>
      <c r="J468" s="298" t="str">
        <f>IF(ISNUMBER(G468),IF(OR(AND(ISBLANK(H468),ISBLANK(I468)),AND(H468="No",ISBLANK(I468))),"",IF(AND(ISBLANK(H468),ISNUMBER(I468)),Lookup!$C$11,IF(AND(H468="Yes",ISBLANK(I468)),Lookup!$C$12,IF(AND(H468="Yes",I468&gt;=G468),Lookup!$C$7,IF(AND(H468="No",I468&gt;=G468),Lookup!$C$8,IF(AND(H468="Yes",I468&lt;G468),Lookup!$C$9,IF(AND(H468="No",I468&lt;G468),Lookup!$C$10,"UnknownCase"))))))),Lookup!$C$13)</f>
        <v>No Medicare Fee Available</v>
      </c>
      <c r="L468" s="300" t="s">
        <v>14</v>
      </c>
      <c r="M468" s="286"/>
      <c r="N468" s="297" t="str">
        <f>IF(ISNUMBER(L468),IF(ISBLANK(M468),"",IF(M468&gt;=L468,Lookup!$C$14,Lookup!$C$15)),Lookup!$C$13)</f>
        <v>No Medicare Fee Available</v>
      </c>
      <c r="O468" s="300" t="s">
        <v>14</v>
      </c>
      <c r="P468" s="286"/>
      <c r="Q468" s="298" t="str">
        <f>IF(ISNUMBER(O468),IF(ISBLANK(P468),"",IF(P468&gt;=O468,Lookup!$C$14,Lookup!$C$15)),Lookup!$C$13)</f>
        <v>No Medicare Fee Available</v>
      </c>
    </row>
    <row r="469" spans="1:17" ht="24" x14ac:dyDescent="0.3">
      <c r="A469" s="12" t="s">
        <v>803</v>
      </c>
      <c r="B469" s="337" t="s">
        <v>804</v>
      </c>
      <c r="C469" s="300" t="s">
        <v>14</v>
      </c>
      <c r="D469" s="285"/>
      <c r="E469" s="286"/>
      <c r="F469" s="289" t="str">
        <f>IF(ISNUMBER(C469),IF(OR(AND(ISBLANK(D469),ISBLANK(E469)),AND(D469="No",ISBLANK(E469))),"",IF(AND(ISBLANK(D469),ISNUMBER(E469)),Lookup!$C$11,IF(AND(D469="Yes",ISBLANK(E469)),Lookup!$C$12,IF(AND(D469="Yes",E469&gt;=C469),Lookup!$C$7,IF(AND(D469="No",E469&gt;=C469),Lookup!$C$8,IF(AND(D469="Yes",E469&lt;C469),Lookup!$C$9,IF(AND(D469="No",E469&lt;C469),Lookup!$C$10,"UnknownCase"))))))),Lookup!$C$13)</f>
        <v>No Medicare Fee Available</v>
      </c>
      <c r="G469" s="300" t="s">
        <v>14</v>
      </c>
      <c r="H469" s="285"/>
      <c r="I469" s="286"/>
      <c r="J469" s="298" t="str">
        <f>IF(ISNUMBER(G469),IF(OR(AND(ISBLANK(H469),ISBLANK(I469)),AND(H469="No",ISBLANK(I469))),"",IF(AND(ISBLANK(H469),ISNUMBER(I469)),Lookup!$C$11,IF(AND(H469="Yes",ISBLANK(I469)),Lookup!$C$12,IF(AND(H469="Yes",I469&gt;=G469),Lookup!$C$7,IF(AND(H469="No",I469&gt;=G469),Lookup!$C$8,IF(AND(H469="Yes",I469&lt;G469),Lookup!$C$9,IF(AND(H469="No",I469&lt;G469),Lookup!$C$10,"UnknownCase"))))))),Lookup!$C$13)</f>
        <v>No Medicare Fee Available</v>
      </c>
      <c r="L469" s="300" t="s">
        <v>14</v>
      </c>
      <c r="M469" s="286"/>
      <c r="N469" s="297" t="str">
        <f>IF(ISNUMBER(L469),IF(ISBLANK(M469),"",IF(M469&gt;=L469,Lookup!$C$14,Lookup!$C$15)),Lookup!$C$13)</f>
        <v>No Medicare Fee Available</v>
      </c>
      <c r="O469" s="300" t="s">
        <v>14</v>
      </c>
      <c r="P469" s="286"/>
      <c r="Q469" s="298" t="str">
        <f>IF(ISNUMBER(O469),IF(ISBLANK(P469),"",IF(P469&gt;=O469,Lookup!$C$14,Lookup!$C$15)),Lookup!$C$13)</f>
        <v>No Medicare Fee Available</v>
      </c>
    </row>
    <row r="470" spans="1:17" ht="24" x14ac:dyDescent="0.3">
      <c r="A470" s="333" t="s">
        <v>429</v>
      </c>
      <c r="B470" s="335" t="s">
        <v>430</v>
      </c>
      <c r="C470" s="300" t="s">
        <v>14</v>
      </c>
      <c r="D470" s="285"/>
      <c r="E470" s="286"/>
      <c r="F470" s="289" t="str">
        <f>IF(ISNUMBER(C470),IF(OR(AND(ISBLANK(D470),ISBLANK(E470)),AND(D470="No",ISBLANK(E470))),"",IF(AND(ISBLANK(D470),ISNUMBER(E470)),Lookup!$C$11,IF(AND(D470="Yes",ISBLANK(E470)),Lookup!$C$12,IF(AND(D470="Yes",E470&gt;=C470),Lookup!$C$7,IF(AND(D470="No",E470&gt;=C470),Lookup!$C$8,IF(AND(D470="Yes",E470&lt;C470),Lookup!$C$9,IF(AND(D470="No",E470&lt;C470),Lookup!$C$10,"UnknownCase"))))))),Lookup!$C$13)</f>
        <v>No Medicare Fee Available</v>
      </c>
      <c r="G470" s="300" t="s">
        <v>14</v>
      </c>
      <c r="H470" s="285"/>
      <c r="I470" s="286"/>
      <c r="J470" s="284" t="str">
        <f>IF(ISNUMBER(G470),IF(OR(AND(ISBLANK(H470),ISBLANK(I470)),AND(H470="No",ISBLANK(I470))),"",IF(AND(ISBLANK(H470),ISNUMBER(I470)),Lookup!$C$11,IF(AND(H470="Yes",ISBLANK(I470)),Lookup!$C$12,IF(AND(H470="Yes",I470&gt;=G470),Lookup!$C$7,IF(AND(H470="No",I470&gt;=G470),Lookup!$C$8,IF(AND(H470="Yes",I470&lt;G470),Lookup!$C$9,IF(AND(H470="No",I470&lt;G470),Lookup!$C$10,"UnknownCase"))))))),Lookup!$C$13)</f>
        <v>No Medicare Fee Available</v>
      </c>
      <c r="L470" s="300" t="s">
        <v>14</v>
      </c>
      <c r="M470" s="286"/>
      <c r="N470" s="7" t="str">
        <f>IF(ISNUMBER(L470),IF(ISBLANK(M470),"",IF(M470&gt;=L470,Lookup!$C$14,Lookup!$C$15)),Lookup!$C$13)</f>
        <v>No Medicare Fee Available</v>
      </c>
      <c r="O470" s="300" t="s">
        <v>14</v>
      </c>
      <c r="P470" s="286"/>
      <c r="Q470" s="284" t="str">
        <f>IF(ISNUMBER(O470),IF(ISBLANK(P470),"",IF(P470&gt;=O470,Lookup!$C$14,Lookup!$C$15)),Lookup!$C$13)</f>
        <v>No Medicare Fee Available</v>
      </c>
    </row>
    <row r="471" spans="1:17" ht="24" x14ac:dyDescent="0.3">
      <c r="A471" s="333" t="s">
        <v>431</v>
      </c>
      <c r="B471" s="335" t="s">
        <v>432</v>
      </c>
      <c r="C471" s="300" t="s">
        <v>14</v>
      </c>
      <c r="D471" s="285"/>
      <c r="E471" s="286"/>
      <c r="F471" s="289" t="str">
        <f>IF(ISNUMBER(C471),IF(OR(AND(ISBLANK(D471),ISBLANK(E471)),AND(D471="No",ISBLANK(E471))),"",IF(AND(ISBLANK(D471),ISNUMBER(E471)),Lookup!$C$11,IF(AND(D471="Yes",ISBLANK(E471)),Lookup!$C$12,IF(AND(D471="Yes",E471&gt;=C471),Lookup!$C$7,IF(AND(D471="No",E471&gt;=C471),Lookup!$C$8,IF(AND(D471="Yes",E471&lt;C471),Lookup!$C$9,IF(AND(D471="No",E471&lt;C471),Lookup!$C$10,"UnknownCase"))))))),Lookup!$C$13)</f>
        <v>No Medicare Fee Available</v>
      </c>
      <c r="G471" s="300" t="s">
        <v>14</v>
      </c>
      <c r="H471" s="285"/>
      <c r="I471" s="286"/>
      <c r="J471" s="284" t="str">
        <f>IF(ISNUMBER(G471),IF(OR(AND(ISBLANK(H471),ISBLANK(I471)),AND(H471="No",ISBLANK(I471))),"",IF(AND(ISBLANK(H471),ISNUMBER(I471)),Lookup!$C$11,IF(AND(H471="Yes",ISBLANK(I471)),Lookup!$C$12,IF(AND(H471="Yes",I471&gt;=G471),Lookup!$C$7,IF(AND(H471="No",I471&gt;=G471),Lookup!$C$8,IF(AND(H471="Yes",I471&lt;G471),Lookup!$C$9,IF(AND(H471="No",I471&lt;G471),Lookup!$C$10,"UnknownCase"))))))),Lookup!$C$13)</f>
        <v>No Medicare Fee Available</v>
      </c>
      <c r="L471" s="300" t="s">
        <v>14</v>
      </c>
      <c r="M471" s="286"/>
      <c r="N471" s="7" t="str">
        <f>IF(ISNUMBER(L471),IF(ISBLANK(M471),"",IF(M471&gt;=L471,Lookup!$C$14,Lookup!$C$15)),Lookup!$C$13)</f>
        <v>No Medicare Fee Available</v>
      </c>
      <c r="O471" s="300" t="s">
        <v>14</v>
      </c>
      <c r="P471" s="286"/>
      <c r="Q471" s="284" t="str">
        <f>IF(ISNUMBER(O471),IF(ISBLANK(P471),"",IF(P471&gt;=O471,Lookup!$C$14,Lookup!$C$15)),Lookup!$C$13)</f>
        <v>No Medicare Fee Available</v>
      </c>
    </row>
    <row r="472" spans="1:17" ht="24" x14ac:dyDescent="0.3">
      <c r="A472" s="333" t="s">
        <v>433</v>
      </c>
      <c r="B472" s="335" t="s">
        <v>434</v>
      </c>
      <c r="C472" s="300" t="s">
        <v>14</v>
      </c>
      <c r="D472" s="285"/>
      <c r="E472" s="286"/>
      <c r="F472" s="289" t="str">
        <f>IF(ISNUMBER(C472),IF(OR(AND(ISBLANK(D472),ISBLANK(E472)),AND(D472="No",ISBLANK(E472))),"",IF(AND(ISBLANK(D472),ISNUMBER(E472)),Lookup!$C$11,IF(AND(D472="Yes",ISBLANK(E472)),Lookup!$C$12,IF(AND(D472="Yes",E472&gt;=C472),Lookup!$C$7,IF(AND(D472="No",E472&gt;=C472),Lookup!$C$8,IF(AND(D472="Yes",E472&lt;C472),Lookup!$C$9,IF(AND(D472="No",E472&lt;C472),Lookup!$C$10,"UnknownCase"))))))),Lookup!$C$13)</f>
        <v>No Medicare Fee Available</v>
      </c>
      <c r="G472" s="300" t="s">
        <v>14</v>
      </c>
      <c r="H472" s="285"/>
      <c r="I472" s="286"/>
      <c r="J472" s="284" t="str">
        <f>IF(ISNUMBER(G472),IF(OR(AND(ISBLANK(H472),ISBLANK(I472)),AND(H472="No",ISBLANK(I472))),"",IF(AND(ISBLANK(H472),ISNUMBER(I472)),Lookup!$C$11,IF(AND(H472="Yes",ISBLANK(I472)),Lookup!$C$12,IF(AND(H472="Yes",I472&gt;=G472),Lookup!$C$7,IF(AND(H472="No",I472&gt;=G472),Lookup!$C$8,IF(AND(H472="Yes",I472&lt;G472),Lookup!$C$9,IF(AND(H472="No",I472&lt;G472),Lookup!$C$10,"UnknownCase"))))))),Lookup!$C$13)</f>
        <v>No Medicare Fee Available</v>
      </c>
      <c r="L472" s="300" t="s">
        <v>14</v>
      </c>
      <c r="M472" s="286"/>
      <c r="N472" s="7" t="str">
        <f>IF(ISNUMBER(L472),IF(ISBLANK(M472),"",IF(M472&gt;=L472,Lookup!$C$14,Lookup!$C$15)),Lookup!$C$13)</f>
        <v>No Medicare Fee Available</v>
      </c>
      <c r="O472" s="300" t="s">
        <v>14</v>
      </c>
      <c r="P472" s="286"/>
      <c r="Q472" s="284" t="str">
        <f>IF(ISNUMBER(O472),IF(ISBLANK(P472),"",IF(P472&gt;=O472,Lookup!$C$14,Lookup!$C$15)),Lookup!$C$13)</f>
        <v>No Medicare Fee Available</v>
      </c>
    </row>
    <row r="473" spans="1:17" ht="24" x14ac:dyDescent="0.3">
      <c r="A473" s="333" t="s">
        <v>435</v>
      </c>
      <c r="B473" s="335" t="s">
        <v>436</v>
      </c>
      <c r="C473" s="300" t="s">
        <v>14</v>
      </c>
      <c r="D473" s="285"/>
      <c r="E473" s="286"/>
      <c r="F473" s="289" t="str">
        <f>IF(ISNUMBER(C473),IF(OR(AND(ISBLANK(D473),ISBLANK(E473)),AND(D473="No",ISBLANK(E473))),"",IF(AND(ISBLANK(D473),ISNUMBER(E473)),Lookup!$C$11,IF(AND(D473="Yes",ISBLANK(E473)),Lookup!$C$12,IF(AND(D473="Yes",E473&gt;=C473),Lookup!$C$7,IF(AND(D473="No",E473&gt;=C473),Lookup!$C$8,IF(AND(D473="Yes",E473&lt;C473),Lookup!$C$9,IF(AND(D473="No",E473&lt;C473),Lookup!$C$10,"UnknownCase"))))))),Lookup!$C$13)</f>
        <v>No Medicare Fee Available</v>
      </c>
      <c r="G473" s="300" t="s">
        <v>14</v>
      </c>
      <c r="H473" s="285"/>
      <c r="I473" s="286"/>
      <c r="J473" s="284" t="str">
        <f>IF(ISNUMBER(G473),IF(OR(AND(ISBLANK(H473),ISBLANK(I473)),AND(H473="No",ISBLANK(I473))),"",IF(AND(ISBLANK(H473),ISNUMBER(I473)),Lookup!$C$11,IF(AND(H473="Yes",ISBLANK(I473)),Lookup!$C$12,IF(AND(H473="Yes",I473&gt;=G473),Lookup!$C$7,IF(AND(H473="No",I473&gt;=G473),Lookup!$C$8,IF(AND(H473="Yes",I473&lt;G473),Lookup!$C$9,IF(AND(H473="No",I473&lt;G473),Lookup!$C$10,"UnknownCase"))))))),Lookup!$C$13)</f>
        <v>No Medicare Fee Available</v>
      </c>
      <c r="L473" s="300" t="s">
        <v>14</v>
      </c>
      <c r="M473" s="286"/>
      <c r="N473" s="7" t="str">
        <f>IF(ISNUMBER(L473),IF(ISBLANK(M473),"",IF(M473&gt;=L473,Lookup!$C$14,Lookup!$C$15)),Lookup!$C$13)</f>
        <v>No Medicare Fee Available</v>
      </c>
      <c r="O473" s="300" t="s">
        <v>14</v>
      </c>
      <c r="P473" s="286"/>
      <c r="Q473" s="284" t="str">
        <f>IF(ISNUMBER(O473),IF(ISBLANK(P473),"",IF(P473&gt;=O473,Lookup!$C$14,Lookup!$C$15)),Lookup!$C$13)</f>
        <v>No Medicare Fee Available</v>
      </c>
    </row>
    <row r="474" spans="1:17" ht="24" x14ac:dyDescent="0.3">
      <c r="A474" s="333" t="s">
        <v>437</v>
      </c>
      <c r="B474" s="335" t="s">
        <v>438</v>
      </c>
      <c r="C474" s="300" t="s">
        <v>14</v>
      </c>
      <c r="D474" s="285"/>
      <c r="E474" s="286"/>
      <c r="F474" s="289" t="str">
        <f>IF(ISNUMBER(C474),IF(OR(AND(ISBLANK(D474),ISBLANK(E474)),AND(D474="No",ISBLANK(E474))),"",IF(AND(ISBLANK(D474),ISNUMBER(E474)),Lookup!$C$11,IF(AND(D474="Yes",ISBLANK(E474)),Lookup!$C$12,IF(AND(D474="Yes",E474&gt;=C474),Lookup!$C$7,IF(AND(D474="No",E474&gt;=C474),Lookup!$C$8,IF(AND(D474="Yes",E474&lt;C474),Lookup!$C$9,IF(AND(D474="No",E474&lt;C474),Lookup!$C$10,"UnknownCase"))))))),Lookup!$C$13)</f>
        <v>No Medicare Fee Available</v>
      </c>
      <c r="G474" s="300" t="s">
        <v>14</v>
      </c>
      <c r="H474" s="285"/>
      <c r="I474" s="286"/>
      <c r="J474" s="284" t="str">
        <f>IF(ISNUMBER(G474),IF(OR(AND(ISBLANK(H474),ISBLANK(I474)),AND(H474="No",ISBLANK(I474))),"",IF(AND(ISBLANK(H474),ISNUMBER(I474)),Lookup!$C$11,IF(AND(H474="Yes",ISBLANK(I474)),Lookup!$C$12,IF(AND(H474="Yes",I474&gt;=G474),Lookup!$C$7,IF(AND(H474="No",I474&gt;=G474),Lookup!$C$8,IF(AND(H474="Yes",I474&lt;G474),Lookup!$C$9,IF(AND(H474="No",I474&lt;G474),Lookup!$C$10,"UnknownCase"))))))),Lookup!$C$13)</f>
        <v>No Medicare Fee Available</v>
      </c>
      <c r="L474" s="300" t="s">
        <v>14</v>
      </c>
      <c r="M474" s="286"/>
      <c r="N474" s="7" t="str">
        <f>IF(ISNUMBER(L474),IF(ISBLANK(M474),"",IF(M474&gt;=L474,Lookup!$C$14,Lookup!$C$15)),Lookup!$C$13)</f>
        <v>No Medicare Fee Available</v>
      </c>
      <c r="O474" s="300" t="s">
        <v>14</v>
      </c>
      <c r="P474" s="286"/>
      <c r="Q474" s="284" t="str">
        <f>IF(ISNUMBER(O474),IF(ISBLANK(P474),"",IF(P474&gt;=O474,Lookup!$C$14,Lookup!$C$15)),Lookup!$C$13)</f>
        <v>No Medicare Fee Available</v>
      </c>
    </row>
    <row r="475" spans="1:17" ht="15.6" x14ac:dyDescent="0.3">
      <c r="A475" s="333" t="s">
        <v>439</v>
      </c>
      <c r="B475" s="335" t="s">
        <v>440</v>
      </c>
      <c r="C475" s="327">
        <v>44.1</v>
      </c>
      <c r="D475" s="133"/>
      <c r="E475" s="213"/>
      <c r="F475" s="289" t="str">
        <f>IF(ISNUMBER(C475),IF(OR(AND(ISBLANK(D475),ISBLANK(E475)),AND(D475="No",ISBLANK(E475))),"",IF(AND(ISBLANK(D475),ISNUMBER(E475)),Lookup!$C$11,IF(AND(D475="Yes",ISBLANK(E475)),Lookup!$C$12,IF(AND(D475="Yes",E475&gt;=C475),Lookup!$C$7,IF(AND(D475="No",E475&gt;=C475),Lookup!$C$8,IF(AND(D475="Yes",E475&lt;C475),Lookup!$C$9,IF(AND(D475="No",E475&lt;C475),Lookup!$C$10,"UnknownCase"))))))),Lookup!$C$13)</f>
        <v/>
      </c>
      <c r="G475" s="327">
        <v>44.1</v>
      </c>
      <c r="H475" s="133"/>
      <c r="I475" s="213"/>
      <c r="J475" s="284" t="str">
        <f>IF(ISNUMBER(G475),IF(OR(AND(ISBLANK(H475),ISBLANK(I475)),AND(H475="No",ISBLANK(I475))),"",IF(AND(ISBLANK(H475),ISNUMBER(I475)),Lookup!$C$11,IF(AND(H475="Yes",ISBLANK(I475)),Lookup!$C$12,IF(AND(H475="Yes",I475&gt;=G475),Lookup!$C$7,IF(AND(H475="No",I475&gt;=G475),Lookup!$C$8,IF(AND(H475="Yes",I475&lt;G475),Lookup!$C$9,IF(AND(H475="No",I475&lt;G475),Lookup!$C$10,"UnknownCase"))))))),Lookup!$C$13)</f>
        <v/>
      </c>
      <c r="L475" s="317">
        <v>43.17</v>
      </c>
      <c r="M475" s="213"/>
      <c r="N475" s="7" t="str">
        <f>IF(ISNUMBER(L475),IF(ISBLANK(M475),"",IF(M475&gt;=L475,Lookup!$C$14,Lookup!$C$15)),Lookup!$C$13)</f>
        <v/>
      </c>
      <c r="O475" s="317">
        <v>43.17</v>
      </c>
      <c r="P475" s="213"/>
      <c r="Q475" s="284" t="str">
        <f>IF(ISNUMBER(O475),IF(ISBLANK(P475),"",IF(P475&gt;=O475,Lookup!$C$14,Lookup!$C$15)),Lookup!$C$13)</f>
        <v/>
      </c>
    </row>
    <row r="476" spans="1:17" ht="24" x14ac:dyDescent="0.3">
      <c r="A476" s="333" t="s">
        <v>441</v>
      </c>
      <c r="B476" s="335" t="s">
        <v>442</v>
      </c>
      <c r="C476" s="300" t="s">
        <v>14</v>
      </c>
      <c r="D476" s="285"/>
      <c r="E476" s="286"/>
      <c r="F476" s="289" t="str">
        <f>IF(ISNUMBER(C476),IF(OR(AND(ISBLANK(D476),ISBLANK(E476)),AND(D476="No",ISBLANK(E476))),"",IF(AND(ISBLANK(D476),ISNUMBER(E476)),Lookup!$C$11,IF(AND(D476="Yes",ISBLANK(E476)),Lookup!$C$12,IF(AND(D476="Yes",E476&gt;=C476),Lookup!$C$7,IF(AND(D476="No",E476&gt;=C476),Lookup!$C$8,IF(AND(D476="Yes",E476&lt;C476),Lookup!$C$9,IF(AND(D476="No",E476&lt;C476),Lookup!$C$10,"UnknownCase"))))))),Lookup!$C$13)</f>
        <v>No Medicare Fee Available</v>
      </c>
      <c r="G476" s="300" t="s">
        <v>14</v>
      </c>
      <c r="H476" s="285"/>
      <c r="I476" s="286"/>
      <c r="J476" s="284" t="str">
        <f>IF(ISNUMBER(G476),IF(OR(AND(ISBLANK(H476),ISBLANK(I476)),AND(H476="No",ISBLANK(I476))),"",IF(AND(ISBLANK(H476),ISNUMBER(I476)),Lookup!$C$11,IF(AND(H476="Yes",ISBLANK(I476)),Lookup!$C$12,IF(AND(H476="Yes",I476&gt;=G476),Lookup!$C$7,IF(AND(H476="No",I476&gt;=G476),Lookup!$C$8,IF(AND(H476="Yes",I476&lt;G476),Lookup!$C$9,IF(AND(H476="No",I476&lt;G476),Lookup!$C$10,"UnknownCase"))))))),Lookup!$C$13)</f>
        <v>No Medicare Fee Available</v>
      </c>
      <c r="L476" s="300" t="s">
        <v>14</v>
      </c>
      <c r="M476" s="286"/>
      <c r="N476" s="7" t="str">
        <f>IF(ISNUMBER(L476),IF(ISBLANK(M476),"",IF(M476&gt;=L476,Lookup!$C$14,Lookup!$C$15)),Lookup!$C$13)</f>
        <v>No Medicare Fee Available</v>
      </c>
      <c r="O476" s="300" t="s">
        <v>14</v>
      </c>
      <c r="P476" s="286"/>
      <c r="Q476" s="284" t="str">
        <f>IF(ISNUMBER(O476),IF(ISBLANK(P476),"",IF(P476&gt;=O476,Lookup!$C$14,Lookup!$C$15)),Lookup!$C$13)</f>
        <v>No Medicare Fee Available</v>
      </c>
    </row>
    <row r="477" spans="1:17" ht="24" x14ac:dyDescent="0.3">
      <c r="A477" s="333" t="s">
        <v>443</v>
      </c>
      <c r="B477" s="335" t="s">
        <v>444</v>
      </c>
      <c r="C477" s="300" t="s">
        <v>14</v>
      </c>
      <c r="D477" s="285"/>
      <c r="E477" s="286"/>
      <c r="F477" s="289" t="str">
        <f>IF(ISNUMBER(C477),IF(OR(AND(ISBLANK(D477),ISBLANK(E477)),AND(D477="No",ISBLANK(E477))),"",IF(AND(ISBLANK(D477),ISNUMBER(E477)),Lookup!$C$11,IF(AND(D477="Yes",ISBLANK(E477)),Lookup!$C$12,IF(AND(D477="Yes",E477&gt;=C477),Lookup!$C$7,IF(AND(D477="No",E477&gt;=C477),Lookup!$C$8,IF(AND(D477="Yes",E477&lt;C477),Lookup!$C$9,IF(AND(D477="No",E477&lt;C477),Lookup!$C$10,"UnknownCase"))))))),Lookup!$C$13)</f>
        <v>No Medicare Fee Available</v>
      </c>
      <c r="G477" s="300" t="s">
        <v>14</v>
      </c>
      <c r="H477" s="285"/>
      <c r="I477" s="286"/>
      <c r="J477" s="284" t="str">
        <f>IF(ISNUMBER(G477),IF(OR(AND(ISBLANK(H477),ISBLANK(I477)),AND(H477="No",ISBLANK(I477))),"",IF(AND(ISBLANK(H477),ISNUMBER(I477)),Lookup!$C$11,IF(AND(H477="Yes",ISBLANK(I477)),Lookup!$C$12,IF(AND(H477="Yes",I477&gt;=G477),Lookup!$C$7,IF(AND(H477="No",I477&gt;=G477),Lookup!$C$8,IF(AND(H477="Yes",I477&lt;G477),Lookup!$C$9,IF(AND(H477="No",I477&lt;G477),Lookup!$C$10,"UnknownCase"))))))),Lookup!$C$13)</f>
        <v>No Medicare Fee Available</v>
      </c>
      <c r="L477" s="300" t="s">
        <v>14</v>
      </c>
      <c r="M477" s="286"/>
      <c r="N477" s="7" t="str">
        <f>IF(ISNUMBER(L477),IF(ISBLANK(M477),"",IF(M477&gt;=L477,Lookup!$C$14,Lookup!$C$15)),Lookup!$C$13)</f>
        <v>No Medicare Fee Available</v>
      </c>
      <c r="O477" s="300" t="s">
        <v>14</v>
      </c>
      <c r="P477" s="286"/>
      <c r="Q477" s="284" t="str">
        <f>IF(ISNUMBER(O477),IF(ISBLANK(P477),"",IF(P477&gt;=O477,Lookup!$C$14,Lookup!$C$15)),Lookup!$C$13)</f>
        <v>No Medicare Fee Available</v>
      </c>
    </row>
    <row r="478" spans="1:17" ht="24" x14ac:dyDescent="0.3">
      <c r="A478" s="333" t="s">
        <v>445</v>
      </c>
      <c r="B478" s="335" t="s">
        <v>446</v>
      </c>
      <c r="C478" s="300" t="s">
        <v>14</v>
      </c>
      <c r="D478" s="285"/>
      <c r="E478" s="286"/>
      <c r="F478" s="289" t="str">
        <f>IF(ISNUMBER(C478),IF(OR(AND(ISBLANK(D478),ISBLANK(E478)),AND(D478="No",ISBLANK(E478))),"",IF(AND(ISBLANK(D478),ISNUMBER(E478)),Lookup!$C$11,IF(AND(D478="Yes",ISBLANK(E478)),Lookup!$C$12,IF(AND(D478="Yes",E478&gt;=C478),Lookup!$C$7,IF(AND(D478="No",E478&gt;=C478),Lookup!$C$8,IF(AND(D478="Yes",E478&lt;C478),Lookup!$C$9,IF(AND(D478="No",E478&lt;C478),Lookup!$C$10,"UnknownCase"))))))),Lookup!$C$13)</f>
        <v>No Medicare Fee Available</v>
      </c>
      <c r="G478" s="300" t="s">
        <v>14</v>
      </c>
      <c r="H478" s="285"/>
      <c r="I478" s="286"/>
      <c r="J478" s="284" t="str">
        <f>IF(ISNUMBER(G478),IF(OR(AND(ISBLANK(H478),ISBLANK(I478)),AND(H478="No",ISBLANK(I478))),"",IF(AND(ISBLANK(H478),ISNUMBER(I478)),Lookup!$C$11,IF(AND(H478="Yes",ISBLANK(I478)),Lookup!$C$12,IF(AND(H478="Yes",I478&gt;=G478),Lookup!$C$7,IF(AND(H478="No",I478&gt;=G478),Lookup!$C$8,IF(AND(H478="Yes",I478&lt;G478),Lookup!$C$9,IF(AND(H478="No",I478&lt;G478),Lookup!$C$10,"UnknownCase"))))))),Lookup!$C$13)</f>
        <v>No Medicare Fee Available</v>
      </c>
      <c r="L478" s="300" t="s">
        <v>14</v>
      </c>
      <c r="M478" s="286"/>
      <c r="N478" s="7" t="str">
        <f>IF(ISNUMBER(L478),IF(ISBLANK(M478),"",IF(M478&gt;=L478,Lookup!$C$14,Lookup!$C$15)),Lookup!$C$13)</f>
        <v>No Medicare Fee Available</v>
      </c>
      <c r="O478" s="300" t="s">
        <v>14</v>
      </c>
      <c r="P478" s="286"/>
      <c r="Q478" s="284" t="str">
        <f>IF(ISNUMBER(O478),IF(ISBLANK(P478),"",IF(P478&gt;=O478,Lookup!$C$14,Lookup!$C$15)),Lookup!$C$13)</f>
        <v>No Medicare Fee Available</v>
      </c>
    </row>
    <row r="479" spans="1:17" ht="24" x14ac:dyDescent="0.3">
      <c r="A479" s="333" t="s">
        <v>447</v>
      </c>
      <c r="B479" s="335" t="s">
        <v>448</v>
      </c>
      <c r="C479" s="300" t="s">
        <v>14</v>
      </c>
      <c r="D479" s="285"/>
      <c r="E479" s="286"/>
      <c r="F479" s="289" t="str">
        <f>IF(ISNUMBER(C479),IF(OR(AND(ISBLANK(D479),ISBLANK(E479)),AND(D479="No",ISBLANK(E479))),"",IF(AND(ISBLANK(D479),ISNUMBER(E479)),Lookup!$C$11,IF(AND(D479="Yes",ISBLANK(E479)),Lookup!$C$12,IF(AND(D479="Yes",E479&gt;=C479),Lookup!$C$7,IF(AND(D479="No",E479&gt;=C479),Lookup!$C$8,IF(AND(D479="Yes",E479&lt;C479),Lookup!$C$9,IF(AND(D479="No",E479&lt;C479),Lookup!$C$10,"UnknownCase"))))))),Lookup!$C$13)</f>
        <v>No Medicare Fee Available</v>
      </c>
      <c r="G479" s="300" t="s">
        <v>14</v>
      </c>
      <c r="H479" s="285"/>
      <c r="I479" s="286"/>
      <c r="J479" s="284" t="str">
        <f>IF(ISNUMBER(G479),IF(OR(AND(ISBLANK(H479),ISBLANK(I479)),AND(H479="No",ISBLANK(I479))),"",IF(AND(ISBLANK(H479),ISNUMBER(I479)),Lookup!$C$11,IF(AND(H479="Yes",ISBLANK(I479)),Lookup!$C$12,IF(AND(H479="Yes",I479&gt;=G479),Lookup!$C$7,IF(AND(H479="No",I479&gt;=G479),Lookup!$C$8,IF(AND(H479="Yes",I479&lt;G479),Lookup!$C$9,IF(AND(H479="No",I479&lt;G479),Lookup!$C$10,"UnknownCase"))))))),Lookup!$C$13)</f>
        <v>No Medicare Fee Available</v>
      </c>
      <c r="L479" s="300" t="s">
        <v>14</v>
      </c>
      <c r="M479" s="286"/>
      <c r="N479" s="7" t="str">
        <f>IF(ISNUMBER(L479),IF(ISBLANK(M479),"",IF(M479&gt;=L479,Lookup!$C$14,Lookup!$C$15)),Lookup!$C$13)</f>
        <v>No Medicare Fee Available</v>
      </c>
      <c r="O479" s="300" t="s">
        <v>14</v>
      </c>
      <c r="P479" s="286"/>
      <c r="Q479" s="284" t="str">
        <f>IF(ISNUMBER(O479),IF(ISBLANK(P479),"",IF(P479&gt;=O479,Lookup!$C$14,Lookup!$C$15)),Lookup!$C$13)</f>
        <v>No Medicare Fee Available</v>
      </c>
    </row>
    <row r="480" spans="1:17" ht="24" x14ac:dyDescent="0.3">
      <c r="A480" s="333" t="s">
        <v>449</v>
      </c>
      <c r="B480" s="335" t="s">
        <v>450</v>
      </c>
      <c r="C480" s="300" t="s">
        <v>14</v>
      </c>
      <c r="D480" s="285"/>
      <c r="E480" s="286"/>
      <c r="F480" s="289" t="str">
        <f>IF(ISNUMBER(C480),IF(OR(AND(ISBLANK(D480),ISBLANK(E480)),AND(D480="No",ISBLANK(E480))),"",IF(AND(ISBLANK(D480),ISNUMBER(E480)),Lookup!$C$11,IF(AND(D480="Yes",ISBLANK(E480)),Lookup!$C$12,IF(AND(D480="Yes",E480&gt;=C480),Lookup!$C$7,IF(AND(D480="No",E480&gt;=C480),Lookup!$C$8,IF(AND(D480="Yes",E480&lt;C480),Lookup!$C$9,IF(AND(D480="No",E480&lt;C480),Lookup!$C$10,"UnknownCase"))))))),Lookup!$C$13)</f>
        <v>No Medicare Fee Available</v>
      </c>
      <c r="G480" s="300" t="s">
        <v>14</v>
      </c>
      <c r="H480" s="285"/>
      <c r="I480" s="286"/>
      <c r="J480" s="284" t="str">
        <f>IF(ISNUMBER(G480),IF(OR(AND(ISBLANK(H480),ISBLANK(I480)),AND(H480="No",ISBLANK(I480))),"",IF(AND(ISBLANK(H480),ISNUMBER(I480)),Lookup!$C$11,IF(AND(H480="Yes",ISBLANK(I480)),Lookup!$C$12,IF(AND(H480="Yes",I480&gt;=G480),Lookup!$C$7,IF(AND(H480="No",I480&gt;=G480),Lookup!$C$8,IF(AND(H480="Yes",I480&lt;G480),Lookup!$C$9,IF(AND(H480="No",I480&lt;G480),Lookup!$C$10,"UnknownCase"))))))),Lookup!$C$13)</f>
        <v>No Medicare Fee Available</v>
      </c>
      <c r="L480" s="300" t="s">
        <v>14</v>
      </c>
      <c r="M480" s="286"/>
      <c r="N480" s="7" t="str">
        <f>IF(ISNUMBER(L480),IF(ISBLANK(M480),"",IF(M480&gt;=L480,Lookup!$C$14,Lookup!$C$15)),Lookup!$C$13)</f>
        <v>No Medicare Fee Available</v>
      </c>
      <c r="O480" s="300" t="s">
        <v>14</v>
      </c>
      <c r="P480" s="286"/>
      <c r="Q480" s="284" t="str">
        <f>IF(ISNUMBER(O480),IF(ISBLANK(P480),"",IF(P480&gt;=O480,Lookup!$C$14,Lookup!$C$15)),Lookup!$C$13)</f>
        <v>No Medicare Fee Available</v>
      </c>
    </row>
    <row r="481" spans="1:17" ht="24" x14ac:dyDescent="0.3">
      <c r="A481" s="333" t="s">
        <v>451</v>
      </c>
      <c r="B481" s="335" t="s">
        <v>452</v>
      </c>
      <c r="C481" s="300" t="s">
        <v>14</v>
      </c>
      <c r="D481" s="285"/>
      <c r="E481" s="286"/>
      <c r="F481" s="289" t="str">
        <f>IF(ISNUMBER(C481),IF(OR(AND(ISBLANK(D481),ISBLANK(E481)),AND(D481="No",ISBLANK(E481))),"",IF(AND(ISBLANK(D481),ISNUMBER(E481)),Lookup!$C$11,IF(AND(D481="Yes",ISBLANK(E481)),Lookup!$C$12,IF(AND(D481="Yes",E481&gt;=C481),Lookup!$C$7,IF(AND(D481="No",E481&gt;=C481),Lookup!$C$8,IF(AND(D481="Yes",E481&lt;C481),Lookup!$C$9,IF(AND(D481="No",E481&lt;C481),Lookup!$C$10,"UnknownCase"))))))),Lookup!$C$13)</f>
        <v>No Medicare Fee Available</v>
      </c>
      <c r="G481" s="300" t="s">
        <v>14</v>
      </c>
      <c r="H481" s="285"/>
      <c r="I481" s="286"/>
      <c r="J481" s="284" t="str">
        <f>IF(ISNUMBER(G481),IF(OR(AND(ISBLANK(H481),ISBLANK(I481)),AND(H481="No",ISBLANK(I481))),"",IF(AND(ISBLANK(H481),ISNUMBER(I481)),Lookup!$C$11,IF(AND(H481="Yes",ISBLANK(I481)),Lookup!$C$12,IF(AND(H481="Yes",I481&gt;=G481),Lookup!$C$7,IF(AND(H481="No",I481&gt;=G481),Lookup!$C$8,IF(AND(H481="Yes",I481&lt;G481),Lookup!$C$9,IF(AND(H481="No",I481&lt;G481),Lookup!$C$10,"UnknownCase"))))))),Lookup!$C$13)</f>
        <v>No Medicare Fee Available</v>
      </c>
      <c r="L481" s="300" t="s">
        <v>14</v>
      </c>
      <c r="M481" s="286"/>
      <c r="N481" s="7" t="str">
        <f>IF(ISNUMBER(L481),IF(ISBLANK(M481),"",IF(M481&gt;=L481,Lookup!$C$14,Lookup!$C$15)),Lookup!$C$13)</f>
        <v>No Medicare Fee Available</v>
      </c>
      <c r="O481" s="300" t="s">
        <v>14</v>
      </c>
      <c r="P481" s="286"/>
      <c r="Q481" s="284" t="str">
        <f>IF(ISNUMBER(O481),IF(ISBLANK(P481),"",IF(P481&gt;=O481,Lookup!$C$14,Lookup!$C$15)),Lookup!$C$13)</f>
        <v>No Medicare Fee Available</v>
      </c>
    </row>
    <row r="482" spans="1:17" ht="24" x14ac:dyDescent="0.3">
      <c r="A482" s="333" t="s">
        <v>453</v>
      </c>
      <c r="B482" s="335" t="s">
        <v>454</v>
      </c>
      <c r="C482" s="300" t="s">
        <v>14</v>
      </c>
      <c r="D482" s="285"/>
      <c r="E482" s="286"/>
      <c r="F482" s="289" t="str">
        <f>IF(ISNUMBER(C482),IF(OR(AND(ISBLANK(D482),ISBLANK(E482)),AND(D482="No",ISBLANK(E482))),"",IF(AND(ISBLANK(D482),ISNUMBER(E482)),Lookup!$C$11,IF(AND(D482="Yes",ISBLANK(E482)),Lookup!$C$12,IF(AND(D482="Yes",E482&gt;=C482),Lookup!$C$7,IF(AND(D482="No",E482&gt;=C482),Lookup!$C$8,IF(AND(D482="Yes",E482&lt;C482),Lookup!$C$9,IF(AND(D482="No",E482&lt;C482),Lookup!$C$10,"UnknownCase"))))))),Lookup!$C$13)</f>
        <v>No Medicare Fee Available</v>
      </c>
      <c r="G482" s="300" t="s">
        <v>14</v>
      </c>
      <c r="H482" s="285"/>
      <c r="I482" s="286"/>
      <c r="J482" s="284" t="str">
        <f>IF(ISNUMBER(G482),IF(OR(AND(ISBLANK(H482),ISBLANK(I482)),AND(H482="No",ISBLANK(I482))),"",IF(AND(ISBLANK(H482),ISNUMBER(I482)),Lookup!$C$11,IF(AND(H482="Yes",ISBLANK(I482)),Lookup!$C$12,IF(AND(H482="Yes",I482&gt;=G482),Lookup!$C$7,IF(AND(H482="No",I482&gt;=G482),Lookup!$C$8,IF(AND(H482="Yes",I482&lt;G482),Lookup!$C$9,IF(AND(H482="No",I482&lt;G482),Lookup!$C$10,"UnknownCase"))))))),Lookup!$C$13)</f>
        <v>No Medicare Fee Available</v>
      </c>
      <c r="L482" s="300" t="s">
        <v>14</v>
      </c>
      <c r="M482" s="286"/>
      <c r="N482" s="7" t="str">
        <f>IF(ISNUMBER(L482),IF(ISBLANK(M482),"",IF(M482&gt;=L482,Lookup!$C$14,Lookup!$C$15)),Lookup!$C$13)</f>
        <v>No Medicare Fee Available</v>
      </c>
      <c r="O482" s="300" t="s">
        <v>14</v>
      </c>
      <c r="P482" s="286"/>
      <c r="Q482" s="284" t="str">
        <f>IF(ISNUMBER(O482),IF(ISBLANK(P482),"",IF(P482&gt;=O482,Lookup!$C$14,Lookup!$C$15)),Lookup!$C$13)</f>
        <v>No Medicare Fee Available</v>
      </c>
    </row>
    <row r="483" spans="1:17" ht="24" x14ac:dyDescent="0.3">
      <c r="A483" s="333" t="s">
        <v>455</v>
      </c>
      <c r="B483" s="335" t="s">
        <v>456</v>
      </c>
      <c r="C483" s="300" t="s">
        <v>14</v>
      </c>
      <c r="D483" s="285"/>
      <c r="E483" s="286"/>
      <c r="F483" s="289" t="str">
        <f>IF(ISNUMBER(C483),IF(OR(AND(ISBLANK(D483),ISBLANK(E483)),AND(D483="No",ISBLANK(E483))),"",IF(AND(ISBLANK(D483),ISNUMBER(E483)),Lookup!$C$11,IF(AND(D483="Yes",ISBLANK(E483)),Lookup!$C$12,IF(AND(D483="Yes",E483&gt;=C483),Lookup!$C$7,IF(AND(D483="No",E483&gt;=C483),Lookup!$C$8,IF(AND(D483="Yes",E483&lt;C483),Lookup!$C$9,IF(AND(D483="No",E483&lt;C483),Lookup!$C$10,"UnknownCase"))))))),Lookup!$C$13)</f>
        <v>No Medicare Fee Available</v>
      </c>
      <c r="G483" s="300" t="s">
        <v>14</v>
      </c>
      <c r="H483" s="285"/>
      <c r="I483" s="286"/>
      <c r="J483" s="284" t="str">
        <f>IF(ISNUMBER(G483),IF(OR(AND(ISBLANK(H483),ISBLANK(I483)),AND(H483="No",ISBLANK(I483))),"",IF(AND(ISBLANK(H483),ISNUMBER(I483)),Lookup!$C$11,IF(AND(H483="Yes",ISBLANK(I483)),Lookup!$C$12,IF(AND(H483="Yes",I483&gt;=G483),Lookup!$C$7,IF(AND(H483="No",I483&gt;=G483),Lookup!$C$8,IF(AND(H483="Yes",I483&lt;G483),Lookup!$C$9,IF(AND(H483="No",I483&lt;G483),Lookup!$C$10,"UnknownCase"))))))),Lookup!$C$13)</f>
        <v>No Medicare Fee Available</v>
      </c>
      <c r="L483" s="300" t="s">
        <v>14</v>
      </c>
      <c r="M483" s="286"/>
      <c r="N483" s="7" t="str">
        <f>IF(ISNUMBER(L483),IF(ISBLANK(M483),"",IF(M483&gt;=L483,Lookup!$C$14,Lookup!$C$15)),Lookup!$C$13)</f>
        <v>No Medicare Fee Available</v>
      </c>
      <c r="O483" s="300" t="s">
        <v>14</v>
      </c>
      <c r="P483" s="286"/>
      <c r="Q483" s="284" t="str">
        <f>IF(ISNUMBER(O483),IF(ISBLANK(P483),"",IF(P483&gt;=O483,Lookup!$C$14,Lookup!$C$15)),Lookup!$C$13)</f>
        <v>No Medicare Fee Available</v>
      </c>
    </row>
    <row r="484" spans="1:17" ht="24" x14ac:dyDescent="0.3">
      <c r="A484" s="333" t="s">
        <v>457</v>
      </c>
      <c r="B484" s="335" t="s">
        <v>458</v>
      </c>
      <c r="C484" s="300" t="s">
        <v>14</v>
      </c>
      <c r="D484" s="285"/>
      <c r="E484" s="286"/>
      <c r="F484" s="289" t="str">
        <f>IF(ISNUMBER(C484),IF(OR(AND(ISBLANK(D484),ISBLANK(E484)),AND(D484="No",ISBLANK(E484))),"",IF(AND(ISBLANK(D484),ISNUMBER(E484)),Lookup!$C$11,IF(AND(D484="Yes",ISBLANK(E484)),Lookup!$C$12,IF(AND(D484="Yes",E484&gt;=C484),Lookup!$C$7,IF(AND(D484="No",E484&gt;=C484),Lookup!$C$8,IF(AND(D484="Yes",E484&lt;C484),Lookup!$C$9,IF(AND(D484="No",E484&lt;C484),Lookup!$C$10,"UnknownCase"))))))),Lookup!$C$13)</f>
        <v>No Medicare Fee Available</v>
      </c>
      <c r="G484" s="300" t="s">
        <v>14</v>
      </c>
      <c r="H484" s="285"/>
      <c r="I484" s="286"/>
      <c r="J484" s="284" t="str">
        <f>IF(ISNUMBER(G484),IF(OR(AND(ISBLANK(H484),ISBLANK(I484)),AND(H484="No",ISBLANK(I484))),"",IF(AND(ISBLANK(H484),ISNUMBER(I484)),Lookup!$C$11,IF(AND(H484="Yes",ISBLANK(I484)),Lookup!$C$12,IF(AND(H484="Yes",I484&gt;=G484),Lookup!$C$7,IF(AND(H484="No",I484&gt;=G484),Lookup!$C$8,IF(AND(H484="Yes",I484&lt;G484),Lookup!$C$9,IF(AND(H484="No",I484&lt;G484),Lookup!$C$10,"UnknownCase"))))))),Lookup!$C$13)</f>
        <v>No Medicare Fee Available</v>
      </c>
      <c r="L484" s="300" t="s">
        <v>14</v>
      </c>
      <c r="M484" s="286"/>
      <c r="N484" s="7" t="str">
        <f>IF(ISNUMBER(L484),IF(ISBLANK(M484),"",IF(M484&gt;=L484,Lookup!$C$14,Lookup!$C$15)),Lookup!$C$13)</f>
        <v>No Medicare Fee Available</v>
      </c>
      <c r="O484" s="300" t="s">
        <v>14</v>
      </c>
      <c r="P484" s="286"/>
      <c r="Q484" s="284" t="str">
        <f>IF(ISNUMBER(O484),IF(ISBLANK(P484),"",IF(P484&gt;=O484,Lookup!$C$14,Lookup!$C$15)),Lookup!$C$13)</f>
        <v>No Medicare Fee Available</v>
      </c>
    </row>
    <row r="485" spans="1:17" ht="24" x14ac:dyDescent="0.3">
      <c r="A485" s="333" t="s">
        <v>459</v>
      </c>
      <c r="B485" s="335" t="s">
        <v>460</v>
      </c>
      <c r="C485" s="300" t="s">
        <v>14</v>
      </c>
      <c r="D485" s="285"/>
      <c r="E485" s="286"/>
      <c r="F485" s="289" t="str">
        <f>IF(ISNUMBER(C485),IF(OR(AND(ISBLANK(D485),ISBLANK(E485)),AND(D485="No",ISBLANK(E485))),"",IF(AND(ISBLANK(D485),ISNUMBER(E485)),Lookup!$C$11,IF(AND(D485="Yes",ISBLANK(E485)),Lookup!$C$12,IF(AND(D485="Yes",E485&gt;=C485),Lookup!$C$7,IF(AND(D485="No",E485&gt;=C485),Lookup!$C$8,IF(AND(D485="Yes",E485&lt;C485),Lookup!$C$9,IF(AND(D485="No",E485&lt;C485),Lookup!$C$10,"UnknownCase"))))))),Lookup!$C$13)</f>
        <v>No Medicare Fee Available</v>
      </c>
      <c r="G485" s="300" t="s">
        <v>14</v>
      </c>
      <c r="H485" s="285"/>
      <c r="I485" s="286"/>
      <c r="J485" s="284" t="str">
        <f>IF(ISNUMBER(G485),IF(OR(AND(ISBLANK(H485),ISBLANK(I485)),AND(H485="No",ISBLANK(I485))),"",IF(AND(ISBLANK(H485),ISNUMBER(I485)),Lookup!$C$11,IF(AND(H485="Yes",ISBLANK(I485)),Lookup!$C$12,IF(AND(H485="Yes",I485&gt;=G485),Lookup!$C$7,IF(AND(H485="No",I485&gt;=G485),Lookup!$C$8,IF(AND(H485="Yes",I485&lt;G485),Lookup!$C$9,IF(AND(H485="No",I485&lt;G485),Lookup!$C$10,"UnknownCase"))))))),Lookup!$C$13)</f>
        <v>No Medicare Fee Available</v>
      </c>
      <c r="L485" s="300" t="s">
        <v>14</v>
      </c>
      <c r="M485" s="286"/>
      <c r="N485" s="7" t="str">
        <f>IF(ISNUMBER(L485),IF(ISBLANK(M485),"",IF(M485&gt;=L485,Lookup!$C$14,Lookup!$C$15)),Lookup!$C$13)</f>
        <v>No Medicare Fee Available</v>
      </c>
      <c r="O485" s="300" t="s">
        <v>14</v>
      </c>
      <c r="P485" s="286"/>
      <c r="Q485" s="284" t="str">
        <f>IF(ISNUMBER(O485),IF(ISBLANK(P485),"",IF(P485&gt;=O485,Lookup!$C$14,Lookup!$C$15)),Lookup!$C$13)</f>
        <v>No Medicare Fee Available</v>
      </c>
    </row>
    <row r="486" spans="1:17" ht="24" x14ac:dyDescent="0.3">
      <c r="A486" s="333" t="s">
        <v>461</v>
      </c>
      <c r="B486" s="335" t="s">
        <v>462</v>
      </c>
      <c r="C486" s="300" t="s">
        <v>14</v>
      </c>
      <c r="D486" s="285"/>
      <c r="E486" s="286"/>
      <c r="F486" s="289" t="str">
        <f>IF(ISNUMBER(C486),IF(OR(AND(ISBLANK(D486),ISBLANK(E486)),AND(D486="No",ISBLANK(E486))),"",IF(AND(ISBLANK(D486),ISNUMBER(E486)),Lookup!$C$11,IF(AND(D486="Yes",ISBLANK(E486)),Lookup!$C$12,IF(AND(D486="Yes",E486&gt;=C486),Lookup!$C$7,IF(AND(D486="No",E486&gt;=C486),Lookup!$C$8,IF(AND(D486="Yes",E486&lt;C486),Lookup!$C$9,IF(AND(D486="No",E486&lt;C486),Lookup!$C$10,"UnknownCase"))))))),Lookup!$C$13)</f>
        <v>No Medicare Fee Available</v>
      </c>
      <c r="G486" s="300" t="s">
        <v>14</v>
      </c>
      <c r="H486" s="285"/>
      <c r="I486" s="286"/>
      <c r="J486" s="284" t="str">
        <f>IF(ISNUMBER(G486),IF(OR(AND(ISBLANK(H486),ISBLANK(I486)),AND(H486="No",ISBLANK(I486))),"",IF(AND(ISBLANK(H486),ISNUMBER(I486)),Lookup!$C$11,IF(AND(H486="Yes",ISBLANK(I486)),Lookup!$C$12,IF(AND(H486="Yes",I486&gt;=G486),Lookup!$C$7,IF(AND(H486="No",I486&gt;=G486),Lookup!$C$8,IF(AND(H486="Yes",I486&lt;G486),Lookup!$C$9,IF(AND(H486="No",I486&lt;G486),Lookup!$C$10,"UnknownCase"))))))),Lookup!$C$13)</f>
        <v>No Medicare Fee Available</v>
      </c>
      <c r="L486" s="300" t="s">
        <v>14</v>
      </c>
      <c r="M486" s="286"/>
      <c r="N486" s="7" t="str">
        <f>IF(ISNUMBER(L486),IF(ISBLANK(M486),"",IF(M486&gt;=L486,Lookup!$C$14,Lookup!$C$15)),Lookup!$C$13)</f>
        <v>No Medicare Fee Available</v>
      </c>
      <c r="O486" s="300" t="s">
        <v>14</v>
      </c>
      <c r="P486" s="286"/>
      <c r="Q486" s="284" t="str">
        <f>IF(ISNUMBER(O486),IF(ISBLANK(P486),"",IF(P486&gt;=O486,Lookup!$C$14,Lookup!$C$15)),Lookup!$C$13)</f>
        <v>No Medicare Fee Available</v>
      </c>
    </row>
    <row r="487" spans="1:17" ht="24" x14ac:dyDescent="0.3">
      <c r="A487" s="333" t="s">
        <v>463</v>
      </c>
      <c r="B487" s="335" t="s">
        <v>464</v>
      </c>
      <c r="C487" s="300" t="s">
        <v>14</v>
      </c>
      <c r="D487" s="285"/>
      <c r="E487" s="286"/>
      <c r="F487" s="289" t="str">
        <f>IF(ISNUMBER(C487),IF(OR(AND(ISBLANK(D487),ISBLANK(E487)),AND(D487="No",ISBLANK(E487))),"",IF(AND(ISBLANK(D487),ISNUMBER(E487)),Lookup!$C$11,IF(AND(D487="Yes",ISBLANK(E487)),Lookup!$C$12,IF(AND(D487="Yes",E487&gt;=C487),Lookup!$C$7,IF(AND(D487="No",E487&gt;=C487),Lookup!$C$8,IF(AND(D487="Yes",E487&lt;C487),Lookup!$C$9,IF(AND(D487="No",E487&lt;C487),Lookup!$C$10,"UnknownCase"))))))),Lookup!$C$13)</f>
        <v>No Medicare Fee Available</v>
      </c>
      <c r="G487" s="300" t="s">
        <v>14</v>
      </c>
      <c r="H487" s="285"/>
      <c r="I487" s="286"/>
      <c r="J487" s="284" t="str">
        <f>IF(ISNUMBER(G487),IF(OR(AND(ISBLANK(H487),ISBLANK(I487)),AND(H487="No",ISBLANK(I487))),"",IF(AND(ISBLANK(H487),ISNUMBER(I487)),Lookup!$C$11,IF(AND(H487="Yes",ISBLANK(I487)),Lookup!$C$12,IF(AND(H487="Yes",I487&gt;=G487),Lookup!$C$7,IF(AND(H487="No",I487&gt;=G487),Lookup!$C$8,IF(AND(H487="Yes",I487&lt;G487),Lookup!$C$9,IF(AND(H487="No",I487&lt;G487),Lookup!$C$10,"UnknownCase"))))))),Lookup!$C$13)</f>
        <v>No Medicare Fee Available</v>
      </c>
      <c r="L487" s="300" t="s">
        <v>14</v>
      </c>
      <c r="M487" s="286"/>
      <c r="N487" s="7" t="str">
        <f>IF(ISNUMBER(L487),IF(ISBLANK(M487),"",IF(M487&gt;=L487,Lookup!$C$14,Lookup!$C$15)),Lookup!$C$13)</f>
        <v>No Medicare Fee Available</v>
      </c>
      <c r="O487" s="300" t="s">
        <v>14</v>
      </c>
      <c r="P487" s="286"/>
      <c r="Q487" s="284" t="str">
        <f>IF(ISNUMBER(O487),IF(ISBLANK(P487),"",IF(P487&gt;=O487,Lookup!$C$14,Lookup!$C$15)),Lookup!$C$13)</f>
        <v>No Medicare Fee Available</v>
      </c>
    </row>
    <row r="488" spans="1:17" ht="24" x14ac:dyDescent="0.3">
      <c r="A488" s="333" t="s">
        <v>465</v>
      </c>
      <c r="B488" s="335" t="s">
        <v>466</v>
      </c>
      <c r="C488" s="300" t="s">
        <v>14</v>
      </c>
      <c r="D488" s="285"/>
      <c r="E488" s="286"/>
      <c r="F488" s="289" t="str">
        <f>IF(ISNUMBER(C488),IF(OR(AND(ISBLANK(D488),ISBLANK(E488)),AND(D488="No",ISBLANK(E488))),"",IF(AND(ISBLANK(D488),ISNUMBER(E488)),Lookup!$C$11,IF(AND(D488="Yes",ISBLANK(E488)),Lookup!$C$12,IF(AND(D488="Yes",E488&gt;=C488),Lookup!$C$7,IF(AND(D488="No",E488&gt;=C488),Lookup!$C$8,IF(AND(D488="Yes",E488&lt;C488),Lookup!$C$9,IF(AND(D488="No",E488&lt;C488),Lookup!$C$10,"UnknownCase"))))))),Lookup!$C$13)</f>
        <v>No Medicare Fee Available</v>
      </c>
      <c r="G488" s="300" t="s">
        <v>14</v>
      </c>
      <c r="H488" s="285"/>
      <c r="I488" s="286"/>
      <c r="J488" s="284" t="str">
        <f>IF(ISNUMBER(G488),IF(OR(AND(ISBLANK(H488),ISBLANK(I488)),AND(H488="No",ISBLANK(I488))),"",IF(AND(ISBLANK(H488),ISNUMBER(I488)),Lookup!$C$11,IF(AND(H488="Yes",ISBLANK(I488)),Lookup!$C$12,IF(AND(H488="Yes",I488&gt;=G488),Lookup!$C$7,IF(AND(H488="No",I488&gt;=G488),Lookup!$C$8,IF(AND(H488="Yes",I488&lt;G488),Lookup!$C$9,IF(AND(H488="No",I488&lt;G488),Lookup!$C$10,"UnknownCase"))))))),Lookup!$C$13)</f>
        <v>No Medicare Fee Available</v>
      </c>
      <c r="L488" s="300" t="s">
        <v>14</v>
      </c>
      <c r="M488" s="286"/>
      <c r="N488" s="7" t="str">
        <f>IF(ISNUMBER(L488),IF(ISBLANK(M488),"",IF(M488&gt;=L488,Lookup!$C$14,Lookup!$C$15)),Lookup!$C$13)</f>
        <v>No Medicare Fee Available</v>
      </c>
      <c r="O488" s="300" t="s">
        <v>14</v>
      </c>
      <c r="P488" s="286"/>
      <c r="Q488" s="284" t="str">
        <f>IF(ISNUMBER(O488),IF(ISBLANK(P488),"",IF(P488&gt;=O488,Lookup!$C$14,Lookup!$C$15)),Lookup!$C$13)</f>
        <v>No Medicare Fee Available</v>
      </c>
    </row>
    <row r="489" spans="1:17" ht="24" x14ac:dyDescent="0.3">
      <c r="A489" s="333" t="s">
        <v>467</v>
      </c>
      <c r="B489" s="335" t="s">
        <v>468</v>
      </c>
      <c r="C489" s="300" t="s">
        <v>14</v>
      </c>
      <c r="D489" s="285"/>
      <c r="E489" s="286"/>
      <c r="F489" s="289" t="str">
        <f>IF(ISNUMBER(C489),IF(OR(AND(ISBLANK(D489),ISBLANK(E489)),AND(D489="No",ISBLANK(E489))),"",IF(AND(ISBLANK(D489),ISNUMBER(E489)),Lookup!$C$11,IF(AND(D489="Yes",ISBLANK(E489)),Lookup!$C$12,IF(AND(D489="Yes",E489&gt;=C489),Lookup!$C$7,IF(AND(D489="No",E489&gt;=C489),Lookup!$C$8,IF(AND(D489="Yes",E489&lt;C489),Lookup!$C$9,IF(AND(D489="No",E489&lt;C489),Lookup!$C$10,"UnknownCase"))))))),Lookup!$C$13)</f>
        <v>No Medicare Fee Available</v>
      </c>
      <c r="G489" s="300" t="s">
        <v>14</v>
      </c>
      <c r="H489" s="285"/>
      <c r="I489" s="286"/>
      <c r="J489" s="298" t="str">
        <f>IF(ISNUMBER(G489),IF(OR(AND(ISBLANK(H489),ISBLANK(I489)),AND(H489="No",ISBLANK(I489))),"",IF(AND(ISBLANK(H489),ISNUMBER(I489)),Lookup!$C$11,IF(AND(H489="Yes",ISBLANK(I489)),Lookup!$C$12,IF(AND(H489="Yes",I489&gt;=G489),Lookup!$C$7,IF(AND(H489="No",I489&gt;=G489),Lookup!$C$8,IF(AND(H489="Yes",I489&lt;G489),Lookup!$C$9,IF(AND(H489="No",I489&lt;G489),Lookup!$C$10,"UnknownCase"))))))),Lookup!$C$13)</f>
        <v>No Medicare Fee Available</v>
      </c>
      <c r="L489" s="300" t="s">
        <v>14</v>
      </c>
      <c r="M489" s="286"/>
      <c r="N489" s="297" t="str">
        <f>IF(ISNUMBER(L489),IF(ISBLANK(M489),"",IF(M489&gt;=L489,Lookup!$C$14,Lookup!$C$15)),Lookup!$C$13)</f>
        <v>No Medicare Fee Available</v>
      </c>
      <c r="O489" s="300" t="s">
        <v>14</v>
      </c>
      <c r="P489" s="286"/>
      <c r="Q489" s="298" t="str">
        <f>IF(ISNUMBER(O489),IF(ISBLANK(P489),"",IF(P489&gt;=O489,Lookup!$C$14,Lookup!$C$15)),Lookup!$C$13)</f>
        <v>No Medicare Fee Available</v>
      </c>
    </row>
  </sheetData>
  <sheetProtection formatColumns="0" formatRows="0"/>
  <autoFilter ref="A3:Q489" xr:uid="{86D856C3-A497-4E54-AF29-63C6D2EF43E4}">
    <sortState xmlns:xlrd2="http://schemas.microsoft.com/office/spreadsheetml/2017/richdata2" ref="A4:Q489">
      <sortCondition ref="A3"/>
    </sortState>
  </autoFilter>
  <mergeCells count="6">
    <mergeCell ref="C1:J1"/>
    <mergeCell ref="C2:F2"/>
    <mergeCell ref="G2:J2"/>
    <mergeCell ref="L1:Q1"/>
    <mergeCell ref="L2:N2"/>
    <mergeCell ref="O2:Q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ED9FB50-4DD7-4994-A7C7-393996A72E0F}">
          <x14:formula1>
            <xm:f>Lookup!$B$22:$B$25</xm:f>
          </x14:formula1>
          <xm:sqref>B1</xm:sqref>
        </x14:dataValidation>
        <x14:dataValidation type="list" allowBlank="1" showInputMessage="1" showErrorMessage="1" xr:uid="{D8FC9AD2-5F85-4B93-A801-D2E9F7B163C8}">
          <x14:formula1>
            <xm:f>Lookup!$B$2:$B$3</xm:f>
          </x14:formula1>
          <xm:sqref>H4:H116 D4:D116 H119:H489 D119:D489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172C2-DABD-4154-8C67-D09A9DA7319F}">
  <sheetPr codeName="Sheet4"/>
  <dimension ref="A1:L203"/>
  <sheetViews>
    <sheetView topLeftCell="B1" zoomScaleNormal="100" workbookViewId="0">
      <pane ySplit="5" topLeftCell="A28" activePane="bottomLeft" state="frozen"/>
      <selection pane="bottomLeft" activeCell="B23" sqref="B23"/>
    </sheetView>
  </sheetViews>
  <sheetFormatPr defaultRowHeight="14.4" x14ac:dyDescent="0.3"/>
  <cols>
    <col min="1" max="1" width="40.44140625" customWidth="1"/>
    <col min="2" max="2" width="31.33203125" customWidth="1"/>
    <col min="3" max="3" width="22.44140625" customWidth="1"/>
    <col min="4" max="4" width="13.5546875" customWidth="1"/>
    <col min="5" max="5" width="16.33203125" customWidth="1"/>
    <col min="6" max="6" width="16.5546875" customWidth="1"/>
    <col min="7" max="7" width="22.44140625" customWidth="1"/>
    <col min="8" max="8" width="19.44140625" customWidth="1"/>
    <col min="9" max="9" width="17.33203125" customWidth="1"/>
    <col min="10" max="10" width="16.5546875" customWidth="1"/>
    <col min="11" max="11" width="15.33203125" customWidth="1"/>
    <col min="12" max="12" width="22.44140625" customWidth="1"/>
  </cols>
  <sheetData>
    <row r="1" spans="1:12" ht="18" thickBot="1" x14ac:dyDescent="0.35">
      <c r="A1" s="129" t="s">
        <v>87</v>
      </c>
      <c r="B1" s="135"/>
    </row>
    <row r="2" spans="1:12" ht="74.7" customHeight="1" thickBot="1" x14ac:dyDescent="0.35">
      <c r="A2" s="85"/>
      <c r="B2" s="85"/>
      <c r="C2" s="85"/>
      <c r="D2" s="85"/>
      <c r="E2" s="195" t="s">
        <v>469</v>
      </c>
      <c r="F2" s="196">
        <f>SUM($F$6:$F$1048576)</f>
        <v>0</v>
      </c>
      <c r="G2" s="85"/>
      <c r="H2" s="85"/>
      <c r="I2" s="85"/>
      <c r="J2" s="195" t="s">
        <v>470</v>
      </c>
      <c r="K2" s="196">
        <f>SUM($K$6:$K$1048576)</f>
        <v>0</v>
      </c>
      <c r="L2" s="85"/>
    </row>
    <row r="3" spans="1:12" ht="15" thickBot="1" x14ac:dyDescent="0.35">
      <c r="C3" s="350"/>
      <c r="D3" s="350"/>
      <c r="E3" s="350">
        <v>2024</v>
      </c>
      <c r="F3" s="350"/>
      <c r="G3" s="350"/>
      <c r="H3" s="350"/>
      <c r="I3" s="350"/>
      <c r="J3" s="350">
        <v>2024</v>
      </c>
      <c r="K3" s="350"/>
      <c r="L3" s="350"/>
    </row>
    <row r="4" spans="1:12" ht="18" thickBot="1" x14ac:dyDescent="0.35">
      <c r="A4" s="177"/>
      <c r="B4" s="178"/>
      <c r="C4" s="351"/>
      <c r="D4" s="352"/>
      <c r="E4" s="352" t="s">
        <v>88</v>
      </c>
      <c r="F4" s="352"/>
      <c r="G4" s="353"/>
      <c r="H4" s="354"/>
      <c r="I4" s="352"/>
      <c r="J4" s="352" t="s">
        <v>89</v>
      </c>
      <c r="K4" s="352"/>
      <c r="L4" s="353"/>
    </row>
    <row r="5" spans="1:12" ht="51.6" customHeight="1" x14ac:dyDescent="0.3">
      <c r="A5" s="15" t="s">
        <v>471</v>
      </c>
      <c r="B5" s="16" t="s">
        <v>93</v>
      </c>
      <c r="C5" s="8" t="s">
        <v>94</v>
      </c>
      <c r="D5" s="8" t="s">
        <v>472</v>
      </c>
      <c r="E5" s="8" t="s">
        <v>473</v>
      </c>
      <c r="F5" s="8" t="s">
        <v>474</v>
      </c>
      <c r="G5" s="8" t="s">
        <v>475</v>
      </c>
      <c r="H5" s="8" t="s">
        <v>94</v>
      </c>
      <c r="I5" s="8" t="s">
        <v>476</v>
      </c>
      <c r="J5" s="8" t="s">
        <v>473</v>
      </c>
      <c r="K5" s="8" t="s">
        <v>474</v>
      </c>
      <c r="L5" s="8" t="s">
        <v>477</v>
      </c>
    </row>
    <row r="6" spans="1:12" ht="15.6" x14ac:dyDescent="0.3">
      <c r="A6" s="142"/>
      <c r="B6" s="10" t="str">
        <f>IFERROR(VLOOKUP(A6,'2. Medicare Parity FFS'!$A$4:$G$998,2,0),"")</f>
        <v/>
      </c>
      <c r="C6" s="17" t="str">
        <f>IFERROR(VLOOKUP(A6,'2. Medicare Parity FFS'!$A$4:$G$998,3,0),"")</f>
        <v/>
      </c>
      <c r="D6" s="144"/>
      <c r="E6" s="140"/>
      <c r="F6" s="17">
        <f>IF(ISNUMBER(C6),IF(AND(ISBLANK(D6),ISBLANK(E6)),"",IF(ISBLANK(D6),Lookup!$C$16,IF(D6&gt;=C6,0,(C6-D6)*E6))),0)</f>
        <v>0</v>
      </c>
      <c r="G6" s="133"/>
      <c r="H6" s="17" t="str">
        <f>IFERROR(VLOOKUP(A6,'2. Medicare Parity FFS'!$A$4:$G$998,7,0),"")</f>
        <v/>
      </c>
      <c r="I6" s="144"/>
      <c r="J6" s="140"/>
      <c r="K6" s="17">
        <f>IF(ISNUMBER(H6),IF(AND(ISBLANK(I6),ISBLANK(J6)),"",IF(ISBLANK(I6),Lookup!$C$16,IF(I6&gt;=H6,0,(H6-I6)*J6))),0)</f>
        <v>0</v>
      </c>
      <c r="L6" s="133"/>
    </row>
    <row r="7" spans="1:12" ht="15.6" x14ac:dyDescent="0.3">
      <c r="A7" s="142"/>
      <c r="B7" s="10" t="str">
        <f>IFERROR(VLOOKUP(A7,'2. Medicare Parity FFS'!$A$4:$G$998,2,0),"")</f>
        <v/>
      </c>
      <c r="C7" s="17" t="str">
        <f>IFERROR(VLOOKUP(A7,'2. Medicare Parity FFS'!$A$4:$G$998,3,0),"")</f>
        <v/>
      </c>
      <c r="D7" s="144"/>
      <c r="E7" s="140"/>
      <c r="F7" s="17">
        <f>IF(ISNUMBER(C7),IF(AND(ISBLANK(D7),ISBLANK(E7)),"",IF(ISBLANK(D7),Lookup!$C$16,IF(D7&gt;=C7,0,(C7-D7)*E7))),0)</f>
        <v>0</v>
      </c>
      <c r="G7" s="133"/>
      <c r="H7" s="17" t="str">
        <f>IFERROR(VLOOKUP(A7,'2. Medicare Parity FFS'!$A$4:$G$998,7,0),"")</f>
        <v/>
      </c>
      <c r="I7" s="144"/>
      <c r="J7" s="140"/>
      <c r="K7" s="17">
        <f>IF(ISNUMBER(H7),IF(AND(ISBLANK(I7),ISBLANK(J7)),"",IF(ISBLANK(I7),Lookup!$C$16,IF(I7&gt;=H7,0,(H7-I7)*J7))),0)</f>
        <v>0</v>
      </c>
      <c r="L7" s="133"/>
    </row>
    <row r="8" spans="1:12" ht="15.6" x14ac:dyDescent="0.3">
      <c r="A8" s="141"/>
      <c r="B8" s="10" t="str">
        <f>IFERROR(VLOOKUP(A8,'2. Medicare Parity FFS'!$A$4:$G$998,2,0),"")</f>
        <v/>
      </c>
      <c r="C8" s="17" t="str">
        <f>IFERROR(VLOOKUP(A8,'2. Medicare Parity FFS'!$A$4:$G$998,3,0),"")</f>
        <v/>
      </c>
      <c r="D8" s="144"/>
      <c r="E8" s="140"/>
      <c r="F8" s="17">
        <f>IF(ISNUMBER(C8),IF(AND(ISBLANK(D8),ISBLANK(E8)),"",IF(ISBLANK(D8),Lookup!$C$16,IF(D8&gt;=C8,0,(C8-D8)*E8))),0)</f>
        <v>0</v>
      </c>
      <c r="G8" s="133"/>
      <c r="H8" s="17" t="str">
        <f>IFERROR(VLOOKUP(A8,'2. Medicare Parity FFS'!$A$4:$G$998,7,0),"")</f>
        <v/>
      </c>
      <c r="I8" s="144"/>
      <c r="J8" s="140"/>
      <c r="K8" s="17">
        <f>IF(ISNUMBER(H8),IF(AND(ISBLANK(I8),ISBLANK(J8)),"",IF(ISBLANK(I8),Lookup!$C$16,IF(I8&gt;=H8,0,(H8-I8)*J8))),0)</f>
        <v>0</v>
      </c>
      <c r="L8" s="133"/>
    </row>
    <row r="9" spans="1:12" ht="15.6" x14ac:dyDescent="0.3">
      <c r="A9" s="143"/>
      <c r="B9" s="10" t="str">
        <f>IFERROR(VLOOKUP(A9,'2. Medicare Parity FFS'!$A$4:$G$998,2,0),"")</f>
        <v/>
      </c>
      <c r="C9" s="17" t="str">
        <f>IFERROR(VLOOKUP(A9,'2. Medicare Parity FFS'!$A$4:$G$998,3,0),"")</f>
        <v/>
      </c>
      <c r="D9" s="144"/>
      <c r="E9" s="140"/>
      <c r="F9" s="17">
        <f>IF(ISNUMBER(C9),IF(AND(ISBLANK(D9),ISBLANK(E9)),"",IF(ISBLANK(D9),Lookup!$C$16,IF(D9&gt;=C9,0,(C9-D9)*E9))),0)</f>
        <v>0</v>
      </c>
      <c r="G9" s="133"/>
      <c r="H9" s="17" t="str">
        <f>IFERROR(VLOOKUP(A9,'2. Medicare Parity FFS'!$A$4:$G$998,7,0),"")</f>
        <v/>
      </c>
      <c r="I9" s="144"/>
      <c r="J9" s="140"/>
      <c r="K9" s="17">
        <f>IF(ISNUMBER(H9),IF(AND(ISBLANK(I9),ISBLANK(J9)),"",IF(ISBLANK(I9),Lookup!$C$16,IF(I9&gt;=H9,0,(H9-I9)*J9))),0)</f>
        <v>0</v>
      </c>
      <c r="L9" s="133"/>
    </row>
    <row r="10" spans="1:12" ht="15.6" x14ac:dyDescent="0.3">
      <c r="A10" s="143"/>
      <c r="B10" s="10" t="str">
        <f>IFERROR(VLOOKUP(A10,'2. Medicare Parity FFS'!$A$4:$G$998,2,0),"")</f>
        <v/>
      </c>
      <c r="C10" s="17" t="str">
        <f>IFERROR(VLOOKUP(A10,'2. Medicare Parity FFS'!$A$4:$G$998,3,0),"")</f>
        <v/>
      </c>
      <c r="D10" s="144"/>
      <c r="E10" s="140"/>
      <c r="F10" s="17">
        <f>IF(ISNUMBER(C10),IF(AND(ISBLANK(D10),ISBLANK(E10)),"",IF(ISBLANK(D10),Lookup!$C$16,IF(D10&gt;=C10,0,(C10-D10)*E10))),0)</f>
        <v>0</v>
      </c>
      <c r="G10" s="133"/>
      <c r="H10" s="17" t="str">
        <f>IFERROR(VLOOKUP(A10,'2. Medicare Parity FFS'!$A$4:$G$998,7,0),"")</f>
        <v/>
      </c>
      <c r="I10" s="144"/>
      <c r="J10" s="140"/>
      <c r="K10" s="17">
        <f>IF(ISNUMBER(H10),IF(AND(ISBLANK(I10),ISBLANK(J10)),"",IF(ISBLANK(I10),Lookup!$C$16,IF(I10&gt;=H10,0,(H10-I10)*J10))),0)</f>
        <v>0</v>
      </c>
      <c r="L10" s="133"/>
    </row>
    <row r="11" spans="1:12" ht="15.6" x14ac:dyDescent="0.3">
      <c r="A11" s="143"/>
      <c r="B11" s="10" t="str">
        <f>IFERROR(VLOOKUP(A11,'2. Medicare Parity FFS'!$A$4:$G$998,2,0),"")</f>
        <v/>
      </c>
      <c r="C11" s="17" t="str">
        <f>IFERROR(VLOOKUP(A11,'2. Medicare Parity FFS'!$A$4:$G$998,3,0),"")</f>
        <v/>
      </c>
      <c r="D11" s="144"/>
      <c r="E11" s="140"/>
      <c r="F11" s="17">
        <f>IF(ISNUMBER(C11),IF(AND(ISBLANK(D11),ISBLANK(E11)),"",IF(ISBLANK(D11),Lookup!$C$16,IF(D11&gt;=C11,0,(C11-D11)*E11))),0)</f>
        <v>0</v>
      </c>
      <c r="G11" s="133"/>
      <c r="H11" s="17" t="str">
        <f>IFERROR(VLOOKUP(A11,'2. Medicare Parity FFS'!$A$4:$G$998,7,0),"")</f>
        <v/>
      </c>
      <c r="I11" s="144"/>
      <c r="J11" s="140"/>
      <c r="K11" s="17">
        <f>IF(ISNUMBER(H11),IF(AND(ISBLANK(I11),ISBLANK(J11)),"",IF(ISBLANK(I11),Lookup!$C$16,IF(I11&gt;=H11,0,(H11-I11)*J11))),0)</f>
        <v>0</v>
      </c>
      <c r="L11" s="133"/>
    </row>
    <row r="12" spans="1:12" ht="15.6" x14ac:dyDescent="0.3">
      <c r="A12" s="143"/>
      <c r="B12" s="10" t="str">
        <f>IFERROR(VLOOKUP(A12,'2. Medicare Parity FFS'!$A$4:$G$998,2,0),"")</f>
        <v/>
      </c>
      <c r="C12" s="17" t="str">
        <f>IFERROR(VLOOKUP(A12,'2. Medicare Parity FFS'!$A$4:$G$998,3,0),"")</f>
        <v/>
      </c>
      <c r="D12" s="144"/>
      <c r="E12" s="140"/>
      <c r="F12" s="17">
        <f>IF(ISNUMBER(C12),IF(AND(ISBLANK(D12),ISBLANK(E12)),"",IF(ISBLANK(D12),Lookup!$C$16,IF(D12&gt;=C12,0,(C12-D12)*E12))),0)</f>
        <v>0</v>
      </c>
      <c r="G12" s="133"/>
      <c r="H12" s="17" t="str">
        <f>IFERROR(VLOOKUP(A12,'2. Medicare Parity FFS'!$A$4:$G$998,7,0),"")</f>
        <v/>
      </c>
      <c r="I12" s="144"/>
      <c r="J12" s="140"/>
      <c r="K12" s="17">
        <f>IF(ISNUMBER(H12),IF(AND(ISBLANK(I12),ISBLANK(J12)),"",IF(ISBLANK(I12),Lookup!$C$16,IF(I12&gt;=H12,0,(H12-I12)*J12))),0)</f>
        <v>0</v>
      </c>
      <c r="L12" s="133"/>
    </row>
    <row r="13" spans="1:12" ht="15.6" x14ac:dyDescent="0.3">
      <c r="A13" s="143"/>
      <c r="B13" s="10" t="str">
        <f>IFERROR(VLOOKUP(A13,'2. Medicare Parity FFS'!$A$4:$G$998,2,0),"")</f>
        <v/>
      </c>
      <c r="C13" s="17" t="str">
        <f>IFERROR(VLOOKUP(A13,'2. Medicare Parity FFS'!$A$4:$G$998,3,0),"")</f>
        <v/>
      </c>
      <c r="D13" s="144"/>
      <c r="E13" s="140"/>
      <c r="F13" s="17">
        <f>IF(ISNUMBER(C13),IF(AND(ISBLANK(D13),ISBLANK(E13)),"",IF(ISBLANK(D13),Lookup!$C$16,IF(D13&gt;=C13,0,(C13-D13)*E13))),0)</f>
        <v>0</v>
      </c>
      <c r="G13" s="133"/>
      <c r="H13" s="17" t="str">
        <f>IFERROR(VLOOKUP(A13,'2. Medicare Parity FFS'!$A$4:$G$998,7,0),"")</f>
        <v/>
      </c>
      <c r="I13" s="144"/>
      <c r="J13" s="140"/>
      <c r="K13" s="17">
        <f>IF(ISNUMBER(H13),IF(AND(ISBLANK(I13),ISBLANK(J13)),"",IF(ISBLANK(I13),Lookup!$C$16,IF(I13&gt;=H13,0,(H13-I13)*J13))),0)</f>
        <v>0</v>
      </c>
      <c r="L13" s="133"/>
    </row>
    <row r="14" spans="1:12" ht="15.6" x14ac:dyDescent="0.3">
      <c r="A14" s="143"/>
      <c r="B14" s="10" t="str">
        <f>IFERROR(VLOOKUP(A14,'2. Medicare Parity FFS'!$A$4:$G$998,2,0),"")</f>
        <v/>
      </c>
      <c r="C14" s="17" t="str">
        <f>IFERROR(VLOOKUP(A14,'2. Medicare Parity FFS'!$A$4:$G$998,3,0),"")</f>
        <v/>
      </c>
      <c r="D14" s="144"/>
      <c r="E14" s="140"/>
      <c r="F14" s="17">
        <f>IF(ISNUMBER(C14),IF(AND(ISBLANK(D14),ISBLANK(E14)),"",IF(ISBLANK(D14),Lookup!$C$16,IF(D14&gt;=C14,0,(C14-D14)*E14))),0)</f>
        <v>0</v>
      </c>
      <c r="G14" s="133"/>
      <c r="H14" s="17" t="str">
        <f>IFERROR(VLOOKUP(A14,'2. Medicare Parity FFS'!$A$4:$G$998,7,0),"")</f>
        <v/>
      </c>
      <c r="I14" s="144"/>
      <c r="J14" s="140"/>
      <c r="K14" s="17">
        <f>IF(ISNUMBER(H14),IF(AND(ISBLANK(I14),ISBLANK(J14)),"",IF(ISBLANK(I14),Lookup!$C$16,IF(I14&gt;=H14,0,(H14-I14)*J14))),0)</f>
        <v>0</v>
      </c>
      <c r="L14" s="133"/>
    </row>
    <row r="15" spans="1:12" ht="15.6" x14ac:dyDescent="0.3">
      <c r="A15" s="143"/>
      <c r="B15" s="10" t="str">
        <f>IFERROR(VLOOKUP(A15,'2. Medicare Parity FFS'!$A$4:$G$998,2,0),"")</f>
        <v/>
      </c>
      <c r="C15" s="17" t="str">
        <f>IFERROR(VLOOKUP(A15,'2. Medicare Parity FFS'!$A$4:$G$998,3,0),"")</f>
        <v/>
      </c>
      <c r="D15" s="144"/>
      <c r="E15" s="140"/>
      <c r="F15" s="17">
        <f>IF(ISNUMBER(C15),IF(AND(ISBLANK(D15),ISBLANK(E15)),"",IF(ISBLANK(D15),Lookup!$C$16,IF(D15&gt;=C15,0,(C15-D15)*E15))),0)</f>
        <v>0</v>
      </c>
      <c r="G15" s="133"/>
      <c r="H15" s="17" t="str">
        <f>IFERROR(VLOOKUP(A15,'2. Medicare Parity FFS'!$A$4:$G$998,7,0),"")</f>
        <v/>
      </c>
      <c r="I15" s="144"/>
      <c r="J15" s="140"/>
      <c r="K15" s="17">
        <f>IF(ISNUMBER(H15),IF(AND(ISBLANK(I15),ISBLANK(J15)),"",IF(ISBLANK(I15),Lookup!$C$16,IF(I15&gt;=H15,0,(H15-I15)*J15))),0)</f>
        <v>0</v>
      </c>
      <c r="L15" s="133"/>
    </row>
    <row r="16" spans="1:12" ht="15.6" x14ac:dyDescent="0.3">
      <c r="A16" s="143"/>
      <c r="B16" s="10" t="str">
        <f>IFERROR(VLOOKUP(A16,'2. Medicare Parity FFS'!$A$4:$G$998,2,0),"")</f>
        <v/>
      </c>
      <c r="C16" s="17" t="str">
        <f>IFERROR(VLOOKUP(A16,'2. Medicare Parity FFS'!$A$4:$G$998,3,0),"")</f>
        <v/>
      </c>
      <c r="D16" s="144"/>
      <c r="E16" s="140"/>
      <c r="F16" s="17">
        <f>IF(ISNUMBER(C16),IF(AND(ISBLANK(D16),ISBLANK(E16)),"",IF(ISBLANK(D16),Lookup!$C$16,IF(D16&gt;=C16,0,(C16-D16)*E16))),0)</f>
        <v>0</v>
      </c>
      <c r="G16" s="133"/>
      <c r="H16" s="17" t="str">
        <f>IFERROR(VLOOKUP(A16,'2. Medicare Parity FFS'!$A$4:$G$998,7,0),"")</f>
        <v/>
      </c>
      <c r="I16" s="144"/>
      <c r="J16" s="140"/>
      <c r="K16" s="17">
        <f>IF(ISNUMBER(H16),IF(AND(ISBLANK(I16),ISBLANK(J16)),"",IF(ISBLANK(I16),Lookup!$C$16,IF(I16&gt;=H16,0,(H16-I16)*J16))),0)</f>
        <v>0</v>
      </c>
      <c r="L16" s="133"/>
    </row>
    <row r="17" spans="1:12" ht="15.6" x14ac:dyDescent="0.3">
      <c r="A17" s="143"/>
      <c r="B17" s="10" t="str">
        <f>IFERROR(VLOOKUP(A17,'2. Medicare Parity FFS'!$A$4:$G$998,2,0),"")</f>
        <v/>
      </c>
      <c r="C17" s="17" t="str">
        <f>IFERROR(VLOOKUP(A17,'2. Medicare Parity FFS'!$A$4:$G$998,3,0),"")</f>
        <v/>
      </c>
      <c r="D17" s="144"/>
      <c r="E17" s="140"/>
      <c r="F17" s="17">
        <f>IF(ISNUMBER(C17),IF(AND(ISBLANK(D17),ISBLANK(E17)),"",IF(ISBLANK(D17),Lookup!$C$16,IF(D17&gt;=C17,0,(C17-D17)*E17))),0)</f>
        <v>0</v>
      </c>
      <c r="G17" s="133"/>
      <c r="H17" s="17" t="str">
        <f>IFERROR(VLOOKUP(A17,'2. Medicare Parity FFS'!$A$4:$G$998,7,0),"")</f>
        <v/>
      </c>
      <c r="I17" s="144"/>
      <c r="J17" s="140"/>
      <c r="K17" s="17">
        <f>IF(ISNUMBER(H17),IF(AND(ISBLANK(I17),ISBLANK(J17)),"",IF(ISBLANK(I17),Lookup!$C$16,IF(I17&gt;=H17,0,(H17-I17)*J17))),0)</f>
        <v>0</v>
      </c>
      <c r="L17" s="133"/>
    </row>
    <row r="18" spans="1:12" ht="15.6" x14ac:dyDescent="0.3">
      <c r="A18" s="143"/>
      <c r="B18" s="10" t="str">
        <f>IFERROR(VLOOKUP(A18,'2. Medicare Parity FFS'!$A$4:$G$998,2,0),"")</f>
        <v/>
      </c>
      <c r="C18" s="17" t="str">
        <f>IFERROR(VLOOKUP(A18,'2. Medicare Parity FFS'!$A$4:$G$998,3,0),"")</f>
        <v/>
      </c>
      <c r="D18" s="144"/>
      <c r="E18" s="140"/>
      <c r="F18" s="17">
        <f>IF(ISNUMBER(C18),IF(AND(ISBLANK(D18),ISBLANK(E18)),"",IF(ISBLANK(D18),Lookup!$C$16,IF(D18&gt;=C18,0,(C18-D18)*E18))),0)</f>
        <v>0</v>
      </c>
      <c r="G18" s="133"/>
      <c r="H18" s="17" t="str">
        <f>IFERROR(VLOOKUP(A18,'2. Medicare Parity FFS'!$A$4:$G$998,7,0),"")</f>
        <v/>
      </c>
      <c r="I18" s="144"/>
      <c r="J18" s="140"/>
      <c r="K18" s="17">
        <f>IF(ISNUMBER(H18),IF(AND(ISBLANK(I18),ISBLANK(J18)),"",IF(ISBLANK(I18),Lookup!$C$16,IF(I18&gt;=H18,0,(H18-I18)*J18))),0)</f>
        <v>0</v>
      </c>
      <c r="L18" s="133"/>
    </row>
    <row r="19" spans="1:12" ht="15.6" x14ac:dyDescent="0.3">
      <c r="A19" s="143"/>
      <c r="B19" s="10" t="str">
        <f>IFERROR(VLOOKUP(A19,'2. Medicare Parity FFS'!$A$4:$G$998,2,0),"")</f>
        <v/>
      </c>
      <c r="C19" s="17" t="str">
        <f>IFERROR(VLOOKUP(A19,'2. Medicare Parity FFS'!$A$4:$G$998,3,0),"")</f>
        <v/>
      </c>
      <c r="D19" s="144"/>
      <c r="E19" s="140"/>
      <c r="F19" s="17">
        <f>IF(ISNUMBER(C19),IF(AND(ISBLANK(D19),ISBLANK(E19)),"",IF(ISBLANK(D19),Lookup!$C$16,IF(D19&gt;=C19,0,(C19-D19)*E19))),0)</f>
        <v>0</v>
      </c>
      <c r="G19" s="133"/>
      <c r="H19" s="17" t="str">
        <f>IFERROR(VLOOKUP(A19,'2. Medicare Parity FFS'!$A$4:$G$998,7,0),"")</f>
        <v/>
      </c>
      <c r="I19" s="144"/>
      <c r="J19" s="140"/>
      <c r="K19" s="17">
        <f>IF(ISNUMBER(H19),IF(AND(ISBLANK(I19),ISBLANK(J19)),"",IF(ISBLANK(I19),Lookup!$C$16,IF(I19&gt;=H19,0,(H19-I19)*J19))),0)</f>
        <v>0</v>
      </c>
      <c r="L19" s="133"/>
    </row>
    <row r="20" spans="1:12" ht="15.6" x14ac:dyDescent="0.3">
      <c r="A20" s="143"/>
      <c r="B20" s="10" t="str">
        <f>IFERROR(VLOOKUP(A20,'2. Medicare Parity FFS'!$A$4:$G$998,2,0),"")</f>
        <v/>
      </c>
      <c r="C20" s="17" t="str">
        <f>IFERROR(VLOOKUP(A20,'2. Medicare Parity FFS'!$A$4:$G$998,3,0),"")</f>
        <v/>
      </c>
      <c r="D20" s="144"/>
      <c r="E20" s="140"/>
      <c r="F20" s="17">
        <f>IF(ISNUMBER(C20),IF(AND(ISBLANK(D20),ISBLANK(E20)),"",IF(ISBLANK(D20),Lookup!$C$16,IF(D20&gt;=C20,0,(C20-D20)*E20))),0)</f>
        <v>0</v>
      </c>
      <c r="G20" s="133"/>
      <c r="H20" s="17" t="str">
        <f>IFERROR(VLOOKUP(A20,'2. Medicare Parity FFS'!$A$4:$G$998,7,0),"")</f>
        <v/>
      </c>
      <c r="I20" s="144"/>
      <c r="J20" s="140"/>
      <c r="K20" s="17">
        <f>IF(ISNUMBER(H20),IF(AND(ISBLANK(I20),ISBLANK(J20)),"",IF(ISBLANK(I20),Lookup!$C$16,IF(I20&gt;=H20,0,(H20-I20)*J20))),0)</f>
        <v>0</v>
      </c>
      <c r="L20" s="133"/>
    </row>
    <row r="21" spans="1:12" ht="15.6" x14ac:dyDescent="0.3">
      <c r="A21" s="143"/>
      <c r="B21" s="10" t="str">
        <f>IFERROR(VLOOKUP(A21,'2. Medicare Parity FFS'!$A$4:$G$998,2,0),"")</f>
        <v/>
      </c>
      <c r="C21" s="17" t="str">
        <f>IFERROR(VLOOKUP(A21,'2. Medicare Parity FFS'!$A$4:$G$998,3,0),"")</f>
        <v/>
      </c>
      <c r="D21" s="144"/>
      <c r="E21" s="140"/>
      <c r="F21" s="17">
        <f>IF(ISNUMBER(C21),IF(AND(ISBLANK(D21),ISBLANK(E21)),"",IF(ISBLANK(D21),Lookup!$C$16,IF(D21&gt;=C21,0,(C21-D21)*E21))),0)</f>
        <v>0</v>
      </c>
      <c r="G21" s="133"/>
      <c r="H21" s="17" t="str">
        <f>IFERROR(VLOOKUP(A21,'2. Medicare Parity FFS'!$A$4:$G$998,7,0),"")</f>
        <v/>
      </c>
      <c r="I21" s="144"/>
      <c r="J21" s="140"/>
      <c r="K21" s="17">
        <f>IF(ISNUMBER(H21),IF(AND(ISBLANK(I21),ISBLANK(J21)),"",IF(ISBLANK(I21),Lookup!$C$16,IF(I21&gt;=H21,0,(H21-I21)*J21))),0)</f>
        <v>0</v>
      </c>
      <c r="L21" s="133"/>
    </row>
    <row r="22" spans="1:12" ht="15.6" x14ac:dyDescent="0.3">
      <c r="A22" s="143"/>
      <c r="B22" s="10" t="str">
        <f>IFERROR(VLOOKUP(A22,'2. Medicare Parity FFS'!$A$4:$G$998,2,0),"")</f>
        <v/>
      </c>
      <c r="C22" s="17" t="str">
        <f>IFERROR(VLOOKUP(A22,'2. Medicare Parity FFS'!$A$4:$G$998,3,0),"")</f>
        <v/>
      </c>
      <c r="D22" s="144"/>
      <c r="E22" s="140"/>
      <c r="F22" s="17">
        <f>IF(ISNUMBER(C22),IF(AND(ISBLANK(D22),ISBLANK(E22)),"",IF(ISBLANK(D22),Lookup!$C$16,IF(D22&gt;=C22,0,(C22-D22)*E22))),0)</f>
        <v>0</v>
      </c>
      <c r="G22" s="133"/>
      <c r="H22" s="17" t="str">
        <f>IFERROR(VLOOKUP(A22,'2. Medicare Parity FFS'!$A$4:$G$998,7,0),"")</f>
        <v/>
      </c>
      <c r="I22" s="144"/>
      <c r="J22" s="140"/>
      <c r="K22" s="17">
        <f>IF(ISNUMBER(H22),IF(AND(ISBLANK(I22),ISBLANK(J22)),"",IF(ISBLANK(I22),Lookup!$C$16,IF(I22&gt;=H22,0,(H22-I22)*J22))),0)</f>
        <v>0</v>
      </c>
      <c r="L22" s="133"/>
    </row>
    <row r="23" spans="1:12" ht="15.6" x14ac:dyDescent="0.3">
      <c r="A23" s="143"/>
      <c r="B23" s="10" t="str">
        <f>IFERROR(VLOOKUP(A23,'2. Medicare Parity FFS'!$A$4:$G$998,2,0),"")</f>
        <v/>
      </c>
      <c r="C23" s="17" t="str">
        <f>IFERROR(VLOOKUP(A23,'2. Medicare Parity FFS'!$A$4:$G$998,3,0),"")</f>
        <v/>
      </c>
      <c r="D23" s="144"/>
      <c r="E23" s="140"/>
      <c r="F23" s="17">
        <f>IF(ISNUMBER(C23),IF(AND(ISBLANK(D23),ISBLANK(E23)),"",IF(ISBLANK(D23),Lookup!$C$16,IF(D23&gt;=C23,0,(C23-D23)*E23))),0)</f>
        <v>0</v>
      </c>
      <c r="G23" s="133"/>
      <c r="H23" s="17" t="str">
        <f>IFERROR(VLOOKUP(A23,'2. Medicare Parity FFS'!$A$4:$G$998,7,0),"")</f>
        <v/>
      </c>
      <c r="I23" s="144"/>
      <c r="J23" s="140"/>
      <c r="K23" s="17">
        <f>IF(ISNUMBER(H23),IF(AND(ISBLANK(I23),ISBLANK(J23)),"",IF(ISBLANK(I23),Lookup!$C$16,IF(I23&gt;=H23,0,(H23-I23)*J23))),0)</f>
        <v>0</v>
      </c>
      <c r="L23" s="133"/>
    </row>
    <row r="24" spans="1:12" ht="15.6" x14ac:dyDescent="0.3">
      <c r="A24" s="143"/>
      <c r="B24" s="10" t="str">
        <f>IFERROR(VLOOKUP(A24,'2. Medicare Parity FFS'!$A$4:$G$998,2,0),"")</f>
        <v/>
      </c>
      <c r="C24" s="17" t="str">
        <f>IFERROR(VLOOKUP(A24,'2. Medicare Parity FFS'!$A$4:$G$998,3,0),"")</f>
        <v/>
      </c>
      <c r="D24" s="144"/>
      <c r="E24" s="140"/>
      <c r="F24" s="17">
        <f>IF(ISNUMBER(C24),IF(AND(ISBLANK(D24),ISBLANK(E24)),"",IF(ISBLANK(D24),Lookup!$C$16,IF(D24&gt;=C24,0,(C24-D24)*E24))),0)</f>
        <v>0</v>
      </c>
      <c r="G24" s="133"/>
      <c r="H24" s="17" t="str">
        <f>IFERROR(VLOOKUP(A24,'2. Medicare Parity FFS'!$A$4:$G$998,7,0),"")</f>
        <v/>
      </c>
      <c r="I24" s="144"/>
      <c r="J24" s="140"/>
      <c r="K24" s="17">
        <f>IF(ISNUMBER(H24),IF(AND(ISBLANK(I24),ISBLANK(J24)),"",IF(ISBLANK(I24),Lookup!$C$16,IF(I24&gt;=H24,0,(H24-I24)*J24))),0)</f>
        <v>0</v>
      </c>
      <c r="L24" s="133"/>
    </row>
    <row r="25" spans="1:12" ht="15.6" x14ac:dyDescent="0.3">
      <c r="A25" s="143"/>
      <c r="B25" s="10" t="str">
        <f>IFERROR(VLOOKUP(A25,'2. Medicare Parity FFS'!$A$4:$G$998,2,0),"")</f>
        <v/>
      </c>
      <c r="C25" s="17" t="str">
        <f>IFERROR(VLOOKUP(A25,'2. Medicare Parity FFS'!$A$4:$G$998,3,0),"")</f>
        <v/>
      </c>
      <c r="D25" s="144"/>
      <c r="E25" s="140"/>
      <c r="F25" s="17">
        <f>IF(ISNUMBER(C25),IF(AND(ISBLANK(D25),ISBLANK(E25)),"",IF(ISBLANK(D25),Lookup!$C$16,IF(D25&gt;=C25,0,(C25-D25)*E25))),0)</f>
        <v>0</v>
      </c>
      <c r="G25" s="133"/>
      <c r="H25" s="17" t="str">
        <f>IFERROR(VLOOKUP(A25,'2. Medicare Parity FFS'!$A$4:$G$998,7,0),"")</f>
        <v/>
      </c>
      <c r="I25" s="144"/>
      <c r="J25" s="140"/>
      <c r="K25" s="17">
        <f>IF(ISNUMBER(H25),IF(AND(ISBLANK(I25),ISBLANK(J25)),"",IF(ISBLANK(I25),Lookup!$C$16,IF(I25&gt;=H25,0,(H25-I25)*J25))),0)</f>
        <v>0</v>
      </c>
      <c r="L25" s="133"/>
    </row>
    <row r="26" spans="1:12" ht="15.6" x14ac:dyDescent="0.3">
      <c r="A26" s="143"/>
      <c r="B26" s="10" t="str">
        <f>IFERROR(VLOOKUP(A26,'2. Medicare Parity FFS'!$A$4:$G$998,2,0),"")</f>
        <v/>
      </c>
      <c r="C26" s="17" t="str">
        <f>IFERROR(VLOOKUP(A26,'2. Medicare Parity FFS'!$A$4:$G$998,3,0),"")</f>
        <v/>
      </c>
      <c r="D26" s="144"/>
      <c r="E26" s="140"/>
      <c r="F26" s="17">
        <f>IF(ISNUMBER(C26),IF(AND(ISBLANK(D26),ISBLANK(E26)),"",IF(ISBLANK(D26),Lookup!$C$16,IF(D26&gt;=C26,0,(C26-D26)*E26))),0)</f>
        <v>0</v>
      </c>
      <c r="G26" s="133"/>
      <c r="H26" s="17" t="str">
        <f>IFERROR(VLOOKUP(A26,'2. Medicare Parity FFS'!$A$4:$G$998,7,0),"")</f>
        <v/>
      </c>
      <c r="I26" s="144"/>
      <c r="J26" s="140"/>
      <c r="K26" s="17">
        <f>IF(ISNUMBER(H26),IF(AND(ISBLANK(I26),ISBLANK(J26)),"",IF(ISBLANK(I26),Lookup!$C$16,IF(I26&gt;=H26,0,(H26-I26)*J26))),0)</f>
        <v>0</v>
      </c>
      <c r="L26" s="133"/>
    </row>
    <row r="27" spans="1:12" ht="15.6" x14ac:dyDescent="0.3">
      <c r="A27" s="143"/>
      <c r="B27" s="10" t="str">
        <f>IFERROR(VLOOKUP(A27,'2. Medicare Parity FFS'!$A$4:$G$998,2,0),"")</f>
        <v/>
      </c>
      <c r="C27" s="17" t="str">
        <f>IFERROR(VLOOKUP(A27,'2. Medicare Parity FFS'!$A$4:$G$998,3,0),"")</f>
        <v/>
      </c>
      <c r="D27" s="144"/>
      <c r="E27" s="140"/>
      <c r="F27" s="17">
        <f>IF(ISNUMBER(C27),IF(AND(ISBLANK(D27),ISBLANK(E27)),"",IF(ISBLANK(D27),Lookup!$C$16,IF(D27&gt;=C27,0,(C27-D27)*E27))),0)</f>
        <v>0</v>
      </c>
      <c r="G27" s="133"/>
      <c r="H27" s="17" t="str">
        <f>IFERROR(VLOOKUP(A27,'2. Medicare Parity FFS'!$A$4:$G$998,7,0),"")</f>
        <v/>
      </c>
      <c r="I27" s="144"/>
      <c r="J27" s="140"/>
      <c r="K27" s="17">
        <f>IF(ISNUMBER(H27),IF(AND(ISBLANK(I27),ISBLANK(J27)),"",IF(ISBLANK(I27),Lookup!$C$16,IF(I27&gt;=H27,0,(H27-I27)*J27))),0)</f>
        <v>0</v>
      </c>
      <c r="L27" s="133"/>
    </row>
    <row r="28" spans="1:12" ht="15.6" x14ac:dyDescent="0.3">
      <c r="A28" s="143"/>
      <c r="B28" s="10" t="str">
        <f>IFERROR(VLOOKUP(A28,'2. Medicare Parity FFS'!$A$4:$G$998,2,0),"")</f>
        <v/>
      </c>
      <c r="C28" s="17" t="str">
        <f>IFERROR(VLOOKUP(A28,'2. Medicare Parity FFS'!$A$4:$G$998,3,0),"")</f>
        <v/>
      </c>
      <c r="D28" s="144"/>
      <c r="E28" s="140"/>
      <c r="F28" s="17">
        <f>IF(ISNUMBER(C28),IF(AND(ISBLANK(D28),ISBLANK(E28)),"",IF(ISBLANK(D28),Lookup!$C$16,IF(D28&gt;=C28,0,(C28-D28)*E28))),0)</f>
        <v>0</v>
      </c>
      <c r="G28" s="133"/>
      <c r="H28" s="17" t="str">
        <f>IFERROR(VLOOKUP(A28,'2. Medicare Parity FFS'!$A$4:$G$998,7,0),"")</f>
        <v/>
      </c>
      <c r="I28" s="144"/>
      <c r="J28" s="140"/>
      <c r="K28" s="17">
        <f>IF(ISNUMBER(H28),IF(AND(ISBLANK(I28),ISBLANK(J28)),"",IF(ISBLANK(I28),Lookup!$C$16,IF(I28&gt;=H28,0,(H28-I28)*J28))),0)</f>
        <v>0</v>
      </c>
      <c r="L28" s="133"/>
    </row>
    <row r="29" spans="1:12" ht="15.6" x14ac:dyDescent="0.3">
      <c r="A29" s="143"/>
      <c r="B29" s="10" t="str">
        <f>IFERROR(VLOOKUP(A29,'2. Medicare Parity FFS'!$A$4:$G$998,2,0),"")</f>
        <v/>
      </c>
      <c r="C29" s="17" t="str">
        <f>IFERROR(VLOOKUP(A29,'2. Medicare Parity FFS'!$A$4:$G$998,3,0),"")</f>
        <v/>
      </c>
      <c r="D29" s="144"/>
      <c r="E29" s="140"/>
      <c r="F29" s="17">
        <f>IF(ISNUMBER(C29),IF(AND(ISBLANK(D29),ISBLANK(E29)),"",IF(ISBLANK(D29),Lookup!$C$16,IF(D29&gt;=C29,0,(C29-D29)*E29))),0)</f>
        <v>0</v>
      </c>
      <c r="G29" s="133"/>
      <c r="H29" s="17" t="str">
        <f>IFERROR(VLOOKUP(A29,'2. Medicare Parity FFS'!$A$4:$G$998,7,0),"")</f>
        <v/>
      </c>
      <c r="I29" s="144"/>
      <c r="J29" s="140"/>
      <c r="K29" s="17">
        <f>IF(ISNUMBER(H29),IF(AND(ISBLANK(I29),ISBLANK(J29)),"",IF(ISBLANK(I29),Lookup!$C$16,IF(I29&gt;=H29,0,(H29-I29)*J29))),0)</f>
        <v>0</v>
      </c>
      <c r="L29" s="133"/>
    </row>
    <row r="30" spans="1:12" ht="15.6" x14ac:dyDescent="0.3">
      <c r="A30" s="143"/>
      <c r="B30" s="10" t="str">
        <f>IFERROR(VLOOKUP(A30,'2. Medicare Parity FFS'!$A$4:$G$998,2,0),"")</f>
        <v/>
      </c>
      <c r="C30" s="17" t="str">
        <f>IFERROR(VLOOKUP(A30,'2. Medicare Parity FFS'!$A$4:$G$998,3,0),"")</f>
        <v/>
      </c>
      <c r="D30" s="144"/>
      <c r="E30" s="140"/>
      <c r="F30" s="17">
        <f>IF(ISNUMBER(C30),IF(AND(ISBLANK(D30),ISBLANK(E30)),"",IF(ISBLANK(D30),Lookup!$C$16,IF(D30&gt;=C30,0,(C30-D30)*E30))),0)</f>
        <v>0</v>
      </c>
      <c r="G30" s="133"/>
      <c r="H30" s="17" t="str">
        <f>IFERROR(VLOOKUP(A30,'2. Medicare Parity FFS'!$A$4:$G$998,7,0),"")</f>
        <v/>
      </c>
      <c r="I30" s="144"/>
      <c r="J30" s="140"/>
      <c r="K30" s="17">
        <f>IF(ISNUMBER(H30),IF(AND(ISBLANK(I30),ISBLANK(J30)),"",IF(ISBLANK(I30),Lookup!$C$16,IF(I30&gt;=H30,0,(H30-I30)*J30))),0)</f>
        <v>0</v>
      </c>
      <c r="L30" s="133"/>
    </row>
    <row r="31" spans="1:12" ht="15.6" x14ac:dyDescent="0.3">
      <c r="A31" s="143"/>
      <c r="B31" s="10" t="str">
        <f>IFERROR(VLOOKUP(A31,'2. Medicare Parity FFS'!$A$4:$G$998,2,0),"")</f>
        <v/>
      </c>
      <c r="C31" s="17" t="str">
        <f>IFERROR(VLOOKUP(A31,'2. Medicare Parity FFS'!$A$4:$G$998,3,0),"")</f>
        <v/>
      </c>
      <c r="D31" s="144"/>
      <c r="E31" s="140"/>
      <c r="F31" s="17">
        <f>IF(ISNUMBER(C31),IF(AND(ISBLANK(D31),ISBLANK(E31)),"",IF(ISBLANK(D31),Lookup!$C$16,IF(D31&gt;=C31,0,(C31-D31)*E31))),0)</f>
        <v>0</v>
      </c>
      <c r="G31" s="133"/>
      <c r="H31" s="17" t="str">
        <f>IFERROR(VLOOKUP(A31,'2. Medicare Parity FFS'!$A$4:$G$998,7,0),"")</f>
        <v/>
      </c>
      <c r="I31" s="144"/>
      <c r="J31" s="140"/>
      <c r="K31" s="17">
        <f>IF(ISNUMBER(H31),IF(AND(ISBLANK(I31),ISBLANK(J31)),"",IF(ISBLANK(I31),Lookup!$C$16,IF(I31&gt;=H31,0,(H31-I31)*J31))),0)</f>
        <v>0</v>
      </c>
      <c r="L31" s="133"/>
    </row>
    <row r="32" spans="1:12" ht="15.6" x14ac:dyDescent="0.3">
      <c r="A32" s="143"/>
      <c r="B32" s="10" t="str">
        <f>IFERROR(VLOOKUP(A32,'2. Medicare Parity FFS'!$A$4:$G$998,2,0),"")</f>
        <v/>
      </c>
      <c r="C32" s="17" t="str">
        <f>IFERROR(VLOOKUP(A32,'2. Medicare Parity FFS'!$A$4:$G$998,3,0),"")</f>
        <v/>
      </c>
      <c r="D32" s="144"/>
      <c r="E32" s="140"/>
      <c r="F32" s="17">
        <f>IF(ISNUMBER(C32),IF(AND(ISBLANK(D32),ISBLANK(E32)),"",IF(ISBLANK(D32),Lookup!$C$16,IF(D32&gt;=C32,0,(C32-D32)*E32))),0)</f>
        <v>0</v>
      </c>
      <c r="G32" s="133"/>
      <c r="H32" s="17" t="str">
        <f>IFERROR(VLOOKUP(A32,'2. Medicare Parity FFS'!$A$4:$G$998,7,0),"")</f>
        <v/>
      </c>
      <c r="I32" s="144"/>
      <c r="J32" s="140"/>
      <c r="K32" s="17">
        <f>IF(ISNUMBER(H32),IF(AND(ISBLANK(I32),ISBLANK(J32)),"",IF(ISBLANK(I32),Lookup!$C$16,IF(I32&gt;=H32,0,(H32-I32)*J32))),0)</f>
        <v>0</v>
      </c>
      <c r="L32" s="133"/>
    </row>
    <row r="33" spans="1:12" ht="15.6" x14ac:dyDescent="0.3">
      <c r="A33" s="143"/>
      <c r="B33" s="10" t="str">
        <f>IFERROR(VLOOKUP(A33,'2. Medicare Parity FFS'!$A$4:$G$998,2,0),"")</f>
        <v/>
      </c>
      <c r="C33" s="17" t="str">
        <f>IFERROR(VLOOKUP(A33,'2. Medicare Parity FFS'!$A$4:$G$998,3,0),"")</f>
        <v/>
      </c>
      <c r="D33" s="144"/>
      <c r="E33" s="140"/>
      <c r="F33" s="17">
        <f>IF(ISNUMBER(C33),IF(AND(ISBLANK(D33),ISBLANK(E33)),"",IF(ISBLANK(D33),Lookup!$C$16,IF(D33&gt;=C33,0,(C33-D33)*E33))),0)</f>
        <v>0</v>
      </c>
      <c r="G33" s="133"/>
      <c r="H33" s="17" t="str">
        <f>IFERROR(VLOOKUP(A33,'2. Medicare Parity FFS'!$A$4:$G$998,7,0),"")</f>
        <v/>
      </c>
      <c r="I33" s="144"/>
      <c r="J33" s="140"/>
      <c r="K33" s="17">
        <f>IF(ISNUMBER(H33),IF(AND(ISBLANK(I33),ISBLANK(J33)),"",IF(ISBLANK(I33),Lookup!$C$16,IF(I33&gt;=H33,0,(H33-I33)*J33))),0)</f>
        <v>0</v>
      </c>
      <c r="L33" s="133"/>
    </row>
    <row r="34" spans="1:12" ht="15.6" x14ac:dyDescent="0.3">
      <c r="A34" s="143"/>
      <c r="B34" s="10" t="str">
        <f>IFERROR(VLOOKUP(A34,'2. Medicare Parity FFS'!$A$4:$G$998,2,0),"")</f>
        <v/>
      </c>
      <c r="C34" s="17" t="str">
        <f>IFERROR(VLOOKUP(A34,'2. Medicare Parity FFS'!$A$4:$G$998,3,0),"")</f>
        <v/>
      </c>
      <c r="D34" s="144"/>
      <c r="E34" s="140"/>
      <c r="F34" s="17">
        <f>IF(ISNUMBER(C34),IF(AND(ISBLANK(D34),ISBLANK(E34)),"",IF(ISBLANK(D34),Lookup!$C$16,IF(D34&gt;=C34,0,(C34-D34)*E34))),0)</f>
        <v>0</v>
      </c>
      <c r="G34" s="133"/>
      <c r="H34" s="17" t="str">
        <f>IFERROR(VLOOKUP(A34,'2. Medicare Parity FFS'!$A$4:$G$998,7,0),"")</f>
        <v/>
      </c>
      <c r="I34" s="144"/>
      <c r="J34" s="140"/>
      <c r="K34" s="17">
        <f>IF(ISNUMBER(H34),IF(AND(ISBLANK(I34),ISBLANK(J34)),"",IF(ISBLANK(I34),Lookup!$C$16,IF(I34&gt;=H34,0,(H34-I34)*J34))),0)</f>
        <v>0</v>
      </c>
      <c r="L34" s="133"/>
    </row>
    <row r="35" spans="1:12" ht="15.6" x14ac:dyDescent="0.3">
      <c r="A35" s="143"/>
      <c r="B35" s="10" t="str">
        <f>IFERROR(VLOOKUP(A35,'2. Medicare Parity FFS'!$A$4:$G$998,2,0),"")</f>
        <v/>
      </c>
      <c r="C35" s="17" t="str">
        <f>IFERROR(VLOOKUP(A35,'2. Medicare Parity FFS'!$A$4:$G$998,3,0),"")</f>
        <v/>
      </c>
      <c r="D35" s="144"/>
      <c r="E35" s="140"/>
      <c r="F35" s="17">
        <f>IF(ISNUMBER(C35),IF(AND(ISBLANK(D35),ISBLANK(E35)),"",IF(ISBLANK(D35),Lookup!$C$16,IF(D35&gt;=C35,0,(C35-D35)*E35))),0)</f>
        <v>0</v>
      </c>
      <c r="G35" s="133"/>
      <c r="H35" s="17" t="str">
        <f>IFERROR(VLOOKUP(A35,'2. Medicare Parity FFS'!$A$4:$G$998,7,0),"")</f>
        <v/>
      </c>
      <c r="I35" s="144"/>
      <c r="J35" s="140"/>
      <c r="K35" s="17">
        <f>IF(ISNUMBER(H35),IF(AND(ISBLANK(I35),ISBLANK(J35)),"",IF(ISBLANK(I35),Lookup!$C$16,IF(I35&gt;=H35,0,(H35-I35)*J35))),0)</f>
        <v>0</v>
      </c>
      <c r="L35" s="133"/>
    </row>
    <row r="36" spans="1:12" ht="15.6" x14ac:dyDescent="0.3">
      <c r="A36" s="143"/>
      <c r="B36" s="10" t="str">
        <f>IFERROR(VLOOKUP(A36,'2. Medicare Parity FFS'!$A$4:$G$998,2,0),"")</f>
        <v/>
      </c>
      <c r="C36" s="17" t="str">
        <f>IFERROR(VLOOKUP(A36,'2. Medicare Parity FFS'!$A$4:$G$998,3,0),"")</f>
        <v/>
      </c>
      <c r="D36" s="144"/>
      <c r="E36" s="140"/>
      <c r="F36" s="17">
        <f>IF(ISNUMBER(C36),IF(AND(ISBLANK(D36),ISBLANK(E36)),"",IF(ISBLANK(D36),Lookup!$C$16,IF(D36&gt;=C36,0,(C36-D36)*E36))),0)</f>
        <v>0</v>
      </c>
      <c r="G36" s="133"/>
      <c r="H36" s="17" t="str">
        <f>IFERROR(VLOOKUP(A36,'2. Medicare Parity FFS'!$A$4:$G$998,7,0),"")</f>
        <v/>
      </c>
      <c r="I36" s="144"/>
      <c r="J36" s="140"/>
      <c r="K36" s="17">
        <f>IF(ISNUMBER(H36),IF(AND(ISBLANK(I36),ISBLANK(J36)),"",IF(ISBLANK(I36),Lookup!$C$16,IF(I36&gt;=H36,0,(H36-I36)*J36))),0)</f>
        <v>0</v>
      </c>
      <c r="L36" s="133"/>
    </row>
    <row r="37" spans="1:12" ht="15.6" x14ac:dyDescent="0.3">
      <c r="A37" s="143"/>
      <c r="B37" s="10" t="str">
        <f>IFERROR(VLOOKUP(A37,'2. Medicare Parity FFS'!$A$4:$G$998,2,0),"")</f>
        <v/>
      </c>
      <c r="C37" s="17" t="str">
        <f>IFERROR(VLOOKUP(A37,'2. Medicare Parity FFS'!$A$4:$G$998,3,0),"")</f>
        <v/>
      </c>
      <c r="D37" s="144"/>
      <c r="E37" s="140"/>
      <c r="F37" s="17">
        <f>IF(ISNUMBER(C37),IF(AND(ISBLANK(D37),ISBLANK(E37)),"",IF(ISBLANK(D37),Lookup!$C$16,IF(D37&gt;=C37,0,(C37-D37)*E37))),0)</f>
        <v>0</v>
      </c>
      <c r="G37" s="133"/>
      <c r="H37" s="17" t="str">
        <f>IFERROR(VLOOKUP(A37,'2. Medicare Parity FFS'!$A$4:$G$998,7,0),"")</f>
        <v/>
      </c>
      <c r="I37" s="144"/>
      <c r="J37" s="140"/>
      <c r="K37" s="17">
        <f>IF(ISNUMBER(H37),IF(AND(ISBLANK(I37),ISBLANK(J37)),"",IF(ISBLANK(I37),Lookup!$C$16,IF(I37&gt;=H37,0,(H37-I37)*J37))),0)</f>
        <v>0</v>
      </c>
      <c r="L37" s="133"/>
    </row>
    <row r="38" spans="1:12" ht="15.6" x14ac:dyDescent="0.3">
      <c r="A38" s="143"/>
      <c r="B38" s="10" t="str">
        <f>IFERROR(VLOOKUP(A38,'2. Medicare Parity FFS'!$A$4:$G$998,2,0),"")</f>
        <v/>
      </c>
      <c r="C38" s="17" t="str">
        <f>IFERROR(VLOOKUP(A38,'2. Medicare Parity FFS'!$A$4:$G$998,3,0),"")</f>
        <v/>
      </c>
      <c r="D38" s="144"/>
      <c r="E38" s="140"/>
      <c r="F38" s="17">
        <f>IF(ISNUMBER(C38),IF(AND(ISBLANK(D38),ISBLANK(E38)),"",IF(ISBLANK(D38),Lookup!$C$16,IF(D38&gt;=C38,0,(C38-D38)*E38))),0)</f>
        <v>0</v>
      </c>
      <c r="G38" s="133"/>
      <c r="H38" s="17" t="str">
        <f>IFERROR(VLOOKUP(A38,'2. Medicare Parity FFS'!$A$4:$G$998,7,0),"")</f>
        <v/>
      </c>
      <c r="I38" s="144"/>
      <c r="J38" s="140"/>
      <c r="K38" s="17">
        <f>IF(ISNUMBER(H38),IF(AND(ISBLANK(I38),ISBLANK(J38)),"",IF(ISBLANK(I38),Lookup!$C$16,IF(I38&gt;=H38,0,(H38-I38)*J38))),0)</f>
        <v>0</v>
      </c>
      <c r="L38" s="133"/>
    </row>
    <row r="39" spans="1:12" ht="15.6" x14ac:dyDescent="0.3">
      <c r="A39" s="143"/>
      <c r="B39" s="10" t="str">
        <f>IFERROR(VLOOKUP(A39,'2. Medicare Parity FFS'!$A$4:$G$998,2,0),"")</f>
        <v/>
      </c>
      <c r="C39" s="17" t="str">
        <f>IFERROR(VLOOKUP(A39,'2. Medicare Parity FFS'!$A$4:$G$998,3,0),"")</f>
        <v/>
      </c>
      <c r="D39" s="144"/>
      <c r="E39" s="140"/>
      <c r="F39" s="17">
        <f>IF(ISNUMBER(C39),IF(AND(ISBLANK(D39),ISBLANK(E39)),"",IF(ISBLANK(D39),Lookup!$C$16,IF(D39&gt;=C39,0,(C39-D39)*E39))),0)</f>
        <v>0</v>
      </c>
      <c r="G39" s="133"/>
      <c r="H39" s="17" t="str">
        <f>IFERROR(VLOOKUP(A39,'2. Medicare Parity FFS'!$A$4:$G$998,7,0),"")</f>
        <v/>
      </c>
      <c r="I39" s="144"/>
      <c r="J39" s="140"/>
      <c r="K39" s="17">
        <f>IF(ISNUMBER(H39),IF(AND(ISBLANK(I39),ISBLANK(J39)),"",IF(ISBLANK(I39),Lookup!$C$16,IF(I39&gt;=H39,0,(H39-I39)*J39))),0)</f>
        <v>0</v>
      </c>
      <c r="L39" s="133"/>
    </row>
    <row r="40" spans="1:12" ht="15.6" x14ac:dyDescent="0.3">
      <c r="A40" s="143"/>
      <c r="B40" s="10" t="str">
        <f>IFERROR(VLOOKUP(A40,'2. Medicare Parity FFS'!$A$4:$G$998,2,0),"")</f>
        <v/>
      </c>
      <c r="C40" s="17" t="str">
        <f>IFERROR(VLOOKUP(A40,'2. Medicare Parity FFS'!$A$4:$G$998,3,0),"")</f>
        <v/>
      </c>
      <c r="D40" s="144"/>
      <c r="E40" s="140"/>
      <c r="F40" s="17">
        <f>IF(ISNUMBER(C40),IF(AND(ISBLANK(D40),ISBLANK(E40)),"",IF(ISBLANK(D40),Lookup!$C$16,IF(D40&gt;=C40,0,(C40-D40)*E40))),0)</f>
        <v>0</v>
      </c>
      <c r="G40" s="133"/>
      <c r="H40" s="17" t="str">
        <f>IFERROR(VLOOKUP(A40,'2. Medicare Parity FFS'!$A$4:$G$998,7,0),"")</f>
        <v/>
      </c>
      <c r="I40" s="144"/>
      <c r="J40" s="140"/>
      <c r="K40" s="17">
        <f>IF(ISNUMBER(H40),IF(AND(ISBLANK(I40),ISBLANK(J40)),"",IF(ISBLANK(I40),Lookup!$C$16,IF(I40&gt;=H40,0,(H40-I40)*J40))),0)</f>
        <v>0</v>
      </c>
      <c r="L40" s="133"/>
    </row>
    <row r="41" spans="1:12" ht="15.6" x14ac:dyDescent="0.3">
      <c r="A41" s="143"/>
      <c r="B41" s="10" t="str">
        <f>IFERROR(VLOOKUP(A41,'2. Medicare Parity FFS'!$A$4:$G$998,2,0),"")</f>
        <v/>
      </c>
      <c r="C41" s="17" t="str">
        <f>IFERROR(VLOOKUP(A41,'2. Medicare Parity FFS'!$A$4:$G$998,3,0),"")</f>
        <v/>
      </c>
      <c r="D41" s="144"/>
      <c r="E41" s="140"/>
      <c r="F41" s="17">
        <f>IF(ISNUMBER(C41),IF(AND(ISBLANK(D41),ISBLANK(E41)),"",IF(ISBLANK(D41),Lookup!$C$16,IF(D41&gt;=C41,0,(C41-D41)*E41))),0)</f>
        <v>0</v>
      </c>
      <c r="G41" s="133"/>
      <c r="H41" s="17" t="str">
        <f>IFERROR(VLOOKUP(A41,'2. Medicare Parity FFS'!$A$4:$G$998,7,0),"")</f>
        <v/>
      </c>
      <c r="I41" s="144"/>
      <c r="J41" s="140"/>
      <c r="K41" s="17">
        <f>IF(ISNUMBER(H41),IF(AND(ISBLANK(I41),ISBLANK(J41)),"",IF(ISBLANK(I41),Lookup!$C$16,IF(I41&gt;=H41,0,(H41-I41)*J41))),0)</f>
        <v>0</v>
      </c>
      <c r="L41" s="133"/>
    </row>
    <row r="42" spans="1:12" ht="15.6" x14ac:dyDescent="0.3">
      <c r="A42" s="143"/>
      <c r="B42" s="10" t="str">
        <f>IFERROR(VLOOKUP(A42,'2. Medicare Parity FFS'!$A$4:$G$998,2,0),"")</f>
        <v/>
      </c>
      <c r="C42" s="17" t="str">
        <f>IFERROR(VLOOKUP(A42,'2. Medicare Parity FFS'!$A$4:$G$998,3,0),"")</f>
        <v/>
      </c>
      <c r="D42" s="144"/>
      <c r="E42" s="140"/>
      <c r="F42" s="17">
        <f>IF(ISNUMBER(C42),IF(AND(ISBLANK(D42),ISBLANK(E42)),"",IF(ISBLANK(D42),Lookup!$C$16,IF(D42&gt;=C42,0,(C42-D42)*E42))),0)</f>
        <v>0</v>
      </c>
      <c r="G42" s="133"/>
      <c r="H42" s="17" t="str">
        <f>IFERROR(VLOOKUP(A42,'2. Medicare Parity FFS'!$A$4:$G$998,7,0),"")</f>
        <v/>
      </c>
      <c r="I42" s="144"/>
      <c r="J42" s="140"/>
      <c r="K42" s="17">
        <f>IF(ISNUMBER(H42),IF(AND(ISBLANK(I42),ISBLANK(J42)),"",IF(ISBLANK(I42),Lookup!$C$16,IF(I42&gt;=H42,0,(H42-I42)*J42))),0)</f>
        <v>0</v>
      </c>
      <c r="L42" s="133"/>
    </row>
    <row r="43" spans="1:12" ht="15.6" x14ac:dyDescent="0.3">
      <c r="A43" s="143"/>
      <c r="B43" s="10" t="str">
        <f>IFERROR(VLOOKUP(A43,'2. Medicare Parity FFS'!$A$4:$G$998,2,0),"")</f>
        <v/>
      </c>
      <c r="C43" s="17" t="str">
        <f>IFERROR(VLOOKUP(A43,'2. Medicare Parity FFS'!$A$4:$G$998,3,0),"")</f>
        <v/>
      </c>
      <c r="D43" s="144"/>
      <c r="E43" s="140"/>
      <c r="F43" s="17">
        <f>IF(ISNUMBER(C43),IF(AND(ISBLANK(D43),ISBLANK(E43)),"",IF(ISBLANK(D43),Lookup!$C$16,IF(D43&gt;=C43,0,(C43-D43)*E43))),0)</f>
        <v>0</v>
      </c>
      <c r="G43" s="133"/>
      <c r="H43" s="17" t="str">
        <f>IFERROR(VLOOKUP(A43,'2. Medicare Parity FFS'!$A$4:$G$998,7,0),"")</f>
        <v/>
      </c>
      <c r="I43" s="144"/>
      <c r="J43" s="140"/>
      <c r="K43" s="17">
        <f>IF(ISNUMBER(H43),IF(AND(ISBLANK(I43),ISBLANK(J43)),"",IF(ISBLANK(I43),Lookup!$C$16,IF(I43&gt;=H43,0,(H43-I43)*J43))),0)</f>
        <v>0</v>
      </c>
      <c r="L43" s="133"/>
    </row>
    <row r="44" spans="1:12" ht="15.6" x14ac:dyDescent="0.3">
      <c r="A44" s="143"/>
      <c r="B44" s="10" t="str">
        <f>IFERROR(VLOOKUP(A44,'2. Medicare Parity FFS'!$A$4:$G$998,2,0),"")</f>
        <v/>
      </c>
      <c r="C44" s="17" t="str">
        <f>IFERROR(VLOOKUP(A44,'2. Medicare Parity FFS'!$A$4:$G$998,3,0),"")</f>
        <v/>
      </c>
      <c r="D44" s="144"/>
      <c r="E44" s="140"/>
      <c r="F44" s="17">
        <f>IF(ISNUMBER(C44),IF(AND(ISBLANK(D44),ISBLANK(E44)),"",IF(ISBLANK(D44),Lookup!$C$16,IF(D44&gt;=C44,0,(C44-D44)*E44))),0)</f>
        <v>0</v>
      </c>
      <c r="G44" s="133"/>
      <c r="H44" s="17" t="str">
        <f>IFERROR(VLOOKUP(A44,'2. Medicare Parity FFS'!$A$4:$G$998,7,0),"")</f>
        <v/>
      </c>
      <c r="I44" s="144"/>
      <c r="J44" s="140"/>
      <c r="K44" s="17">
        <f>IF(ISNUMBER(H44),IF(AND(ISBLANK(I44),ISBLANK(J44)),"",IF(ISBLANK(I44),Lookup!$C$16,IF(I44&gt;=H44,0,(H44-I44)*J44))),0)</f>
        <v>0</v>
      </c>
      <c r="L44" s="133"/>
    </row>
    <row r="45" spans="1:12" ht="15.6" x14ac:dyDescent="0.3">
      <c r="A45" s="143"/>
      <c r="B45" s="10" t="str">
        <f>IFERROR(VLOOKUP(A45,'2. Medicare Parity FFS'!$A$4:$G$998,2,0),"")</f>
        <v/>
      </c>
      <c r="C45" s="17" t="str">
        <f>IFERROR(VLOOKUP(A45,'2. Medicare Parity FFS'!$A$4:$G$998,3,0),"")</f>
        <v/>
      </c>
      <c r="D45" s="144"/>
      <c r="E45" s="140"/>
      <c r="F45" s="17">
        <f>IF(ISNUMBER(C45),IF(AND(ISBLANK(D45),ISBLANK(E45)),"",IF(ISBLANK(D45),Lookup!$C$16,IF(D45&gt;=C45,0,(C45-D45)*E45))),0)</f>
        <v>0</v>
      </c>
      <c r="G45" s="133"/>
      <c r="H45" s="17" t="str">
        <f>IFERROR(VLOOKUP(A45,'2. Medicare Parity FFS'!$A$4:$G$998,7,0),"")</f>
        <v/>
      </c>
      <c r="I45" s="144"/>
      <c r="J45" s="140"/>
      <c r="K45" s="17">
        <f>IF(ISNUMBER(H45),IF(AND(ISBLANK(I45),ISBLANK(J45)),"",IF(ISBLANK(I45),Lookup!$C$16,IF(I45&gt;=H45,0,(H45-I45)*J45))),0)</f>
        <v>0</v>
      </c>
      <c r="L45" s="133"/>
    </row>
    <row r="46" spans="1:12" ht="15.6" x14ac:dyDescent="0.3">
      <c r="A46" s="143"/>
      <c r="B46" s="10" t="str">
        <f>IFERROR(VLOOKUP(A46,'2. Medicare Parity FFS'!$A$4:$G$998,2,0),"")</f>
        <v/>
      </c>
      <c r="C46" s="17" t="str">
        <f>IFERROR(VLOOKUP(A46,'2. Medicare Parity FFS'!$A$4:$G$998,3,0),"")</f>
        <v/>
      </c>
      <c r="D46" s="144"/>
      <c r="E46" s="140"/>
      <c r="F46" s="17">
        <f>IF(ISNUMBER(C46),IF(AND(ISBLANK(D46),ISBLANK(E46)),"",IF(ISBLANK(D46),Lookup!$C$16,IF(D46&gt;=C46,0,(C46-D46)*E46))),0)</f>
        <v>0</v>
      </c>
      <c r="G46" s="133"/>
      <c r="H46" s="17" t="str">
        <f>IFERROR(VLOOKUP(A46,'2. Medicare Parity FFS'!$A$4:$G$998,7,0),"")</f>
        <v/>
      </c>
      <c r="I46" s="144"/>
      <c r="J46" s="140"/>
      <c r="K46" s="17">
        <f>IF(ISNUMBER(H46),IF(AND(ISBLANK(I46),ISBLANK(J46)),"",IF(ISBLANK(I46),Lookup!$C$16,IF(I46&gt;=H46,0,(H46-I46)*J46))),0)</f>
        <v>0</v>
      </c>
      <c r="L46" s="133"/>
    </row>
    <row r="47" spans="1:12" ht="15.6" x14ac:dyDescent="0.3">
      <c r="A47" s="143"/>
      <c r="B47" s="10" t="str">
        <f>IFERROR(VLOOKUP(A47,'2. Medicare Parity FFS'!$A$4:$G$998,2,0),"")</f>
        <v/>
      </c>
      <c r="C47" s="17" t="str">
        <f>IFERROR(VLOOKUP(A47,'2. Medicare Parity FFS'!$A$4:$G$998,3,0),"")</f>
        <v/>
      </c>
      <c r="D47" s="144"/>
      <c r="E47" s="140"/>
      <c r="F47" s="17">
        <f>IF(ISNUMBER(C47),IF(AND(ISBLANK(D47),ISBLANK(E47)),"",IF(ISBLANK(D47),Lookup!$C$16,IF(D47&gt;=C47,0,(C47-D47)*E47))),0)</f>
        <v>0</v>
      </c>
      <c r="G47" s="133"/>
      <c r="H47" s="17" t="str">
        <f>IFERROR(VLOOKUP(A47,'2. Medicare Parity FFS'!$A$4:$G$998,7,0),"")</f>
        <v/>
      </c>
      <c r="I47" s="144"/>
      <c r="J47" s="140"/>
      <c r="K47" s="17">
        <f>IF(ISNUMBER(H47),IF(AND(ISBLANK(I47),ISBLANK(J47)),"",IF(ISBLANK(I47),Lookup!$C$16,IF(I47&gt;=H47,0,(H47-I47)*J47))),0)</f>
        <v>0</v>
      </c>
      <c r="L47" s="133"/>
    </row>
    <row r="48" spans="1:12" ht="15.6" x14ac:dyDescent="0.3">
      <c r="A48" s="143"/>
      <c r="B48" s="10" t="str">
        <f>IFERROR(VLOOKUP(A48,'2. Medicare Parity FFS'!$A$4:$G$998,2,0),"")</f>
        <v/>
      </c>
      <c r="C48" s="17" t="str">
        <f>IFERROR(VLOOKUP(A48,'2. Medicare Parity FFS'!$A$4:$G$998,3,0),"")</f>
        <v/>
      </c>
      <c r="D48" s="144"/>
      <c r="E48" s="140"/>
      <c r="F48" s="17">
        <f>IF(ISNUMBER(C48),IF(AND(ISBLANK(D48),ISBLANK(E48)),"",IF(ISBLANK(D48),Lookup!$C$16,IF(D48&gt;=C48,0,(C48-D48)*E48))),0)</f>
        <v>0</v>
      </c>
      <c r="G48" s="133"/>
      <c r="H48" s="17" t="str">
        <f>IFERROR(VLOOKUP(A48,'2. Medicare Parity FFS'!$A$4:$G$998,7,0),"")</f>
        <v/>
      </c>
      <c r="I48" s="144"/>
      <c r="J48" s="140"/>
      <c r="K48" s="17">
        <f>IF(ISNUMBER(H48),IF(AND(ISBLANK(I48),ISBLANK(J48)),"",IF(ISBLANK(I48),Lookup!$C$16,IF(I48&gt;=H48,0,(H48-I48)*J48))),0)</f>
        <v>0</v>
      </c>
      <c r="L48" s="133"/>
    </row>
    <row r="49" spans="1:12" ht="15.6" x14ac:dyDescent="0.3">
      <c r="A49" s="143"/>
      <c r="B49" s="10" t="str">
        <f>IFERROR(VLOOKUP(A49,'2. Medicare Parity FFS'!$A$4:$G$998,2,0),"")</f>
        <v/>
      </c>
      <c r="C49" s="17" t="str">
        <f>IFERROR(VLOOKUP(A49,'2. Medicare Parity FFS'!$A$4:$G$998,3,0),"")</f>
        <v/>
      </c>
      <c r="D49" s="144"/>
      <c r="E49" s="140"/>
      <c r="F49" s="17">
        <f>IF(ISNUMBER(C49),IF(AND(ISBLANK(D49),ISBLANK(E49)),"",IF(ISBLANK(D49),Lookup!$C$16,IF(D49&gt;=C49,0,(C49-D49)*E49))),0)</f>
        <v>0</v>
      </c>
      <c r="G49" s="133"/>
      <c r="H49" s="17" t="str">
        <f>IFERROR(VLOOKUP(A49,'2. Medicare Parity FFS'!$A$4:$G$998,7,0),"")</f>
        <v/>
      </c>
      <c r="I49" s="144"/>
      <c r="J49" s="140"/>
      <c r="K49" s="17">
        <f>IF(ISNUMBER(H49),IF(AND(ISBLANK(I49),ISBLANK(J49)),"",IF(ISBLANK(I49),Lookup!$C$16,IF(I49&gt;=H49,0,(H49-I49)*J49))),0)</f>
        <v>0</v>
      </c>
      <c r="L49" s="133"/>
    </row>
    <row r="50" spans="1:12" ht="15.6" x14ac:dyDescent="0.3">
      <c r="A50" s="143"/>
      <c r="B50" s="10" t="str">
        <f>IFERROR(VLOOKUP(A50,'2. Medicare Parity FFS'!$A$4:$G$998,2,0),"")</f>
        <v/>
      </c>
      <c r="C50" s="17" t="str">
        <f>IFERROR(VLOOKUP(A50,'2. Medicare Parity FFS'!$A$4:$G$998,3,0),"")</f>
        <v/>
      </c>
      <c r="D50" s="144"/>
      <c r="E50" s="140"/>
      <c r="F50" s="17">
        <f>IF(ISNUMBER(C50),IF(AND(ISBLANK(D50),ISBLANK(E50)),"",IF(ISBLANK(D50),Lookup!$C$16,IF(D50&gt;=C50,0,(C50-D50)*E50))),0)</f>
        <v>0</v>
      </c>
      <c r="G50" s="133"/>
      <c r="H50" s="17" t="str">
        <f>IFERROR(VLOOKUP(A50,'2. Medicare Parity FFS'!$A$4:$G$998,7,0),"")</f>
        <v/>
      </c>
      <c r="I50" s="144"/>
      <c r="J50" s="140"/>
      <c r="K50" s="17">
        <f>IF(ISNUMBER(H50),IF(AND(ISBLANK(I50),ISBLANK(J50)),"",IF(ISBLANK(I50),Lookup!$C$16,IF(I50&gt;=H50,0,(H50-I50)*J50))),0)</f>
        <v>0</v>
      </c>
      <c r="L50" s="133"/>
    </row>
    <row r="51" spans="1:12" ht="15.6" x14ac:dyDescent="0.3">
      <c r="A51" s="143"/>
      <c r="B51" s="10" t="str">
        <f>IFERROR(VLOOKUP(A51,'2. Medicare Parity FFS'!$A$4:$G$998,2,0),"")</f>
        <v/>
      </c>
      <c r="C51" s="17" t="str">
        <f>IFERROR(VLOOKUP(A51,'2. Medicare Parity FFS'!$A$4:$G$998,3,0),"")</f>
        <v/>
      </c>
      <c r="D51" s="144"/>
      <c r="E51" s="140"/>
      <c r="F51" s="17">
        <f>IF(ISNUMBER(C51),IF(AND(ISBLANK(D51),ISBLANK(E51)),"",IF(ISBLANK(D51),Lookup!$C$16,IF(D51&gt;=C51,0,(C51-D51)*E51))),0)</f>
        <v>0</v>
      </c>
      <c r="G51" s="133"/>
      <c r="H51" s="17" t="str">
        <f>IFERROR(VLOOKUP(A51,'2. Medicare Parity FFS'!$A$4:$G$998,7,0),"")</f>
        <v/>
      </c>
      <c r="I51" s="144"/>
      <c r="J51" s="140"/>
      <c r="K51" s="17">
        <f>IF(ISNUMBER(H51),IF(AND(ISBLANK(I51),ISBLANK(J51)),"",IF(ISBLANK(I51),Lookup!$C$16,IF(I51&gt;=H51,0,(H51-I51)*J51))),0)</f>
        <v>0</v>
      </c>
      <c r="L51" s="133"/>
    </row>
    <row r="52" spans="1:12" ht="15.6" x14ac:dyDescent="0.3">
      <c r="A52" s="143"/>
      <c r="B52" s="10" t="str">
        <f>IFERROR(VLOOKUP(A52,'2. Medicare Parity FFS'!$A$4:$G$998,2,0),"")</f>
        <v/>
      </c>
      <c r="C52" s="17" t="str">
        <f>IFERROR(VLOOKUP(A52,'2. Medicare Parity FFS'!$A$4:$G$998,3,0),"")</f>
        <v/>
      </c>
      <c r="D52" s="144"/>
      <c r="E52" s="140"/>
      <c r="F52" s="17">
        <f>IF(ISNUMBER(C52),IF(AND(ISBLANK(D52),ISBLANK(E52)),"",IF(ISBLANK(D52),Lookup!$C$16,IF(D52&gt;=C52,0,(C52-D52)*E52))),0)</f>
        <v>0</v>
      </c>
      <c r="G52" s="133"/>
      <c r="H52" s="17" t="str">
        <f>IFERROR(VLOOKUP(A52,'2. Medicare Parity FFS'!$A$4:$G$998,7,0),"")</f>
        <v/>
      </c>
      <c r="I52" s="144"/>
      <c r="J52" s="140"/>
      <c r="K52" s="17">
        <f>IF(ISNUMBER(H52),IF(AND(ISBLANK(I52),ISBLANK(J52)),"",IF(ISBLANK(I52),Lookup!$C$16,IF(I52&gt;=H52,0,(H52-I52)*J52))),0)</f>
        <v>0</v>
      </c>
      <c r="L52" s="133"/>
    </row>
    <row r="53" spans="1:12" ht="15.6" x14ac:dyDescent="0.3">
      <c r="A53" s="143"/>
      <c r="B53" s="10" t="str">
        <f>IFERROR(VLOOKUP(A53,'2. Medicare Parity FFS'!$A$4:$G$998,2,0),"")</f>
        <v/>
      </c>
      <c r="C53" s="17" t="str">
        <f>IFERROR(VLOOKUP(A53,'2. Medicare Parity FFS'!$A$4:$G$998,3,0),"")</f>
        <v/>
      </c>
      <c r="D53" s="144"/>
      <c r="E53" s="140"/>
      <c r="F53" s="17">
        <f>IF(ISNUMBER(C53),IF(AND(ISBLANK(D53),ISBLANK(E53)),"",IF(ISBLANK(D53),Lookup!$C$16,IF(D53&gt;=C53,0,(C53-D53)*E53))),0)</f>
        <v>0</v>
      </c>
      <c r="G53" s="133"/>
      <c r="H53" s="17" t="str">
        <f>IFERROR(VLOOKUP(A53,'2. Medicare Parity FFS'!$A$4:$G$998,7,0),"")</f>
        <v/>
      </c>
      <c r="I53" s="144"/>
      <c r="J53" s="140"/>
      <c r="K53" s="17">
        <f>IF(ISNUMBER(H53),IF(AND(ISBLANK(I53),ISBLANK(J53)),"",IF(ISBLANK(I53),Lookup!$C$16,IF(I53&gt;=H53,0,(H53-I53)*J53))),0)</f>
        <v>0</v>
      </c>
      <c r="L53" s="133"/>
    </row>
    <row r="54" spans="1:12" ht="15.6" x14ac:dyDescent="0.3">
      <c r="A54" s="143"/>
      <c r="B54" s="10" t="str">
        <f>IFERROR(VLOOKUP(A54,'2. Medicare Parity FFS'!$A$4:$G$998,2,0),"")</f>
        <v/>
      </c>
      <c r="C54" s="17" t="str">
        <f>IFERROR(VLOOKUP(A54,'2. Medicare Parity FFS'!$A$4:$G$998,3,0),"")</f>
        <v/>
      </c>
      <c r="D54" s="144"/>
      <c r="E54" s="140"/>
      <c r="F54" s="17">
        <f>IF(ISNUMBER(C54),IF(AND(ISBLANK(D54),ISBLANK(E54)),"",IF(ISBLANK(D54),Lookup!$C$16,IF(D54&gt;=C54,0,(C54-D54)*E54))),0)</f>
        <v>0</v>
      </c>
      <c r="G54" s="133"/>
      <c r="H54" s="17" t="str">
        <f>IFERROR(VLOOKUP(A54,'2. Medicare Parity FFS'!$A$4:$G$998,7,0),"")</f>
        <v/>
      </c>
      <c r="I54" s="144"/>
      <c r="J54" s="140"/>
      <c r="K54" s="17">
        <f>IF(ISNUMBER(H54),IF(AND(ISBLANK(I54),ISBLANK(J54)),"",IF(ISBLANK(I54),Lookup!$C$16,IF(I54&gt;=H54,0,(H54-I54)*J54))),0)</f>
        <v>0</v>
      </c>
      <c r="L54" s="133"/>
    </row>
    <row r="55" spans="1:12" ht="15.6" x14ac:dyDescent="0.3">
      <c r="A55" s="143"/>
      <c r="B55" s="10" t="str">
        <f>IFERROR(VLOOKUP(A55,'2. Medicare Parity FFS'!$A$4:$G$998,2,0),"")</f>
        <v/>
      </c>
      <c r="C55" s="17" t="str">
        <f>IFERROR(VLOOKUP(A55,'2. Medicare Parity FFS'!$A$4:$G$998,3,0),"")</f>
        <v/>
      </c>
      <c r="D55" s="144"/>
      <c r="E55" s="140"/>
      <c r="F55" s="17">
        <f>IF(ISNUMBER(C55),IF(AND(ISBLANK(D55),ISBLANK(E55)),"",IF(ISBLANK(D55),Lookup!$C$16,IF(D55&gt;=C55,0,(C55-D55)*E55))),0)</f>
        <v>0</v>
      </c>
      <c r="G55" s="133"/>
      <c r="H55" s="17" t="str">
        <f>IFERROR(VLOOKUP(A55,'2. Medicare Parity FFS'!$A$4:$G$998,7,0),"")</f>
        <v/>
      </c>
      <c r="I55" s="144"/>
      <c r="J55" s="140"/>
      <c r="K55" s="17">
        <f>IF(ISNUMBER(H55),IF(AND(ISBLANK(I55),ISBLANK(J55)),"",IF(ISBLANK(I55),Lookup!$C$16,IF(I55&gt;=H55,0,(H55-I55)*J55))),0)</f>
        <v>0</v>
      </c>
      <c r="L55" s="133"/>
    </row>
    <row r="56" spans="1:12" ht="15.6" x14ac:dyDescent="0.3">
      <c r="A56" s="143"/>
      <c r="B56" s="10" t="str">
        <f>IFERROR(VLOOKUP(A56,'2. Medicare Parity FFS'!$A$4:$G$998,2,0),"")</f>
        <v/>
      </c>
      <c r="C56" s="17" t="str">
        <f>IFERROR(VLOOKUP(A56,'2. Medicare Parity FFS'!$A$4:$G$998,3,0),"")</f>
        <v/>
      </c>
      <c r="D56" s="144"/>
      <c r="E56" s="140"/>
      <c r="F56" s="17">
        <f>IF(ISNUMBER(C56),IF(AND(ISBLANK(D56),ISBLANK(E56)),"",IF(ISBLANK(D56),Lookup!$C$16,IF(D56&gt;=C56,0,(C56-D56)*E56))),0)</f>
        <v>0</v>
      </c>
      <c r="G56" s="133"/>
      <c r="H56" s="17" t="str">
        <f>IFERROR(VLOOKUP(A56,'2. Medicare Parity FFS'!$A$4:$G$998,7,0),"")</f>
        <v/>
      </c>
      <c r="I56" s="144"/>
      <c r="J56" s="140"/>
      <c r="K56" s="17">
        <f>IF(ISNUMBER(H56),IF(AND(ISBLANK(I56),ISBLANK(J56)),"",IF(ISBLANK(I56),Lookup!$C$16,IF(I56&gt;=H56,0,(H56-I56)*J56))),0)</f>
        <v>0</v>
      </c>
      <c r="L56" s="133"/>
    </row>
    <row r="57" spans="1:12" ht="15.6" x14ac:dyDescent="0.3">
      <c r="A57" s="143"/>
      <c r="B57" s="10" t="str">
        <f>IFERROR(VLOOKUP(A57,'2. Medicare Parity FFS'!$A$4:$G$998,2,0),"")</f>
        <v/>
      </c>
      <c r="C57" s="17" t="str">
        <f>IFERROR(VLOOKUP(A57,'2. Medicare Parity FFS'!$A$4:$G$998,3,0),"")</f>
        <v/>
      </c>
      <c r="D57" s="144"/>
      <c r="E57" s="140"/>
      <c r="F57" s="17">
        <f>IF(ISNUMBER(C57),IF(AND(ISBLANK(D57),ISBLANK(E57)),"",IF(ISBLANK(D57),Lookup!$C$16,IF(D57&gt;=C57,0,(C57-D57)*E57))),0)</f>
        <v>0</v>
      </c>
      <c r="G57" s="133"/>
      <c r="H57" s="17" t="str">
        <f>IFERROR(VLOOKUP(A57,'2. Medicare Parity FFS'!$A$4:$G$998,7,0),"")</f>
        <v/>
      </c>
      <c r="I57" s="144"/>
      <c r="J57" s="140"/>
      <c r="K57" s="17">
        <f>IF(ISNUMBER(H57),IF(AND(ISBLANK(I57),ISBLANK(J57)),"",IF(ISBLANK(I57),Lookup!$C$16,IF(I57&gt;=H57,0,(H57-I57)*J57))),0)</f>
        <v>0</v>
      </c>
      <c r="L57" s="133"/>
    </row>
    <row r="58" spans="1:12" ht="15.6" x14ac:dyDescent="0.3">
      <c r="A58" s="143"/>
      <c r="B58" s="10" t="str">
        <f>IFERROR(VLOOKUP(A58,'2. Medicare Parity FFS'!$A$4:$G$998,2,0),"")</f>
        <v/>
      </c>
      <c r="C58" s="17" t="str">
        <f>IFERROR(VLOOKUP(A58,'2. Medicare Parity FFS'!$A$4:$G$998,3,0),"")</f>
        <v/>
      </c>
      <c r="D58" s="144"/>
      <c r="E58" s="140"/>
      <c r="F58" s="17">
        <f>IF(ISNUMBER(C58),IF(AND(ISBLANK(D58),ISBLANK(E58)),"",IF(ISBLANK(D58),Lookup!$C$16,IF(D58&gt;=C58,0,(C58-D58)*E58))),0)</f>
        <v>0</v>
      </c>
      <c r="G58" s="133"/>
      <c r="H58" s="17" t="str">
        <f>IFERROR(VLOOKUP(A58,'2. Medicare Parity FFS'!$A$4:$G$998,7,0),"")</f>
        <v/>
      </c>
      <c r="I58" s="144"/>
      <c r="J58" s="140"/>
      <c r="K58" s="17">
        <f>IF(ISNUMBER(H58),IF(AND(ISBLANK(I58),ISBLANK(J58)),"",IF(ISBLANK(I58),Lookup!$C$16,IF(I58&gt;=H58,0,(H58-I58)*J58))),0)</f>
        <v>0</v>
      </c>
      <c r="L58" s="133"/>
    </row>
    <row r="59" spans="1:12" ht="15.6" x14ac:dyDescent="0.3">
      <c r="A59" s="143"/>
      <c r="B59" s="10" t="str">
        <f>IFERROR(VLOOKUP(A59,'2. Medicare Parity FFS'!$A$4:$G$998,2,0),"")</f>
        <v/>
      </c>
      <c r="C59" s="17" t="str">
        <f>IFERROR(VLOOKUP(A59,'2. Medicare Parity FFS'!$A$4:$G$998,3,0),"")</f>
        <v/>
      </c>
      <c r="D59" s="144"/>
      <c r="E59" s="140"/>
      <c r="F59" s="17">
        <f>IF(ISNUMBER(C59),IF(AND(ISBLANK(D59),ISBLANK(E59)),"",IF(ISBLANK(D59),Lookup!$C$16,IF(D59&gt;=C59,0,(C59-D59)*E59))),0)</f>
        <v>0</v>
      </c>
      <c r="G59" s="133"/>
      <c r="H59" s="17" t="str">
        <f>IFERROR(VLOOKUP(A59,'2. Medicare Parity FFS'!$A$4:$G$998,7,0),"")</f>
        <v/>
      </c>
      <c r="I59" s="144"/>
      <c r="J59" s="140"/>
      <c r="K59" s="17">
        <f>IF(ISNUMBER(H59),IF(AND(ISBLANK(I59),ISBLANK(J59)),"",IF(ISBLANK(I59),Lookup!$C$16,IF(I59&gt;=H59,0,(H59-I59)*J59))),0)</f>
        <v>0</v>
      </c>
      <c r="L59" s="133"/>
    </row>
    <row r="60" spans="1:12" ht="15.6" x14ac:dyDescent="0.3">
      <c r="A60" s="143"/>
      <c r="B60" s="10" t="str">
        <f>IFERROR(VLOOKUP(A60,'2. Medicare Parity FFS'!$A$4:$G$998,2,0),"")</f>
        <v/>
      </c>
      <c r="C60" s="17" t="str">
        <f>IFERROR(VLOOKUP(A60,'2. Medicare Parity FFS'!$A$4:$G$998,3,0),"")</f>
        <v/>
      </c>
      <c r="D60" s="144"/>
      <c r="E60" s="140"/>
      <c r="F60" s="17">
        <f>IF(ISNUMBER(C60),IF(AND(ISBLANK(D60),ISBLANK(E60)),"",IF(ISBLANK(D60),Lookup!$C$16,IF(D60&gt;=C60,0,(C60-D60)*E60))),0)</f>
        <v>0</v>
      </c>
      <c r="G60" s="133"/>
      <c r="H60" s="17" t="str">
        <f>IFERROR(VLOOKUP(A60,'2. Medicare Parity FFS'!$A$4:$G$998,7,0),"")</f>
        <v/>
      </c>
      <c r="I60" s="144"/>
      <c r="J60" s="140"/>
      <c r="K60" s="17">
        <f>IF(ISNUMBER(H60),IF(AND(ISBLANK(I60),ISBLANK(J60)),"",IF(ISBLANK(I60),Lookup!$C$16,IF(I60&gt;=H60,0,(H60-I60)*J60))),0)</f>
        <v>0</v>
      </c>
      <c r="L60" s="133"/>
    </row>
    <row r="61" spans="1:12" ht="15.6" x14ac:dyDescent="0.3">
      <c r="A61" s="143"/>
      <c r="B61" s="10" t="str">
        <f>IFERROR(VLOOKUP(A61,'2. Medicare Parity FFS'!$A$4:$G$998,2,0),"")</f>
        <v/>
      </c>
      <c r="C61" s="17" t="str">
        <f>IFERROR(VLOOKUP(A61,'2. Medicare Parity FFS'!$A$4:$G$998,3,0),"")</f>
        <v/>
      </c>
      <c r="D61" s="144"/>
      <c r="E61" s="140"/>
      <c r="F61" s="17">
        <f>IF(ISNUMBER(C61),IF(AND(ISBLANK(D61),ISBLANK(E61)),"",IF(ISBLANK(D61),Lookup!$C$16,IF(D61&gt;=C61,0,(C61-D61)*E61))),0)</f>
        <v>0</v>
      </c>
      <c r="G61" s="133"/>
      <c r="H61" s="17" t="str">
        <f>IFERROR(VLOOKUP(A61,'2. Medicare Parity FFS'!$A$4:$G$998,7,0),"")</f>
        <v/>
      </c>
      <c r="I61" s="144"/>
      <c r="J61" s="140"/>
      <c r="K61" s="17">
        <f>IF(ISNUMBER(H61),IF(AND(ISBLANK(I61),ISBLANK(J61)),"",IF(ISBLANK(I61),Lookup!$C$16,IF(I61&gt;=H61,0,(H61-I61)*J61))),0)</f>
        <v>0</v>
      </c>
      <c r="L61" s="133"/>
    </row>
    <row r="62" spans="1:12" ht="15.6" x14ac:dyDescent="0.3">
      <c r="A62" s="143"/>
      <c r="B62" s="10" t="str">
        <f>IFERROR(VLOOKUP(A62,'2. Medicare Parity FFS'!$A$4:$G$998,2,0),"")</f>
        <v/>
      </c>
      <c r="C62" s="17" t="str">
        <f>IFERROR(VLOOKUP(A62,'2. Medicare Parity FFS'!$A$4:$G$998,3,0),"")</f>
        <v/>
      </c>
      <c r="D62" s="144"/>
      <c r="E62" s="140"/>
      <c r="F62" s="17">
        <f>IF(ISNUMBER(C62),IF(AND(ISBLANK(D62),ISBLANK(E62)),"",IF(ISBLANK(D62),Lookup!$C$16,IF(D62&gt;=C62,0,(C62-D62)*E62))),0)</f>
        <v>0</v>
      </c>
      <c r="G62" s="133"/>
      <c r="H62" s="17" t="str">
        <f>IFERROR(VLOOKUP(A62,'2. Medicare Parity FFS'!$A$4:$G$998,7,0),"")</f>
        <v/>
      </c>
      <c r="I62" s="144"/>
      <c r="J62" s="140"/>
      <c r="K62" s="17">
        <f>IF(ISNUMBER(H62),IF(AND(ISBLANK(I62),ISBLANK(J62)),"",IF(ISBLANK(I62),Lookup!$C$16,IF(I62&gt;=H62,0,(H62-I62)*J62))),0)</f>
        <v>0</v>
      </c>
      <c r="L62" s="133"/>
    </row>
    <row r="63" spans="1:12" ht="15.6" x14ac:dyDescent="0.3">
      <c r="A63" s="143"/>
      <c r="B63" s="10" t="str">
        <f>IFERROR(VLOOKUP(A63,'2. Medicare Parity FFS'!$A$4:$G$998,2,0),"")</f>
        <v/>
      </c>
      <c r="C63" s="17" t="str">
        <f>IFERROR(VLOOKUP(A63,'2. Medicare Parity FFS'!$A$4:$G$998,3,0),"")</f>
        <v/>
      </c>
      <c r="D63" s="144"/>
      <c r="E63" s="140"/>
      <c r="F63" s="17">
        <f>IF(ISNUMBER(C63),IF(AND(ISBLANK(D63),ISBLANK(E63)),"",IF(ISBLANK(D63),Lookup!$C$16,IF(D63&gt;=C63,0,(C63-D63)*E63))),0)</f>
        <v>0</v>
      </c>
      <c r="G63" s="133"/>
      <c r="H63" s="17" t="str">
        <f>IFERROR(VLOOKUP(A63,'2. Medicare Parity FFS'!$A$4:$G$998,7,0),"")</f>
        <v/>
      </c>
      <c r="I63" s="144"/>
      <c r="J63" s="140"/>
      <c r="K63" s="17">
        <f>IF(ISNUMBER(H63),IF(AND(ISBLANK(I63),ISBLANK(J63)),"",IF(ISBLANK(I63),Lookup!$C$16,IF(I63&gt;=H63,0,(H63-I63)*J63))),0)</f>
        <v>0</v>
      </c>
      <c r="L63" s="133"/>
    </row>
    <row r="64" spans="1:12" ht="15.6" x14ac:dyDescent="0.3">
      <c r="A64" s="143"/>
      <c r="B64" s="10" t="str">
        <f>IFERROR(VLOOKUP(A64,'2. Medicare Parity FFS'!$A$4:$G$998,2,0),"")</f>
        <v/>
      </c>
      <c r="C64" s="17" t="str">
        <f>IFERROR(VLOOKUP(A64,'2. Medicare Parity FFS'!$A$4:$G$998,3,0),"")</f>
        <v/>
      </c>
      <c r="D64" s="144"/>
      <c r="E64" s="140"/>
      <c r="F64" s="17">
        <f>IF(ISNUMBER(C64),IF(AND(ISBLANK(D64),ISBLANK(E64)),"",IF(ISBLANK(D64),Lookup!$C$16,IF(D64&gt;=C64,0,(C64-D64)*E64))),0)</f>
        <v>0</v>
      </c>
      <c r="G64" s="133"/>
      <c r="H64" s="17" t="str">
        <f>IFERROR(VLOOKUP(A64,'2. Medicare Parity FFS'!$A$4:$G$998,7,0),"")</f>
        <v/>
      </c>
      <c r="I64" s="144"/>
      <c r="J64" s="140"/>
      <c r="K64" s="17">
        <f>IF(ISNUMBER(H64),IF(AND(ISBLANK(I64),ISBLANK(J64)),"",IF(ISBLANK(I64),Lookup!$C$16,IF(I64&gt;=H64,0,(H64-I64)*J64))),0)</f>
        <v>0</v>
      </c>
      <c r="L64" s="133"/>
    </row>
    <row r="65" spans="1:12" ht="15.6" x14ac:dyDescent="0.3">
      <c r="A65" s="143"/>
      <c r="B65" s="10" t="str">
        <f>IFERROR(VLOOKUP(A65,'2. Medicare Parity FFS'!$A$4:$G$998,2,0),"")</f>
        <v/>
      </c>
      <c r="C65" s="17" t="str">
        <f>IFERROR(VLOOKUP(A65,'2. Medicare Parity FFS'!$A$4:$G$998,3,0),"")</f>
        <v/>
      </c>
      <c r="D65" s="144"/>
      <c r="E65" s="140"/>
      <c r="F65" s="17">
        <f>IF(ISNUMBER(C65),IF(AND(ISBLANK(D65),ISBLANK(E65)),"",IF(ISBLANK(D65),Lookup!$C$16,IF(D65&gt;=C65,0,(C65-D65)*E65))),0)</f>
        <v>0</v>
      </c>
      <c r="G65" s="133"/>
      <c r="H65" s="17" t="str">
        <f>IFERROR(VLOOKUP(A65,'2. Medicare Parity FFS'!$A$4:$G$998,7,0),"")</f>
        <v/>
      </c>
      <c r="I65" s="144"/>
      <c r="J65" s="140"/>
      <c r="K65" s="17">
        <f>IF(ISNUMBER(H65),IF(AND(ISBLANK(I65),ISBLANK(J65)),"",IF(ISBLANK(I65),Lookup!$C$16,IF(I65&gt;=H65,0,(H65-I65)*J65))),0)</f>
        <v>0</v>
      </c>
      <c r="L65" s="133"/>
    </row>
    <row r="66" spans="1:12" ht="15.6" x14ac:dyDescent="0.3">
      <c r="A66" s="143"/>
      <c r="B66" s="10" t="str">
        <f>IFERROR(VLOOKUP(A66,'2. Medicare Parity FFS'!$A$4:$G$998,2,0),"")</f>
        <v/>
      </c>
      <c r="C66" s="17" t="str">
        <f>IFERROR(VLOOKUP(A66,'2. Medicare Parity FFS'!$A$4:$G$998,3,0),"")</f>
        <v/>
      </c>
      <c r="D66" s="144"/>
      <c r="E66" s="140"/>
      <c r="F66" s="17">
        <f>IF(ISNUMBER(C66),IF(AND(ISBLANK(D66),ISBLANK(E66)),"",IF(ISBLANK(D66),Lookup!$C$16,IF(D66&gt;=C66,0,(C66-D66)*E66))),0)</f>
        <v>0</v>
      </c>
      <c r="G66" s="133"/>
      <c r="H66" s="17" t="str">
        <f>IFERROR(VLOOKUP(A66,'2. Medicare Parity FFS'!$A$4:$G$998,7,0),"")</f>
        <v/>
      </c>
      <c r="I66" s="144"/>
      <c r="J66" s="140"/>
      <c r="K66" s="17">
        <f>IF(ISNUMBER(H66),IF(AND(ISBLANK(I66),ISBLANK(J66)),"",IF(ISBLANK(I66),Lookup!$C$16,IF(I66&gt;=H66,0,(H66-I66)*J66))),0)</f>
        <v>0</v>
      </c>
      <c r="L66" s="133"/>
    </row>
    <row r="67" spans="1:12" ht="15.6" x14ac:dyDescent="0.3">
      <c r="A67" s="143"/>
      <c r="B67" s="10" t="str">
        <f>IFERROR(VLOOKUP(A67,'2. Medicare Parity FFS'!$A$4:$G$998,2,0),"")</f>
        <v/>
      </c>
      <c r="C67" s="17" t="str">
        <f>IFERROR(VLOOKUP(A67,'2. Medicare Parity FFS'!$A$4:$G$998,3,0),"")</f>
        <v/>
      </c>
      <c r="D67" s="144"/>
      <c r="E67" s="140"/>
      <c r="F67" s="17">
        <f>IF(ISNUMBER(C67),IF(AND(ISBLANK(D67),ISBLANK(E67)),"",IF(ISBLANK(D67),Lookup!$C$16,IF(D67&gt;=C67,0,(C67-D67)*E67))),0)</f>
        <v>0</v>
      </c>
      <c r="G67" s="133"/>
      <c r="H67" s="17" t="str">
        <f>IFERROR(VLOOKUP(A67,'2. Medicare Parity FFS'!$A$4:$G$998,7,0),"")</f>
        <v/>
      </c>
      <c r="I67" s="144"/>
      <c r="J67" s="140"/>
      <c r="K67" s="17">
        <f>IF(ISNUMBER(H67),IF(AND(ISBLANK(I67),ISBLANK(J67)),"",IF(ISBLANK(I67),Lookup!$C$16,IF(I67&gt;=H67,0,(H67-I67)*J67))),0)</f>
        <v>0</v>
      </c>
      <c r="L67" s="133"/>
    </row>
    <row r="68" spans="1:12" ht="15.6" x14ac:dyDescent="0.3">
      <c r="A68" s="143"/>
      <c r="B68" s="10" t="str">
        <f>IFERROR(VLOOKUP(A68,'2. Medicare Parity FFS'!$A$4:$G$998,2,0),"")</f>
        <v/>
      </c>
      <c r="C68" s="17" t="str">
        <f>IFERROR(VLOOKUP(A68,'2. Medicare Parity FFS'!$A$4:$G$998,3,0),"")</f>
        <v/>
      </c>
      <c r="D68" s="144"/>
      <c r="E68" s="140"/>
      <c r="F68" s="17">
        <f>IF(ISNUMBER(C68),IF(AND(ISBLANK(D68),ISBLANK(E68)),"",IF(ISBLANK(D68),Lookup!$C$16,IF(D68&gt;=C68,0,(C68-D68)*E68))),0)</f>
        <v>0</v>
      </c>
      <c r="G68" s="133"/>
      <c r="H68" s="17" t="str">
        <f>IFERROR(VLOOKUP(A68,'2. Medicare Parity FFS'!$A$4:$G$998,7,0),"")</f>
        <v/>
      </c>
      <c r="I68" s="144"/>
      <c r="J68" s="140"/>
      <c r="K68" s="17">
        <f>IF(ISNUMBER(H68),IF(AND(ISBLANK(I68),ISBLANK(J68)),"",IF(ISBLANK(I68),Lookup!$C$16,IF(I68&gt;=H68,0,(H68-I68)*J68))),0)</f>
        <v>0</v>
      </c>
      <c r="L68" s="133"/>
    </row>
    <row r="69" spans="1:12" ht="15.6" x14ac:dyDescent="0.3">
      <c r="A69" s="143"/>
      <c r="B69" s="10" t="str">
        <f>IFERROR(VLOOKUP(A69,'2. Medicare Parity FFS'!$A$4:$G$998,2,0),"")</f>
        <v/>
      </c>
      <c r="C69" s="17" t="str">
        <f>IFERROR(VLOOKUP(A69,'2. Medicare Parity FFS'!$A$4:$G$998,3,0),"")</f>
        <v/>
      </c>
      <c r="D69" s="144"/>
      <c r="E69" s="140"/>
      <c r="F69" s="17">
        <f>IF(ISNUMBER(C69),IF(AND(ISBLANK(D69),ISBLANK(E69)),"",IF(ISBLANK(D69),Lookup!$C$16,IF(D69&gt;=C69,0,(C69-D69)*E69))),0)</f>
        <v>0</v>
      </c>
      <c r="G69" s="133"/>
      <c r="H69" s="17" t="str">
        <f>IFERROR(VLOOKUP(A69,'2. Medicare Parity FFS'!$A$4:$G$998,7,0),"")</f>
        <v/>
      </c>
      <c r="I69" s="144"/>
      <c r="J69" s="140"/>
      <c r="K69" s="17">
        <f>IF(ISNUMBER(H69),IF(AND(ISBLANK(I69),ISBLANK(J69)),"",IF(ISBLANK(I69),Lookup!$C$16,IF(I69&gt;=H69,0,(H69-I69)*J69))),0)</f>
        <v>0</v>
      </c>
      <c r="L69" s="133"/>
    </row>
    <row r="70" spans="1:12" ht="15.6" x14ac:dyDescent="0.3">
      <c r="A70" s="143"/>
      <c r="B70" s="10" t="str">
        <f>IFERROR(VLOOKUP(A70,'2. Medicare Parity FFS'!$A$4:$G$998,2,0),"")</f>
        <v/>
      </c>
      <c r="C70" s="17" t="str">
        <f>IFERROR(VLOOKUP(A70,'2. Medicare Parity FFS'!$A$4:$G$998,3,0),"")</f>
        <v/>
      </c>
      <c r="D70" s="144"/>
      <c r="E70" s="140"/>
      <c r="F70" s="17">
        <f>IF(ISNUMBER(C70),IF(AND(ISBLANK(D70),ISBLANK(E70)),"",IF(ISBLANK(D70),Lookup!$C$16,IF(D70&gt;=C70,0,(C70-D70)*E70))),0)</f>
        <v>0</v>
      </c>
      <c r="G70" s="133"/>
      <c r="H70" s="17" t="str">
        <f>IFERROR(VLOOKUP(A70,'2. Medicare Parity FFS'!$A$4:$G$998,7,0),"")</f>
        <v/>
      </c>
      <c r="I70" s="144"/>
      <c r="J70" s="140"/>
      <c r="K70" s="17">
        <f>IF(ISNUMBER(H70),IF(AND(ISBLANK(I70),ISBLANK(J70)),"",IF(ISBLANK(I70),Lookup!$C$16,IF(I70&gt;=H70,0,(H70-I70)*J70))),0)</f>
        <v>0</v>
      </c>
      <c r="L70" s="133"/>
    </row>
    <row r="71" spans="1:12" ht="15.6" x14ac:dyDescent="0.3">
      <c r="A71" s="143"/>
      <c r="B71" s="10" t="str">
        <f>IFERROR(VLOOKUP(A71,'2. Medicare Parity FFS'!$A$4:$G$998,2,0),"")</f>
        <v/>
      </c>
      <c r="C71" s="17" t="str">
        <f>IFERROR(VLOOKUP(A71,'2. Medicare Parity FFS'!$A$4:$G$998,3,0),"")</f>
        <v/>
      </c>
      <c r="D71" s="144"/>
      <c r="E71" s="140"/>
      <c r="F71" s="17">
        <f>IF(ISNUMBER(C71),IF(AND(ISBLANK(D71),ISBLANK(E71)),"",IF(ISBLANK(D71),Lookup!$C$16,IF(D71&gt;=C71,0,(C71-D71)*E71))),0)</f>
        <v>0</v>
      </c>
      <c r="G71" s="133"/>
      <c r="H71" s="17" t="str">
        <f>IFERROR(VLOOKUP(A71,'2. Medicare Parity FFS'!$A$4:$G$998,7,0),"")</f>
        <v/>
      </c>
      <c r="I71" s="144"/>
      <c r="J71" s="140"/>
      <c r="K71" s="17">
        <f>IF(ISNUMBER(H71),IF(AND(ISBLANK(I71),ISBLANK(J71)),"",IF(ISBLANK(I71),Lookup!$C$16,IF(I71&gt;=H71,0,(H71-I71)*J71))),0)</f>
        <v>0</v>
      </c>
      <c r="L71" s="133"/>
    </row>
    <row r="72" spans="1:12" ht="15.6" x14ac:dyDescent="0.3">
      <c r="A72" s="143"/>
      <c r="B72" s="10" t="str">
        <f>IFERROR(VLOOKUP(A72,'2. Medicare Parity FFS'!$A$4:$G$998,2,0),"")</f>
        <v/>
      </c>
      <c r="C72" s="17" t="str">
        <f>IFERROR(VLOOKUP(A72,'2. Medicare Parity FFS'!$A$4:$G$998,3,0),"")</f>
        <v/>
      </c>
      <c r="D72" s="144"/>
      <c r="E72" s="140"/>
      <c r="F72" s="17">
        <f>IF(ISNUMBER(C72),IF(AND(ISBLANK(D72),ISBLANK(E72)),"",IF(ISBLANK(D72),Lookup!$C$16,IF(D72&gt;=C72,0,(C72-D72)*E72))),0)</f>
        <v>0</v>
      </c>
      <c r="G72" s="133"/>
      <c r="H72" s="17" t="str">
        <f>IFERROR(VLOOKUP(A72,'2. Medicare Parity FFS'!$A$4:$G$998,7,0),"")</f>
        <v/>
      </c>
      <c r="I72" s="144"/>
      <c r="J72" s="140"/>
      <c r="K72" s="17">
        <f>IF(ISNUMBER(H72),IF(AND(ISBLANK(I72),ISBLANK(J72)),"",IF(ISBLANK(I72),Lookup!$C$16,IF(I72&gt;=H72,0,(H72-I72)*J72))),0)</f>
        <v>0</v>
      </c>
      <c r="L72" s="133"/>
    </row>
    <row r="73" spans="1:12" ht="15.6" x14ac:dyDescent="0.3">
      <c r="A73" s="143"/>
      <c r="B73" s="10" t="str">
        <f>IFERROR(VLOOKUP(A73,'2. Medicare Parity FFS'!$A$4:$G$998,2,0),"")</f>
        <v/>
      </c>
      <c r="C73" s="17" t="str">
        <f>IFERROR(VLOOKUP(A73,'2. Medicare Parity FFS'!$A$4:$G$998,3,0),"")</f>
        <v/>
      </c>
      <c r="D73" s="144"/>
      <c r="E73" s="140"/>
      <c r="F73" s="17">
        <f>IF(ISNUMBER(C73),IF(AND(ISBLANK(D73),ISBLANK(E73)),"",IF(ISBLANK(D73),Lookup!$C$16,IF(D73&gt;=C73,0,(C73-D73)*E73))),0)</f>
        <v>0</v>
      </c>
      <c r="G73" s="133"/>
      <c r="H73" s="17" t="str">
        <f>IFERROR(VLOOKUP(A73,'2. Medicare Parity FFS'!$A$4:$G$998,7,0),"")</f>
        <v/>
      </c>
      <c r="I73" s="144"/>
      <c r="J73" s="140"/>
      <c r="K73" s="17">
        <f>IF(ISNUMBER(H73),IF(AND(ISBLANK(I73),ISBLANK(J73)),"",IF(ISBLANK(I73),Lookup!$C$16,IF(I73&gt;=H73,0,(H73-I73)*J73))),0)</f>
        <v>0</v>
      </c>
      <c r="L73" s="133"/>
    </row>
    <row r="74" spans="1:12" ht="15.6" x14ac:dyDescent="0.3">
      <c r="A74" s="143"/>
      <c r="B74" s="10" t="str">
        <f>IFERROR(VLOOKUP(A74,'2. Medicare Parity FFS'!$A$4:$G$998,2,0),"")</f>
        <v/>
      </c>
      <c r="C74" s="17" t="str">
        <f>IFERROR(VLOOKUP(A74,'2. Medicare Parity FFS'!$A$4:$G$998,3,0),"")</f>
        <v/>
      </c>
      <c r="D74" s="144"/>
      <c r="E74" s="140"/>
      <c r="F74" s="17">
        <f>IF(ISNUMBER(C74),IF(AND(ISBLANK(D74),ISBLANK(E74)),"",IF(ISBLANK(D74),Lookup!$C$16,IF(D74&gt;=C74,0,(C74-D74)*E74))),0)</f>
        <v>0</v>
      </c>
      <c r="G74" s="133"/>
      <c r="H74" s="17" t="str">
        <f>IFERROR(VLOOKUP(A74,'2. Medicare Parity FFS'!$A$4:$G$998,7,0),"")</f>
        <v/>
      </c>
      <c r="I74" s="144"/>
      <c r="J74" s="140"/>
      <c r="K74" s="17">
        <f>IF(ISNUMBER(H74),IF(AND(ISBLANK(I74),ISBLANK(J74)),"",IF(ISBLANK(I74),Lookup!$C$16,IF(I74&gt;=H74,0,(H74-I74)*J74))),0)</f>
        <v>0</v>
      </c>
      <c r="L74" s="133"/>
    </row>
    <row r="75" spans="1:12" ht="15.6" x14ac:dyDescent="0.3">
      <c r="A75" s="143"/>
      <c r="B75" s="10" t="str">
        <f>IFERROR(VLOOKUP(A75,'2. Medicare Parity FFS'!$A$4:$G$998,2,0),"")</f>
        <v/>
      </c>
      <c r="C75" s="17" t="str">
        <f>IFERROR(VLOOKUP(A75,'2. Medicare Parity FFS'!$A$4:$G$998,3,0),"")</f>
        <v/>
      </c>
      <c r="D75" s="144"/>
      <c r="E75" s="140"/>
      <c r="F75" s="17">
        <f>IF(ISNUMBER(C75),IF(AND(ISBLANK(D75),ISBLANK(E75)),"",IF(ISBLANK(D75),Lookup!$C$16,IF(D75&gt;=C75,0,(C75-D75)*E75))),0)</f>
        <v>0</v>
      </c>
      <c r="G75" s="133"/>
      <c r="H75" s="17" t="str">
        <f>IFERROR(VLOOKUP(A75,'2. Medicare Parity FFS'!$A$4:$G$998,7,0),"")</f>
        <v/>
      </c>
      <c r="I75" s="144"/>
      <c r="J75" s="140"/>
      <c r="K75" s="17">
        <f>IF(ISNUMBER(H75),IF(AND(ISBLANK(I75),ISBLANK(J75)),"",IF(ISBLANK(I75),Lookup!$C$16,IF(I75&gt;=H75,0,(H75-I75)*J75))),0)</f>
        <v>0</v>
      </c>
      <c r="L75" s="133"/>
    </row>
    <row r="76" spans="1:12" ht="15.6" x14ac:dyDescent="0.3">
      <c r="A76" s="143"/>
      <c r="B76" s="10" t="str">
        <f>IFERROR(VLOOKUP(A76,'2. Medicare Parity FFS'!$A$4:$G$998,2,0),"")</f>
        <v/>
      </c>
      <c r="C76" s="17" t="str">
        <f>IFERROR(VLOOKUP(A76,'2. Medicare Parity FFS'!$A$4:$G$998,3,0),"")</f>
        <v/>
      </c>
      <c r="D76" s="144"/>
      <c r="E76" s="140"/>
      <c r="F76" s="17">
        <f>IF(ISNUMBER(C76),IF(AND(ISBLANK(D76),ISBLANK(E76)),"",IF(ISBLANK(D76),Lookup!$C$16,IF(D76&gt;=C76,0,(C76-D76)*E76))),0)</f>
        <v>0</v>
      </c>
      <c r="G76" s="133"/>
      <c r="H76" s="17" t="str">
        <f>IFERROR(VLOOKUP(A76,'2. Medicare Parity FFS'!$A$4:$G$998,7,0),"")</f>
        <v/>
      </c>
      <c r="I76" s="144"/>
      <c r="J76" s="140"/>
      <c r="K76" s="17">
        <f>IF(ISNUMBER(H76),IF(AND(ISBLANK(I76),ISBLANK(J76)),"",IF(ISBLANK(I76),Lookup!$C$16,IF(I76&gt;=H76,0,(H76-I76)*J76))),0)</f>
        <v>0</v>
      </c>
      <c r="L76" s="133"/>
    </row>
    <row r="77" spans="1:12" ht="15.6" x14ac:dyDescent="0.3">
      <c r="A77" s="143"/>
      <c r="B77" s="10" t="str">
        <f>IFERROR(VLOOKUP(A77,'2. Medicare Parity FFS'!$A$4:$G$998,2,0),"")</f>
        <v/>
      </c>
      <c r="C77" s="17" t="str">
        <f>IFERROR(VLOOKUP(A77,'2. Medicare Parity FFS'!$A$4:$G$998,3,0),"")</f>
        <v/>
      </c>
      <c r="D77" s="144"/>
      <c r="E77" s="140"/>
      <c r="F77" s="17">
        <f>IF(ISNUMBER(C77),IF(AND(ISBLANK(D77),ISBLANK(E77)),"",IF(ISBLANK(D77),Lookup!$C$16,IF(D77&gt;=C77,0,(C77-D77)*E77))),0)</f>
        <v>0</v>
      </c>
      <c r="G77" s="133"/>
      <c r="H77" s="17" t="str">
        <f>IFERROR(VLOOKUP(A77,'2. Medicare Parity FFS'!$A$4:$G$998,7,0),"")</f>
        <v/>
      </c>
      <c r="I77" s="144"/>
      <c r="J77" s="140"/>
      <c r="K77" s="17">
        <f>IF(ISNUMBER(H77),IF(AND(ISBLANK(I77),ISBLANK(J77)),"",IF(ISBLANK(I77),Lookup!$C$16,IF(I77&gt;=H77,0,(H77-I77)*J77))),0)</f>
        <v>0</v>
      </c>
      <c r="L77" s="133"/>
    </row>
    <row r="78" spans="1:12" ht="15.6" x14ac:dyDescent="0.3">
      <c r="A78" s="143"/>
      <c r="B78" s="10" t="str">
        <f>IFERROR(VLOOKUP(A78,'2. Medicare Parity FFS'!$A$4:$G$998,2,0),"")</f>
        <v/>
      </c>
      <c r="C78" s="17" t="str">
        <f>IFERROR(VLOOKUP(A78,'2. Medicare Parity FFS'!$A$4:$G$998,3,0),"")</f>
        <v/>
      </c>
      <c r="D78" s="144"/>
      <c r="E78" s="140"/>
      <c r="F78" s="17">
        <f>IF(ISNUMBER(C78),IF(AND(ISBLANK(D78),ISBLANK(E78)),"",IF(ISBLANK(D78),Lookup!$C$16,IF(D78&gt;=C78,0,(C78-D78)*E78))),0)</f>
        <v>0</v>
      </c>
      <c r="G78" s="133"/>
      <c r="H78" s="17" t="str">
        <f>IFERROR(VLOOKUP(A78,'2. Medicare Parity FFS'!$A$4:$G$998,7,0),"")</f>
        <v/>
      </c>
      <c r="I78" s="144"/>
      <c r="J78" s="140"/>
      <c r="K78" s="17">
        <f>IF(ISNUMBER(H78),IF(AND(ISBLANK(I78),ISBLANK(J78)),"",IF(ISBLANK(I78),Lookup!$C$16,IF(I78&gt;=H78,0,(H78-I78)*J78))),0)</f>
        <v>0</v>
      </c>
      <c r="L78" s="133"/>
    </row>
    <row r="79" spans="1:12" ht="15.6" x14ac:dyDescent="0.3">
      <c r="A79" s="143"/>
      <c r="B79" s="10" t="str">
        <f>IFERROR(VLOOKUP(A79,'2. Medicare Parity FFS'!$A$4:$G$998,2,0),"")</f>
        <v/>
      </c>
      <c r="C79" s="17" t="str">
        <f>IFERROR(VLOOKUP(A79,'2. Medicare Parity FFS'!$A$4:$G$998,3,0),"")</f>
        <v/>
      </c>
      <c r="D79" s="144"/>
      <c r="E79" s="140"/>
      <c r="F79" s="17">
        <f>IF(ISNUMBER(C79),IF(AND(ISBLANK(D79),ISBLANK(E79)),"",IF(ISBLANK(D79),Lookup!$C$16,IF(D79&gt;=C79,0,(C79-D79)*E79))),0)</f>
        <v>0</v>
      </c>
      <c r="G79" s="133"/>
      <c r="H79" s="17" t="str">
        <f>IFERROR(VLOOKUP(A79,'2. Medicare Parity FFS'!$A$4:$G$998,7,0),"")</f>
        <v/>
      </c>
      <c r="I79" s="144"/>
      <c r="J79" s="140"/>
      <c r="K79" s="17">
        <f>IF(ISNUMBER(H79),IF(AND(ISBLANK(I79),ISBLANK(J79)),"",IF(ISBLANK(I79),Lookup!$C$16,IF(I79&gt;=H79,0,(H79-I79)*J79))),0)</f>
        <v>0</v>
      </c>
      <c r="L79" s="133"/>
    </row>
    <row r="80" spans="1:12" ht="15.6" x14ac:dyDescent="0.3">
      <c r="A80" s="143"/>
      <c r="B80" s="10" t="str">
        <f>IFERROR(VLOOKUP(A80,'2. Medicare Parity FFS'!$A$4:$G$998,2,0),"")</f>
        <v/>
      </c>
      <c r="C80" s="17" t="str">
        <f>IFERROR(VLOOKUP(A80,'2. Medicare Parity FFS'!$A$4:$G$998,3,0),"")</f>
        <v/>
      </c>
      <c r="D80" s="144"/>
      <c r="E80" s="140"/>
      <c r="F80" s="17">
        <f>IF(ISNUMBER(C80),IF(AND(ISBLANK(D80),ISBLANK(E80)),"",IF(ISBLANK(D80),Lookup!$C$16,IF(D80&gt;=C80,0,(C80-D80)*E80))),0)</f>
        <v>0</v>
      </c>
      <c r="G80" s="133"/>
      <c r="H80" s="17" t="str">
        <f>IFERROR(VLOOKUP(A80,'2. Medicare Parity FFS'!$A$4:$G$998,7,0),"")</f>
        <v/>
      </c>
      <c r="I80" s="144"/>
      <c r="J80" s="140"/>
      <c r="K80" s="17">
        <f>IF(ISNUMBER(H80),IF(AND(ISBLANK(I80),ISBLANK(J80)),"",IF(ISBLANK(I80),Lookup!$C$16,IF(I80&gt;=H80,0,(H80-I80)*J80))),0)</f>
        <v>0</v>
      </c>
      <c r="L80" s="133"/>
    </row>
    <row r="81" spans="1:12" ht="15.6" x14ac:dyDescent="0.3">
      <c r="A81" s="143"/>
      <c r="B81" s="10" t="str">
        <f>IFERROR(VLOOKUP(A81,'2. Medicare Parity FFS'!$A$4:$G$998,2,0),"")</f>
        <v/>
      </c>
      <c r="C81" s="17" t="str">
        <f>IFERROR(VLOOKUP(A81,'2. Medicare Parity FFS'!$A$4:$G$998,3,0),"")</f>
        <v/>
      </c>
      <c r="D81" s="144"/>
      <c r="E81" s="140"/>
      <c r="F81" s="17">
        <f>IF(ISNUMBER(C81),IF(AND(ISBLANK(D81),ISBLANK(E81)),"",IF(ISBLANK(D81),Lookup!$C$16,IF(D81&gt;=C81,0,(C81-D81)*E81))),0)</f>
        <v>0</v>
      </c>
      <c r="G81" s="133"/>
      <c r="H81" s="17" t="str">
        <f>IFERROR(VLOOKUP(A81,'2. Medicare Parity FFS'!$A$4:$G$998,7,0),"")</f>
        <v/>
      </c>
      <c r="I81" s="144"/>
      <c r="J81" s="140"/>
      <c r="K81" s="17">
        <f>IF(ISNUMBER(H81),IF(AND(ISBLANK(I81),ISBLANK(J81)),"",IF(ISBLANK(I81),Lookup!$C$16,IF(I81&gt;=H81,0,(H81-I81)*J81))),0)</f>
        <v>0</v>
      </c>
      <c r="L81" s="133"/>
    </row>
    <row r="82" spans="1:12" ht="15.6" x14ac:dyDescent="0.3">
      <c r="A82" s="143"/>
      <c r="B82" s="10" t="str">
        <f>IFERROR(VLOOKUP(A82,'2. Medicare Parity FFS'!$A$4:$G$998,2,0),"")</f>
        <v/>
      </c>
      <c r="C82" s="17" t="str">
        <f>IFERROR(VLOOKUP(A82,'2. Medicare Parity FFS'!$A$4:$G$998,3,0),"")</f>
        <v/>
      </c>
      <c r="D82" s="144"/>
      <c r="E82" s="140"/>
      <c r="F82" s="17">
        <f>IF(ISNUMBER(C82),IF(AND(ISBLANK(D82),ISBLANK(E82)),"",IF(ISBLANK(D82),Lookup!$C$16,IF(D82&gt;=C82,0,(C82-D82)*E82))),0)</f>
        <v>0</v>
      </c>
      <c r="G82" s="133"/>
      <c r="H82" s="17" t="str">
        <f>IFERROR(VLOOKUP(A82,'2. Medicare Parity FFS'!$A$4:$G$998,7,0),"")</f>
        <v/>
      </c>
      <c r="I82" s="144"/>
      <c r="J82" s="140"/>
      <c r="K82" s="17">
        <f>IF(ISNUMBER(H82),IF(AND(ISBLANK(I82),ISBLANK(J82)),"",IF(ISBLANK(I82),Lookup!$C$16,IF(I82&gt;=H82,0,(H82-I82)*J82))),0)</f>
        <v>0</v>
      </c>
      <c r="L82" s="133"/>
    </row>
    <row r="83" spans="1:12" ht="15.6" x14ac:dyDescent="0.3">
      <c r="A83" s="143"/>
      <c r="B83" s="10" t="str">
        <f>IFERROR(VLOOKUP(A83,'2. Medicare Parity FFS'!$A$4:$G$998,2,0),"")</f>
        <v/>
      </c>
      <c r="C83" s="17" t="str">
        <f>IFERROR(VLOOKUP(A83,'2. Medicare Parity FFS'!$A$4:$G$998,3,0),"")</f>
        <v/>
      </c>
      <c r="D83" s="144"/>
      <c r="E83" s="140"/>
      <c r="F83" s="17">
        <f>IF(ISNUMBER(C83),IF(AND(ISBLANK(D83),ISBLANK(E83)),"",IF(ISBLANK(D83),Lookup!$C$16,IF(D83&gt;=C83,0,(C83-D83)*E83))),0)</f>
        <v>0</v>
      </c>
      <c r="G83" s="133"/>
      <c r="H83" s="17" t="str">
        <f>IFERROR(VLOOKUP(A83,'2. Medicare Parity FFS'!$A$4:$G$998,7,0),"")</f>
        <v/>
      </c>
      <c r="I83" s="144"/>
      <c r="J83" s="140"/>
      <c r="K83" s="17">
        <f>IF(ISNUMBER(H83),IF(AND(ISBLANK(I83),ISBLANK(J83)),"",IF(ISBLANK(I83),Lookup!$C$16,IF(I83&gt;=H83,0,(H83-I83)*J83))),0)</f>
        <v>0</v>
      </c>
      <c r="L83" s="133"/>
    </row>
    <row r="84" spans="1:12" ht="15.6" x14ac:dyDescent="0.3">
      <c r="A84" s="143"/>
      <c r="B84" s="10" t="str">
        <f>IFERROR(VLOOKUP(A84,'2. Medicare Parity FFS'!$A$4:$G$998,2,0),"")</f>
        <v/>
      </c>
      <c r="C84" s="17" t="str">
        <f>IFERROR(VLOOKUP(A84,'2. Medicare Parity FFS'!$A$4:$G$998,3,0),"")</f>
        <v/>
      </c>
      <c r="D84" s="144"/>
      <c r="E84" s="140"/>
      <c r="F84" s="17">
        <f>IF(ISNUMBER(C84),IF(AND(ISBLANK(D84),ISBLANK(E84)),"",IF(ISBLANK(D84),Lookup!$C$16,IF(D84&gt;=C84,0,(C84-D84)*E84))),0)</f>
        <v>0</v>
      </c>
      <c r="G84" s="133"/>
      <c r="H84" s="17" t="str">
        <f>IFERROR(VLOOKUP(A84,'2. Medicare Parity FFS'!$A$4:$G$998,7,0),"")</f>
        <v/>
      </c>
      <c r="I84" s="144"/>
      <c r="J84" s="140"/>
      <c r="K84" s="17">
        <f>IF(ISNUMBER(H84),IF(AND(ISBLANK(I84),ISBLANK(J84)),"",IF(ISBLANK(I84),Lookup!$C$16,IF(I84&gt;=H84,0,(H84-I84)*J84))),0)</f>
        <v>0</v>
      </c>
      <c r="L84" s="133"/>
    </row>
    <row r="85" spans="1:12" ht="15.6" x14ac:dyDescent="0.3">
      <c r="A85" s="143"/>
      <c r="B85" s="10" t="str">
        <f>IFERROR(VLOOKUP(A85,'2. Medicare Parity FFS'!$A$4:$G$998,2,0),"")</f>
        <v/>
      </c>
      <c r="C85" s="17" t="str">
        <f>IFERROR(VLOOKUP(A85,'2. Medicare Parity FFS'!$A$4:$G$998,3,0),"")</f>
        <v/>
      </c>
      <c r="D85" s="144"/>
      <c r="E85" s="140"/>
      <c r="F85" s="17">
        <f>IF(ISNUMBER(C85),IF(AND(ISBLANK(D85),ISBLANK(E85)),"",IF(ISBLANK(D85),Lookup!$C$16,IF(D85&gt;=C85,0,(C85-D85)*E85))),0)</f>
        <v>0</v>
      </c>
      <c r="G85" s="133"/>
      <c r="H85" s="17" t="str">
        <f>IFERROR(VLOOKUP(A85,'2. Medicare Parity FFS'!$A$4:$G$998,7,0),"")</f>
        <v/>
      </c>
      <c r="I85" s="144"/>
      <c r="J85" s="140"/>
      <c r="K85" s="17">
        <f>IF(ISNUMBER(H85),IF(AND(ISBLANK(I85),ISBLANK(J85)),"",IF(ISBLANK(I85),Lookup!$C$16,IF(I85&gt;=H85,0,(H85-I85)*J85))),0)</f>
        <v>0</v>
      </c>
      <c r="L85" s="133"/>
    </row>
    <row r="86" spans="1:12" ht="15.6" x14ac:dyDescent="0.3">
      <c r="A86" s="143"/>
      <c r="B86" s="10" t="str">
        <f>IFERROR(VLOOKUP(A86,'2. Medicare Parity FFS'!$A$4:$G$998,2,0),"")</f>
        <v/>
      </c>
      <c r="C86" s="17" t="str">
        <f>IFERROR(VLOOKUP(A86,'2. Medicare Parity FFS'!$A$4:$G$998,3,0),"")</f>
        <v/>
      </c>
      <c r="D86" s="144"/>
      <c r="E86" s="140"/>
      <c r="F86" s="17">
        <f>IF(ISNUMBER(C86),IF(AND(ISBLANK(D86),ISBLANK(E86)),"",IF(ISBLANK(D86),Lookup!$C$16,IF(D86&gt;=C86,0,(C86-D86)*E86))),0)</f>
        <v>0</v>
      </c>
      <c r="G86" s="133"/>
      <c r="H86" s="17" t="str">
        <f>IFERROR(VLOOKUP(A86,'2. Medicare Parity FFS'!$A$4:$G$998,7,0),"")</f>
        <v/>
      </c>
      <c r="I86" s="144"/>
      <c r="J86" s="140"/>
      <c r="K86" s="17">
        <f>IF(ISNUMBER(H86),IF(AND(ISBLANK(I86),ISBLANK(J86)),"",IF(ISBLANK(I86),Lookup!$C$16,IF(I86&gt;=H86,0,(H86-I86)*J86))),0)</f>
        <v>0</v>
      </c>
      <c r="L86" s="133"/>
    </row>
    <row r="87" spans="1:12" ht="15.6" x14ac:dyDescent="0.3">
      <c r="A87" s="143"/>
      <c r="B87" s="10" t="str">
        <f>IFERROR(VLOOKUP(A87,'2. Medicare Parity FFS'!$A$4:$G$998,2,0),"")</f>
        <v/>
      </c>
      <c r="C87" s="17" t="str">
        <f>IFERROR(VLOOKUP(A87,'2. Medicare Parity FFS'!$A$4:$G$998,3,0),"")</f>
        <v/>
      </c>
      <c r="D87" s="144"/>
      <c r="E87" s="140"/>
      <c r="F87" s="17">
        <f>IF(ISNUMBER(C87),IF(AND(ISBLANK(D87),ISBLANK(E87)),"",IF(ISBLANK(D87),Lookup!$C$16,IF(D87&gt;=C87,0,(C87-D87)*E87))),0)</f>
        <v>0</v>
      </c>
      <c r="G87" s="133"/>
      <c r="H87" s="17" t="str">
        <f>IFERROR(VLOOKUP(A87,'2. Medicare Parity FFS'!$A$4:$G$998,7,0),"")</f>
        <v/>
      </c>
      <c r="I87" s="144"/>
      <c r="J87" s="140"/>
      <c r="K87" s="17">
        <f>IF(ISNUMBER(H87),IF(AND(ISBLANK(I87),ISBLANK(J87)),"",IF(ISBLANK(I87),Lookup!$C$16,IF(I87&gt;=H87,0,(H87-I87)*J87))),0)</f>
        <v>0</v>
      </c>
      <c r="L87" s="133"/>
    </row>
    <row r="88" spans="1:12" ht="15.6" x14ac:dyDescent="0.3">
      <c r="A88" s="143"/>
      <c r="B88" s="10" t="str">
        <f>IFERROR(VLOOKUP(A88,'2. Medicare Parity FFS'!$A$4:$G$998,2,0),"")</f>
        <v/>
      </c>
      <c r="C88" s="17" t="str">
        <f>IFERROR(VLOOKUP(A88,'2. Medicare Parity FFS'!$A$4:$G$998,3,0),"")</f>
        <v/>
      </c>
      <c r="D88" s="144"/>
      <c r="E88" s="140"/>
      <c r="F88" s="17">
        <f>IF(ISNUMBER(C88),IF(AND(ISBLANK(D88),ISBLANK(E88)),"",IF(ISBLANK(D88),Lookup!$C$16,IF(D88&gt;=C88,0,(C88-D88)*E88))),0)</f>
        <v>0</v>
      </c>
      <c r="G88" s="133"/>
      <c r="H88" s="17" t="str">
        <f>IFERROR(VLOOKUP(A88,'2. Medicare Parity FFS'!$A$4:$G$998,7,0),"")</f>
        <v/>
      </c>
      <c r="I88" s="144"/>
      <c r="J88" s="140"/>
      <c r="K88" s="17">
        <f>IF(ISNUMBER(H88),IF(AND(ISBLANK(I88),ISBLANK(J88)),"",IF(ISBLANK(I88),Lookup!$C$16,IF(I88&gt;=H88,0,(H88-I88)*J88))),0)</f>
        <v>0</v>
      </c>
      <c r="L88" s="133"/>
    </row>
    <row r="89" spans="1:12" ht="15.6" x14ac:dyDescent="0.3">
      <c r="A89" s="143"/>
      <c r="B89" s="10" t="str">
        <f>IFERROR(VLOOKUP(A89,'2. Medicare Parity FFS'!$A$4:$G$998,2,0),"")</f>
        <v/>
      </c>
      <c r="C89" s="17" t="str">
        <f>IFERROR(VLOOKUP(A89,'2. Medicare Parity FFS'!$A$4:$G$998,3,0),"")</f>
        <v/>
      </c>
      <c r="D89" s="144"/>
      <c r="E89" s="140"/>
      <c r="F89" s="17">
        <f>IF(ISNUMBER(C89),IF(AND(ISBLANK(D89),ISBLANK(E89)),"",IF(ISBLANK(D89),Lookup!$C$16,IF(D89&gt;=C89,0,(C89-D89)*E89))),0)</f>
        <v>0</v>
      </c>
      <c r="G89" s="133"/>
      <c r="H89" s="17" t="str">
        <f>IFERROR(VLOOKUP(A89,'2. Medicare Parity FFS'!$A$4:$G$998,7,0),"")</f>
        <v/>
      </c>
      <c r="I89" s="144"/>
      <c r="J89" s="140"/>
      <c r="K89" s="17">
        <f>IF(ISNUMBER(H89),IF(AND(ISBLANK(I89),ISBLANK(J89)),"",IF(ISBLANK(I89),Lookup!$C$16,IF(I89&gt;=H89,0,(H89-I89)*J89))),0)</f>
        <v>0</v>
      </c>
      <c r="L89" s="133"/>
    </row>
    <row r="90" spans="1:12" ht="15.6" x14ac:dyDescent="0.3">
      <c r="A90" s="143"/>
      <c r="B90" s="10" t="str">
        <f>IFERROR(VLOOKUP(A90,'2. Medicare Parity FFS'!$A$4:$G$998,2,0),"")</f>
        <v/>
      </c>
      <c r="C90" s="17" t="str">
        <f>IFERROR(VLOOKUP(A90,'2. Medicare Parity FFS'!$A$4:$G$998,3,0),"")</f>
        <v/>
      </c>
      <c r="D90" s="144"/>
      <c r="E90" s="140"/>
      <c r="F90" s="17">
        <f>IF(ISNUMBER(C90),IF(AND(ISBLANK(D90),ISBLANK(E90)),"",IF(ISBLANK(D90),Lookup!$C$16,IF(D90&gt;=C90,0,(C90-D90)*E90))),0)</f>
        <v>0</v>
      </c>
      <c r="G90" s="133"/>
      <c r="H90" s="17" t="str">
        <f>IFERROR(VLOOKUP(A90,'2. Medicare Parity FFS'!$A$4:$G$998,7,0),"")</f>
        <v/>
      </c>
      <c r="I90" s="144"/>
      <c r="J90" s="140"/>
      <c r="K90" s="17">
        <f>IF(ISNUMBER(H90),IF(AND(ISBLANK(I90),ISBLANK(J90)),"",IF(ISBLANK(I90),Lookup!$C$16,IF(I90&gt;=H90,0,(H90-I90)*J90))),0)</f>
        <v>0</v>
      </c>
      <c r="L90" s="133"/>
    </row>
    <row r="91" spans="1:12" ht="15.6" x14ac:dyDescent="0.3">
      <c r="A91" s="143"/>
      <c r="B91" s="10" t="str">
        <f>IFERROR(VLOOKUP(A91,'2. Medicare Parity FFS'!$A$4:$G$998,2,0),"")</f>
        <v/>
      </c>
      <c r="C91" s="17" t="str">
        <f>IFERROR(VLOOKUP(A91,'2. Medicare Parity FFS'!$A$4:$G$998,3,0),"")</f>
        <v/>
      </c>
      <c r="D91" s="144"/>
      <c r="E91" s="140"/>
      <c r="F91" s="17">
        <f>IF(ISNUMBER(C91),IF(AND(ISBLANK(D91),ISBLANK(E91)),"",IF(ISBLANK(D91),Lookup!$C$16,IF(D91&gt;=C91,0,(C91-D91)*E91))),0)</f>
        <v>0</v>
      </c>
      <c r="G91" s="133"/>
      <c r="H91" s="17" t="str">
        <f>IFERROR(VLOOKUP(A91,'2. Medicare Parity FFS'!$A$4:$G$998,7,0),"")</f>
        <v/>
      </c>
      <c r="I91" s="144"/>
      <c r="J91" s="140"/>
      <c r="K91" s="17">
        <f>IF(ISNUMBER(H91),IF(AND(ISBLANK(I91),ISBLANK(J91)),"",IF(ISBLANK(I91),Lookup!$C$16,IF(I91&gt;=H91,0,(H91-I91)*J91))),0)</f>
        <v>0</v>
      </c>
      <c r="L91" s="133"/>
    </row>
    <row r="92" spans="1:12" ht="15.6" x14ac:dyDescent="0.3">
      <c r="A92" s="143"/>
      <c r="B92" s="10" t="str">
        <f>IFERROR(VLOOKUP(A92,'2. Medicare Parity FFS'!$A$4:$G$998,2,0),"")</f>
        <v/>
      </c>
      <c r="C92" s="17" t="str">
        <f>IFERROR(VLOOKUP(A92,'2. Medicare Parity FFS'!$A$4:$G$998,3,0),"")</f>
        <v/>
      </c>
      <c r="D92" s="144"/>
      <c r="E92" s="140"/>
      <c r="F92" s="17">
        <f>IF(ISNUMBER(C92),IF(AND(ISBLANK(D92),ISBLANK(E92)),"",IF(ISBLANK(D92),Lookup!$C$16,IF(D92&gt;=C92,0,(C92-D92)*E92))),0)</f>
        <v>0</v>
      </c>
      <c r="G92" s="133"/>
      <c r="H92" s="17" t="str">
        <f>IFERROR(VLOOKUP(A92,'2. Medicare Parity FFS'!$A$4:$G$998,7,0),"")</f>
        <v/>
      </c>
      <c r="I92" s="144"/>
      <c r="J92" s="140"/>
      <c r="K92" s="17">
        <f>IF(ISNUMBER(H92),IF(AND(ISBLANK(I92),ISBLANK(J92)),"",IF(ISBLANK(I92),Lookup!$C$16,IF(I92&gt;=H92,0,(H92-I92)*J92))),0)</f>
        <v>0</v>
      </c>
      <c r="L92" s="133"/>
    </row>
    <row r="93" spans="1:12" ht="15.6" x14ac:dyDescent="0.3">
      <c r="A93" s="143"/>
      <c r="B93" s="10" t="str">
        <f>IFERROR(VLOOKUP(A93,'2. Medicare Parity FFS'!$A$4:$G$998,2,0),"")</f>
        <v/>
      </c>
      <c r="C93" s="17" t="str">
        <f>IFERROR(VLOOKUP(A93,'2. Medicare Parity FFS'!$A$4:$G$998,3,0),"")</f>
        <v/>
      </c>
      <c r="D93" s="144"/>
      <c r="E93" s="140"/>
      <c r="F93" s="17">
        <f>IF(ISNUMBER(C93),IF(AND(ISBLANK(D93),ISBLANK(E93)),"",IF(ISBLANK(D93),Lookup!$C$16,IF(D93&gt;=C93,0,(C93-D93)*E93))),0)</f>
        <v>0</v>
      </c>
      <c r="G93" s="133"/>
      <c r="H93" s="17" t="str">
        <f>IFERROR(VLOOKUP(A93,'2. Medicare Parity FFS'!$A$4:$G$998,7,0),"")</f>
        <v/>
      </c>
      <c r="I93" s="144"/>
      <c r="J93" s="140"/>
      <c r="K93" s="17">
        <f>IF(ISNUMBER(H93),IF(AND(ISBLANK(I93),ISBLANK(J93)),"",IF(ISBLANK(I93),Lookup!$C$16,IF(I93&gt;=H93,0,(H93-I93)*J93))),0)</f>
        <v>0</v>
      </c>
      <c r="L93" s="133"/>
    </row>
    <row r="94" spans="1:12" ht="15.6" x14ac:dyDescent="0.3">
      <c r="A94" s="143"/>
      <c r="B94" s="10" t="str">
        <f>IFERROR(VLOOKUP(A94,'2. Medicare Parity FFS'!$A$4:$G$998,2,0),"")</f>
        <v/>
      </c>
      <c r="C94" s="17" t="str">
        <f>IFERROR(VLOOKUP(A94,'2. Medicare Parity FFS'!$A$4:$G$998,3,0),"")</f>
        <v/>
      </c>
      <c r="D94" s="144"/>
      <c r="E94" s="140"/>
      <c r="F94" s="17">
        <f>IF(ISNUMBER(C94),IF(AND(ISBLANK(D94),ISBLANK(E94)),"",IF(ISBLANK(D94),Lookup!$C$16,IF(D94&gt;=C94,0,(C94-D94)*E94))),0)</f>
        <v>0</v>
      </c>
      <c r="G94" s="133"/>
      <c r="H94" s="17" t="str">
        <f>IFERROR(VLOOKUP(A94,'2. Medicare Parity FFS'!$A$4:$G$998,7,0),"")</f>
        <v/>
      </c>
      <c r="I94" s="144"/>
      <c r="J94" s="140"/>
      <c r="K94" s="17">
        <f>IF(ISNUMBER(H94),IF(AND(ISBLANK(I94),ISBLANK(J94)),"",IF(ISBLANK(I94),Lookup!$C$16,IF(I94&gt;=H94,0,(H94-I94)*J94))),0)</f>
        <v>0</v>
      </c>
      <c r="L94" s="133"/>
    </row>
    <row r="95" spans="1:12" ht="15.6" x14ac:dyDescent="0.3">
      <c r="A95" s="143"/>
      <c r="B95" s="10" t="str">
        <f>IFERROR(VLOOKUP(A95,'2. Medicare Parity FFS'!$A$4:$G$998,2,0),"")</f>
        <v/>
      </c>
      <c r="C95" s="17" t="str">
        <f>IFERROR(VLOOKUP(A95,'2. Medicare Parity FFS'!$A$4:$G$998,3,0),"")</f>
        <v/>
      </c>
      <c r="D95" s="144"/>
      <c r="E95" s="140"/>
      <c r="F95" s="17">
        <f>IF(ISNUMBER(C95),IF(AND(ISBLANK(D95),ISBLANK(E95)),"",IF(ISBLANK(D95),Lookup!$C$16,IF(D95&gt;=C95,0,(C95-D95)*E95))),0)</f>
        <v>0</v>
      </c>
      <c r="G95" s="133"/>
      <c r="H95" s="17" t="str">
        <f>IFERROR(VLOOKUP(A95,'2. Medicare Parity FFS'!$A$4:$G$998,7,0),"")</f>
        <v/>
      </c>
      <c r="I95" s="144"/>
      <c r="J95" s="140"/>
      <c r="K95" s="17">
        <f>IF(ISNUMBER(H95),IF(AND(ISBLANK(I95),ISBLANK(J95)),"",IF(ISBLANK(I95),Lookup!$C$16,IF(I95&gt;=H95,0,(H95-I95)*J95))),0)</f>
        <v>0</v>
      </c>
      <c r="L95" s="133"/>
    </row>
    <row r="96" spans="1:12" ht="15.6" x14ac:dyDescent="0.3">
      <c r="A96" s="143"/>
      <c r="B96" s="10" t="str">
        <f>IFERROR(VLOOKUP(A96,'2. Medicare Parity FFS'!$A$4:$G$998,2,0),"")</f>
        <v/>
      </c>
      <c r="C96" s="17" t="str">
        <f>IFERROR(VLOOKUP(A96,'2. Medicare Parity FFS'!$A$4:$G$998,3,0),"")</f>
        <v/>
      </c>
      <c r="D96" s="144"/>
      <c r="E96" s="140"/>
      <c r="F96" s="17">
        <f>IF(ISNUMBER(C96),IF(AND(ISBLANK(D96),ISBLANK(E96)),"",IF(ISBLANK(D96),Lookup!$C$16,IF(D96&gt;=C96,0,(C96-D96)*E96))),0)</f>
        <v>0</v>
      </c>
      <c r="G96" s="133"/>
      <c r="H96" s="17" t="str">
        <f>IFERROR(VLOOKUP(A96,'2. Medicare Parity FFS'!$A$4:$G$998,7,0),"")</f>
        <v/>
      </c>
      <c r="I96" s="144"/>
      <c r="J96" s="140"/>
      <c r="K96" s="17">
        <f>IF(ISNUMBER(H96),IF(AND(ISBLANK(I96),ISBLANK(J96)),"",IF(ISBLANK(I96),Lookup!$C$16,IF(I96&gt;=H96,0,(H96-I96)*J96))),0)</f>
        <v>0</v>
      </c>
      <c r="L96" s="133"/>
    </row>
    <row r="97" spans="1:12" ht="15.6" x14ac:dyDescent="0.3">
      <c r="A97" s="143"/>
      <c r="B97" s="10" t="str">
        <f>IFERROR(VLOOKUP(A97,'2. Medicare Parity FFS'!$A$4:$G$998,2,0),"")</f>
        <v/>
      </c>
      <c r="C97" s="17" t="str">
        <f>IFERROR(VLOOKUP(A97,'2. Medicare Parity FFS'!$A$4:$G$998,3,0),"")</f>
        <v/>
      </c>
      <c r="D97" s="144"/>
      <c r="E97" s="140"/>
      <c r="F97" s="17">
        <f>IF(ISNUMBER(C97),IF(AND(ISBLANK(D97),ISBLANK(E97)),"",IF(ISBLANK(D97),Lookup!$C$16,IF(D97&gt;=C97,0,(C97-D97)*E97))),0)</f>
        <v>0</v>
      </c>
      <c r="G97" s="133"/>
      <c r="H97" s="17" t="str">
        <f>IFERROR(VLOOKUP(A97,'2. Medicare Parity FFS'!$A$4:$G$998,7,0),"")</f>
        <v/>
      </c>
      <c r="I97" s="144"/>
      <c r="J97" s="140"/>
      <c r="K97" s="17">
        <f>IF(ISNUMBER(H97),IF(AND(ISBLANK(I97),ISBLANK(J97)),"",IF(ISBLANK(I97),Lookup!$C$16,IF(I97&gt;=H97,0,(H97-I97)*J97))),0)</f>
        <v>0</v>
      </c>
      <c r="L97" s="133"/>
    </row>
    <row r="98" spans="1:12" ht="15.6" x14ac:dyDescent="0.3">
      <c r="A98" s="143"/>
      <c r="B98" s="10" t="str">
        <f>IFERROR(VLOOKUP(A98,'2. Medicare Parity FFS'!$A$4:$G$998,2,0),"")</f>
        <v/>
      </c>
      <c r="C98" s="17" t="str">
        <f>IFERROR(VLOOKUP(A98,'2. Medicare Parity FFS'!$A$4:$G$998,3,0),"")</f>
        <v/>
      </c>
      <c r="D98" s="144"/>
      <c r="E98" s="140"/>
      <c r="F98" s="17">
        <f>IF(ISNUMBER(C98),IF(AND(ISBLANK(D98),ISBLANK(E98)),"",IF(ISBLANK(D98),Lookup!$C$16,IF(D98&gt;=C98,0,(C98-D98)*E98))),0)</f>
        <v>0</v>
      </c>
      <c r="G98" s="133"/>
      <c r="H98" s="17" t="str">
        <f>IFERROR(VLOOKUP(A98,'2. Medicare Parity FFS'!$A$4:$G$998,7,0),"")</f>
        <v/>
      </c>
      <c r="I98" s="144"/>
      <c r="J98" s="140"/>
      <c r="K98" s="17">
        <f>IF(ISNUMBER(H98),IF(AND(ISBLANK(I98),ISBLANK(J98)),"",IF(ISBLANK(I98),Lookup!$C$16,IF(I98&gt;=H98,0,(H98-I98)*J98))),0)</f>
        <v>0</v>
      </c>
      <c r="L98" s="133"/>
    </row>
    <row r="99" spans="1:12" ht="15.6" x14ac:dyDescent="0.3">
      <c r="A99" s="143"/>
      <c r="B99" s="10" t="str">
        <f>IFERROR(VLOOKUP(A99,'2. Medicare Parity FFS'!$A$4:$G$998,2,0),"")</f>
        <v/>
      </c>
      <c r="C99" s="17" t="str">
        <f>IFERROR(VLOOKUP(A99,'2. Medicare Parity FFS'!$A$4:$G$998,3,0),"")</f>
        <v/>
      </c>
      <c r="D99" s="144"/>
      <c r="E99" s="140"/>
      <c r="F99" s="17">
        <f>IF(ISNUMBER(C99),IF(AND(ISBLANK(D99),ISBLANK(E99)),"",IF(ISBLANK(D99),Lookup!$C$16,IF(D99&gt;=C99,0,(C99-D99)*E99))),0)</f>
        <v>0</v>
      </c>
      <c r="G99" s="133"/>
      <c r="H99" s="17" t="str">
        <f>IFERROR(VLOOKUP(A99,'2. Medicare Parity FFS'!$A$4:$G$998,7,0),"")</f>
        <v/>
      </c>
      <c r="I99" s="144"/>
      <c r="J99" s="140"/>
      <c r="K99" s="17">
        <f>IF(ISNUMBER(H99),IF(AND(ISBLANK(I99),ISBLANK(J99)),"",IF(ISBLANK(I99),Lookup!$C$16,IF(I99&gt;=H99,0,(H99-I99)*J99))),0)</f>
        <v>0</v>
      </c>
      <c r="L99" s="133"/>
    </row>
    <row r="100" spans="1:12" ht="15.6" x14ac:dyDescent="0.3">
      <c r="A100" s="143"/>
      <c r="B100" s="10" t="str">
        <f>IFERROR(VLOOKUP(A100,'2. Medicare Parity FFS'!$A$4:$G$998,2,0),"")</f>
        <v/>
      </c>
      <c r="C100" s="17" t="str">
        <f>IFERROR(VLOOKUP(A100,'2. Medicare Parity FFS'!$A$4:$G$998,3,0),"")</f>
        <v/>
      </c>
      <c r="D100" s="144"/>
      <c r="E100" s="140"/>
      <c r="F100" s="17">
        <f>IF(ISNUMBER(C100),IF(AND(ISBLANK(D100),ISBLANK(E100)),"",IF(ISBLANK(D100),Lookup!$C$16,IF(D100&gt;=C100,0,(C100-D100)*E100))),0)</f>
        <v>0</v>
      </c>
      <c r="G100" s="133"/>
      <c r="H100" s="17" t="str">
        <f>IFERROR(VLOOKUP(A100,'2. Medicare Parity FFS'!$A$4:$G$998,7,0),"")</f>
        <v/>
      </c>
      <c r="I100" s="144"/>
      <c r="J100" s="140"/>
      <c r="K100" s="17">
        <f>IF(ISNUMBER(H100),IF(AND(ISBLANK(I100),ISBLANK(J100)),"",IF(ISBLANK(I100),Lookup!$C$16,IF(I100&gt;=H100,0,(H100-I100)*J100))),0)</f>
        <v>0</v>
      </c>
      <c r="L100" s="133"/>
    </row>
    <row r="101" spans="1:12" ht="15.6" x14ac:dyDescent="0.3">
      <c r="A101" s="143"/>
      <c r="B101" s="10" t="str">
        <f>IFERROR(VLOOKUP(A101,'2. Medicare Parity FFS'!$A$4:$G$998,2,0),"")</f>
        <v/>
      </c>
      <c r="C101" s="17" t="str">
        <f>IFERROR(VLOOKUP(A101,'2. Medicare Parity FFS'!$A$4:$G$998,3,0),"")</f>
        <v/>
      </c>
      <c r="D101" s="144"/>
      <c r="E101" s="140"/>
      <c r="F101" s="17">
        <f>IF(ISNUMBER(C101),IF(AND(ISBLANK(D101),ISBLANK(E101)),"",IF(ISBLANK(D101),Lookup!$C$16,IF(D101&gt;=C101,0,(C101-D101)*E101))),0)</f>
        <v>0</v>
      </c>
      <c r="G101" s="133"/>
      <c r="H101" s="17" t="str">
        <f>IFERROR(VLOOKUP(A101,'2. Medicare Parity FFS'!$A$4:$G$998,7,0),"")</f>
        <v/>
      </c>
      <c r="I101" s="144"/>
      <c r="J101" s="140"/>
      <c r="K101" s="17">
        <f>IF(ISNUMBER(H101),IF(AND(ISBLANK(I101),ISBLANK(J101)),"",IF(ISBLANK(I101),Lookup!$C$16,IF(I101&gt;=H101,0,(H101-I101)*J101))),0)</f>
        <v>0</v>
      </c>
      <c r="L101" s="133"/>
    </row>
    <row r="102" spans="1:12" ht="15.6" x14ac:dyDescent="0.3">
      <c r="A102" s="143"/>
      <c r="B102" s="10" t="str">
        <f>IFERROR(VLOOKUP(A102,'2. Medicare Parity FFS'!$A$4:$G$998,2,0),"")</f>
        <v/>
      </c>
      <c r="C102" s="17" t="str">
        <f>IFERROR(VLOOKUP(A102,'2. Medicare Parity FFS'!$A$4:$G$998,3,0),"")</f>
        <v/>
      </c>
      <c r="D102" s="144"/>
      <c r="E102" s="140"/>
      <c r="F102" s="17">
        <f>IF(ISNUMBER(C102),IF(AND(ISBLANK(D102),ISBLANK(E102)),"",IF(ISBLANK(D102),Lookup!$C$16,IF(D102&gt;=C102,0,(C102-D102)*E102))),0)</f>
        <v>0</v>
      </c>
      <c r="G102" s="133"/>
      <c r="H102" s="17" t="str">
        <f>IFERROR(VLOOKUP(A102,'2. Medicare Parity FFS'!$A$4:$G$998,7,0),"")</f>
        <v/>
      </c>
      <c r="I102" s="144"/>
      <c r="J102" s="140"/>
      <c r="K102" s="17">
        <f>IF(ISNUMBER(H102),IF(AND(ISBLANK(I102),ISBLANK(J102)),"",IF(ISBLANK(I102),Lookup!$C$16,IF(I102&gt;=H102,0,(H102-I102)*J102))),0)</f>
        <v>0</v>
      </c>
      <c r="L102" s="133"/>
    </row>
    <row r="103" spans="1:12" ht="15.6" x14ac:dyDescent="0.3">
      <c r="A103" s="143"/>
      <c r="B103" s="10" t="str">
        <f>IFERROR(VLOOKUP(A103,'2. Medicare Parity FFS'!$A$4:$G$998,2,0),"")</f>
        <v/>
      </c>
      <c r="C103" s="17" t="str">
        <f>IFERROR(VLOOKUP(A103,'2. Medicare Parity FFS'!$A$4:$G$998,3,0),"")</f>
        <v/>
      </c>
      <c r="D103" s="144"/>
      <c r="E103" s="140"/>
      <c r="F103" s="17">
        <f>IF(ISNUMBER(C103),IF(AND(ISBLANK(D103),ISBLANK(E103)),"",IF(ISBLANK(D103),Lookup!$C$16,IF(D103&gt;=C103,0,(C103-D103)*E103))),0)</f>
        <v>0</v>
      </c>
      <c r="G103" s="133"/>
      <c r="H103" s="17" t="str">
        <f>IFERROR(VLOOKUP(A103,'2. Medicare Parity FFS'!$A$4:$G$998,7,0),"")</f>
        <v/>
      </c>
      <c r="I103" s="144"/>
      <c r="J103" s="140"/>
      <c r="K103" s="17">
        <f>IF(ISNUMBER(H103),IF(AND(ISBLANK(I103),ISBLANK(J103)),"",IF(ISBLANK(I103),Lookup!$C$16,IF(I103&gt;=H103,0,(H103-I103)*J103))),0)</f>
        <v>0</v>
      </c>
      <c r="L103" s="133"/>
    </row>
    <row r="104" spans="1:12" ht="15.6" x14ac:dyDescent="0.3">
      <c r="A104" s="143"/>
      <c r="B104" s="10" t="str">
        <f>IFERROR(VLOOKUP(A104,'2. Medicare Parity FFS'!$A$4:$G$998,2,0),"")</f>
        <v/>
      </c>
      <c r="C104" s="17" t="str">
        <f>IFERROR(VLOOKUP(A104,'2. Medicare Parity FFS'!$A$4:$G$998,3,0),"")</f>
        <v/>
      </c>
      <c r="D104" s="144"/>
      <c r="E104" s="140"/>
      <c r="F104" s="17">
        <f>IF(ISNUMBER(C104),IF(AND(ISBLANK(D104),ISBLANK(E104)),"",IF(ISBLANK(D104),Lookup!$C$16,IF(D104&gt;=C104,0,(C104-D104)*E104))),0)</f>
        <v>0</v>
      </c>
      <c r="G104" s="133"/>
      <c r="H104" s="17" t="str">
        <f>IFERROR(VLOOKUP(A104,'2. Medicare Parity FFS'!$A$4:$G$998,7,0),"")</f>
        <v/>
      </c>
      <c r="I104" s="144"/>
      <c r="J104" s="140"/>
      <c r="K104" s="17">
        <f>IF(ISNUMBER(H104),IF(AND(ISBLANK(I104),ISBLANK(J104)),"",IF(ISBLANK(I104),Lookup!$C$16,IF(I104&gt;=H104,0,(H104-I104)*J104))),0)</f>
        <v>0</v>
      </c>
      <c r="L104" s="133"/>
    </row>
    <row r="105" spans="1:12" ht="15.6" x14ac:dyDescent="0.3">
      <c r="A105" s="143"/>
      <c r="B105" s="10" t="str">
        <f>IFERROR(VLOOKUP(A105,'2. Medicare Parity FFS'!$A$4:$G$998,2,0),"")</f>
        <v/>
      </c>
      <c r="C105" s="17" t="str">
        <f>IFERROR(VLOOKUP(A105,'2. Medicare Parity FFS'!$A$4:$G$998,3,0),"")</f>
        <v/>
      </c>
      <c r="D105" s="144"/>
      <c r="E105" s="140"/>
      <c r="F105" s="17">
        <f>IF(ISNUMBER(C105),IF(AND(ISBLANK(D105),ISBLANK(E105)),"",IF(ISBLANK(D105),Lookup!$C$16,IF(D105&gt;=C105,0,(C105-D105)*E105))),0)</f>
        <v>0</v>
      </c>
      <c r="G105" s="133"/>
      <c r="H105" s="17" t="str">
        <f>IFERROR(VLOOKUP(A105,'2. Medicare Parity FFS'!$A$4:$G$998,7,0),"")</f>
        <v/>
      </c>
      <c r="I105" s="144"/>
      <c r="J105" s="140"/>
      <c r="K105" s="17">
        <f>IF(ISNUMBER(H105),IF(AND(ISBLANK(I105),ISBLANK(J105)),"",IF(ISBLANK(I105),Lookup!$C$16,IF(I105&gt;=H105,0,(H105-I105)*J105))),0)</f>
        <v>0</v>
      </c>
      <c r="L105" s="133"/>
    </row>
    <row r="106" spans="1:12" ht="15.6" x14ac:dyDescent="0.3">
      <c r="A106" s="143"/>
      <c r="B106" s="10" t="str">
        <f>IFERROR(VLOOKUP(A106,'2. Medicare Parity FFS'!$A$4:$G$998,2,0),"")</f>
        <v/>
      </c>
      <c r="C106" s="17" t="str">
        <f>IFERROR(VLOOKUP(A106,'2. Medicare Parity FFS'!$A$4:$G$998,3,0),"")</f>
        <v/>
      </c>
      <c r="D106" s="144"/>
      <c r="E106" s="140"/>
      <c r="F106" s="17">
        <f>IF(ISNUMBER(C106),IF(AND(ISBLANK(D106),ISBLANK(E106)),"",IF(ISBLANK(D106),Lookup!$C$16,IF(D106&gt;=C106,0,(C106-D106)*E106))),0)</f>
        <v>0</v>
      </c>
      <c r="G106" s="133"/>
      <c r="H106" s="17" t="str">
        <f>IFERROR(VLOOKUP(A106,'2. Medicare Parity FFS'!$A$4:$G$998,7,0),"")</f>
        <v/>
      </c>
      <c r="I106" s="144"/>
      <c r="J106" s="140"/>
      <c r="K106" s="17">
        <f>IF(ISNUMBER(H106),IF(AND(ISBLANK(I106),ISBLANK(J106)),"",IF(ISBLANK(I106),Lookup!$C$16,IF(I106&gt;=H106,0,(H106-I106)*J106))),0)</f>
        <v>0</v>
      </c>
      <c r="L106" s="133"/>
    </row>
    <row r="107" spans="1:12" ht="15.6" x14ac:dyDescent="0.3">
      <c r="A107" s="143"/>
      <c r="B107" s="10" t="str">
        <f>IFERROR(VLOOKUP(A107,'2. Medicare Parity FFS'!$A$4:$G$998,2,0),"")</f>
        <v/>
      </c>
      <c r="C107" s="17" t="str">
        <f>IFERROR(VLOOKUP(A107,'2. Medicare Parity FFS'!$A$4:$G$998,3,0),"")</f>
        <v/>
      </c>
      <c r="D107" s="144"/>
      <c r="E107" s="140"/>
      <c r="F107" s="17">
        <f>IF(ISNUMBER(C107),IF(AND(ISBLANK(D107),ISBLANK(E107)),"",IF(ISBLANK(D107),Lookup!$C$16,IF(D107&gt;=C107,0,(C107-D107)*E107))),0)</f>
        <v>0</v>
      </c>
      <c r="G107" s="133"/>
      <c r="H107" s="17" t="str">
        <f>IFERROR(VLOOKUP(A107,'2. Medicare Parity FFS'!$A$4:$G$998,7,0),"")</f>
        <v/>
      </c>
      <c r="I107" s="144"/>
      <c r="J107" s="140"/>
      <c r="K107" s="17">
        <f>IF(ISNUMBER(H107),IF(AND(ISBLANK(I107),ISBLANK(J107)),"",IF(ISBLANK(I107),Lookup!$C$16,IF(I107&gt;=H107,0,(H107-I107)*J107))),0)</f>
        <v>0</v>
      </c>
      <c r="L107" s="133"/>
    </row>
    <row r="108" spans="1:12" ht="15.6" x14ac:dyDescent="0.3">
      <c r="A108" s="143"/>
      <c r="B108" s="10" t="str">
        <f>IFERROR(VLOOKUP(A108,'2. Medicare Parity FFS'!$A$4:$G$998,2,0),"")</f>
        <v/>
      </c>
      <c r="C108" s="17" t="str">
        <f>IFERROR(VLOOKUP(A108,'2. Medicare Parity FFS'!$A$4:$G$998,3,0),"")</f>
        <v/>
      </c>
      <c r="D108" s="144"/>
      <c r="E108" s="140"/>
      <c r="F108" s="17">
        <f>IF(ISNUMBER(C108),IF(AND(ISBLANK(D108),ISBLANK(E108)),"",IF(ISBLANK(D108),Lookup!$C$16,IF(D108&gt;=C108,0,(C108-D108)*E108))),0)</f>
        <v>0</v>
      </c>
      <c r="G108" s="133"/>
      <c r="H108" s="17" t="str">
        <f>IFERROR(VLOOKUP(A108,'2. Medicare Parity FFS'!$A$4:$G$998,7,0),"")</f>
        <v/>
      </c>
      <c r="I108" s="144"/>
      <c r="J108" s="140"/>
      <c r="K108" s="17">
        <f>IF(ISNUMBER(H108),IF(AND(ISBLANK(I108),ISBLANK(J108)),"",IF(ISBLANK(I108),Lookup!$C$16,IF(I108&gt;=H108,0,(H108-I108)*J108))),0)</f>
        <v>0</v>
      </c>
      <c r="L108" s="133"/>
    </row>
    <row r="109" spans="1:12" ht="15.6" x14ac:dyDescent="0.3">
      <c r="A109" s="143"/>
      <c r="B109" s="10" t="str">
        <f>IFERROR(VLOOKUP(A109,'2. Medicare Parity FFS'!$A$4:$G$998,2,0),"")</f>
        <v/>
      </c>
      <c r="C109" s="17" t="str">
        <f>IFERROR(VLOOKUP(A109,'2. Medicare Parity FFS'!$A$4:$G$998,3,0),"")</f>
        <v/>
      </c>
      <c r="D109" s="144"/>
      <c r="E109" s="140"/>
      <c r="F109" s="17">
        <f>IF(ISNUMBER(C109),IF(AND(ISBLANK(D109),ISBLANK(E109)),"",IF(ISBLANK(D109),Lookup!$C$16,IF(D109&gt;=C109,0,(C109-D109)*E109))),0)</f>
        <v>0</v>
      </c>
      <c r="G109" s="133"/>
      <c r="H109" s="17" t="str">
        <f>IFERROR(VLOOKUP(A109,'2. Medicare Parity FFS'!$A$4:$G$998,7,0),"")</f>
        <v/>
      </c>
      <c r="I109" s="144"/>
      <c r="J109" s="140"/>
      <c r="K109" s="17">
        <f>IF(ISNUMBER(H109),IF(AND(ISBLANK(I109),ISBLANK(J109)),"",IF(ISBLANK(I109),Lookup!$C$16,IF(I109&gt;=H109,0,(H109-I109)*J109))),0)</f>
        <v>0</v>
      </c>
      <c r="L109" s="133"/>
    </row>
    <row r="110" spans="1:12" ht="15.6" x14ac:dyDescent="0.3">
      <c r="A110" s="143"/>
      <c r="B110" s="10" t="str">
        <f>IFERROR(VLOOKUP(A110,'2. Medicare Parity FFS'!$A$4:$G$998,2,0),"")</f>
        <v/>
      </c>
      <c r="C110" s="17" t="str">
        <f>IFERROR(VLOOKUP(A110,'2. Medicare Parity FFS'!$A$4:$G$998,3,0),"")</f>
        <v/>
      </c>
      <c r="D110" s="144"/>
      <c r="E110" s="140"/>
      <c r="F110" s="17">
        <f>IF(ISNUMBER(C110),IF(AND(ISBLANK(D110),ISBLANK(E110)),"",IF(ISBLANK(D110),Lookup!$C$16,IF(D110&gt;=C110,0,(C110-D110)*E110))),0)</f>
        <v>0</v>
      </c>
      <c r="G110" s="133"/>
      <c r="H110" s="17" t="str">
        <f>IFERROR(VLOOKUP(A110,'2. Medicare Parity FFS'!$A$4:$G$998,7,0),"")</f>
        <v/>
      </c>
      <c r="I110" s="144"/>
      <c r="J110" s="140"/>
      <c r="K110" s="17">
        <f>IF(ISNUMBER(H110),IF(AND(ISBLANK(I110),ISBLANK(J110)),"",IF(ISBLANK(I110),Lookup!$C$16,IF(I110&gt;=H110,0,(H110-I110)*J110))),0)</f>
        <v>0</v>
      </c>
      <c r="L110" s="133"/>
    </row>
    <row r="111" spans="1:12" ht="15.6" x14ac:dyDescent="0.3">
      <c r="A111" s="143"/>
      <c r="B111" s="10" t="str">
        <f>IFERROR(VLOOKUP(A111,'2. Medicare Parity FFS'!$A$4:$G$998,2,0),"")</f>
        <v/>
      </c>
      <c r="C111" s="17" t="str">
        <f>IFERROR(VLOOKUP(A111,'2. Medicare Parity FFS'!$A$4:$G$998,3,0),"")</f>
        <v/>
      </c>
      <c r="D111" s="144"/>
      <c r="E111" s="140"/>
      <c r="F111" s="17">
        <f>IF(ISNUMBER(C111),IF(AND(ISBLANK(D111),ISBLANK(E111)),"",IF(ISBLANK(D111),Lookup!$C$16,IF(D111&gt;=C111,0,(C111-D111)*E111))),0)</f>
        <v>0</v>
      </c>
      <c r="G111" s="133"/>
      <c r="H111" s="17" t="str">
        <f>IFERROR(VLOOKUP(A111,'2. Medicare Parity FFS'!$A$4:$G$998,7,0),"")</f>
        <v/>
      </c>
      <c r="I111" s="144"/>
      <c r="J111" s="140"/>
      <c r="K111" s="17">
        <f>IF(ISNUMBER(H111),IF(AND(ISBLANK(I111),ISBLANK(J111)),"",IF(ISBLANK(I111),Lookup!$C$16,IF(I111&gt;=H111,0,(H111-I111)*J111))),0)</f>
        <v>0</v>
      </c>
      <c r="L111" s="133"/>
    </row>
    <row r="112" spans="1:12" ht="15.6" x14ac:dyDescent="0.3">
      <c r="A112" s="143"/>
      <c r="B112" s="10" t="str">
        <f>IFERROR(VLOOKUP(A112,'2. Medicare Parity FFS'!$A$4:$G$998,2,0),"")</f>
        <v/>
      </c>
      <c r="C112" s="17" t="str">
        <f>IFERROR(VLOOKUP(A112,'2. Medicare Parity FFS'!$A$4:$G$998,3,0),"")</f>
        <v/>
      </c>
      <c r="D112" s="144"/>
      <c r="E112" s="140"/>
      <c r="F112" s="17">
        <f>IF(ISNUMBER(C112),IF(AND(ISBLANK(D112),ISBLANK(E112)),"",IF(ISBLANK(D112),Lookup!$C$16,IF(D112&gt;=C112,0,(C112-D112)*E112))),0)</f>
        <v>0</v>
      </c>
      <c r="G112" s="133"/>
      <c r="H112" s="17" t="str">
        <f>IFERROR(VLOOKUP(A112,'2. Medicare Parity FFS'!$A$4:$G$998,7,0),"")</f>
        <v/>
      </c>
      <c r="I112" s="144"/>
      <c r="J112" s="140"/>
      <c r="K112" s="17">
        <f>IF(ISNUMBER(H112),IF(AND(ISBLANK(I112),ISBLANK(J112)),"",IF(ISBLANK(I112),Lookup!$C$16,IF(I112&gt;=H112,0,(H112-I112)*J112))),0)</f>
        <v>0</v>
      </c>
      <c r="L112" s="133"/>
    </row>
    <row r="113" spans="1:12" ht="15.6" x14ac:dyDescent="0.3">
      <c r="A113" s="143"/>
      <c r="B113" s="10" t="str">
        <f>IFERROR(VLOOKUP(A113,'2. Medicare Parity FFS'!$A$4:$G$998,2,0),"")</f>
        <v/>
      </c>
      <c r="C113" s="17" t="str">
        <f>IFERROR(VLOOKUP(A113,'2. Medicare Parity FFS'!$A$4:$G$998,3,0),"")</f>
        <v/>
      </c>
      <c r="D113" s="144"/>
      <c r="E113" s="140"/>
      <c r="F113" s="17">
        <f>IF(ISNUMBER(C113),IF(AND(ISBLANK(D113),ISBLANK(E113)),"",IF(ISBLANK(D113),Lookup!$C$16,IF(D113&gt;=C113,0,(C113-D113)*E113))),0)</f>
        <v>0</v>
      </c>
      <c r="G113" s="133"/>
      <c r="H113" s="17" t="str">
        <f>IFERROR(VLOOKUP(A113,'2. Medicare Parity FFS'!$A$4:$G$998,7,0),"")</f>
        <v/>
      </c>
      <c r="I113" s="144"/>
      <c r="J113" s="140"/>
      <c r="K113" s="17">
        <f>IF(ISNUMBER(H113),IF(AND(ISBLANK(I113),ISBLANK(J113)),"",IF(ISBLANK(I113),Lookup!$C$16,IF(I113&gt;=H113,0,(H113-I113)*J113))),0)</f>
        <v>0</v>
      </c>
      <c r="L113" s="133"/>
    </row>
    <row r="114" spans="1:12" ht="15.6" x14ac:dyDescent="0.3">
      <c r="A114" s="143"/>
      <c r="B114" s="10" t="str">
        <f>IFERROR(VLOOKUP(A114,'2. Medicare Parity FFS'!$A$4:$G$998,2,0),"")</f>
        <v/>
      </c>
      <c r="C114" s="17" t="str">
        <f>IFERROR(VLOOKUP(A114,'2. Medicare Parity FFS'!$A$4:$G$998,3,0),"")</f>
        <v/>
      </c>
      <c r="D114" s="144"/>
      <c r="E114" s="140"/>
      <c r="F114" s="17">
        <f>IF(ISNUMBER(C114),IF(AND(ISBLANK(D114),ISBLANK(E114)),"",IF(ISBLANK(D114),Lookup!$C$16,IF(D114&gt;=C114,0,(C114-D114)*E114))),0)</f>
        <v>0</v>
      </c>
      <c r="G114" s="133"/>
      <c r="H114" s="17" t="str">
        <f>IFERROR(VLOOKUP(A114,'2. Medicare Parity FFS'!$A$4:$G$998,7,0),"")</f>
        <v/>
      </c>
      <c r="I114" s="144"/>
      <c r="J114" s="140"/>
      <c r="K114" s="17">
        <f>IF(ISNUMBER(H114),IF(AND(ISBLANK(I114),ISBLANK(J114)),"",IF(ISBLANK(I114),Lookup!$C$16,IF(I114&gt;=H114,0,(H114-I114)*J114))),0)</f>
        <v>0</v>
      </c>
      <c r="L114" s="133"/>
    </row>
    <row r="115" spans="1:12" ht="15.6" x14ac:dyDescent="0.3">
      <c r="A115" s="143"/>
      <c r="B115" s="10" t="str">
        <f>IFERROR(VLOOKUP(A115,'2. Medicare Parity FFS'!$A$4:$G$998,2,0),"")</f>
        <v/>
      </c>
      <c r="C115" s="17" t="str">
        <f>IFERROR(VLOOKUP(A115,'2. Medicare Parity FFS'!$A$4:$G$998,3,0),"")</f>
        <v/>
      </c>
      <c r="D115" s="144"/>
      <c r="E115" s="140"/>
      <c r="F115" s="17">
        <f>IF(ISNUMBER(C115),IF(AND(ISBLANK(D115),ISBLANK(E115)),"",IF(ISBLANK(D115),Lookup!$C$16,IF(D115&gt;=C115,0,(C115-D115)*E115))),0)</f>
        <v>0</v>
      </c>
      <c r="G115" s="133"/>
      <c r="H115" s="17" t="str">
        <f>IFERROR(VLOOKUP(A115,'2. Medicare Parity FFS'!$A$4:$G$998,7,0),"")</f>
        <v/>
      </c>
      <c r="I115" s="144"/>
      <c r="J115" s="140"/>
      <c r="K115" s="17">
        <f>IF(ISNUMBER(H115),IF(AND(ISBLANK(I115),ISBLANK(J115)),"",IF(ISBLANK(I115),Lookup!$C$16,IF(I115&gt;=H115,0,(H115-I115)*J115))),0)</f>
        <v>0</v>
      </c>
      <c r="L115" s="133"/>
    </row>
    <row r="116" spans="1:12" ht="15.6" x14ac:dyDescent="0.3">
      <c r="A116" s="143"/>
      <c r="B116" s="10" t="str">
        <f>IFERROR(VLOOKUP(A116,'2. Medicare Parity FFS'!$A$4:$G$998,2,0),"")</f>
        <v/>
      </c>
      <c r="C116" s="17" t="str">
        <f>IFERROR(VLOOKUP(A116,'2. Medicare Parity FFS'!$A$4:$G$998,3,0),"")</f>
        <v/>
      </c>
      <c r="D116" s="144"/>
      <c r="E116" s="140"/>
      <c r="F116" s="17">
        <f>IF(ISNUMBER(C116),IF(AND(ISBLANK(D116),ISBLANK(E116)),"",IF(ISBLANK(D116),Lookup!$C$16,IF(D116&gt;=C116,0,(C116-D116)*E116))),0)</f>
        <v>0</v>
      </c>
      <c r="G116" s="133"/>
      <c r="H116" s="17" t="str">
        <f>IFERROR(VLOOKUP(A116,'2. Medicare Parity FFS'!$A$4:$G$998,7,0),"")</f>
        <v/>
      </c>
      <c r="I116" s="144"/>
      <c r="J116" s="140"/>
      <c r="K116" s="17">
        <f>IF(ISNUMBER(H116),IF(AND(ISBLANK(I116),ISBLANK(J116)),"",IF(ISBLANK(I116),Lookup!$C$16,IF(I116&gt;=H116,0,(H116-I116)*J116))),0)</f>
        <v>0</v>
      </c>
      <c r="L116" s="133"/>
    </row>
    <row r="117" spans="1:12" ht="15.6" x14ac:dyDescent="0.3">
      <c r="A117" s="143"/>
      <c r="B117" s="10" t="str">
        <f>IFERROR(VLOOKUP(A117,'2. Medicare Parity FFS'!$A$4:$G$998,2,0),"")</f>
        <v/>
      </c>
      <c r="C117" s="17" t="str">
        <f>IFERROR(VLOOKUP(A117,'2. Medicare Parity FFS'!$A$4:$G$998,3,0),"")</f>
        <v/>
      </c>
      <c r="D117" s="144"/>
      <c r="E117" s="140"/>
      <c r="F117" s="17">
        <f>IF(ISNUMBER(C117),IF(AND(ISBLANK(D117),ISBLANK(E117)),"",IF(ISBLANK(D117),Lookup!$C$16,IF(D117&gt;=C117,0,(C117-D117)*E117))),0)</f>
        <v>0</v>
      </c>
      <c r="G117" s="133"/>
      <c r="H117" s="17" t="str">
        <f>IFERROR(VLOOKUP(A117,'2. Medicare Parity FFS'!$A$4:$G$998,7,0),"")</f>
        <v/>
      </c>
      <c r="I117" s="144"/>
      <c r="J117" s="140"/>
      <c r="K117" s="17">
        <f>IF(ISNUMBER(H117),IF(AND(ISBLANK(I117),ISBLANK(J117)),"",IF(ISBLANK(I117),Lookup!$C$16,IF(I117&gt;=H117,0,(H117-I117)*J117))),0)</f>
        <v>0</v>
      </c>
      <c r="L117" s="133"/>
    </row>
    <row r="118" spans="1:12" ht="15.6" x14ac:dyDescent="0.3">
      <c r="A118" s="143"/>
      <c r="B118" s="10" t="str">
        <f>IFERROR(VLOOKUP(A118,'2. Medicare Parity FFS'!$A$4:$G$998,2,0),"")</f>
        <v/>
      </c>
      <c r="C118" s="17" t="str">
        <f>IFERROR(VLOOKUP(A118,'2. Medicare Parity FFS'!$A$4:$G$998,3,0),"")</f>
        <v/>
      </c>
      <c r="D118" s="144"/>
      <c r="E118" s="140"/>
      <c r="F118" s="17">
        <f>IF(ISNUMBER(C118),IF(AND(ISBLANK(D118),ISBLANK(E118)),"",IF(ISBLANK(D118),Lookup!$C$16,IF(D118&gt;=C118,0,(C118-D118)*E118))),0)</f>
        <v>0</v>
      </c>
      <c r="G118" s="133"/>
      <c r="H118" s="17" t="str">
        <f>IFERROR(VLOOKUP(A118,'2. Medicare Parity FFS'!$A$4:$G$998,7,0),"")</f>
        <v/>
      </c>
      <c r="I118" s="144"/>
      <c r="J118" s="140"/>
      <c r="K118" s="17">
        <f>IF(ISNUMBER(H118),IF(AND(ISBLANK(I118),ISBLANK(J118)),"",IF(ISBLANK(I118),Lookup!$C$16,IF(I118&gt;=H118,0,(H118-I118)*J118))),0)</f>
        <v>0</v>
      </c>
      <c r="L118" s="133"/>
    </row>
    <row r="119" spans="1:12" ht="15.6" x14ac:dyDescent="0.3">
      <c r="A119" s="143"/>
      <c r="B119" s="10" t="str">
        <f>IFERROR(VLOOKUP(A119,'2. Medicare Parity FFS'!$A$4:$G$998,2,0),"")</f>
        <v/>
      </c>
      <c r="C119" s="17" t="str">
        <f>IFERROR(VLOOKUP(A119,'2. Medicare Parity FFS'!$A$4:$G$998,3,0),"")</f>
        <v/>
      </c>
      <c r="D119" s="144"/>
      <c r="E119" s="140"/>
      <c r="F119" s="17">
        <f>IF(ISNUMBER(C119),IF(AND(ISBLANK(D119),ISBLANK(E119)),"",IF(ISBLANK(D119),Lookup!$C$16,IF(D119&gt;=C119,0,(C119-D119)*E119))),0)</f>
        <v>0</v>
      </c>
      <c r="G119" s="133"/>
      <c r="H119" s="17" t="str">
        <f>IFERROR(VLOOKUP(A119,'2. Medicare Parity FFS'!$A$4:$G$998,7,0),"")</f>
        <v/>
      </c>
      <c r="I119" s="144"/>
      <c r="J119" s="140"/>
      <c r="K119" s="17">
        <f>IF(ISNUMBER(H119),IF(AND(ISBLANK(I119),ISBLANK(J119)),"",IF(ISBLANK(I119),Lookup!$C$16,IF(I119&gt;=H119,0,(H119-I119)*J119))),0)</f>
        <v>0</v>
      </c>
      <c r="L119" s="133"/>
    </row>
    <row r="120" spans="1:12" ht="15.6" x14ac:dyDescent="0.3">
      <c r="A120" s="143"/>
      <c r="B120" s="10" t="str">
        <f>IFERROR(VLOOKUP(A120,'2. Medicare Parity FFS'!$A$4:$G$998,2,0),"")</f>
        <v/>
      </c>
      <c r="C120" s="17" t="str">
        <f>IFERROR(VLOOKUP(A120,'2. Medicare Parity FFS'!$A$4:$G$998,3,0),"")</f>
        <v/>
      </c>
      <c r="D120" s="144"/>
      <c r="E120" s="140"/>
      <c r="F120" s="17">
        <f>IF(ISNUMBER(C120),IF(AND(ISBLANK(D120),ISBLANK(E120)),"",IF(ISBLANK(D120),Lookup!$C$16,IF(D120&gt;=C120,0,(C120-D120)*E120))),0)</f>
        <v>0</v>
      </c>
      <c r="G120" s="133"/>
      <c r="H120" s="17" t="str">
        <f>IFERROR(VLOOKUP(A120,'2. Medicare Parity FFS'!$A$4:$G$998,7,0),"")</f>
        <v/>
      </c>
      <c r="I120" s="144"/>
      <c r="J120" s="140"/>
      <c r="K120" s="17">
        <f>IF(ISNUMBER(H120),IF(AND(ISBLANK(I120),ISBLANK(J120)),"",IF(ISBLANK(I120),Lookup!$C$16,IF(I120&gt;=H120,0,(H120-I120)*J120))),0)</f>
        <v>0</v>
      </c>
      <c r="L120" s="133"/>
    </row>
    <row r="121" spans="1:12" ht="15.6" x14ac:dyDescent="0.3">
      <c r="A121" s="143"/>
      <c r="B121" s="10" t="str">
        <f>IFERROR(VLOOKUP(A121,'2. Medicare Parity FFS'!$A$4:$G$998,2,0),"")</f>
        <v/>
      </c>
      <c r="C121" s="17" t="str">
        <f>IFERROR(VLOOKUP(A121,'2. Medicare Parity FFS'!$A$4:$G$998,3,0),"")</f>
        <v/>
      </c>
      <c r="D121" s="144"/>
      <c r="E121" s="140"/>
      <c r="F121" s="17">
        <f>IF(ISNUMBER(C121),IF(AND(ISBLANK(D121),ISBLANK(E121)),"",IF(ISBLANK(D121),Lookup!$C$16,IF(D121&gt;=C121,0,(C121-D121)*E121))),0)</f>
        <v>0</v>
      </c>
      <c r="G121" s="133"/>
      <c r="H121" s="17" t="str">
        <f>IFERROR(VLOOKUP(A121,'2. Medicare Parity FFS'!$A$4:$G$998,7,0),"")</f>
        <v/>
      </c>
      <c r="I121" s="144"/>
      <c r="J121" s="140"/>
      <c r="K121" s="17">
        <f>IF(ISNUMBER(H121),IF(AND(ISBLANK(I121),ISBLANK(J121)),"",IF(ISBLANK(I121),Lookup!$C$16,IF(I121&gt;=H121,0,(H121-I121)*J121))),0)</f>
        <v>0</v>
      </c>
      <c r="L121" s="133"/>
    </row>
    <row r="122" spans="1:12" ht="15.6" x14ac:dyDescent="0.3">
      <c r="A122" s="143"/>
      <c r="B122" s="10" t="str">
        <f>IFERROR(VLOOKUP(A122,'2. Medicare Parity FFS'!$A$4:$G$998,2,0),"")</f>
        <v/>
      </c>
      <c r="C122" s="17" t="str">
        <f>IFERROR(VLOOKUP(A122,'2. Medicare Parity FFS'!$A$4:$G$998,3,0),"")</f>
        <v/>
      </c>
      <c r="D122" s="144"/>
      <c r="E122" s="140"/>
      <c r="F122" s="17">
        <f>IF(ISNUMBER(C122),IF(AND(ISBLANK(D122),ISBLANK(E122)),"",IF(ISBLANK(D122),Lookup!$C$16,IF(D122&gt;=C122,0,(C122-D122)*E122))),0)</f>
        <v>0</v>
      </c>
      <c r="G122" s="133"/>
      <c r="H122" s="17" t="str">
        <f>IFERROR(VLOOKUP(A122,'2. Medicare Parity FFS'!$A$4:$G$998,7,0),"")</f>
        <v/>
      </c>
      <c r="I122" s="144"/>
      <c r="J122" s="140"/>
      <c r="K122" s="17">
        <f>IF(ISNUMBER(H122),IF(AND(ISBLANK(I122),ISBLANK(J122)),"",IF(ISBLANK(I122),Lookup!$C$16,IF(I122&gt;=H122,0,(H122-I122)*J122))),0)</f>
        <v>0</v>
      </c>
      <c r="L122" s="133"/>
    </row>
    <row r="123" spans="1:12" ht="15.6" x14ac:dyDescent="0.3">
      <c r="A123" s="143"/>
      <c r="B123" s="10" t="str">
        <f>IFERROR(VLOOKUP(A123,'2. Medicare Parity FFS'!$A$4:$G$998,2,0),"")</f>
        <v/>
      </c>
      <c r="C123" s="17" t="str">
        <f>IFERROR(VLOOKUP(A123,'2. Medicare Parity FFS'!$A$4:$G$998,3,0),"")</f>
        <v/>
      </c>
      <c r="D123" s="144"/>
      <c r="E123" s="140"/>
      <c r="F123" s="17">
        <f>IF(ISNUMBER(C123),IF(AND(ISBLANK(D123),ISBLANK(E123)),"",IF(ISBLANK(D123),Lookup!$C$16,IF(D123&gt;=C123,0,(C123-D123)*E123))),0)</f>
        <v>0</v>
      </c>
      <c r="G123" s="133"/>
      <c r="H123" s="17" t="str">
        <f>IFERROR(VLOOKUP(A123,'2. Medicare Parity FFS'!$A$4:$G$998,7,0),"")</f>
        <v/>
      </c>
      <c r="I123" s="144"/>
      <c r="J123" s="140"/>
      <c r="K123" s="17">
        <f>IF(ISNUMBER(H123),IF(AND(ISBLANK(I123),ISBLANK(J123)),"",IF(ISBLANK(I123),Lookup!$C$16,IF(I123&gt;=H123,0,(H123-I123)*J123))),0)</f>
        <v>0</v>
      </c>
      <c r="L123" s="133"/>
    </row>
    <row r="124" spans="1:12" ht="15.6" x14ac:dyDescent="0.3">
      <c r="A124" s="143"/>
      <c r="B124" s="10" t="str">
        <f>IFERROR(VLOOKUP(A124,'2. Medicare Parity FFS'!$A$4:$G$998,2,0),"")</f>
        <v/>
      </c>
      <c r="C124" s="17" t="str">
        <f>IFERROR(VLOOKUP(A124,'2. Medicare Parity FFS'!$A$4:$G$998,3,0),"")</f>
        <v/>
      </c>
      <c r="D124" s="144"/>
      <c r="E124" s="140"/>
      <c r="F124" s="17">
        <f>IF(ISNUMBER(C124),IF(AND(ISBLANK(D124),ISBLANK(E124)),"",IF(ISBLANK(D124),Lookup!$C$16,IF(D124&gt;=C124,0,(C124-D124)*E124))),0)</f>
        <v>0</v>
      </c>
      <c r="G124" s="133"/>
      <c r="H124" s="17" t="str">
        <f>IFERROR(VLOOKUP(A124,'2. Medicare Parity FFS'!$A$4:$G$998,7,0),"")</f>
        <v/>
      </c>
      <c r="I124" s="144"/>
      <c r="J124" s="140"/>
      <c r="K124" s="17">
        <f>IF(ISNUMBER(H124),IF(AND(ISBLANK(I124),ISBLANK(J124)),"",IF(ISBLANK(I124),Lookup!$C$16,IF(I124&gt;=H124,0,(H124-I124)*J124))),0)</f>
        <v>0</v>
      </c>
      <c r="L124" s="133"/>
    </row>
    <row r="125" spans="1:12" ht="15.6" x14ac:dyDescent="0.3">
      <c r="A125" s="143"/>
      <c r="B125" s="10" t="str">
        <f>IFERROR(VLOOKUP(A125,'2. Medicare Parity FFS'!$A$4:$G$998,2,0),"")</f>
        <v/>
      </c>
      <c r="C125" s="17" t="str">
        <f>IFERROR(VLOOKUP(A125,'2. Medicare Parity FFS'!$A$4:$G$998,3,0),"")</f>
        <v/>
      </c>
      <c r="D125" s="144"/>
      <c r="E125" s="140"/>
      <c r="F125" s="17">
        <f>IF(ISNUMBER(C125),IF(AND(ISBLANK(D125),ISBLANK(E125)),"",IF(ISBLANK(D125),Lookup!$C$16,IF(D125&gt;=C125,0,(C125-D125)*E125))),0)</f>
        <v>0</v>
      </c>
      <c r="G125" s="133"/>
      <c r="H125" s="17" t="str">
        <f>IFERROR(VLOOKUP(A125,'2. Medicare Parity FFS'!$A$4:$G$998,7,0),"")</f>
        <v/>
      </c>
      <c r="I125" s="144"/>
      <c r="J125" s="140"/>
      <c r="K125" s="17">
        <f>IF(ISNUMBER(H125),IF(AND(ISBLANK(I125),ISBLANK(J125)),"",IF(ISBLANK(I125),Lookup!$C$16,IF(I125&gt;=H125,0,(H125-I125)*J125))),0)</f>
        <v>0</v>
      </c>
      <c r="L125" s="133"/>
    </row>
    <row r="126" spans="1:12" ht="15.6" x14ac:dyDescent="0.3">
      <c r="A126" s="143"/>
      <c r="B126" s="10" t="str">
        <f>IFERROR(VLOOKUP(A126,'2. Medicare Parity FFS'!$A$4:$G$998,2,0),"")</f>
        <v/>
      </c>
      <c r="C126" s="17" t="str">
        <f>IFERROR(VLOOKUP(A126,'2. Medicare Parity FFS'!$A$4:$G$998,3,0),"")</f>
        <v/>
      </c>
      <c r="D126" s="144"/>
      <c r="E126" s="140"/>
      <c r="F126" s="17">
        <f>IF(ISNUMBER(C126),IF(AND(ISBLANK(D126),ISBLANK(E126)),"",IF(ISBLANK(D126),Lookup!$C$16,IF(D126&gt;=C126,0,(C126-D126)*E126))),0)</f>
        <v>0</v>
      </c>
      <c r="G126" s="133"/>
      <c r="H126" s="17" t="str">
        <f>IFERROR(VLOOKUP(A126,'2. Medicare Parity FFS'!$A$4:$G$998,7,0),"")</f>
        <v/>
      </c>
      <c r="I126" s="144"/>
      <c r="J126" s="140"/>
      <c r="K126" s="17">
        <f>IF(ISNUMBER(H126),IF(AND(ISBLANK(I126),ISBLANK(J126)),"",IF(ISBLANK(I126),Lookup!$C$16,IF(I126&gt;=H126,0,(H126-I126)*J126))),0)</f>
        <v>0</v>
      </c>
      <c r="L126" s="133"/>
    </row>
    <row r="127" spans="1:12" ht="15.6" x14ac:dyDescent="0.3">
      <c r="A127" s="143"/>
      <c r="B127" s="10" t="str">
        <f>IFERROR(VLOOKUP(A127,'2. Medicare Parity FFS'!$A$4:$G$998,2,0),"")</f>
        <v/>
      </c>
      <c r="C127" s="17" t="str">
        <f>IFERROR(VLOOKUP(A127,'2. Medicare Parity FFS'!$A$4:$G$998,3,0),"")</f>
        <v/>
      </c>
      <c r="D127" s="144"/>
      <c r="E127" s="140"/>
      <c r="F127" s="17">
        <f>IF(ISNUMBER(C127),IF(AND(ISBLANK(D127),ISBLANK(E127)),"",IF(ISBLANK(D127),Lookup!$C$16,IF(D127&gt;=C127,0,(C127-D127)*E127))),0)</f>
        <v>0</v>
      </c>
      <c r="G127" s="133"/>
      <c r="H127" s="17" t="str">
        <f>IFERROR(VLOOKUP(A127,'2. Medicare Parity FFS'!$A$4:$G$998,7,0),"")</f>
        <v/>
      </c>
      <c r="I127" s="144"/>
      <c r="J127" s="140"/>
      <c r="K127" s="17">
        <f>IF(ISNUMBER(H127),IF(AND(ISBLANK(I127),ISBLANK(J127)),"",IF(ISBLANK(I127),Lookup!$C$16,IF(I127&gt;=H127,0,(H127-I127)*J127))),0)</f>
        <v>0</v>
      </c>
      <c r="L127" s="133"/>
    </row>
    <row r="128" spans="1:12" ht="15.6" x14ac:dyDescent="0.3">
      <c r="A128" s="143"/>
      <c r="B128" s="10" t="str">
        <f>IFERROR(VLOOKUP(A128,'2. Medicare Parity FFS'!$A$4:$G$998,2,0),"")</f>
        <v/>
      </c>
      <c r="C128" s="17" t="str">
        <f>IFERROR(VLOOKUP(A128,'2. Medicare Parity FFS'!$A$4:$G$998,3,0),"")</f>
        <v/>
      </c>
      <c r="D128" s="144"/>
      <c r="E128" s="140"/>
      <c r="F128" s="17">
        <f>IF(ISNUMBER(C128),IF(AND(ISBLANK(D128),ISBLANK(E128)),"",IF(ISBLANK(D128),Lookup!$C$16,IF(D128&gt;=C128,0,(C128-D128)*E128))),0)</f>
        <v>0</v>
      </c>
      <c r="G128" s="133"/>
      <c r="H128" s="17" t="str">
        <f>IFERROR(VLOOKUP(A128,'2. Medicare Parity FFS'!$A$4:$G$998,7,0),"")</f>
        <v/>
      </c>
      <c r="I128" s="144"/>
      <c r="J128" s="140"/>
      <c r="K128" s="17">
        <f>IF(ISNUMBER(H128),IF(AND(ISBLANK(I128),ISBLANK(J128)),"",IF(ISBLANK(I128),Lookup!$C$16,IF(I128&gt;=H128,0,(H128-I128)*J128))),0)</f>
        <v>0</v>
      </c>
      <c r="L128" s="133"/>
    </row>
    <row r="129" spans="1:12" ht="15.6" x14ac:dyDescent="0.3">
      <c r="A129" s="143"/>
      <c r="B129" s="10" t="str">
        <f>IFERROR(VLOOKUP(A129,'2. Medicare Parity FFS'!$A$4:$G$998,2,0),"")</f>
        <v/>
      </c>
      <c r="C129" s="17" t="str">
        <f>IFERROR(VLOOKUP(A129,'2. Medicare Parity FFS'!$A$4:$G$998,3,0),"")</f>
        <v/>
      </c>
      <c r="D129" s="144"/>
      <c r="E129" s="140"/>
      <c r="F129" s="17">
        <f>IF(ISNUMBER(C129),IF(AND(ISBLANK(D129),ISBLANK(E129)),"",IF(ISBLANK(D129),Lookup!$C$16,IF(D129&gt;=C129,0,(C129-D129)*E129))),0)</f>
        <v>0</v>
      </c>
      <c r="G129" s="133"/>
      <c r="H129" s="17" t="str">
        <f>IFERROR(VLOOKUP(A129,'2. Medicare Parity FFS'!$A$4:$G$998,7,0),"")</f>
        <v/>
      </c>
      <c r="I129" s="144"/>
      <c r="J129" s="140"/>
      <c r="K129" s="17">
        <f>IF(ISNUMBER(H129),IF(AND(ISBLANK(I129),ISBLANK(J129)),"",IF(ISBLANK(I129),Lookup!$C$16,IF(I129&gt;=H129,0,(H129-I129)*J129))),0)</f>
        <v>0</v>
      </c>
      <c r="L129" s="133"/>
    </row>
    <row r="130" spans="1:12" ht="15.6" x14ac:dyDescent="0.3">
      <c r="A130" s="143"/>
      <c r="B130" s="10" t="str">
        <f>IFERROR(VLOOKUP(A130,'2. Medicare Parity FFS'!$A$4:$G$998,2,0),"")</f>
        <v/>
      </c>
      <c r="C130" s="17" t="str">
        <f>IFERROR(VLOOKUP(A130,'2. Medicare Parity FFS'!$A$4:$G$998,3,0),"")</f>
        <v/>
      </c>
      <c r="D130" s="144"/>
      <c r="E130" s="140"/>
      <c r="F130" s="17">
        <f>IF(ISNUMBER(C130),IF(AND(ISBLANK(D130),ISBLANK(E130)),"",IF(ISBLANK(D130),Lookup!$C$16,IF(D130&gt;=C130,0,(C130-D130)*E130))),0)</f>
        <v>0</v>
      </c>
      <c r="G130" s="133"/>
      <c r="H130" s="17" t="str">
        <f>IFERROR(VLOOKUP(A130,'2. Medicare Parity FFS'!$A$4:$G$998,7,0),"")</f>
        <v/>
      </c>
      <c r="I130" s="144"/>
      <c r="J130" s="140"/>
      <c r="K130" s="17">
        <f>IF(ISNUMBER(H130),IF(AND(ISBLANK(I130),ISBLANK(J130)),"",IF(ISBLANK(I130),Lookup!$C$16,IF(I130&gt;=H130,0,(H130-I130)*J130))),0)</f>
        <v>0</v>
      </c>
      <c r="L130" s="133"/>
    </row>
    <row r="131" spans="1:12" ht="15.6" x14ac:dyDescent="0.3">
      <c r="A131" s="143"/>
      <c r="B131" s="10" t="str">
        <f>IFERROR(VLOOKUP(A131,'2. Medicare Parity FFS'!$A$4:$G$998,2,0),"")</f>
        <v/>
      </c>
      <c r="C131" s="17" t="str">
        <f>IFERROR(VLOOKUP(A131,'2. Medicare Parity FFS'!$A$4:$G$998,3,0),"")</f>
        <v/>
      </c>
      <c r="D131" s="144"/>
      <c r="E131" s="140"/>
      <c r="F131" s="17">
        <f>IF(ISNUMBER(C131),IF(AND(ISBLANK(D131),ISBLANK(E131)),"",IF(ISBLANK(D131),Lookup!$C$16,IF(D131&gt;=C131,0,(C131-D131)*E131))),0)</f>
        <v>0</v>
      </c>
      <c r="G131" s="133"/>
      <c r="H131" s="17" t="str">
        <f>IFERROR(VLOOKUP(A131,'2. Medicare Parity FFS'!$A$4:$G$998,7,0),"")</f>
        <v/>
      </c>
      <c r="I131" s="144"/>
      <c r="J131" s="140"/>
      <c r="K131" s="17">
        <f>IF(ISNUMBER(H131),IF(AND(ISBLANK(I131),ISBLANK(J131)),"",IF(ISBLANK(I131),Lookup!$C$16,IF(I131&gt;=H131,0,(H131-I131)*J131))),0)</f>
        <v>0</v>
      </c>
      <c r="L131" s="133"/>
    </row>
    <row r="132" spans="1:12" ht="15.6" x14ac:dyDescent="0.3">
      <c r="A132" s="143"/>
      <c r="B132" s="10" t="str">
        <f>IFERROR(VLOOKUP(A132,'2. Medicare Parity FFS'!$A$4:$G$998,2,0),"")</f>
        <v/>
      </c>
      <c r="C132" s="17" t="str">
        <f>IFERROR(VLOOKUP(A132,'2. Medicare Parity FFS'!$A$4:$G$998,3,0),"")</f>
        <v/>
      </c>
      <c r="D132" s="144"/>
      <c r="E132" s="140"/>
      <c r="F132" s="17">
        <f>IF(ISNUMBER(C132),IF(AND(ISBLANK(D132),ISBLANK(E132)),"",IF(ISBLANK(D132),Lookup!$C$16,IF(D132&gt;=C132,0,(C132-D132)*E132))),0)</f>
        <v>0</v>
      </c>
      <c r="G132" s="133"/>
      <c r="H132" s="17" t="str">
        <f>IFERROR(VLOOKUP(A132,'2. Medicare Parity FFS'!$A$4:$G$998,7,0),"")</f>
        <v/>
      </c>
      <c r="I132" s="144"/>
      <c r="J132" s="140"/>
      <c r="K132" s="17">
        <f>IF(ISNUMBER(H132),IF(AND(ISBLANK(I132),ISBLANK(J132)),"",IF(ISBLANK(I132),Lookup!$C$16,IF(I132&gt;=H132,0,(H132-I132)*J132))),0)</f>
        <v>0</v>
      </c>
      <c r="L132" s="133"/>
    </row>
    <row r="133" spans="1:12" ht="15.6" x14ac:dyDescent="0.3">
      <c r="A133" s="143"/>
      <c r="B133" s="10" t="str">
        <f>IFERROR(VLOOKUP(A133,'2. Medicare Parity FFS'!$A$4:$G$998,2,0),"")</f>
        <v/>
      </c>
      <c r="C133" s="17" t="str">
        <f>IFERROR(VLOOKUP(A133,'2. Medicare Parity FFS'!$A$4:$G$998,3,0),"")</f>
        <v/>
      </c>
      <c r="D133" s="144"/>
      <c r="E133" s="140"/>
      <c r="F133" s="17">
        <f>IF(ISNUMBER(C133),IF(AND(ISBLANK(D133),ISBLANK(E133)),"",IF(ISBLANK(D133),Lookup!$C$16,IF(D133&gt;=C133,0,(C133-D133)*E133))),0)</f>
        <v>0</v>
      </c>
      <c r="G133" s="133"/>
      <c r="H133" s="17" t="str">
        <f>IFERROR(VLOOKUP(A133,'2. Medicare Parity FFS'!$A$4:$G$998,7,0),"")</f>
        <v/>
      </c>
      <c r="I133" s="144"/>
      <c r="J133" s="140"/>
      <c r="K133" s="17">
        <f>IF(ISNUMBER(H133),IF(AND(ISBLANK(I133),ISBLANK(J133)),"",IF(ISBLANK(I133),Lookup!$C$16,IF(I133&gt;=H133,0,(H133-I133)*J133))),0)</f>
        <v>0</v>
      </c>
      <c r="L133" s="133"/>
    </row>
    <row r="134" spans="1:12" ht="15.6" x14ac:dyDescent="0.3">
      <c r="A134" s="143"/>
      <c r="B134" s="10" t="str">
        <f>IFERROR(VLOOKUP(A134,'2. Medicare Parity FFS'!$A$4:$G$998,2,0),"")</f>
        <v/>
      </c>
      <c r="C134" s="17" t="str">
        <f>IFERROR(VLOOKUP(A134,'2. Medicare Parity FFS'!$A$4:$G$998,3,0),"")</f>
        <v/>
      </c>
      <c r="D134" s="144"/>
      <c r="E134" s="140"/>
      <c r="F134" s="17">
        <f>IF(ISNUMBER(C134),IF(AND(ISBLANK(D134),ISBLANK(E134)),"",IF(ISBLANK(D134),Lookup!$C$16,IF(D134&gt;=C134,0,(C134-D134)*E134))),0)</f>
        <v>0</v>
      </c>
      <c r="G134" s="133"/>
      <c r="H134" s="17" t="str">
        <f>IFERROR(VLOOKUP(A134,'2. Medicare Parity FFS'!$A$4:$G$998,7,0),"")</f>
        <v/>
      </c>
      <c r="I134" s="144"/>
      <c r="J134" s="140"/>
      <c r="K134" s="17">
        <f>IF(ISNUMBER(H134),IF(AND(ISBLANK(I134),ISBLANK(J134)),"",IF(ISBLANK(I134),Lookup!$C$16,IF(I134&gt;=H134,0,(H134-I134)*J134))),0)</f>
        <v>0</v>
      </c>
      <c r="L134" s="133"/>
    </row>
    <row r="135" spans="1:12" ht="15.6" x14ac:dyDescent="0.3">
      <c r="A135" s="143"/>
      <c r="B135" s="10" t="str">
        <f>IFERROR(VLOOKUP(A135,'2. Medicare Parity FFS'!$A$4:$G$998,2,0),"")</f>
        <v/>
      </c>
      <c r="C135" s="17" t="str">
        <f>IFERROR(VLOOKUP(A135,'2. Medicare Parity FFS'!$A$4:$G$998,3,0),"")</f>
        <v/>
      </c>
      <c r="D135" s="144"/>
      <c r="E135" s="140"/>
      <c r="F135" s="17">
        <f>IF(ISNUMBER(C135),IF(AND(ISBLANK(D135),ISBLANK(E135)),"",IF(ISBLANK(D135),Lookup!$C$16,IF(D135&gt;=C135,0,(C135-D135)*E135))),0)</f>
        <v>0</v>
      </c>
      <c r="G135" s="133"/>
      <c r="H135" s="17" t="str">
        <f>IFERROR(VLOOKUP(A135,'2. Medicare Parity FFS'!$A$4:$G$998,7,0),"")</f>
        <v/>
      </c>
      <c r="I135" s="144"/>
      <c r="J135" s="140"/>
      <c r="K135" s="17">
        <f>IF(ISNUMBER(H135),IF(AND(ISBLANK(I135),ISBLANK(J135)),"",IF(ISBLANK(I135),Lookup!$C$16,IF(I135&gt;=H135,0,(H135-I135)*J135))),0)</f>
        <v>0</v>
      </c>
      <c r="L135" s="133"/>
    </row>
    <row r="136" spans="1:12" ht="15.6" x14ac:dyDescent="0.3">
      <c r="A136" s="143"/>
      <c r="B136" s="10" t="str">
        <f>IFERROR(VLOOKUP(A136,'2. Medicare Parity FFS'!$A$4:$G$998,2,0),"")</f>
        <v/>
      </c>
      <c r="C136" s="17" t="str">
        <f>IFERROR(VLOOKUP(A136,'2. Medicare Parity FFS'!$A$4:$G$998,3,0),"")</f>
        <v/>
      </c>
      <c r="D136" s="144"/>
      <c r="E136" s="140"/>
      <c r="F136" s="17">
        <f>IF(ISNUMBER(C136),IF(AND(ISBLANK(D136),ISBLANK(E136)),"",IF(ISBLANK(D136),Lookup!$C$16,IF(D136&gt;=C136,0,(C136-D136)*E136))),0)</f>
        <v>0</v>
      </c>
      <c r="G136" s="133"/>
      <c r="H136" s="17" t="str">
        <f>IFERROR(VLOOKUP(A136,'2. Medicare Parity FFS'!$A$4:$G$998,7,0),"")</f>
        <v/>
      </c>
      <c r="I136" s="144"/>
      <c r="J136" s="140"/>
      <c r="K136" s="17">
        <f>IF(ISNUMBER(H136),IF(AND(ISBLANK(I136),ISBLANK(J136)),"",IF(ISBLANK(I136),Lookup!$C$16,IF(I136&gt;=H136,0,(H136-I136)*J136))),0)</f>
        <v>0</v>
      </c>
      <c r="L136" s="133"/>
    </row>
    <row r="137" spans="1:12" ht="15.6" x14ac:dyDescent="0.3">
      <c r="A137" s="143"/>
      <c r="B137" s="10" t="str">
        <f>IFERROR(VLOOKUP(A137,'2. Medicare Parity FFS'!$A$4:$G$998,2,0),"")</f>
        <v/>
      </c>
      <c r="C137" s="17" t="str">
        <f>IFERROR(VLOOKUP(A137,'2. Medicare Parity FFS'!$A$4:$G$998,3,0),"")</f>
        <v/>
      </c>
      <c r="D137" s="144"/>
      <c r="E137" s="140"/>
      <c r="F137" s="17">
        <f>IF(ISNUMBER(C137),IF(AND(ISBLANK(D137),ISBLANK(E137)),"",IF(ISBLANK(D137),Lookup!$C$16,IF(D137&gt;=C137,0,(C137-D137)*E137))),0)</f>
        <v>0</v>
      </c>
      <c r="G137" s="133"/>
      <c r="H137" s="17" t="str">
        <f>IFERROR(VLOOKUP(A137,'2. Medicare Parity FFS'!$A$4:$G$998,7,0),"")</f>
        <v/>
      </c>
      <c r="I137" s="144"/>
      <c r="J137" s="140"/>
      <c r="K137" s="17">
        <f>IF(ISNUMBER(H137),IF(AND(ISBLANK(I137),ISBLANK(J137)),"",IF(ISBLANK(I137),Lookup!$C$16,IF(I137&gt;=H137,0,(H137-I137)*J137))),0)</f>
        <v>0</v>
      </c>
      <c r="L137" s="133"/>
    </row>
    <row r="138" spans="1:12" ht="15.6" x14ac:dyDescent="0.3">
      <c r="A138" s="143"/>
      <c r="B138" s="10" t="str">
        <f>IFERROR(VLOOKUP(A138,'2. Medicare Parity FFS'!$A$4:$G$998,2,0),"")</f>
        <v/>
      </c>
      <c r="C138" s="17" t="str">
        <f>IFERROR(VLOOKUP(A138,'2. Medicare Parity FFS'!$A$4:$G$998,3,0),"")</f>
        <v/>
      </c>
      <c r="D138" s="144"/>
      <c r="E138" s="140"/>
      <c r="F138" s="17">
        <f>IF(ISNUMBER(C138),IF(AND(ISBLANK(D138),ISBLANK(E138)),"",IF(ISBLANK(D138),Lookup!$C$16,IF(D138&gt;=C138,0,(C138-D138)*E138))),0)</f>
        <v>0</v>
      </c>
      <c r="G138" s="133"/>
      <c r="H138" s="17" t="str">
        <f>IFERROR(VLOOKUP(A138,'2. Medicare Parity FFS'!$A$4:$G$998,7,0),"")</f>
        <v/>
      </c>
      <c r="I138" s="144"/>
      <c r="J138" s="140"/>
      <c r="K138" s="17">
        <f>IF(ISNUMBER(H138),IF(AND(ISBLANK(I138),ISBLANK(J138)),"",IF(ISBLANK(I138),Lookup!$C$16,IF(I138&gt;=H138,0,(H138-I138)*J138))),0)</f>
        <v>0</v>
      </c>
      <c r="L138" s="133"/>
    </row>
    <row r="139" spans="1:12" ht="15.6" x14ac:dyDescent="0.3">
      <c r="A139" s="143"/>
      <c r="B139" s="10" t="str">
        <f>IFERROR(VLOOKUP(A139,'2. Medicare Parity FFS'!$A$4:$G$998,2,0),"")</f>
        <v/>
      </c>
      <c r="C139" s="17" t="str">
        <f>IFERROR(VLOOKUP(A139,'2. Medicare Parity FFS'!$A$4:$G$998,3,0),"")</f>
        <v/>
      </c>
      <c r="D139" s="144"/>
      <c r="E139" s="140"/>
      <c r="F139" s="17">
        <f>IF(ISNUMBER(C139),IF(AND(ISBLANK(D139),ISBLANK(E139)),"",IF(ISBLANK(D139),Lookup!$C$16,IF(D139&gt;=C139,0,(C139-D139)*E139))),0)</f>
        <v>0</v>
      </c>
      <c r="G139" s="133"/>
      <c r="H139" s="17" t="str">
        <f>IFERROR(VLOOKUP(A139,'2. Medicare Parity FFS'!$A$4:$G$998,7,0),"")</f>
        <v/>
      </c>
      <c r="I139" s="144"/>
      <c r="J139" s="140"/>
      <c r="K139" s="17">
        <f>IF(ISNUMBER(H139),IF(AND(ISBLANK(I139),ISBLANK(J139)),"",IF(ISBLANK(I139),Lookup!$C$16,IF(I139&gt;=H139,0,(H139-I139)*J139))),0)</f>
        <v>0</v>
      </c>
      <c r="L139" s="133"/>
    </row>
    <row r="140" spans="1:12" ht="15.6" x14ac:dyDescent="0.3">
      <c r="A140" s="143"/>
      <c r="B140" s="10" t="str">
        <f>IFERROR(VLOOKUP(A140,'2. Medicare Parity FFS'!$A$4:$G$998,2,0),"")</f>
        <v/>
      </c>
      <c r="C140" s="17" t="str">
        <f>IFERROR(VLOOKUP(A140,'2. Medicare Parity FFS'!$A$4:$G$998,3,0),"")</f>
        <v/>
      </c>
      <c r="D140" s="144"/>
      <c r="E140" s="140"/>
      <c r="F140" s="17">
        <f>IF(ISNUMBER(C140),IF(AND(ISBLANK(D140),ISBLANK(E140)),"",IF(ISBLANK(D140),Lookup!$C$16,IF(D140&gt;=C140,0,(C140-D140)*E140))),0)</f>
        <v>0</v>
      </c>
      <c r="G140" s="133"/>
      <c r="H140" s="17" t="str">
        <f>IFERROR(VLOOKUP(A140,'2. Medicare Parity FFS'!$A$4:$G$998,7,0),"")</f>
        <v/>
      </c>
      <c r="I140" s="144"/>
      <c r="J140" s="140"/>
      <c r="K140" s="17">
        <f>IF(ISNUMBER(H140),IF(AND(ISBLANK(I140),ISBLANK(J140)),"",IF(ISBLANK(I140),Lookup!$C$16,IF(I140&gt;=H140,0,(H140-I140)*J140))),0)</f>
        <v>0</v>
      </c>
      <c r="L140" s="133"/>
    </row>
    <row r="141" spans="1:12" ht="15.6" x14ac:dyDescent="0.3">
      <c r="A141" s="143"/>
      <c r="B141" s="10" t="str">
        <f>IFERROR(VLOOKUP(A141,'2. Medicare Parity FFS'!$A$4:$G$998,2,0),"")</f>
        <v/>
      </c>
      <c r="C141" s="17" t="str">
        <f>IFERROR(VLOOKUP(A141,'2. Medicare Parity FFS'!$A$4:$G$998,3,0),"")</f>
        <v/>
      </c>
      <c r="D141" s="144"/>
      <c r="E141" s="140"/>
      <c r="F141" s="17">
        <f>IF(ISNUMBER(C141),IF(AND(ISBLANK(D141),ISBLANK(E141)),"",IF(ISBLANK(D141),Lookup!$C$16,IF(D141&gt;=C141,0,(C141-D141)*E141))),0)</f>
        <v>0</v>
      </c>
      <c r="G141" s="133"/>
      <c r="H141" s="17" t="str">
        <f>IFERROR(VLOOKUP(A141,'2. Medicare Parity FFS'!$A$4:$G$998,7,0),"")</f>
        <v/>
      </c>
      <c r="I141" s="144"/>
      <c r="J141" s="140"/>
      <c r="K141" s="17">
        <f>IF(ISNUMBER(H141),IF(AND(ISBLANK(I141),ISBLANK(J141)),"",IF(ISBLANK(I141),Lookup!$C$16,IF(I141&gt;=H141,0,(H141-I141)*J141))),0)</f>
        <v>0</v>
      </c>
      <c r="L141" s="133"/>
    </row>
    <row r="142" spans="1:12" ht="15.6" x14ac:dyDescent="0.3">
      <c r="A142" s="143"/>
      <c r="B142" s="10" t="str">
        <f>IFERROR(VLOOKUP(A142,'2. Medicare Parity FFS'!$A$4:$G$998,2,0),"")</f>
        <v/>
      </c>
      <c r="C142" s="17" t="str">
        <f>IFERROR(VLOOKUP(A142,'2. Medicare Parity FFS'!$A$4:$G$998,3,0),"")</f>
        <v/>
      </c>
      <c r="D142" s="144"/>
      <c r="E142" s="140"/>
      <c r="F142" s="17">
        <f>IF(ISNUMBER(C142),IF(AND(ISBLANK(D142),ISBLANK(E142)),"",IF(ISBLANK(D142),Lookup!$C$16,IF(D142&gt;=C142,0,(C142-D142)*E142))),0)</f>
        <v>0</v>
      </c>
      <c r="G142" s="133"/>
      <c r="H142" s="17" t="str">
        <f>IFERROR(VLOOKUP(A142,'2. Medicare Parity FFS'!$A$4:$G$998,7,0),"")</f>
        <v/>
      </c>
      <c r="I142" s="144"/>
      <c r="J142" s="140"/>
      <c r="K142" s="17">
        <f>IF(ISNUMBER(H142),IF(AND(ISBLANK(I142),ISBLANK(J142)),"",IF(ISBLANK(I142),Lookup!$C$16,IF(I142&gt;=H142,0,(H142-I142)*J142))),0)</f>
        <v>0</v>
      </c>
      <c r="L142" s="133"/>
    </row>
    <row r="143" spans="1:12" ht="15.6" x14ac:dyDescent="0.3">
      <c r="A143" s="143"/>
      <c r="B143" s="10" t="str">
        <f>IFERROR(VLOOKUP(A143,'2. Medicare Parity FFS'!$A$4:$G$998,2,0),"")</f>
        <v/>
      </c>
      <c r="C143" s="17" t="str">
        <f>IFERROR(VLOOKUP(A143,'2. Medicare Parity FFS'!$A$4:$G$998,3,0),"")</f>
        <v/>
      </c>
      <c r="D143" s="144"/>
      <c r="E143" s="140"/>
      <c r="F143" s="17">
        <f>IF(ISNUMBER(C143),IF(AND(ISBLANK(D143),ISBLANK(E143)),"",IF(ISBLANK(D143),Lookup!$C$16,IF(D143&gt;=C143,0,(C143-D143)*E143))),0)</f>
        <v>0</v>
      </c>
      <c r="G143" s="133"/>
      <c r="H143" s="17" t="str">
        <f>IFERROR(VLOOKUP(A143,'2. Medicare Parity FFS'!$A$4:$G$998,7,0),"")</f>
        <v/>
      </c>
      <c r="I143" s="144"/>
      <c r="J143" s="140"/>
      <c r="K143" s="17">
        <f>IF(ISNUMBER(H143),IF(AND(ISBLANK(I143),ISBLANK(J143)),"",IF(ISBLANK(I143),Lookup!$C$16,IF(I143&gt;=H143,0,(H143-I143)*J143))),0)</f>
        <v>0</v>
      </c>
      <c r="L143" s="133"/>
    </row>
    <row r="144" spans="1:12" ht="15.6" x14ac:dyDescent="0.3">
      <c r="A144" s="143"/>
      <c r="B144" s="10" t="str">
        <f>IFERROR(VLOOKUP(A144,'2. Medicare Parity FFS'!$A$4:$G$998,2,0),"")</f>
        <v/>
      </c>
      <c r="C144" s="17" t="str">
        <f>IFERROR(VLOOKUP(A144,'2. Medicare Parity FFS'!$A$4:$G$998,3,0),"")</f>
        <v/>
      </c>
      <c r="D144" s="144"/>
      <c r="E144" s="140"/>
      <c r="F144" s="17">
        <f>IF(ISNUMBER(C144),IF(AND(ISBLANK(D144),ISBLANK(E144)),"",IF(ISBLANK(D144),Lookup!$C$16,IF(D144&gt;=C144,0,(C144-D144)*E144))),0)</f>
        <v>0</v>
      </c>
      <c r="G144" s="133"/>
      <c r="H144" s="17" t="str">
        <f>IFERROR(VLOOKUP(A144,'2. Medicare Parity FFS'!$A$4:$G$998,7,0),"")</f>
        <v/>
      </c>
      <c r="I144" s="144"/>
      <c r="J144" s="140"/>
      <c r="K144" s="17">
        <f>IF(ISNUMBER(H144),IF(AND(ISBLANK(I144),ISBLANK(J144)),"",IF(ISBLANK(I144),Lookup!$C$16,IF(I144&gt;=H144,0,(H144-I144)*J144))),0)</f>
        <v>0</v>
      </c>
      <c r="L144" s="133"/>
    </row>
    <row r="145" spans="1:12" ht="15.6" x14ac:dyDescent="0.3">
      <c r="A145" s="143"/>
      <c r="B145" s="10" t="str">
        <f>IFERROR(VLOOKUP(A145,'2. Medicare Parity FFS'!$A$4:$G$998,2,0),"")</f>
        <v/>
      </c>
      <c r="C145" s="17" t="str">
        <f>IFERROR(VLOOKUP(A145,'2. Medicare Parity FFS'!$A$4:$G$998,3,0),"")</f>
        <v/>
      </c>
      <c r="D145" s="144"/>
      <c r="E145" s="140"/>
      <c r="F145" s="17">
        <f>IF(ISNUMBER(C145),IF(AND(ISBLANK(D145),ISBLANK(E145)),"",IF(ISBLANK(D145),Lookup!$C$16,IF(D145&gt;=C145,0,(C145-D145)*E145))),0)</f>
        <v>0</v>
      </c>
      <c r="G145" s="133"/>
      <c r="H145" s="17" t="str">
        <f>IFERROR(VLOOKUP(A145,'2. Medicare Parity FFS'!$A$4:$G$998,7,0),"")</f>
        <v/>
      </c>
      <c r="I145" s="144"/>
      <c r="J145" s="140"/>
      <c r="K145" s="17">
        <f>IF(ISNUMBER(H145),IF(AND(ISBLANK(I145),ISBLANK(J145)),"",IF(ISBLANK(I145),Lookup!$C$16,IF(I145&gt;=H145,0,(H145-I145)*J145))),0)</f>
        <v>0</v>
      </c>
      <c r="L145" s="133"/>
    </row>
    <row r="146" spans="1:12" ht="15.6" x14ac:dyDescent="0.3">
      <c r="A146" s="143"/>
      <c r="B146" s="10" t="str">
        <f>IFERROR(VLOOKUP(A146,'2. Medicare Parity FFS'!$A$4:$G$998,2,0),"")</f>
        <v/>
      </c>
      <c r="C146" s="17" t="str">
        <f>IFERROR(VLOOKUP(A146,'2. Medicare Parity FFS'!$A$4:$G$998,3,0),"")</f>
        <v/>
      </c>
      <c r="D146" s="144"/>
      <c r="E146" s="140"/>
      <c r="F146" s="17">
        <f>IF(ISNUMBER(C146),IF(AND(ISBLANK(D146),ISBLANK(E146)),"",IF(ISBLANK(D146),Lookup!$C$16,IF(D146&gt;=C146,0,(C146-D146)*E146))),0)</f>
        <v>0</v>
      </c>
      <c r="G146" s="133"/>
      <c r="H146" s="17" t="str">
        <f>IFERROR(VLOOKUP(A146,'2. Medicare Parity FFS'!$A$4:$G$998,7,0),"")</f>
        <v/>
      </c>
      <c r="I146" s="144"/>
      <c r="J146" s="140"/>
      <c r="K146" s="17">
        <f>IF(ISNUMBER(H146),IF(AND(ISBLANK(I146),ISBLANK(J146)),"",IF(ISBLANK(I146),Lookup!$C$16,IF(I146&gt;=H146,0,(H146-I146)*J146))),0)</f>
        <v>0</v>
      </c>
      <c r="L146" s="133"/>
    </row>
    <row r="147" spans="1:12" ht="15.6" x14ac:dyDescent="0.3">
      <c r="A147" s="143"/>
      <c r="B147" s="10" t="str">
        <f>IFERROR(VLOOKUP(A147,'2. Medicare Parity FFS'!$A$4:$G$998,2,0),"")</f>
        <v/>
      </c>
      <c r="C147" s="17" t="str">
        <f>IFERROR(VLOOKUP(A147,'2. Medicare Parity FFS'!$A$4:$G$998,3,0),"")</f>
        <v/>
      </c>
      <c r="D147" s="144"/>
      <c r="E147" s="140"/>
      <c r="F147" s="17">
        <f>IF(ISNUMBER(C147),IF(AND(ISBLANK(D147),ISBLANK(E147)),"",IF(ISBLANK(D147),Lookup!$C$16,IF(D147&gt;=C147,0,(C147-D147)*E147))),0)</f>
        <v>0</v>
      </c>
      <c r="G147" s="133"/>
      <c r="H147" s="17" t="str">
        <f>IFERROR(VLOOKUP(A147,'2. Medicare Parity FFS'!$A$4:$G$998,7,0),"")</f>
        <v/>
      </c>
      <c r="I147" s="144"/>
      <c r="J147" s="140"/>
      <c r="K147" s="17">
        <f>IF(ISNUMBER(H147),IF(AND(ISBLANK(I147),ISBLANK(J147)),"",IF(ISBLANK(I147),Lookup!$C$16,IF(I147&gt;=H147,0,(H147-I147)*J147))),0)</f>
        <v>0</v>
      </c>
      <c r="L147" s="133"/>
    </row>
    <row r="148" spans="1:12" ht="15.6" x14ac:dyDescent="0.3">
      <c r="A148" s="143"/>
      <c r="B148" s="10" t="str">
        <f>IFERROR(VLOOKUP(A148,'2. Medicare Parity FFS'!$A$4:$G$998,2,0),"")</f>
        <v/>
      </c>
      <c r="C148" s="17" t="str">
        <f>IFERROR(VLOOKUP(A148,'2. Medicare Parity FFS'!$A$4:$G$998,3,0),"")</f>
        <v/>
      </c>
      <c r="D148" s="144"/>
      <c r="E148" s="140"/>
      <c r="F148" s="17">
        <f>IF(ISNUMBER(C148),IF(AND(ISBLANK(D148),ISBLANK(E148)),"",IF(ISBLANK(D148),Lookup!$C$16,IF(D148&gt;=C148,0,(C148-D148)*E148))),0)</f>
        <v>0</v>
      </c>
      <c r="G148" s="133"/>
      <c r="H148" s="17" t="str">
        <f>IFERROR(VLOOKUP(A148,'2. Medicare Parity FFS'!$A$4:$G$998,7,0),"")</f>
        <v/>
      </c>
      <c r="I148" s="144"/>
      <c r="J148" s="140"/>
      <c r="K148" s="17">
        <f>IF(ISNUMBER(H148),IF(AND(ISBLANK(I148),ISBLANK(J148)),"",IF(ISBLANK(I148),Lookup!$C$16,IF(I148&gt;=H148,0,(H148-I148)*J148))),0)</f>
        <v>0</v>
      </c>
      <c r="L148" s="133"/>
    </row>
    <row r="149" spans="1:12" ht="15.6" x14ac:dyDescent="0.3">
      <c r="A149" s="143"/>
      <c r="B149" s="10" t="str">
        <f>IFERROR(VLOOKUP(A149,'2. Medicare Parity FFS'!$A$4:$G$998,2,0),"")</f>
        <v/>
      </c>
      <c r="C149" s="17" t="str">
        <f>IFERROR(VLOOKUP(A149,'2. Medicare Parity FFS'!$A$4:$G$998,3,0),"")</f>
        <v/>
      </c>
      <c r="D149" s="144"/>
      <c r="E149" s="140"/>
      <c r="F149" s="17">
        <f>IF(ISNUMBER(C149),IF(AND(ISBLANK(D149),ISBLANK(E149)),"",IF(ISBLANK(D149),Lookup!$C$16,IF(D149&gt;=C149,0,(C149-D149)*E149))),0)</f>
        <v>0</v>
      </c>
      <c r="G149" s="133"/>
      <c r="H149" s="17" t="str">
        <f>IFERROR(VLOOKUP(A149,'2. Medicare Parity FFS'!$A$4:$G$998,7,0),"")</f>
        <v/>
      </c>
      <c r="I149" s="144"/>
      <c r="J149" s="140"/>
      <c r="K149" s="17">
        <f>IF(ISNUMBER(H149),IF(AND(ISBLANK(I149),ISBLANK(J149)),"",IF(ISBLANK(I149),Lookup!$C$16,IF(I149&gt;=H149,0,(H149-I149)*J149))),0)</f>
        <v>0</v>
      </c>
      <c r="L149" s="133"/>
    </row>
    <row r="150" spans="1:12" ht="15.6" x14ac:dyDescent="0.3">
      <c r="A150" s="143"/>
      <c r="B150" s="10" t="str">
        <f>IFERROR(VLOOKUP(A150,'2. Medicare Parity FFS'!$A$4:$G$998,2,0),"")</f>
        <v/>
      </c>
      <c r="C150" s="17" t="str">
        <f>IFERROR(VLOOKUP(A150,'2. Medicare Parity FFS'!$A$4:$G$998,3,0),"")</f>
        <v/>
      </c>
      <c r="D150" s="144"/>
      <c r="E150" s="140"/>
      <c r="F150" s="17">
        <f>IF(ISNUMBER(C150),IF(AND(ISBLANK(D150),ISBLANK(E150)),"",IF(ISBLANK(D150),Lookup!$C$16,IF(D150&gt;=C150,0,(C150-D150)*E150))),0)</f>
        <v>0</v>
      </c>
      <c r="G150" s="133"/>
      <c r="H150" s="17" t="str">
        <f>IFERROR(VLOOKUP(A150,'2. Medicare Parity FFS'!$A$4:$G$998,7,0),"")</f>
        <v/>
      </c>
      <c r="I150" s="144"/>
      <c r="J150" s="140"/>
      <c r="K150" s="17">
        <f>IF(ISNUMBER(H150),IF(AND(ISBLANK(I150),ISBLANK(J150)),"",IF(ISBLANK(I150),Lookup!$C$16,IF(I150&gt;=H150,0,(H150-I150)*J150))),0)</f>
        <v>0</v>
      </c>
      <c r="L150" s="133"/>
    </row>
    <row r="151" spans="1:12" ht="15.6" x14ac:dyDescent="0.3">
      <c r="A151" s="143"/>
      <c r="B151" s="10" t="str">
        <f>IFERROR(VLOOKUP(A151,'2. Medicare Parity FFS'!$A$4:$G$998,2,0),"")</f>
        <v/>
      </c>
      <c r="C151" s="17" t="str">
        <f>IFERROR(VLOOKUP(A151,'2. Medicare Parity FFS'!$A$4:$G$998,3,0),"")</f>
        <v/>
      </c>
      <c r="D151" s="144"/>
      <c r="E151" s="140"/>
      <c r="F151" s="17">
        <f>IF(ISNUMBER(C151),IF(AND(ISBLANK(D151),ISBLANK(E151)),"",IF(ISBLANK(D151),Lookup!$C$16,IF(D151&gt;=C151,0,(C151-D151)*E151))),0)</f>
        <v>0</v>
      </c>
      <c r="G151" s="133"/>
      <c r="H151" s="17" t="str">
        <f>IFERROR(VLOOKUP(A151,'2. Medicare Parity FFS'!$A$4:$G$998,7,0),"")</f>
        <v/>
      </c>
      <c r="I151" s="144"/>
      <c r="J151" s="140"/>
      <c r="K151" s="17">
        <f>IF(ISNUMBER(H151),IF(AND(ISBLANK(I151),ISBLANK(J151)),"",IF(ISBLANK(I151),Lookup!$C$16,IF(I151&gt;=H151,0,(H151-I151)*J151))),0)</f>
        <v>0</v>
      </c>
      <c r="L151" s="133"/>
    </row>
    <row r="152" spans="1:12" ht="15.6" x14ac:dyDescent="0.3">
      <c r="A152" s="143"/>
      <c r="B152" s="10" t="str">
        <f>IFERROR(VLOOKUP(A152,'2. Medicare Parity FFS'!$A$4:$G$998,2,0),"")</f>
        <v/>
      </c>
      <c r="C152" s="17" t="str">
        <f>IFERROR(VLOOKUP(A152,'2. Medicare Parity FFS'!$A$4:$G$998,3,0),"")</f>
        <v/>
      </c>
      <c r="D152" s="144"/>
      <c r="E152" s="140"/>
      <c r="F152" s="17">
        <f>IF(ISNUMBER(C152),IF(AND(ISBLANK(D152),ISBLANK(E152)),"",IF(ISBLANK(D152),Lookup!$C$16,IF(D152&gt;=C152,0,(C152-D152)*E152))),0)</f>
        <v>0</v>
      </c>
      <c r="G152" s="133"/>
      <c r="H152" s="17" t="str">
        <f>IFERROR(VLOOKUP(A152,'2. Medicare Parity FFS'!$A$4:$G$998,7,0),"")</f>
        <v/>
      </c>
      <c r="I152" s="144"/>
      <c r="J152" s="140"/>
      <c r="K152" s="17">
        <f>IF(ISNUMBER(H152),IF(AND(ISBLANK(I152),ISBLANK(J152)),"",IF(ISBLANK(I152),Lookup!$C$16,IF(I152&gt;=H152,0,(H152-I152)*J152))),0)</f>
        <v>0</v>
      </c>
      <c r="L152" s="133"/>
    </row>
    <row r="153" spans="1:12" ht="15.6" x14ac:dyDescent="0.3">
      <c r="A153" s="143"/>
      <c r="B153" s="10" t="str">
        <f>IFERROR(VLOOKUP(A153,'2. Medicare Parity FFS'!$A$4:$G$998,2,0),"")</f>
        <v/>
      </c>
      <c r="C153" s="17" t="str">
        <f>IFERROR(VLOOKUP(A153,'2. Medicare Parity FFS'!$A$4:$G$998,3,0),"")</f>
        <v/>
      </c>
      <c r="D153" s="144"/>
      <c r="E153" s="140"/>
      <c r="F153" s="17">
        <f>IF(ISNUMBER(C153),IF(AND(ISBLANK(D153),ISBLANK(E153)),"",IF(ISBLANK(D153),Lookup!$C$16,IF(D153&gt;=C153,0,(C153-D153)*E153))),0)</f>
        <v>0</v>
      </c>
      <c r="G153" s="133"/>
      <c r="H153" s="17" t="str">
        <f>IFERROR(VLOOKUP(A153,'2. Medicare Parity FFS'!$A$4:$G$998,7,0),"")</f>
        <v/>
      </c>
      <c r="I153" s="144"/>
      <c r="J153" s="140"/>
      <c r="K153" s="17">
        <f>IF(ISNUMBER(H153),IF(AND(ISBLANK(I153),ISBLANK(J153)),"",IF(ISBLANK(I153),Lookup!$C$16,IF(I153&gt;=H153,0,(H153-I153)*J153))),0)</f>
        <v>0</v>
      </c>
      <c r="L153" s="133"/>
    </row>
    <row r="154" spans="1:12" ht="15.6" x14ac:dyDescent="0.3">
      <c r="A154" s="143"/>
      <c r="B154" s="10" t="str">
        <f>IFERROR(VLOOKUP(A154,'2. Medicare Parity FFS'!$A$4:$G$998,2,0),"")</f>
        <v/>
      </c>
      <c r="C154" s="17" t="str">
        <f>IFERROR(VLOOKUP(A154,'2. Medicare Parity FFS'!$A$4:$G$998,3,0),"")</f>
        <v/>
      </c>
      <c r="D154" s="144"/>
      <c r="E154" s="140"/>
      <c r="F154" s="17">
        <f>IF(ISNUMBER(C154),IF(AND(ISBLANK(D154),ISBLANK(E154)),"",IF(ISBLANK(D154),Lookup!$C$16,IF(D154&gt;=C154,0,(C154-D154)*E154))),0)</f>
        <v>0</v>
      </c>
      <c r="G154" s="133"/>
      <c r="H154" s="17" t="str">
        <f>IFERROR(VLOOKUP(A154,'2. Medicare Parity FFS'!$A$4:$G$998,7,0),"")</f>
        <v/>
      </c>
      <c r="I154" s="144"/>
      <c r="J154" s="140"/>
      <c r="K154" s="17">
        <f>IF(ISNUMBER(H154),IF(AND(ISBLANK(I154),ISBLANK(J154)),"",IF(ISBLANK(I154),Lookup!$C$16,IF(I154&gt;=H154,0,(H154-I154)*J154))),0)</f>
        <v>0</v>
      </c>
      <c r="L154" s="133"/>
    </row>
    <row r="155" spans="1:12" ht="15.6" x14ac:dyDescent="0.3">
      <c r="A155" s="143"/>
      <c r="B155" s="10" t="str">
        <f>IFERROR(VLOOKUP(A155,'2. Medicare Parity FFS'!$A$4:$G$998,2,0),"")</f>
        <v/>
      </c>
      <c r="C155" s="17" t="str">
        <f>IFERROR(VLOOKUP(A155,'2. Medicare Parity FFS'!$A$4:$G$998,3,0),"")</f>
        <v/>
      </c>
      <c r="D155" s="144"/>
      <c r="E155" s="140"/>
      <c r="F155" s="17">
        <f>IF(ISNUMBER(C155),IF(AND(ISBLANK(D155),ISBLANK(E155)),"",IF(ISBLANK(D155),Lookup!$C$16,IF(D155&gt;=C155,0,(C155-D155)*E155))),0)</f>
        <v>0</v>
      </c>
      <c r="G155" s="133"/>
      <c r="H155" s="17" t="str">
        <f>IFERROR(VLOOKUP(A155,'2. Medicare Parity FFS'!$A$4:$G$998,7,0),"")</f>
        <v/>
      </c>
      <c r="I155" s="144"/>
      <c r="J155" s="140"/>
      <c r="K155" s="17">
        <f>IF(ISNUMBER(H155),IF(AND(ISBLANK(I155),ISBLANK(J155)),"",IF(ISBLANK(I155),Lookup!$C$16,IF(I155&gt;=H155,0,(H155-I155)*J155))),0)</f>
        <v>0</v>
      </c>
      <c r="L155" s="133"/>
    </row>
    <row r="156" spans="1:12" ht="15.6" x14ac:dyDescent="0.3">
      <c r="A156" s="143"/>
      <c r="B156" s="10" t="str">
        <f>IFERROR(VLOOKUP(A156,'2. Medicare Parity FFS'!$A$4:$G$998,2,0),"")</f>
        <v/>
      </c>
      <c r="C156" s="17" t="str">
        <f>IFERROR(VLOOKUP(A156,'2. Medicare Parity FFS'!$A$4:$G$998,3,0),"")</f>
        <v/>
      </c>
      <c r="D156" s="144"/>
      <c r="E156" s="140"/>
      <c r="F156" s="17">
        <f>IF(ISNUMBER(C156),IF(AND(ISBLANK(D156),ISBLANK(E156)),"",IF(ISBLANK(D156),Lookup!$C$16,IF(D156&gt;=C156,0,(C156-D156)*E156))),0)</f>
        <v>0</v>
      </c>
      <c r="G156" s="133"/>
      <c r="H156" s="17" t="str">
        <f>IFERROR(VLOOKUP(A156,'2. Medicare Parity FFS'!$A$4:$G$998,7,0),"")</f>
        <v/>
      </c>
      <c r="I156" s="144"/>
      <c r="J156" s="140"/>
      <c r="K156" s="17">
        <f>IF(ISNUMBER(H156),IF(AND(ISBLANK(I156),ISBLANK(J156)),"",IF(ISBLANK(I156),Lookup!$C$16,IF(I156&gt;=H156,0,(H156-I156)*J156))),0)</f>
        <v>0</v>
      </c>
      <c r="L156" s="133"/>
    </row>
    <row r="157" spans="1:12" ht="15.6" x14ac:dyDescent="0.3">
      <c r="A157" s="143"/>
      <c r="B157" s="10" t="str">
        <f>IFERROR(VLOOKUP(A157,'2. Medicare Parity FFS'!$A$4:$G$998,2,0),"")</f>
        <v/>
      </c>
      <c r="C157" s="17" t="str">
        <f>IFERROR(VLOOKUP(A157,'2. Medicare Parity FFS'!$A$4:$G$998,3,0),"")</f>
        <v/>
      </c>
      <c r="D157" s="144"/>
      <c r="E157" s="140"/>
      <c r="F157" s="17">
        <f>IF(ISNUMBER(C157),IF(AND(ISBLANK(D157),ISBLANK(E157)),"",IF(ISBLANK(D157),Lookup!$C$16,IF(D157&gt;=C157,0,(C157-D157)*E157))),0)</f>
        <v>0</v>
      </c>
      <c r="G157" s="133"/>
      <c r="H157" s="17" t="str">
        <f>IFERROR(VLOOKUP(A157,'2. Medicare Parity FFS'!$A$4:$G$998,7,0),"")</f>
        <v/>
      </c>
      <c r="I157" s="144"/>
      <c r="J157" s="140"/>
      <c r="K157" s="17">
        <f>IF(ISNUMBER(H157),IF(AND(ISBLANK(I157),ISBLANK(J157)),"",IF(ISBLANK(I157),Lookup!$C$16,IF(I157&gt;=H157,0,(H157-I157)*J157))),0)</f>
        <v>0</v>
      </c>
      <c r="L157" s="133"/>
    </row>
    <row r="158" spans="1:12" ht="15.6" x14ac:dyDescent="0.3">
      <c r="A158" s="143"/>
      <c r="B158" s="10" t="str">
        <f>IFERROR(VLOOKUP(A158,'2. Medicare Parity FFS'!$A$4:$G$998,2,0),"")</f>
        <v/>
      </c>
      <c r="C158" s="17" t="str">
        <f>IFERROR(VLOOKUP(A158,'2. Medicare Parity FFS'!$A$4:$G$998,3,0),"")</f>
        <v/>
      </c>
      <c r="D158" s="144"/>
      <c r="E158" s="140"/>
      <c r="F158" s="17">
        <f>IF(ISNUMBER(C158),IF(AND(ISBLANK(D158),ISBLANK(E158)),"",IF(ISBLANK(D158),Lookup!$C$16,IF(D158&gt;=C158,0,(C158-D158)*E158))),0)</f>
        <v>0</v>
      </c>
      <c r="G158" s="133"/>
      <c r="H158" s="17" t="str">
        <f>IFERROR(VLOOKUP(A158,'2. Medicare Parity FFS'!$A$4:$G$998,7,0),"")</f>
        <v/>
      </c>
      <c r="I158" s="144"/>
      <c r="J158" s="140"/>
      <c r="K158" s="17">
        <f>IF(ISNUMBER(H158),IF(AND(ISBLANK(I158),ISBLANK(J158)),"",IF(ISBLANK(I158),Lookup!$C$16,IF(I158&gt;=H158,0,(H158-I158)*J158))),0)</f>
        <v>0</v>
      </c>
      <c r="L158" s="133"/>
    </row>
    <row r="159" spans="1:12" ht="15.6" x14ac:dyDescent="0.3">
      <c r="A159" s="143"/>
      <c r="B159" s="10" t="str">
        <f>IFERROR(VLOOKUP(A159,'2. Medicare Parity FFS'!$A$4:$G$998,2,0),"")</f>
        <v/>
      </c>
      <c r="C159" s="17" t="str">
        <f>IFERROR(VLOOKUP(A159,'2. Medicare Parity FFS'!$A$4:$G$998,3,0),"")</f>
        <v/>
      </c>
      <c r="D159" s="144"/>
      <c r="E159" s="140"/>
      <c r="F159" s="17">
        <f>IF(ISNUMBER(C159),IF(AND(ISBLANK(D159),ISBLANK(E159)),"",IF(ISBLANK(D159),Lookup!$C$16,IF(D159&gt;=C159,0,(C159-D159)*E159))),0)</f>
        <v>0</v>
      </c>
      <c r="G159" s="133"/>
      <c r="H159" s="17" t="str">
        <f>IFERROR(VLOOKUP(A159,'2. Medicare Parity FFS'!$A$4:$G$998,7,0),"")</f>
        <v/>
      </c>
      <c r="I159" s="144"/>
      <c r="J159" s="140"/>
      <c r="K159" s="17">
        <f>IF(ISNUMBER(H159),IF(AND(ISBLANK(I159),ISBLANK(J159)),"",IF(ISBLANK(I159),Lookup!$C$16,IF(I159&gt;=H159,0,(H159-I159)*J159))),0)</f>
        <v>0</v>
      </c>
      <c r="L159" s="133"/>
    </row>
    <row r="160" spans="1:12" ht="15.6" x14ac:dyDescent="0.3">
      <c r="A160" s="143"/>
      <c r="B160" s="10" t="str">
        <f>IFERROR(VLOOKUP(A160,'2. Medicare Parity FFS'!$A$4:$G$998,2,0),"")</f>
        <v/>
      </c>
      <c r="C160" s="17" t="str">
        <f>IFERROR(VLOOKUP(A160,'2. Medicare Parity FFS'!$A$4:$G$998,3,0),"")</f>
        <v/>
      </c>
      <c r="D160" s="144"/>
      <c r="E160" s="140"/>
      <c r="F160" s="17">
        <f>IF(ISNUMBER(C160),IF(AND(ISBLANK(D160),ISBLANK(E160)),"",IF(ISBLANK(D160),Lookup!$C$16,IF(D160&gt;=C160,0,(C160-D160)*E160))),0)</f>
        <v>0</v>
      </c>
      <c r="G160" s="133"/>
      <c r="H160" s="17" t="str">
        <f>IFERROR(VLOOKUP(A160,'2. Medicare Parity FFS'!$A$4:$G$998,7,0),"")</f>
        <v/>
      </c>
      <c r="I160" s="144"/>
      <c r="J160" s="140"/>
      <c r="K160" s="17">
        <f>IF(ISNUMBER(H160),IF(AND(ISBLANK(I160),ISBLANK(J160)),"",IF(ISBLANK(I160),Lookup!$C$16,IF(I160&gt;=H160,0,(H160-I160)*J160))),0)</f>
        <v>0</v>
      </c>
      <c r="L160" s="133"/>
    </row>
    <row r="161" spans="1:12" ht="15.6" x14ac:dyDescent="0.3">
      <c r="A161" s="143"/>
      <c r="B161" s="10" t="str">
        <f>IFERROR(VLOOKUP(A161,'2. Medicare Parity FFS'!$A$4:$G$998,2,0),"")</f>
        <v/>
      </c>
      <c r="C161" s="17" t="str">
        <f>IFERROR(VLOOKUP(A161,'2. Medicare Parity FFS'!$A$4:$G$998,3,0),"")</f>
        <v/>
      </c>
      <c r="D161" s="144"/>
      <c r="E161" s="140"/>
      <c r="F161" s="17">
        <f>IF(ISNUMBER(C161),IF(AND(ISBLANK(D161),ISBLANK(E161)),"",IF(ISBLANK(D161),Lookup!$C$16,IF(D161&gt;=C161,0,(C161-D161)*E161))),0)</f>
        <v>0</v>
      </c>
      <c r="G161" s="133"/>
      <c r="H161" s="17" t="str">
        <f>IFERROR(VLOOKUP(A161,'2. Medicare Parity FFS'!$A$4:$G$998,7,0),"")</f>
        <v/>
      </c>
      <c r="I161" s="144"/>
      <c r="J161" s="140"/>
      <c r="K161" s="17">
        <f>IF(ISNUMBER(H161),IF(AND(ISBLANK(I161),ISBLANK(J161)),"",IF(ISBLANK(I161),Lookup!$C$16,IF(I161&gt;=H161,0,(H161-I161)*J161))),0)</f>
        <v>0</v>
      </c>
      <c r="L161" s="133"/>
    </row>
    <row r="162" spans="1:12" ht="15.6" x14ac:dyDescent="0.3">
      <c r="A162" s="143"/>
      <c r="B162" s="10" t="str">
        <f>IFERROR(VLOOKUP(A162,'2. Medicare Parity FFS'!$A$4:$G$998,2,0),"")</f>
        <v/>
      </c>
      <c r="C162" s="17" t="str">
        <f>IFERROR(VLOOKUP(A162,'2. Medicare Parity FFS'!$A$4:$G$998,3,0),"")</f>
        <v/>
      </c>
      <c r="D162" s="144"/>
      <c r="E162" s="140"/>
      <c r="F162" s="17">
        <f>IF(ISNUMBER(C162),IF(AND(ISBLANK(D162),ISBLANK(E162)),"",IF(ISBLANK(D162),Lookup!$C$16,IF(D162&gt;=C162,0,(C162-D162)*E162))),0)</f>
        <v>0</v>
      </c>
      <c r="G162" s="133"/>
      <c r="H162" s="17" t="str">
        <f>IFERROR(VLOOKUP(A162,'2. Medicare Parity FFS'!$A$4:$G$998,7,0),"")</f>
        <v/>
      </c>
      <c r="I162" s="144"/>
      <c r="J162" s="140"/>
      <c r="K162" s="17">
        <f>IF(ISNUMBER(H162),IF(AND(ISBLANK(I162),ISBLANK(J162)),"",IF(ISBLANK(I162),Lookup!$C$16,IF(I162&gt;=H162,0,(H162-I162)*J162))),0)</f>
        <v>0</v>
      </c>
      <c r="L162" s="133"/>
    </row>
    <row r="163" spans="1:12" ht="15.6" x14ac:dyDescent="0.3">
      <c r="A163" s="143"/>
      <c r="B163" s="10" t="str">
        <f>IFERROR(VLOOKUP(A163,'2. Medicare Parity FFS'!$A$4:$G$998,2,0),"")</f>
        <v/>
      </c>
      <c r="C163" s="17" t="str">
        <f>IFERROR(VLOOKUP(A163,'2. Medicare Parity FFS'!$A$4:$G$998,3,0),"")</f>
        <v/>
      </c>
      <c r="D163" s="144"/>
      <c r="E163" s="140"/>
      <c r="F163" s="17">
        <f>IF(ISNUMBER(C163),IF(AND(ISBLANK(D163),ISBLANK(E163)),"",IF(ISBLANK(D163),Lookup!$C$16,IF(D163&gt;=C163,0,(C163-D163)*E163))),0)</f>
        <v>0</v>
      </c>
      <c r="G163" s="133"/>
      <c r="H163" s="17" t="str">
        <f>IFERROR(VLOOKUP(A163,'2. Medicare Parity FFS'!$A$4:$G$998,7,0),"")</f>
        <v/>
      </c>
      <c r="I163" s="144"/>
      <c r="J163" s="140"/>
      <c r="K163" s="17">
        <f>IF(ISNUMBER(H163),IF(AND(ISBLANK(I163),ISBLANK(J163)),"",IF(ISBLANK(I163),Lookup!$C$16,IF(I163&gt;=H163,0,(H163-I163)*J163))),0)</f>
        <v>0</v>
      </c>
      <c r="L163" s="133"/>
    </row>
    <row r="164" spans="1:12" ht="15.6" x14ac:dyDescent="0.3">
      <c r="A164" s="143"/>
      <c r="B164" s="10" t="str">
        <f>IFERROR(VLOOKUP(A164,'2. Medicare Parity FFS'!$A$4:$G$998,2,0),"")</f>
        <v/>
      </c>
      <c r="C164" s="17" t="str">
        <f>IFERROR(VLOOKUP(A164,'2. Medicare Parity FFS'!$A$4:$G$998,3,0),"")</f>
        <v/>
      </c>
      <c r="D164" s="144"/>
      <c r="E164" s="140"/>
      <c r="F164" s="17">
        <f>IF(ISNUMBER(C164),IF(AND(ISBLANK(D164),ISBLANK(E164)),"",IF(ISBLANK(D164),Lookup!$C$16,IF(D164&gt;=C164,0,(C164-D164)*E164))),0)</f>
        <v>0</v>
      </c>
      <c r="G164" s="133"/>
      <c r="H164" s="17" t="str">
        <f>IFERROR(VLOOKUP(A164,'2. Medicare Parity FFS'!$A$4:$G$998,7,0),"")</f>
        <v/>
      </c>
      <c r="I164" s="144"/>
      <c r="J164" s="140"/>
      <c r="K164" s="17">
        <f>IF(ISNUMBER(H164),IF(AND(ISBLANK(I164),ISBLANK(J164)),"",IF(ISBLANK(I164),Lookup!$C$16,IF(I164&gt;=H164,0,(H164-I164)*J164))),0)</f>
        <v>0</v>
      </c>
      <c r="L164" s="133"/>
    </row>
    <row r="165" spans="1:12" ht="15.6" x14ac:dyDescent="0.3">
      <c r="A165" s="143"/>
      <c r="B165" s="10" t="str">
        <f>IFERROR(VLOOKUP(A165,'2. Medicare Parity FFS'!$A$4:$G$998,2,0),"")</f>
        <v/>
      </c>
      <c r="C165" s="17" t="str">
        <f>IFERROR(VLOOKUP(A165,'2. Medicare Parity FFS'!$A$4:$G$998,3,0),"")</f>
        <v/>
      </c>
      <c r="D165" s="144"/>
      <c r="E165" s="140"/>
      <c r="F165" s="17">
        <f>IF(ISNUMBER(C165),IF(AND(ISBLANK(D165),ISBLANK(E165)),"",IF(ISBLANK(D165),Lookup!$C$16,IF(D165&gt;=C165,0,(C165-D165)*E165))),0)</f>
        <v>0</v>
      </c>
      <c r="G165" s="133"/>
      <c r="H165" s="17" t="str">
        <f>IFERROR(VLOOKUP(A165,'2. Medicare Parity FFS'!$A$4:$G$998,7,0),"")</f>
        <v/>
      </c>
      <c r="I165" s="144"/>
      <c r="J165" s="140"/>
      <c r="K165" s="17">
        <f>IF(ISNUMBER(H165),IF(AND(ISBLANK(I165),ISBLANK(J165)),"",IF(ISBLANK(I165),Lookup!$C$16,IF(I165&gt;=H165,0,(H165-I165)*J165))),0)</f>
        <v>0</v>
      </c>
      <c r="L165" s="133"/>
    </row>
    <row r="166" spans="1:12" ht="15.6" x14ac:dyDescent="0.3">
      <c r="A166" s="143"/>
      <c r="B166" s="10" t="str">
        <f>IFERROR(VLOOKUP(A166,'2. Medicare Parity FFS'!$A$4:$G$998,2,0),"")</f>
        <v/>
      </c>
      <c r="C166" s="17" t="str">
        <f>IFERROR(VLOOKUP(A166,'2. Medicare Parity FFS'!$A$4:$G$998,3,0),"")</f>
        <v/>
      </c>
      <c r="D166" s="144"/>
      <c r="E166" s="140"/>
      <c r="F166" s="17">
        <f>IF(ISNUMBER(C166),IF(AND(ISBLANK(D166),ISBLANK(E166)),"",IF(ISBLANK(D166),Lookup!$C$16,IF(D166&gt;=C166,0,(C166-D166)*E166))),0)</f>
        <v>0</v>
      </c>
      <c r="G166" s="133"/>
      <c r="H166" s="17" t="str">
        <f>IFERROR(VLOOKUP(A166,'2. Medicare Parity FFS'!$A$4:$G$998,7,0),"")</f>
        <v/>
      </c>
      <c r="I166" s="144"/>
      <c r="J166" s="140"/>
      <c r="K166" s="17">
        <f>IF(ISNUMBER(H166),IF(AND(ISBLANK(I166),ISBLANK(J166)),"",IF(ISBLANK(I166),Lookup!$C$16,IF(I166&gt;=H166,0,(H166-I166)*J166))),0)</f>
        <v>0</v>
      </c>
      <c r="L166" s="133"/>
    </row>
    <row r="167" spans="1:12" ht="15.6" x14ac:dyDescent="0.3">
      <c r="A167" s="143"/>
      <c r="B167" s="10" t="str">
        <f>IFERROR(VLOOKUP(A167,'2. Medicare Parity FFS'!$A$4:$G$998,2,0),"")</f>
        <v/>
      </c>
      <c r="C167" s="17" t="str">
        <f>IFERROR(VLOOKUP(A167,'2. Medicare Parity FFS'!$A$4:$G$998,3,0),"")</f>
        <v/>
      </c>
      <c r="D167" s="144"/>
      <c r="E167" s="140"/>
      <c r="F167" s="17">
        <f>IF(ISNUMBER(C167),IF(AND(ISBLANK(D167),ISBLANK(E167)),"",IF(ISBLANK(D167),Lookup!$C$16,IF(D167&gt;=C167,0,(C167-D167)*E167))),0)</f>
        <v>0</v>
      </c>
      <c r="G167" s="133"/>
      <c r="H167" s="17" t="str">
        <f>IFERROR(VLOOKUP(A167,'2. Medicare Parity FFS'!$A$4:$G$998,7,0),"")</f>
        <v/>
      </c>
      <c r="I167" s="144"/>
      <c r="J167" s="140"/>
      <c r="K167" s="17">
        <f>IF(ISNUMBER(H167),IF(AND(ISBLANK(I167),ISBLANK(J167)),"",IF(ISBLANK(I167),Lookup!$C$16,IF(I167&gt;=H167,0,(H167-I167)*J167))),0)</f>
        <v>0</v>
      </c>
      <c r="L167" s="133"/>
    </row>
    <row r="168" spans="1:12" ht="15.6" x14ac:dyDescent="0.3">
      <c r="A168" s="143"/>
      <c r="B168" s="10" t="str">
        <f>IFERROR(VLOOKUP(A168,'2. Medicare Parity FFS'!$A$4:$G$998,2,0),"")</f>
        <v/>
      </c>
      <c r="C168" s="17" t="str">
        <f>IFERROR(VLOOKUP(A168,'2. Medicare Parity FFS'!$A$4:$G$998,3,0),"")</f>
        <v/>
      </c>
      <c r="D168" s="144"/>
      <c r="E168" s="140"/>
      <c r="F168" s="17">
        <f>IF(ISNUMBER(C168),IF(AND(ISBLANK(D168),ISBLANK(E168)),"",IF(ISBLANK(D168),Lookup!$C$16,IF(D168&gt;=C168,0,(C168-D168)*E168))),0)</f>
        <v>0</v>
      </c>
      <c r="G168" s="133"/>
      <c r="H168" s="17" t="str">
        <f>IFERROR(VLOOKUP(A168,'2. Medicare Parity FFS'!$A$4:$G$998,7,0),"")</f>
        <v/>
      </c>
      <c r="I168" s="144"/>
      <c r="J168" s="140"/>
      <c r="K168" s="17">
        <f>IF(ISNUMBER(H168),IF(AND(ISBLANK(I168),ISBLANK(J168)),"",IF(ISBLANK(I168),Lookup!$C$16,IF(I168&gt;=H168,0,(H168-I168)*J168))),0)</f>
        <v>0</v>
      </c>
      <c r="L168" s="133"/>
    </row>
    <row r="169" spans="1:12" ht="15.6" x14ac:dyDescent="0.3">
      <c r="A169" s="143"/>
      <c r="B169" s="10" t="str">
        <f>IFERROR(VLOOKUP(A169,'2. Medicare Parity FFS'!$A$4:$G$998,2,0),"")</f>
        <v/>
      </c>
      <c r="C169" s="17" t="str">
        <f>IFERROR(VLOOKUP(A169,'2. Medicare Parity FFS'!$A$4:$G$998,3,0),"")</f>
        <v/>
      </c>
      <c r="D169" s="144"/>
      <c r="E169" s="140"/>
      <c r="F169" s="17">
        <f>IF(ISNUMBER(C169),IF(AND(ISBLANK(D169),ISBLANK(E169)),"",IF(ISBLANK(D169),Lookup!$C$16,IF(D169&gt;=C169,0,(C169-D169)*E169))),0)</f>
        <v>0</v>
      </c>
      <c r="G169" s="133"/>
      <c r="H169" s="17" t="str">
        <f>IFERROR(VLOOKUP(A169,'2. Medicare Parity FFS'!$A$4:$G$998,7,0),"")</f>
        <v/>
      </c>
      <c r="I169" s="144"/>
      <c r="J169" s="140"/>
      <c r="K169" s="17">
        <f>IF(ISNUMBER(H169),IF(AND(ISBLANK(I169),ISBLANK(J169)),"",IF(ISBLANK(I169),Lookup!$C$16,IF(I169&gt;=H169,0,(H169-I169)*J169))),0)</f>
        <v>0</v>
      </c>
      <c r="L169" s="133"/>
    </row>
    <row r="170" spans="1:12" ht="15.6" x14ac:dyDescent="0.3">
      <c r="A170" s="143"/>
      <c r="B170" s="10" t="str">
        <f>IFERROR(VLOOKUP(A170,'2. Medicare Parity FFS'!$A$4:$G$998,2,0),"")</f>
        <v/>
      </c>
      <c r="C170" s="17" t="str">
        <f>IFERROR(VLOOKUP(A170,'2. Medicare Parity FFS'!$A$4:$G$998,3,0),"")</f>
        <v/>
      </c>
      <c r="D170" s="144"/>
      <c r="E170" s="140"/>
      <c r="F170" s="17">
        <f>IF(ISNUMBER(C170),IF(AND(ISBLANK(D170),ISBLANK(E170)),"",IF(ISBLANK(D170),Lookup!$C$16,IF(D170&gt;=C170,0,(C170-D170)*E170))),0)</f>
        <v>0</v>
      </c>
      <c r="G170" s="133"/>
      <c r="H170" s="17" t="str">
        <f>IFERROR(VLOOKUP(A170,'2. Medicare Parity FFS'!$A$4:$G$998,7,0),"")</f>
        <v/>
      </c>
      <c r="I170" s="144"/>
      <c r="J170" s="140"/>
      <c r="K170" s="17">
        <f>IF(ISNUMBER(H170),IF(AND(ISBLANK(I170),ISBLANK(J170)),"",IF(ISBLANK(I170),Lookup!$C$16,IF(I170&gt;=H170,0,(H170-I170)*J170))),0)</f>
        <v>0</v>
      </c>
      <c r="L170" s="133"/>
    </row>
    <row r="171" spans="1:12" ht="15.6" x14ac:dyDescent="0.3">
      <c r="A171" s="143"/>
      <c r="B171" s="10" t="str">
        <f>IFERROR(VLOOKUP(A171,'2. Medicare Parity FFS'!$A$4:$G$998,2,0),"")</f>
        <v/>
      </c>
      <c r="C171" s="17" t="str">
        <f>IFERROR(VLOOKUP(A171,'2. Medicare Parity FFS'!$A$4:$G$998,3,0),"")</f>
        <v/>
      </c>
      <c r="D171" s="144"/>
      <c r="E171" s="140"/>
      <c r="F171" s="17">
        <f>IF(ISNUMBER(C171),IF(AND(ISBLANK(D171),ISBLANK(E171)),"",IF(ISBLANK(D171),Lookup!$C$16,IF(D171&gt;=C171,0,(C171-D171)*E171))),0)</f>
        <v>0</v>
      </c>
      <c r="G171" s="133"/>
      <c r="H171" s="17" t="str">
        <f>IFERROR(VLOOKUP(A171,'2. Medicare Parity FFS'!$A$4:$G$998,7,0),"")</f>
        <v/>
      </c>
      <c r="I171" s="144"/>
      <c r="J171" s="140"/>
      <c r="K171" s="17">
        <f>IF(ISNUMBER(H171),IF(AND(ISBLANK(I171),ISBLANK(J171)),"",IF(ISBLANK(I171),Lookup!$C$16,IF(I171&gt;=H171,0,(H171-I171)*J171))),0)</f>
        <v>0</v>
      </c>
      <c r="L171" s="133"/>
    </row>
    <row r="172" spans="1:12" ht="15.6" x14ac:dyDescent="0.3">
      <c r="A172" s="143"/>
      <c r="B172" s="10" t="str">
        <f>IFERROR(VLOOKUP(A172,'2. Medicare Parity FFS'!$A$4:$G$998,2,0),"")</f>
        <v/>
      </c>
      <c r="C172" s="17" t="str">
        <f>IFERROR(VLOOKUP(A172,'2. Medicare Parity FFS'!$A$4:$G$998,3,0),"")</f>
        <v/>
      </c>
      <c r="D172" s="144"/>
      <c r="E172" s="140"/>
      <c r="F172" s="17">
        <f>IF(ISNUMBER(C172),IF(AND(ISBLANK(D172),ISBLANK(E172)),"",IF(ISBLANK(D172),Lookup!$C$16,IF(D172&gt;=C172,0,(C172-D172)*E172))),0)</f>
        <v>0</v>
      </c>
      <c r="G172" s="133"/>
      <c r="H172" s="17" t="str">
        <f>IFERROR(VLOOKUP(A172,'2. Medicare Parity FFS'!$A$4:$G$998,7,0),"")</f>
        <v/>
      </c>
      <c r="I172" s="144"/>
      <c r="J172" s="140"/>
      <c r="K172" s="17">
        <f>IF(ISNUMBER(H172),IF(AND(ISBLANK(I172),ISBLANK(J172)),"",IF(ISBLANK(I172),Lookup!$C$16,IF(I172&gt;=H172,0,(H172-I172)*J172))),0)</f>
        <v>0</v>
      </c>
      <c r="L172" s="133"/>
    </row>
    <row r="173" spans="1:12" ht="15.6" x14ac:dyDescent="0.3">
      <c r="A173" s="143"/>
      <c r="B173" s="10" t="str">
        <f>IFERROR(VLOOKUP(A173,'2. Medicare Parity FFS'!$A$4:$G$998,2,0),"")</f>
        <v/>
      </c>
      <c r="C173" s="17" t="str">
        <f>IFERROR(VLOOKUP(A173,'2. Medicare Parity FFS'!$A$4:$G$998,3,0),"")</f>
        <v/>
      </c>
      <c r="D173" s="144"/>
      <c r="E173" s="140"/>
      <c r="F173" s="17">
        <f>IF(ISNUMBER(C173),IF(AND(ISBLANK(D173),ISBLANK(E173)),"",IF(ISBLANK(D173),Lookup!$C$16,IF(D173&gt;=C173,0,(C173-D173)*E173))),0)</f>
        <v>0</v>
      </c>
      <c r="G173" s="133"/>
      <c r="H173" s="17" t="str">
        <f>IFERROR(VLOOKUP(A173,'2. Medicare Parity FFS'!$A$4:$G$998,7,0),"")</f>
        <v/>
      </c>
      <c r="I173" s="144"/>
      <c r="J173" s="140"/>
      <c r="K173" s="17">
        <f>IF(ISNUMBER(H173),IF(AND(ISBLANK(I173),ISBLANK(J173)),"",IF(ISBLANK(I173),Lookup!$C$16,IF(I173&gt;=H173,0,(H173-I173)*J173))),0)</f>
        <v>0</v>
      </c>
      <c r="L173" s="133"/>
    </row>
    <row r="174" spans="1:12" ht="15.6" x14ac:dyDescent="0.3">
      <c r="A174" s="143"/>
      <c r="B174" s="10" t="str">
        <f>IFERROR(VLOOKUP(A174,'2. Medicare Parity FFS'!$A$4:$G$998,2,0),"")</f>
        <v/>
      </c>
      <c r="C174" s="17" t="str">
        <f>IFERROR(VLOOKUP(A174,'2. Medicare Parity FFS'!$A$4:$G$998,3,0),"")</f>
        <v/>
      </c>
      <c r="D174" s="144"/>
      <c r="E174" s="140"/>
      <c r="F174" s="17">
        <f>IF(ISNUMBER(C174),IF(AND(ISBLANK(D174),ISBLANK(E174)),"",IF(ISBLANK(D174),Lookup!$C$16,IF(D174&gt;=C174,0,(C174-D174)*E174))),0)</f>
        <v>0</v>
      </c>
      <c r="G174" s="133"/>
      <c r="H174" s="17" t="str">
        <f>IFERROR(VLOOKUP(A174,'2. Medicare Parity FFS'!$A$4:$G$998,7,0),"")</f>
        <v/>
      </c>
      <c r="I174" s="144"/>
      <c r="J174" s="140"/>
      <c r="K174" s="17">
        <f>IF(ISNUMBER(H174),IF(AND(ISBLANK(I174),ISBLANK(J174)),"",IF(ISBLANK(I174),Lookup!$C$16,IF(I174&gt;=H174,0,(H174-I174)*J174))),0)</f>
        <v>0</v>
      </c>
      <c r="L174" s="133"/>
    </row>
    <row r="175" spans="1:12" ht="15.6" x14ac:dyDescent="0.3">
      <c r="A175" s="143"/>
      <c r="B175" s="10" t="str">
        <f>IFERROR(VLOOKUP(A175,'2. Medicare Parity FFS'!$A$4:$G$998,2,0),"")</f>
        <v/>
      </c>
      <c r="C175" s="17" t="str">
        <f>IFERROR(VLOOKUP(A175,'2. Medicare Parity FFS'!$A$4:$G$998,3,0),"")</f>
        <v/>
      </c>
      <c r="D175" s="144"/>
      <c r="E175" s="140"/>
      <c r="F175" s="17">
        <f>IF(ISNUMBER(C175),IF(AND(ISBLANK(D175),ISBLANK(E175)),"",IF(ISBLANK(D175),Lookup!$C$16,IF(D175&gt;=C175,0,(C175-D175)*E175))),0)</f>
        <v>0</v>
      </c>
      <c r="G175" s="133"/>
      <c r="H175" s="17" t="str">
        <f>IFERROR(VLOOKUP(A175,'2. Medicare Parity FFS'!$A$4:$G$998,7,0),"")</f>
        <v/>
      </c>
      <c r="I175" s="144"/>
      <c r="J175" s="140"/>
      <c r="K175" s="17">
        <f>IF(ISNUMBER(H175),IF(AND(ISBLANK(I175),ISBLANK(J175)),"",IF(ISBLANK(I175),Lookup!$C$16,IF(I175&gt;=H175,0,(H175-I175)*J175))),0)</f>
        <v>0</v>
      </c>
      <c r="L175" s="133"/>
    </row>
    <row r="176" spans="1:12" ht="15.6" x14ac:dyDescent="0.3">
      <c r="A176" s="143"/>
      <c r="B176" s="10" t="str">
        <f>IFERROR(VLOOKUP(A176,'2. Medicare Parity FFS'!$A$4:$G$998,2,0),"")</f>
        <v/>
      </c>
      <c r="C176" s="17" t="str">
        <f>IFERROR(VLOOKUP(A176,'2. Medicare Parity FFS'!$A$4:$G$998,3,0),"")</f>
        <v/>
      </c>
      <c r="D176" s="144"/>
      <c r="E176" s="140"/>
      <c r="F176" s="17">
        <f>IF(ISNUMBER(C176),IF(AND(ISBLANK(D176),ISBLANK(E176)),"",IF(ISBLANK(D176),Lookup!$C$16,IF(D176&gt;=C176,0,(C176-D176)*E176))),0)</f>
        <v>0</v>
      </c>
      <c r="G176" s="133"/>
      <c r="H176" s="17" t="str">
        <f>IFERROR(VLOOKUP(A176,'2. Medicare Parity FFS'!$A$4:$G$998,7,0),"")</f>
        <v/>
      </c>
      <c r="I176" s="144"/>
      <c r="J176" s="140"/>
      <c r="K176" s="17">
        <f>IF(ISNUMBER(H176),IF(AND(ISBLANK(I176),ISBLANK(J176)),"",IF(ISBLANK(I176),Lookup!$C$16,IF(I176&gt;=H176,0,(H176-I176)*J176))),0)</f>
        <v>0</v>
      </c>
      <c r="L176" s="133"/>
    </row>
    <row r="177" spans="1:12" ht="15.6" x14ac:dyDescent="0.3">
      <c r="A177" s="143"/>
      <c r="B177" s="10" t="str">
        <f>IFERROR(VLOOKUP(A177,'2. Medicare Parity FFS'!$A$4:$G$998,2,0),"")</f>
        <v/>
      </c>
      <c r="C177" s="17" t="str">
        <f>IFERROR(VLOOKUP(A177,'2. Medicare Parity FFS'!$A$4:$G$998,3,0),"")</f>
        <v/>
      </c>
      <c r="D177" s="144"/>
      <c r="E177" s="140"/>
      <c r="F177" s="17">
        <f>IF(ISNUMBER(C177),IF(AND(ISBLANK(D177),ISBLANK(E177)),"",IF(ISBLANK(D177),Lookup!$C$16,IF(D177&gt;=C177,0,(C177-D177)*E177))),0)</f>
        <v>0</v>
      </c>
      <c r="G177" s="133"/>
      <c r="H177" s="17" t="str">
        <f>IFERROR(VLOOKUP(A177,'2. Medicare Parity FFS'!$A$4:$G$998,7,0),"")</f>
        <v/>
      </c>
      <c r="I177" s="144"/>
      <c r="J177" s="140"/>
      <c r="K177" s="17">
        <f>IF(ISNUMBER(H177),IF(AND(ISBLANK(I177),ISBLANK(J177)),"",IF(ISBLANK(I177),Lookup!$C$16,IF(I177&gt;=H177,0,(H177-I177)*J177))),0)</f>
        <v>0</v>
      </c>
      <c r="L177" s="133"/>
    </row>
    <row r="178" spans="1:12" ht="15.6" x14ac:dyDescent="0.3">
      <c r="A178" s="143"/>
      <c r="B178" s="10" t="str">
        <f>IFERROR(VLOOKUP(A178,'2. Medicare Parity FFS'!$A$4:$G$998,2,0),"")</f>
        <v/>
      </c>
      <c r="C178" s="17" t="str">
        <f>IFERROR(VLOOKUP(A178,'2. Medicare Parity FFS'!$A$4:$G$998,3,0),"")</f>
        <v/>
      </c>
      <c r="D178" s="144"/>
      <c r="E178" s="140"/>
      <c r="F178" s="17">
        <f>IF(ISNUMBER(C178),IF(AND(ISBLANK(D178),ISBLANK(E178)),"",IF(ISBLANK(D178),Lookup!$C$16,IF(D178&gt;=C178,0,(C178-D178)*E178))),0)</f>
        <v>0</v>
      </c>
      <c r="G178" s="133"/>
      <c r="H178" s="17" t="str">
        <f>IFERROR(VLOOKUP(A178,'2. Medicare Parity FFS'!$A$4:$G$998,7,0),"")</f>
        <v/>
      </c>
      <c r="I178" s="144"/>
      <c r="J178" s="140"/>
      <c r="K178" s="17">
        <f>IF(ISNUMBER(H178),IF(AND(ISBLANK(I178),ISBLANK(J178)),"",IF(ISBLANK(I178),Lookup!$C$16,IF(I178&gt;=H178,0,(H178-I178)*J178))),0)</f>
        <v>0</v>
      </c>
      <c r="L178" s="133"/>
    </row>
    <row r="179" spans="1:12" ht="15.6" x14ac:dyDescent="0.3">
      <c r="A179" s="143"/>
      <c r="B179" s="10" t="str">
        <f>IFERROR(VLOOKUP(A179,'2. Medicare Parity FFS'!$A$4:$G$998,2,0),"")</f>
        <v/>
      </c>
      <c r="C179" s="17" t="str">
        <f>IFERROR(VLOOKUP(A179,'2. Medicare Parity FFS'!$A$4:$G$998,3,0),"")</f>
        <v/>
      </c>
      <c r="D179" s="144"/>
      <c r="E179" s="140"/>
      <c r="F179" s="17">
        <f>IF(ISNUMBER(C179),IF(AND(ISBLANK(D179),ISBLANK(E179)),"",IF(ISBLANK(D179),Lookup!$C$16,IF(D179&gt;=C179,0,(C179-D179)*E179))),0)</f>
        <v>0</v>
      </c>
      <c r="G179" s="133"/>
      <c r="H179" s="17" t="str">
        <f>IFERROR(VLOOKUP(A179,'2. Medicare Parity FFS'!$A$4:$G$998,7,0),"")</f>
        <v/>
      </c>
      <c r="I179" s="144"/>
      <c r="J179" s="140"/>
      <c r="K179" s="17">
        <f>IF(ISNUMBER(H179),IF(AND(ISBLANK(I179),ISBLANK(J179)),"",IF(ISBLANK(I179),Lookup!$C$16,IF(I179&gt;=H179,0,(H179-I179)*J179))),0)</f>
        <v>0</v>
      </c>
      <c r="L179" s="133"/>
    </row>
    <row r="180" spans="1:12" ht="15.6" x14ac:dyDescent="0.3">
      <c r="A180" s="143"/>
      <c r="B180" s="10" t="str">
        <f>IFERROR(VLOOKUP(A180,'2. Medicare Parity FFS'!$A$4:$G$998,2,0),"")</f>
        <v/>
      </c>
      <c r="C180" s="17" t="str">
        <f>IFERROR(VLOOKUP(A180,'2. Medicare Parity FFS'!$A$4:$G$998,3,0),"")</f>
        <v/>
      </c>
      <c r="D180" s="144"/>
      <c r="E180" s="140"/>
      <c r="F180" s="17">
        <f>IF(ISNUMBER(C180),IF(AND(ISBLANK(D180),ISBLANK(E180)),"",IF(ISBLANK(D180),Lookup!$C$16,IF(D180&gt;=C180,0,(C180-D180)*E180))),0)</f>
        <v>0</v>
      </c>
      <c r="G180" s="133"/>
      <c r="H180" s="17" t="str">
        <f>IFERROR(VLOOKUP(A180,'2. Medicare Parity FFS'!$A$4:$G$998,7,0),"")</f>
        <v/>
      </c>
      <c r="I180" s="144"/>
      <c r="J180" s="140"/>
      <c r="K180" s="17">
        <f>IF(ISNUMBER(H180),IF(AND(ISBLANK(I180),ISBLANK(J180)),"",IF(ISBLANK(I180),Lookup!$C$16,IF(I180&gt;=H180,0,(H180-I180)*J180))),0)</f>
        <v>0</v>
      </c>
      <c r="L180" s="133"/>
    </row>
    <row r="181" spans="1:12" ht="15.6" x14ac:dyDescent="0.3">
      <c r="A181" s="143"/>
      <c r="B181" s="10" t="str">
        <f>IFERROR(VLOOKUP(A181,'2. Medicare Parity FFS'!$A$4:$G$998,2,0),"")</f>
        <v/>
      </c>
      <c r="C181" s="17" t="str">
        <f>IFERROR(VLOOKUP(A181,'2. Medicare Parity FFS'!$A$4:$G$998,3,0),"")</f>
        <v/>
      </c>
      <c r="D181" s="144"/>
      <c r="E181" s="140"/>
      <c r="F181" s="17">
        <f>IF(ISNUMBER(C181),IF(AND(ISBLANK(D181),ISBLANK(E181)),"",IF(ISBLANK(D181),Lookup!$C$16,IF(D181&gt;=C181,0,(C181-D181)*E181))),0)</f>
        <v>0</v>
      </c>
      <c r="G181" s="133"/>
      <c r="H181" s="17" t="str">
        <f>IFERROR(VLOOKUP(A181,'2. Medicare Parity FFS'!$A$4:$G$998,7,0),"")</f>
        <v/>
      </c>
      <c r="I181" s="144"/>
      <c r="J181" s="140"/>
      <c r="K181" s="17">
        <f>IF(ISNUMBER(H181),IF(AND(ISBLANK(I181),ISBLANK(J181)),"",IF(ISBLANK(I181),Lookup!$C$16,IF(I181&gt;=H181,0,(H181-I181)*J181))),0)</f>
        <v>0</v>
      </c>
      <c r="L181" s="133"/>
    </row>
    <row r="182" spans="1:12" ht="15.6" x14ac:dyDescent="0.3">
      <c r="A182" s="143"/>
      <c r="B182" s="10" t="str">
        <f>IFERROR(VLOOKUP(A182,'2. Medicare Parity FFS'!$A$4:$G$998,2,0),"")</f>
        <v/>
      </c>
      <c r="C182" s="17" t="str">
        <f>IFERROR(VLOOKUP(A182,'2. Medicare Parity FFS'!$A$4:$G$998,3,0),"")</f>
        <v/>
      </c>
      <c r="D182" s="144"/>
      <c r="E182" s="140"/>
      <c r="F182" s="17">
        <f>IF(ISNUMBER(C182),IF(AND(ISBLANK(D182),ISBLANK(E182)),"",IF(ISBLANK(D182),Lookup!$C$16,IF(D182&gt;=C182,0,(C182-D182)*E182))),0)</f>
        <v>0</v>
      </c>
      <c r="G182" s="133"/>
      <c r="H182" s="17" t="str">
        <f>IFERROR(VLOOKUP(A182,'2. Medicare Parity FFS'!$A$4:$G$998,7,0),"")</f>
        <v/>
      </c>
      <c r="I182" s="144"/>
      <c r="J182" s="140"/>
      <c r="K182" s="17">
        <f>IF(ISNUMBER(H182),IF(AND(ISBLANK(I182),ISBLANK(J182)),"",IF(ISBLANK(I182),Lookup!$C$16,IF(I182&gt;=H182,0,(H182-I182)*J182))),0)</f>
        <v>0</v>
      </c>
      <c r="L182" s="133"/>
    </row>
    <row r="183" spans="1:12" ht="15.6" x14ac:dyDescent="0.3">
      <c r="A183" s="143"/>
      <c r="B183" s="10" t="str">
        <f>IFERROR(VLOOKUP(A183,'2. Medicare Parity FFS'!$A$4:$G$998,2,0),"")</f>
        <v/>
      </c>
      <c r="C183" s="17" t="str">
        <f>IFERROR(VLOOKUP(A183,'2. Medicare Parity FFS'!$A$4:$G$998,3,0),"")</f>
        <v/>
      </c>
      <c r="D183" s="144"/>
      <c r="E183" s="140"/>
      <c r="F183" s="17">
        <f>IF(ISNUMBER(C183),IF(AND(ISBLANK(D183),ISBLANK(E183)),"",IF(ISBLANK(D183),Lookup!$C$16,IF(D183&gt;=C183,0,(C183-D183)*E183))),0)</f>
        <v>0</v>
      </c>
      <c r="G183" s="133"/>
      <c r="H183" s="17" t="str">
        <f>IFERROR(VLOOKUP(A183,'2. Medicare Parity FFS'!$A$4:$G$998,7,0),"")</f>
        <v/>
      </c>
      <c r="I183" s="144"/>
      <c r="J183" s="140"/>
      <c r="K183" s="17">
        <f>IF(ISNUMBER(H183),IF(AND(ISBLANK(I183),ISBLANK(J183)),"",IF(ISBLANK(I183),Lookup!$C$16,IF(I183&gt;=H183,0,(H183-I183)*J183))),0)</f>
        <v>0</v>
      </c>
      <c r="L183" s="133"/>
    </row>
    <row r="184" spans="1:12" ht="15.6" x14ac:dyDescent="0.3">
      <c r="A184" s="143"/>
      <c r="B184" s="10" t="str">
        <f>IFERROR(VLOOKUP(A184,'2. Medicare Parity FFS'!$A$4:$G$998,2,0),"")</f>
        <v/>
      </c>
      <c r="C184" s="17" t="str">
        <f>IFERROR(VLOOKUP(A184,'2. Medicare Parity FFS'!$A$4:$G$998,3,0),"")</f>
        <v/>
      </c>
      <c r="D184" s="144"/>
      <c r="E184" s="140"/>
      <c r="F184" s="17">
        <f>IF(ISNUMBER(C184),IF(AND(ISBLANK(D184),ISBLANK(E184)),"",IF(ISBLANK(D184),Lookup!$C$16,IF(D184&gt;=C184,0,(C184-D184)*E184))),0)</f>
        <v>0</v>
      </c>
      <c r="G184" s="133"/>
      <c r="H184" s="17" t="str">
        <f>IFERROR(VLOOKUP(A184,'2. Medicare Parity FFS'!$A$4:$G$998,7,0),"")</f>
        <v/>
      </c>
      <c r="I184" s="144"/>
      <c r="J184" s="140"/>
      <c r="K184" s="17">
        <f>IF(ISNUMBER(H184),IF(AND(ISBLANK(I184),ISBLANK(J184)),"",IF(ISBLANK(I184),Lookup!$C$16,IF(I184&gt;=H184,0,(H184-I184)*J184))),0)</f>
        <v>0</v>
      </c>
      <c r="L184" s="133"/>
    </row>
    <row r="185" spans="1:12" ht="15.6" x14ac:dyDescent="0.3">
      <c r="A185" s="143"/>
      <c r="B185" s="10" t="str">
        <f>IFERROR(VLOOKUP(A185,'2. Medicare Parity FFS'!$A$4:$G$998,2,0),"")</f>
        <v/>
      </c>
      <c r="C185" s="17" t="str">
        <f>IFERROR(VLOOKUP(A185,'2. Medicare Parity FFS'!$A$4:$G$998,3,0),"")</f>
        <v/>
      </c>
      <c r="D185" s="144"/>
      <c r="E185" s="140"/>
      <c r="F185" s="17">
        <f>IF(ISNUMBER(C185),IF(AND(ISBLANK(D185),ISBLANK(E185)),"",IF(ISBLANK(D185),Lookup!$C$16,IF(D185&gt;=C185,0,(C185-D185)*E185))),0)</f>
        <v>0</v>
      </c>
      <c r="G185" s="133"/>
      <c r="H185" s="17" t="str">
        <f>IFERROR(VLOOKUP(A185,'2. Medicare Parity FFS'!$A$4:$G$998,7,0),"")</f>
        <v/>
      </c>
      <c r="I185" s="144"/>
      <c r="J185" s="140"/>
      <c r="K185" s="17">
        <f>IF(ISNUMBER(H185),IF(AND(ISBLANK(I185),ISBLANK(J185)),"",IF(ISBLANK(I185),Lookup!$C$16,IF(I185&gt;=H185,0,(H185-I185)*J185))),0)</f>
        <v>0</v>
      </c>
      <c r="L185" s="133"/>
    </row>
    <row r="186" spans="1:12" ht="15.6" x14ac:dyDescent="0.3">
      <c r="A186" s="143"/>
      <c r="B186" s="10" t="str">
        <f>IFERROR(VLOOKUP(A186,'2. Medicare Parity FFS'!$A$4:$G$998,2,0),"")</f>
        <v/>
      </c>
      <c r="C186" s="17" t="str">
        <f>IFERROR(VLOOKUP(A186,'2. Medicare Parity FFS'!$A$4:$G$998,3,0),"")</f>
        <v/>
      </c>
      <c r="D186" s="144"/>
      <c r="E186" s="140"/>
      <c r="F186" s="17">
        <f>IF(ISNUMBER(C186),IF(AND(ISBLANK(D186),ISBLANK(E186)),"",IF(ISBLANK(D186),Lookup!$C$16,IF(D186&gt;=C186,0,(C186-D186)*E186))),0)</f>
        <v>0</v>
      </c>
      <c r="G186" s="133"/>
      <c r="H186" s="17" t="str">
        <f>IFERROR(VLOOKUP(A186,'2. Medicare Parity FFS'!$A$4:$G$998,7,0),"")</f>
        <v/>
      </c>
      <c r="I186" s="144"/>
      <c r="J186" s="140"/>
      <c r="K186" s="17">
        <f>IF(ISNUMBER(H186),IF(AND(ISBLANK(I186),ISBLANK(J186)),"",IF(ISBLANK(I186),Lookup!$C$16,IF(I186&gt;=H186,0,(H186-I186)*J186))),0)</f>
        <v>0</v>
      </c>
      <c r="L186" s="133"/>
    </row>
    <row r="187" spans="1:12" ht="15.6" x14ac:dyDescent="0.3">
      <c r="A187" s="143"/>
      <c r="B187" s="10" t="str">
        <f>IFERROR(VLOOKUP(A187,'2. Medicare Parity FFS'!$A$4:$G$998,2,0),"")</f>
        <v/>
      </c>
      <c r="C187" s="17" t="str">
        <f>IFERROR(VLOOKUP(A187,'2. Medicare Parity FFS'!$A$4:$G$998,3,0),"")</f>
        <v/>
      </c>
      <c r="D187" s="144"/>
      <c r="E187" s="140"/>
      <c r="F187" s="17">
        <f>IF(ISNUMBER(C187),IF(AND(ISBLANK(D187),ISBLANK(E187)),"",IF(ISBLANK(D187),Lookup!$C$16,IF(D187&gt;=C187,0,(C187-D187)*E187))),0)</f>
        <v>0</v>
      </c>
      <c r="G187" s="133"/>
      <c r="H187" s="17" t="str">
        <f>IFERROR(VLOOKUP(A187,'2. Medicare Parity FFS'!$A$4:$G$998,7,0),"")</f>
        <v/>
      </c>
      <c r="I187" s="144"/>
      <c r="J187" s="140"/>
      <c r="K187" s="17">
        <f>IF(ISNUMBER(H187),IF(AND(ISBLANK(I187),ISBLANK(J187)),"",IF(ISBLANK(I187),Lookup!$C$16,IF(I187&gt;=H187,0,(H187-I187)*J187))),0)</f>
        <v>0</v>
      </c>
      <c r="L187" s="133"/>
    </row>
    <row r="188" spans="1:12" ht="15.6" x14ac:dyDescent="0.3">
      <c r="A188" s="143"/>
      <c r="B188" s="10" t="str">
        <f>IFERROR(VLOOKUP(A188,'2. Medicare Parity FFS'!$A$4:$G$998,2,0),"")</f>
        <v/>
      </c>
      <c r="C188" s="17" t="str">
        <f>IFERROR(VLOOKUP(A188,'2. Medicare Parity FFS'!$A$4:$G$998,3,0),"")</f>
        <v/>
      </c>
      <c r="D188" s="144"/>
      <c r="E188" s="140"/>
      <c r="F188" s="17">
        <f>IF(ISNUMBER(C188),IF(AND(ISBLANK(D188),ISBLANK(E188)),"",IF(ISBLANK(D188),Lookup!$C$16,IF(D188&gt;=C188,0,(C188-D188)*E188))),0)</f>
        <v>0</v>
      </c>
      <c r="G188" s="133"/>
      <c r="H188" s="17" t="str">
        <f>IFERROR(VLOOKUP(A188,'2. Medicare Parity FFS'!$A$4:$G$998,7,0),"")</f>
        <v/>
      </c>
      <c r="I188" s="144"/>
      <c r="J188" s="140"/>
      <c r="K188" s="17">
        <f>IF(ISNUMBER(H188),IF(AND(ISBLANK(I188),ISBLANK(J188)),"",IF(ISBLANK(I188),Lookup!$C$16,IF(I188&gt;=H188,0,(H188-I188)*J188))),0)</f>
        <v>0</v>
      </c>
      <c r="L188" s="133"/>
    </row>
    <row r="189" spans="1:12" ht="15.6" x14ac:dyDescent="0.3">
      <c r="A189" s="143"/>
      <c r="B189" s="10" t="str">
        <f>IFERROR(VLOOKUP(A189,'2. Medicare Parity FFS'!$A$4:$G$998,2,0),"")</f>
        <v/>
      </c>
      <c r="C189" s="17" t="str">
        <f>IFERROR(VLOOKUP(A189,'2. Medicare Parity FFS'!$A$4:$G$998,3,0),"")</f>
        <v/>
      </c>
      <c r="D189" s="144"/>
      <c r="E189" s="140"/>
      <c r="F189" s="17">
        <f>IF(ISNUMBER(C189),IF(AND(ISBLANK(D189),ISBLANK(E189)),"",IF(ISBLANK(D189),Lookup!$C$16,IF(D189&gt;=C189,0,(C189-D189)*E189))),0)</f>
        <v>0</v>
      </c>
      <c r="G189" s="133"/>
      <c r="H189" s="17" t="str">
        <f>IFERROR(VLOOKUP(A189,'2. Medicare Parity FFS'!$A$4:$G$998,7,0),"")</f>
        <v/>
      </c>
      <c r="I189" s="144"/>
      <c r="J189" s="140"/>
      <c r="K189" s="17">
        <f>IF(ISNUMBER(H189),IF(AND(ISBLANK(I189),ISBLANK(J189)),"",IF(ISBLANK(I189),Lookup!$C$16,IF(I189&gt;=H189,0,(H189-I189)*J189))),0)</f>
        <v>0</v>
      </c>
      <c r="L189" s="133"/>
    </row>
    <row r="190" spans="1:12" ht="15.6" x14ac:dyDescent="0.3">
      <c r="A190" s="143"/>
      <c r="B190" s="10" t="str">
        <f>IFERROR(VLOOKUP(A190,'2. Medicare Parity FFS'!$A$4:$G$998,2,0),"")</f>
        <v/>
      </c>
      <c r="C190" s="17" t="str">
        <f>IFERROR(VLOOKUP(A190,'2. Medicare Parity FFS'!$A$4:$G$998,3,0),"")</f>
        <v/>
      </c>
      <c r="D190" s="144"/>
      <c r="E190" s="140"/>
      <c r="F190" s="17">
        <f>IF(ISNUMBER(C190),IF(AND(ISBLANK(D190),ISBLANK(E190)),"",IF(ISBLANK(D190),Lookup!$C$16,IF(D190&gt;=C190,0,(C190-D190)*E190))),0)</f>
        <v>0</v>
      </c>
      <c r="G190" s="133"/>
      <c r="H190" s="17" t="str">
        <f>IFERROR(VLOOKUP(A190,'2. Medicare Parity FFS'!$A$4:$G$998,7,0),"")</f>
        <v/>
      </c>
      <c r="I190" s="144"/>
      <c r="J190" s="140"/>
      <c r="K190" s="17">
        <f>IF(ISNUMBER(H190),IF(AND(ISBLANK(I190),ISBLANK(J190)),"",IF(ISBLANK(I190),Lookup!$C$16,IF(I190&gt;=H190,0,(H190-I190)*J190))),0)</f>
        <v>0</v>
      </c>
      <c r="L190" s="133"/>
    </row>
    <row r="191" spans="1:12" ht="15.6" x14ac:dyDescent="0.3">
      <c r="A191" s="143"/>
      <c r="B191" s="10" t="str">
        <f>IFERROR(VLOOKUP(A191,'2. Medicare Parity FFS'!$A$4:$G$998,2,0),"")</f>
        <v/>
      </c>
      <c r="C191" s="17" t="str">
        <f>IFERROR(VLOOKUP(A191,'2. Medicare Parity FFS'!$A$4:$G$998,3,0),"")</f>
        <v/>
      </c>
      <c r="D191" s="144"/>
      <c r="E191" s="140"/>
      <c r="F191" s="17">
        <f>IF(ISNUMBER(C191),IF(AND(ISBLANK(D191),ISBLANK(E191)),"",IF(ISBLANK(D191),Lookup!$C$16,IF(D191&gt;=C191,0,(C191-D191)*E191))),0)</f>
        <v>0</v>
      </c>
      <c r="G191" s="133"/>
      <c r="H191" s="17" t="str">
        <f>IFERROR(VLOOKUP(A191,'2. Medicare Parity FFS'!$A$4:$G$998,7,0),"")</f>
        <v/>
      </c>
      <c r="I191" s="144"/>
      <c r="J191" s="140"/>
      <c r="K191" s="17">
        <f>IF(ISNUMBER(H191),IF(AND(ISBLANK(I191),ISBLANK(J191)),"",IF(ISBLANK(I191),Lookup!$C$16,IF(I191&gt;=H191,0,(H191-I191)*J191))),0)</f>
        <v>0</v>
      </c>
      <c r="L191" s="133"/>
    </row>
    <row r="192" spans="1:12" ht="15.6" x14ac:dyDescent="0.3">
      <c r="A192" s="143"/>
      <c r="B192" s="10" t="str">
        <f>IFERROR(VLOOKUP(A192,'2. Medicare Parity FFS'!$A$4:$G$998,2,0),"")</f>
        <v/>
      </c>
      <c r="C192" s="17" t="str">
        <f>IFERROR(VLOOKUP(A192,'2. Medicare Parity FFS'!$A$4:$G$998,3,0),"")</f>
        <v/>
      </c>
      <c r="D192" s="144"/>
      <c r="E192" s="140"/>
      <c r="F192" s="17">
        <f>IF(ISNUMBER(C192),IF(AND(ISBLANK(D192),ISBLANK(E192)),"",IF(ISBLANK(D192),Lookup!$C$16,IF(D192&gt;=C192,0,(C192-D192)*E192))),0)</f>
        <v>0</v>
      </c>
      <c r="G192" s="133"/>
      <c r="H192" s="17" t="str">
        <f>IFERROR(VLOOKUP(A192,'2. Medicare Parity FFS'!$A$4:$G$998,7,0),"")</f>
        <v/>
      </c>
      <c r="I192" s="144"/>
      <c r="J192" s="140"/>
      <c r="K192" s="17">
        <f>IF(ISNUMBER(H192),IF(AND(ISBLANK(I192),ISBLANK(J192)),"",IF(ISBLANK(I192),Lookup!$C$16,IF(I192&gt;=H192,0,(H192-I192)*J192))),0)</f>
        <v>0</v>
      </c>
      <c r="L192" s="133"/>
    </row>
    <row r="193" spans="1:12" ht="15.6" x14ac:dyDescent="0.3">
      <c r="A193" s="143"/>
      <c r="B193" s="10" t="str">
        <f>IFERROR(VLOOKUP(A193,'2. Medicare Parity FFS'!$A$4:$G$998,2,0),"")</f>
        <v/>
      </c>
      <c r="C193" s="17" t="str">
        <f>IFERROR(VLOOKUP(A193,'2. Medicare Parity FFS'!$A$4:$G$998,3,0),"")</f>
        <v/>
      </c>
      <c r="D193" s="144"/>
      <c r="E193" s="140"/>
      <c r="F193" s="17">
        <f>IF(ISNUMBER(C193),IF(AND(ISBLANK(D193),ISBLANK(E193)),"",IF(ISBLANK(D193),Lookup!$C$16,IF(D193&gt;=C193,0,(C193-D193)*E193))),0)</f>
        <v>0</v>
      </c>
      <c r="G193" s="133"/>
      <c r="H193" s="17" t="str">
        <f>IFERROR(VLOOKUP(A193,'2. Medicare Parity FFS'!$A$4:$G$998,7,0),"")</f>
        <v/>
      </c>
      <c r="I193" s="144"/>
      <c r="J193" s="140"/>
      <c r="K193" s="17">
        <f>IF(ISNUMBER(H193),IF(AND(ISBLANK(I193),ISBLANK(J193)),"",IF(ISBLANK(I193),Lookup!$C$16,IF(I193&gt;=H193,0,(H193-I193)*J193))),0)</f>
        <v>0</v>
      </c>
      <c r="L193" s="133"/>
    </row>
    <row r="194" spans="1:12" ht="15.6" x14ac:dyDescent="0.3">
      <c r="A194" s="143"/>
      <c r="B194" s="10" t="str">
        <f>IFERROR(VLOOKUP(A194,'2. Medicare Parity FFS'!$A$4:$G$998,2,0),"")</f>
        <v/>
      </c>
      <c r="C194" s="17" t="str">
        <f>IFERROR(VLOOKUP(A194,'2. Medicare Parity FFS'!$A$4:$G$998,3,0),"")</f>
        <v/>
      </c>
      <c r="D194" s="144"/>
      <c r="E194" s="140"/>
      <c r="F194" s="17">
        <f>IF(ISNUMBER(C194),IF(AND(ISBLANK(D194),ISBLANK(E194)),"",IF(ISBLANK(D194),Lookup!$C$16,IF(D194&gt;=C194,0,(C194-D194)*E194))),0)</f>
        <v>0</v>
      </c>
      <c r="G194" s="133"/>
      <c r="H194" s="17" t="str">
        <f>IFERROR(VLOOKUP(A194,'2. Medicare Parity FFS'!$A$4:$G$998,7,0),"")</f>
        <v/>
      </c>
      <c r="I194" s="144"/>
      <c r="J194" s="140"/>
      <c r="K194" s="17">
        <f>IF(ISNUMBER(H194),IF(AND(ISBLANK(I194),ISBLANK(J194)),"",IF(ISBLANK(I194),Lookup!$C$16,IF(I194&gt;=H194,0,(H194-I194)*J194))),0)</f>
        <v>0</v>
      </c>
      <c r="L194" s="133"/>
    </row>
    <row r="195" spans="1:12" ht="15.6" x14ac:dyDescent="0.3">
      <c r="A195" s="143"/>
      <c r="B195" s="10" t="str">
        <f>IFERROR(VLOOKUP(A195,'2. Medicare Parity FFS'!$A$4:$G$998,2,0),"")</f>
        <v/>
      </c>
      <c r="C195" s="17" t="str">
        <f>IFERROR(VLOOKUP(A195,'2. Medicare Parity FFS'!$A$4:$G$998,3,0),"")</f>
        <v/>
      </c>
      <c r="D195" s="144"/>
      <c r="E195" s="140"/>
      <c r="F195" s="17">
        <f>IF(ISNUMBER(C195),IF(AND(ISBLANK(D195),ISBLANK(E195)),"",IF(ISBLANK(D195),Lookup!$C$16,IF(D195&gt;=C195,0,(C195-D195)*E195))),0)</f>
        <v>0</v>
      </c>
      <c r="G195" s="133"/>
      <c r="H195" s="17" t="str">
        <f>IFERROR(VLOOKUP(A195,'2. Medicare Parity FFS'!$A$4:$G$998,7,0),"")</f>
        <v/>
      </c>
      <c r="I195" s="144"/>
      <c r="J195" s="140"/>
      <c r="K195" s="17">
        <f>IF(ISNUMBER(H195),IF(AND(ISBLANK(I195),ISBLANK(J195)),"",IF(ISBLANK(I195),Lookup!$C$16,IF(I195&gt;=H195,0,(H195-I195)*J195))),0)</f>
        <v>0</v>
      </c>
      <c r="L195" s="133"/>
    </row>
    <row r="196" spans="1:12" ht="15.6" x14ac:dyDescent="0.3">
      <c r="A196" s="143"/>
      <c r="B196" s="10" t="str">
        <f>IFERROR(VLOOKUP(A196,'2. Medicare Parity FFS'!$A$4:$G$998,2,0),"")</f>
        <v/>
      </c>
      <c r="C196" s="17" t="str">
        <f>IFERROR(VLOOKUP(A196,'2. Medicare Parity FFS'!$A$4:$G$998,3,0),"")</f>
        <v/>
      </c>
      <c r="D196" s="144"/>
      <c r="E196" s="140"/>
      <c r="F196" s="17">
        <f>IF(ISNUMBER(C196),IF(AND(ISBLANK(D196),ISBLANK(E196)),"",IF(ISBLANK(D196),Lookup!$C$16,IF(D196&gt;=C196,0,(C196-D196)*E196))),0)</f>
        <v>0</v>
      </c>
      <c r="G196" s="133"/>
      <c r="H196" s="17" t="str">
        <f>IFERROR(VLOOKUP(A196,'2. Medicare Parity FFS'!$A$4:$G$998,7,0),"")</f>
        <v/>
      </c>
      <c r="I196" s="144"/>
      <c r="J196" s="140"/>
      <c r="K196" s="17">
        <f>IF(ISNUMBER(H196),IF(AND(ISBLANK(I196),ISBLANK(J196)),"",IF(ISBLANK(I196),Lookup!$C$16,IF(I196&gt;=H196,0,(H196-I196)*J196))),0)</f>
        <v>0</v>
      </c>
      <c r="L196" s="133"/>
    </row>
    <row r="197" spans="1:12" ht="15.6" x14ac:dyDescent="0.3">
      <c r="A197" s="143"/>
      <c r="B197" s="10" t="str">
        <f>IFERROR(VLOOKUP(A197,'2. Medicare Parity FFS'!$A$4:$G$998,2,0),"")</f>
        <v/>
      </c>
      <c r="C197" s="17" t="str">
        <f>IFERROR(VLOOKUP(A197,'2. Medicare Parity FFS'!$A$4:$G$998,3,0),"")</f>
        <v/>
      </c>
      <c r="D197" s="144"/>
      <c r="E197" s="140"/>
      <c r="F197" s="17">
        <f>IF(ISNUMBER(C197),IF(AND(ISBLANK(D197),ISBLANK(E197)),"",IF(ISBLANK(D197),Lookup!$C$16,IF(D197&gt;=C197,0,(C197-D197)*E197))),0)</f>
        <v>0</v>
      </c>
      <c r="G197" s="133"/>
      <c r="H197" s="17" t="str">
        <f>IFERROR(VLOOKUP(A197,'2. Medicare Parity FFS'!$A$4:$G$998,7,0),"")</f>
        <v/>
      </c>
      <c r="I197" s="144"/>
      <c r="J197" s="140"/>
      <c r="K197" s="17">
        <f>IF(ISNUMBER(H197),IF(AND(ISBLANK(I197),ISBLANK(J197)),"",IF(ISBLANK(I197),Lookup!$C$16,IF(I197&gt;=H197,0,(H197-I197)*J197))),0)</f>
        <v>0</v>
      </c>
      <c r="L197" s="133"/>
    </row>
    <row r="198" spans="1:12" ht="15.6" x14ac:dyDescent="0.3">
      <c r="A198" s="143"/>
      <c r="B198" s="10" t="str">
        <f>IFERROR(VLOOKUP(A198,'2. Medicare Parity FFS'!$A$4:$G$998,2,0),"")</f>
        <v/>
      </c>
      <c r="C198" s="17" t="str">
        <f>IFERROR(VLOOKUP(A198,'2. Medicare Parity FFS'!$A$4:$G$998,3,0),"")</f>
        <v/>
      </c>
      <c r="D198" s="144"/>
      <c r="E198" s="140"/>
      <c r="F198" s="17">
        <f>IF(ISNUMBER(C198),IF(AND(ISBLANK(D198),ISBLANK(E198)),"",IF(ISBLANK(D198),Lookup!$C$16,IF(D198&gt;=C198,0,(C198-D198)*E198))),0)</f>
        <v>0</v>
      </c>
      <c r="G198" s="133"/>
      <c r="H198" s="17" t="str">
        <f>IFERROR(VLOOKUP(A198,'2. Medicare Parity FFS'!$A$4:$G$998,7,0),"")</f>
        <v/>
      </c>
      <c r="I198" s="144"/>
      <c r="J198" s="140"/>
      <c r="K198" s="17">
        <f>IF(ISNUMBER(H198),IF(AND(ISBLANK(I198),ISBLANK(J198)),"",IF(ISBLANK(I198),Lookup!$C$16,IF(I198&gt;=H198,0,(H198-I198)*J198))),0)</f>
        <v>0</v>
      </c>
      <c r="L198" s="133"/>
    </row>
    <row r="199" spans="1:12" ht="15.6" x14ac:dyDescent="0.3">
      <c r="A199" s="143"/>
      <c r="B199" s="10" t="str">
        <f>IFERROR(VLOOKUP(A199,'2. Medicare Parity FFS'!$A$4:$G$998,2,0),"")</f>
        <v/>
      </c>
      <c r="C199" s="17" t="str">
        <f>IFERROR(VLOOKUP(A199,'2. Medicare Parity FFS'!$A$4:$G$998,3,0),"")</f>
        <v/>
      </c>
      <c r="D199" s="144"/>
      <c r="E199" s="140"/>
      <c r="F199" s="17">
        <f>IF(ISNUMBER(C199),IF(AND(ISBLANK(D199),ISBLANK(E199)),"",IF(ISBLANK(D199),Lookup!$C$16,IF(D199&gt;=C199,0,(C199-D199)*E199))),0)</f>
        <v>0</v>
      </c>
      <c r="G199" s="133"/>
      <c r="H199" s="17" t="str">
        <f>IFERROR(VLOOKUP(A199,'2. Medicare Parity FFS'!$A$4:$G$998,7,0),"")</f>
        <v/>
      </c>
      <c r="I199" s="144"/>
      <c r="J199" s="140"/>
      <c r="K199" s="17">
        <f>IF(ISNUMBER(H199),IF(AND(ISBLANK(I199),ISBLANK(J199)),"",IF(ISBLANK(I199),Lookup!$C$16,IF(I199&gt;=H199,0,(H199-I199)*J199))),0)</f>
        <v>0</v>
      </c>
      <c r="L199" s="133"/>
    </row>
    <row r="200" spans="1:12" ht="15.6" x14ac:dyDescent="0.3">
      <c r="A200" s="143"/>
      <c r="B200" s="10" t="str">
        <f>IFERROR(VLOOKUP(A200,'2. Medicare Parity FFS'!$A$4:$G$998,2,0),"")</f>
        <v/>
      </c>
      <c r="C200" s="17" t="str">
        <f>IFERROR(VLOOKUP(A200,'2. Medicare Parity FFS'!$A$4:$G$998,3,0),"")</f>
        <v/>
      </c>
      <c r="D200" s="144"/>
      <c r="E200" s="140"/>
      <c r="F200" s="17">
        <f>IF(ISNUMBER(C200),IF(AND(ISBLANK(D200),ISBLANK(E200)),"",IF(ISBLANK(D200),Lookup!$C$16,IF(D200&gt;=C200,0,(C200-D200)*E200))),0)</f>
        <v>0</v>
      </c>
      <c r="G200" s="133"/>
      <c r="H200" s="17" t="str">
        <f>IFERROR(VLOOKUP(A200,'2. Medicare Parity FFS'!$A$4:$G$998,7,0),"")</f>
        <v/>
      </c>
      <c r="I200" s="144"/>
      <c r="J200" s="140"/>
      <c r="K200" s="17">
        <f>IF(ISNUMBER(H200),IF(AND(ISBLANK(I200),ISBLANK(J200)),"",IF(ISBLANK(I200),Lookup!$C$16,IF(I200&gt;=H200,0,(H200-I200)*J200))),0)</f>
        <v>0</v>
      </c>
      <c r="L200" s="133"/>
    </row>
    <row r="201" spans="1:12" ht="15.6" x14ac:dyDescent="0.3">
      <c r="A201" s="143"/>
      <c r="B201" s="10" t="str">
        <f>IFERROR(VLOOKUP(A201,'2. Medicare Parity FFS'!$A$4:$G$998,2,0),"")</f>
        <v/>
      </c>
      <c r="C201" s="17" t="str">
        <f>IFERROR(VLOOKUP(A201,'2. Medicare Parity FFS'!$A$4:$G$998,3,0),"")</f>
        <v/>
      </c>
      <c r="D201" s="144"/>
      <c r="E201" s="140"/>
      <c r="F201" s="17">
        <f>IF(ISNUMBER(C201),IF(AND(ISBLANK(D201),ISBLANK(E201)),"",IF(ISBLANK(D201),Lookup!$C$16,IF(D201&gt;=C201,0,(C201-D201)*E201))),0)</f>
        <v>0</v>
      </c>
      <c r="G201" s="133"/>
      <c r="H201" s="17" t="str">
        <f>IFERROR(VLOOKUP(A201,'2. Medicare Parity FFS'!$A$4:$G$998,7,0),"")</f>
        <v/>
      </c>
      <c r="I201" s="144"/>
      <c r="J201" s="140"/>
      <c r="K201" s="17">
        <f>IF(ISNUMBER(H201),IF(AND(ISBLANK(I201),ISBLANK(J201)),"",IF(ISBLANK(I201),Lookup!$C$16,IF(I201&gt;=H201,0,(H201-I201)*J201))),0)</f>
        <v>0</v>
      </c>
      <c r="L201" s="133"/>
    </row>
    <row r="202" spans="1:12" ht="15.6" x14ac:dyDescent="0.3">
      <c r="A202" s="143"/>
      <c r="B202" s="10" t="str">
        <f>IFERROR(VLOOKUP(A202,'2. Medicare Parity FFS'!$A$4:$G$998,2,0),"")</f>
        <v/>
      </c>
      <c r="C202" s="17" t="str">
        <f>IFERROR(VLOOKUP(A202,'2. Medicare Parity FFS'!$A$4:$G$998,3,0),"")</f>
        <v/>
      </c>
      <c r="D202" s="144"/>
      <c r="E202" s="140"/>
      <c r="F202" s="17">
        <f>IF(ISNUMBER(C202),IF(AND(ISBLANK(D202),ISBLANK(E202)),"",IF(ISBLANK(D202),Lookup!$C$16,IF(D202&gt;=C202,0,(C202-D202)*E202))),0)</f>
        <v>0</v>
      </c>
      <c r="G202" s="133"/>
      <c r="H202" s="17" t="str">
        <f>IFERROR(VLOOKUP(A202,'2. Medicare Parity FFS'!$A$4:$G$998,7,0),"")</f>
        <v/>
      </c>
      <c r="I202" s="144"/>
      <c r="J202" s="140"/>
      <c r="K202" s="17">
        <f>IF(ISNUMBER(H202),IF(AND(ISBLANK(I202),ISBLANK(J202)),"",IF(ISBLANK(I202),Lookup!$C$16,IF(I202&gt;=H202,0,(H202-I202)*J202))),0)</f>
        <v>0</v>
      </c>
      <c r="L202" s="133"/>
    </row>
    <row r="203" spans="1:12" ht="15.6" x14ac:dyDescent="0.3">
      <c r="A203" s="143"/>
      <c r="B203" s="10" t="str">
        <f>IFERROR(VLOOKUP(A203,'2. Medicare Parity FFS'!$A$4:$G$998,2,0),"")</f>
        <v/>
      </c>
      <c r="C203" s="17" t="str">
        <f>IFERROR(VLOOKUP(A203,'2. Medicare Parity FFS'!$A$4:$G$998,3,0),"")</f>
        <v/>
      </c>
      <c r="D203" s="144"/>
      <c r="E203" s="140"/>
      <c r="F203" s="17">
        <f>IF(ISNUMBER(C203),IF(AND(ISBLANK(D203),ISBLANK(E203)),"",IF(ISBLANK(D203),Lookup!$C$16,IF(D203&gt;=C203,0,(C203-D203)*E203))),0)</f>
        <v>0</v>
      </c>
      <c r="G203" s="133"/>
      <c r="H203" s="17" t="str">
        <f>IFERROR(VLOOKUP(A203,'2. Medicare Parity FFS'!$A$4:$G$998,7,0),"")</f>
        <v/>
      </c>
      <c r="I203" s="144"/>
      <c r="J203" s="140"/>
      <c r="K203" s="17">
        <f>IF(ISNUMBER(H203),IF(AND(ISBLANK(I203),ISBLANK(J203)),"",IF(ISBLANK(I203),Lookup!$C$16,IF(I203&gt;=H203,0,(H203-I203)*J203))),0)</f>
        <v>0</v>
      </c>
      <c r="L203" s="133"/>
    </row>
  </sheetData>
  <sheetProtection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F69D4F1-7B6B-4CAC-AC0A-52A83E05D889}">
          <x14:formula1>
            <xm:f>Lookup!$B$22:$B$25</xm:f>
          </x14:formula1>
          <xm:sqref>B1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951E1-6CF7-4661-BEDA-E86FF908DA3D}">
  <sheetPr codeName="Sheet5"/>
  <dimension ref="A1:C20"/>
  <sheetViews>
    <sheetView workbookViewId="0">
      <selection activeCell="C23" sqref="C23"/>
    </sheetView>
  </sheetViews>
  <sheetFormatPr defaultColWidth="9.33203125" defaultRowHeight="13.2" x14ac:dyDescent="0.25"/>
  <cols>
    <col min="1" max="1" width="22" style="18" customWidth="1"/>
    <col min="2" max="2" width="87.33203125" style="18" customWidth="1"/>
    <col min="3" max="3" width="39.33203125" style="18" customWidth="1"/>
    <col min="4" max="16384" width="9.33203125" style="18"/>
  </cols>
  <sheetData>
    <row r="1" spans="1:3" ht="17.399999999999999" x14ac:dyDescent="0.3">
      <c r="A1" s="275" t="s">
        <v>478</v>
      </c>
    </row>
    <row r="2" spans="1:3" ht="13.8" thickBot="1" x14ac:dyDescent="0.3">
      <c r="A2" s="31"/>
      <c r="B2" s="31"/>
      <c r="C2" s="31"/>
    </row>
    <row r="3" spans="1:3" ht="15" thickBot="1" x14ac:dyDescent="0.35">
      <c r="A3" s="252" t="s">
        <v>479</v>
      </c>
      <c r="B3" s="253" t="s">
        <v>480</v>
      </c>
      <c r="C3" s="254" t="s">
        <v>684</v>
      </c>
    </row>
    <row r="4" spans="1:3" ht="43.2" x14ac:dyDescent="0.25">
      <c r="A4" s="255">
        <v>1</v>
      </c>
      <c r="B4" s="256" t="s">
        <v>710</v>
      </c>
      <c r="C4" s="260"/>
    </row>
    <row r="5" spans="1:3" ht="15" x14ac:dyDescent="0.25">
      <c r="A5" s="257">
        <v>2</v>
      </c>
      <c r="B5" s="290" t="s">
        <v>682</v>
      </c>
      <c r="C5" s="261"/>
    </row>
    <row r="6" spans="1:3" ht="15.6" thickBot="1" x14ac:dyDescent="0.3">
      <c r="A6" s="258">
        <v>3</v>
      </c>
      <c r="B6" s="259" t="s">
        <v>683</v>
      </c>
      <c r="C6" s="262"/>
    </row>
    <row r="7" spans="1:3" x14ac:dyDescent="0.25">
      <c r="A7" s="31"/>
      <c r="B7" s="31"/>
      <c r="C7" s="31"/>
    </row>
    <row r="8" spans="1:3" x14ac:dyDescent="0.25">
      <c r="A8" s="31"/>
      <c r="B8" s="31"/>
      <c r="C8" s="31"/>
    </row>
    <row r="9" spans="1:3" x14ac:dyDescent="0.25">
      <c r="A9" s="31"/>
      <c r="B9" s="31"/>
      <c r="C9" s="31"/>
    </row>
    <row r="10" spans="1:3" x14ac:dyDescent="0.25">
      <c r="A10" s="31"/>
      <c r="B10" s="31"/>
      <c r="C10" s="31"/>
    </row>
    <row r="11" spans="1:3" x14ac:dyDescent="0.25">
      <c r="A11" s="31"/>
      <c r="B11" s="31"/>
      <c r="C11" s="31"/>
    </row>
    <row r="12" spans="1:3" x14ac:dyDescent="0.25">
      <c r="A12" s="31"/>
      <c r="B12" s="31"/>
      <c r="C12" s="31"/>
    </row>
    <row r="13" spans="1:3" x14ac:dyDescent="0.25">
      <c r="A13" s="31"/>
      <c r="B13" s="31"/>
      <c r="C13" s="31"/>
    </row>
    <row r="14" spans="1:3" x14ac:dyDescent="0.25">
      <c r="A14" s="31"/>
      <c r="B14" s="31"/>
      <c r="C14" s="31"/>
    </row>
    <row r="15" spans="1:3" x14ac:dyDescent="0.25">
      <c r="A15" s="31"/>
      <c r="B15" s="31"/>
      <c r="C15" s="31"/>
    </row>
    <row r="16" spans="1:3" x14ac:dyDescent="0.25">
      <c r="A16" s="31"/>
      <c r="B16" s="31"/>
      <c r="C16" s="31"/>
    </row>
    <row r="17" spans="1:3" x14ac:dyDescent="0.25">
      <c r="A17" s="31"/>
      <c r="B17" s="31"/>
      <c r="C17" s="31"/>
    </row>
    <row r="18" spans="1:3" x14ac:dyDescent="0.25">
      <c r="A18" s="31"/>
      <c r="B18" s="31"/>
      <c r="C18" s="31"/>
    </row>
    <row r="19" spans="1:3" x14ac:dyDescent="0.25">
      <c r="A19" s="31"/>
      <c r="B19" s="31"/>
      <c r="C19" s="31"/>
    </row>
    <row r="20" spans="1:3" x14ac:dyDescent="0.25">
      <c r="A20" s="31"/>
      <c r="B20" s="31"/>
      <c r="C20" s="31"/>
    </row>
  </sheetData>
  <sheetProtection formatColumns="0" formatRows="0"/>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920AB611-E7E8-49BF-8A05-272673AE8B5F}">
            <xm:f>$C$4=Lookup!$B$3</xm:f>
            <x14:dxf>
              <fill>
                <patternFill>
                  <bgColor theme="1"/>
                </patternFill>
              </fill>
            </x14:dxf>
          </x14:cfRule>
          <xm:sqref>C5:C6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29A0845-846A-4E4B-813E-7C36A8C5D032}">
          <x14:formula1>
            <xm:f>Lookup!$B$2:$B$3</xm:f>
          </x14:formula1>
          <xm:sqref>C4 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AA420-9993-4418-A069-F836A60C8D2D}">
  <sheetPr codeName="Sheet6"/>
  <dimension ref="A1:AD110"/>
  <sheetViews>
    <sheetView zoomScale="70" zoomScaleNormal="70" workbookViewId="0">
      <pane xSplit="2" topLeftCell="C1" activePane="topRight" state="frozen"/>
      <selection activeCell="C1" sqref="C1"/>
      <selection pane="topRight" activeCell="K68" activeCellId="4" sqref="G31 L31 T31 F68 K68"/>
    </sheetView>
  </sheetViews>
  <sheetFormatPr defaultColWidth="8.6640625" defaultRowHeight="15" x14ac:dyDescent="0.25"/>
  <cols>
    <col min="1" max="1" width="4.44140625" style="23" customWidth="1"/>
    <col min="2" max="2" width="76.44140625" style="21" customWidth="1"/>
    <col min="3" max="4" width="18.6640625" style="21" customWidth="1"/>
    <col min="5" max="6" width="16.33203125" style="21" customWidth="1"/>
    <col min="7" max="7" width="14.44140625" style="21" customWidth="1"/>
    <col min="8" max="10" width="16.33203125" style="21" customWidth="1"/>
    <col min="11" max="11" width="20.44140625" style="21" customWidth="1"/>
    <col min="12" max="12" width="17.33203125" style="21" customWidth="1"/>
    <col min="13" max="14" width="16.33203125" style="21" customWidth="1"/>
    <col min="15" max="15" width="1.6640625" style="21" customWidth="1"/>
    <col min="16" max="16" width="16.33203125" style="21" customWidth="1"/>
    <col min="17" max="17" width="18.6640625" style="21" customWidth="1"/>
    <col min="18" max="19" width="16.33203125" style="21" customWidth="1"/>
    <col min="20" max="20" width="14.6640625" style="21" customWidth="1"/>
    <col min="21" max="22" width="16.33203125" style="21" customWidth="1"/>
    <col min="23" max="23" width="1.6640625" style="21" customWidth="1"/>
    <col min="24" max="24" width="8.6640625" style="21"/>
    <col min="25" max="25" width="30.33203125" style="21" customWidth="1"/>
    <col min="26" max="26" width="12" style="21" customWidth="1"/>
    <col min="27" max="27" width="8.6640625" style="21"/>
    <col min="28" max="28" width="12.6640625" style="21" customWidth="1"/>
    <col min="29" max="29" width="8.6640625" style="21"/>
    <col min="30" max="30" width="13.44140625" style="21" customWidth="1"/>
    <col min="31" max="16384" width="8.6640625" style="21"/>
  </cols>
  <sheetData>
    <row r="1" spans="1:30" ht="18" thickBot="1" x14ac:dyDescent="0.35">
      <c r="A1" s="19" t="s">
        <v>87</v>
      </c>
      <c r="B1" s="19"/>
      <c r="C1" s="136"/>
      <c r="D1" s="85"/>
      <c r="E1" s="85"/>
      <c r="F1" s="85"/>
      <c r="G1" s="85"/>
      <c r="H1" s="85"/>
      <c r="I1" s="85"/>
      <c r="J1" s="85"/>
      <c r="K1" s="85"/>
      <c r="L1" s="85"/>
      <c r="M1" s="85"/>
      <c r="N1" s="70"/>
      <c r="O1" s="19"/>
      <c r="P1" s="19"/>
      <c r="Q1" s="20"/>
      <c r="R1" s="19"/>
      <c r="S1" s="19"/>
      <c r="T1" s="19"/>
      <c r="U1" s="19"/>
      <c r="V1" s="19"/>
      <c r="W1" s="19"/>
    </row>
    <row r="2" spans="1:30" ht="18" thickBot="1" x14ac:dyDescent="0.35">
      <c r="A2" s="24" t="s">
        <v>481</v>
      </c>
      <c r="B2" s="24"/>
      <c r="C2" s="24"/>
      <c r="D2" s="24"/>
      <c r="E2" s="24"/>
      <c r="F2" s="24"/>
      <c r="G2" s="24"/>
      <c r="H2" s="24"/>
      <c r="I2" s="24"/>
      <c r="J2" s="24"/>
      <c r="K2" s="24"/>
      <c r="L2" s="24"/>
      <c r="M2" s="24"/>
      <c r="N2" s="24"/>
      <c r="O2" s="24"/>
      <c r="P2" s="24"/>
      <c r="Q2" s="24"/>
      <c r="R2" s="24"/>
      <c r="S2" s="19"/>
      <c r="T2" s="19"/>
      <c r="U2" s="19"/>
      <c r="V2" s="19"/>
      <c r="W2" s="19"/>
      <c r="X2" s="22"/>
    </row>
    <row r="3" spans="1:30" ht="18" thickBot="1" x14ac:dyDescent="0.35">
      <c r="A3" s="21"/>
      <c r="C3" s="386" t="s">
        <v>482</v>
      </c>
      <c r="D3" s="387"/>
      <c r="E3" s="387"/>
      <c r="F3" s="387"/>
      <c r="G3" s="387"/>
      <c r="H3" s="387"/>
      <c r="I3" s="387"/>
      <c r="J3" s="387"/>
      <c r="K3" s="387"/>
      <c r="L3" s="387"/>
      <c r="M3" s="387"/>
      <c r="N3" s="387"/>
      <c r="O3" s="387"/>
      <c r="P3" s="387"/>
      <c r="Q3" s="387"/>
      <c r="R3" s="387"/>
      <c r="S3" s="387"/>
      <c r="T3" s="387"/>
      <c r="U3" s="387"/>
      <c r="V3" s="388"/>
      <c r="W3" s="23"/>
      <c r="X3" s="22"/>
    </row>
    <row r="4" spans="1:30" ht="18" thickBot="1" x14ac:dyDescent="0.35">
      <c r="A4" s="24"/>
      <c r="B4" s="24"/>
      <c r="C4" s="23"/>
      <c r="D4" s="23"/>
      <c r="E4" s="23"/>
      <c r="F4" s="23"/>
      <c r="G4" s="23"/>
      <c r="H4" s="23"/>
      <c r="I4" s="23"/>
      <c r="J4" s="23"/>
      <c r="K4" s="23"/>
      <c r="L4" s="23"/>
      <c r="M4" s="23"/>
      <c r="N4" s="23"/>
      <c r="O4" s="23"/>
      <c r="P4" s="23"/>
      <c r="Q4" s="23"/>
      <c r="R4" s="23"/>
      <c r="S4" s="23"/>
      <c r="T4" s="23"/>
      <c r="U4" s="23"/>
      <c r="V4" s="23"/>
      <c r="W4" s="23"/>
    </row>
    <row r="5" spans="1:30" ht="16.2" thickBot="1" x14ac:dyDescent="0.35">
      <c r="A5" s="25"/>
      <c r="B5" s="23"/>
      <c r="C5" s="389" t="s">
        <v>45</v>
      </c>
      <c r="D5" s="390"/>
      <c r="E5" s="390"/>
      <c r="F5" s="391"/>
      <c r="G5" s="23"/>
      <c r="H5" s="389" t="s">
        <v>517</v>
      </c>
      <c r="I5" s="390"/>
      <c r="J5" s="390"/>
      <c r="K5" s="391"/>
      <c r="L5" s="26"/>
      <c r="M5" s="389" t="s">
        <v>685</v>
      </c>
      <c r="N5" s="391"/>
      <c r="O5" s="26"/>
      <c r="P5" s="389" t="s">
        <v>518</v>
      </c>
      <c r="Q5" s="390"/>
      <c r="R5" s="390"/>
      <c r="S5" s="391"/>
      <c r="T5" s="26"/>
      <c r="U5" s="389" t="s">
        <v>940</v>
      </c>
      <c r="V5" s="391"/>
      <c r="W5" s="26"/>
      <c r="Z5" s="27" t="s">
        <v>45</v>
      </c>
      <c r="AA5" s="23"/>
      <c r="AB5" s="27" t="s">
        <v>517</v>
      </c>
      <c r="AD5" s="27" t="s">
        <v>518</v>
      </c>
    </row>
    <row r="6" spans="1:30" ht="46.8" x14ac:dyDescent="0.3">
      <c r="B6" s="23"/>
      <c r="C6" s="87" t="s">
        <v>483</v>
      </c>
      <c r="D6" s="89" t="s">
        <v>484</v>
      </c>
      <c r="E6" s="89" t="s">
        <v>485</v>
      </c>
      <c r="F6" s="88" t="s">
        <v>486</v>
      </c>
      <c r="G6" s="39"/>
      <c r="H6" s="87" t="s">
        <v>483</v>
      </c>
      <c r="I6" s="89" t="s">
        <v>484</v>
      </c>
      <c r="J6" s="89" t="s">
        <v>485</v>
      </c>
      <c r="K6" s="88" t="s">
        <v>486</v>
      </c>
      <c r="L6" s="39"/>
      <c r="M6" s="87" t="s">
        <v>487</v>
      </c>
      <c r="N6" s="88" t="s">
        <v>488</v>
      </c>
      <c r="O6" s="39"/>
      <c r="P6" s="87" t="s">
        <v>483</v>
      </c>
      <c r="Q6" s="89" t="s">
        <v>484</v>
      </c>
      <c r="R6" s="89" t="s">
        <v>485</v>
      </c>
      <c r="S6" s="88" t="s">
        <v>486</v>
      </c>
      <c r="T6" s="39"/>
      <c r="U6" s="87" t="s">
        <v>487</v>
      </c>
      <c r="V6" s="88" t="s">
        <v>488</v>
      </c>
      <c r="W6" s="23"/>
      <c r="Z6" s="25" t="s">
        <v>489</v>
      </c>
      <c r="AB6" s="25" t="s">
        <v>489</v>
      </c>
      <c r="AD6" s="25" t="s">
        <v>489</v>
      </c>
    </row>
    <row r="7" spans="1:30" ht="17.399999999999999" x14ac:dyDescent="0.3">
      <c r="A7" s="24"/>
      <c r="B7" s="23" t="s">
        <v>490</v>
      </c>
      <c r="C7" s="132"/>
      <c r="D7" s="28">
        <f>IF($E$38=0,0,C7/$E$38)</f>
        <v>0</v>
      </c>
      <c r="E7" s="133"/>
      <c r="F7" s="90">
        <f>IF($E$38=0,0,E7/$E$38)</f>
        <v>0</v>
      </c>
      <c r="G7" s="23"/>
      <c r="H7" s="132"/>
      <c r="I7" s="28">
        <f>IF($J$38=0,0,H7/$J$38)</f>
        <v>0</v>
      </c>
      <c r="J7" s="133"/>
      <c r="K7" s="90">
        <f>IF($J$38=0,0,J7/$J$38)</f>
        <v>0</v>
      </c>
      <c r="L7" s="23"/>
      <c r="M7" s="74">
        <f>IF(D7=0,0,I7/D7-1)</f>
        <v>0</v>
      </c>
      <c r="N7" s="75">
        <f>IF(F7=0,0,K7/F7-1)</f>
        <v>0</v>
      </c>
      <c r="O7" s="23"/>
      <c r="P7" s="132"/>
      <c r="Q7" s="28">
        <f>IF($R$38=0,0,P7/$R$38)</f>
        <v>0</v>
      </c>
      <c r="R7" s="133"/>
      <c r="S7" s="90">
        <f>IF($R$38=0,0,R7/$R$38)</f>
        <v>0</v>
      </c>
      <c r="T7" s="23"/>
      <c r="U7" s="74">
        <f>IF(I7=0,0,Q7/I7-1)</f>
        <v>0</v>
      </c>
      <c r="V7" s="75">
        <f>IF(K7=0,0,S7/K7-1)</f>
        <v>0</v>
      </c>
      <c r="W7" s="23"/>
      <c r="Y7" s="23" t="s">
        <v>491</v>
      </c>
      <c r="Z7" s="214"/>
      <c r="AB7" s="214"/>
      <c r="AD7" s="214"/>
    </row>
    <row r="8" spans="1:30" x14ac:dyDescent="0.25">
      <c r="B8" s="23" t="s">
        <v>492</v>
      </c>
      <c r="C8" s="132"/>
      <c r="D8" s="28">
        <f t="shared" ref="D8:F10" si="0">IF($E$38=0,0,C8/$E$38)</f>
        <v>0</v>
      </c>
      <c r="E8" s="133"/>
      <c r="F8" s="90">
        <f t="shared" si="0"/>
        <v>0</v>
      </c>
      <c r="G8" s="23"/>
      <c r="H8" s="132"/>
      <c r="I8" s="28">
        <f>IF($J$38=0,0,H8/$J$38)</f>
        <v>0</v>
      </c>
      <c r="J8" s="133"/>
      <c r="K8" s="90">
        <f>IF($J$38=0,0,J8/$J$38)</f>
        <v>0</v>
      </c>
      <c r="L8" s="23"/>
      <c r="M8" s="74">
        <f t="shared" ref="M8:M10" si="1">IF(D8=0,0,I8/D8-1)</f>
        <v>0</v>
      </c>
      <c r="N8" s="75">
        <f t="shared" ref="N8:N10" si="2">IF(F8=0,0,K8/F8-1)</f>
        <v>0</v>
      </c>
      <c r="O8" s="23"/>
      <c r="P8" s="132"/>
      <c r="Q8" s="28">
        <f>IF($R$38=0,0,P8/$R$38)</f>
        <v>0</v>
      </c>
      <c r="R8" s="133"/>
      <c r="S8" s="90">
        <f>IF($R$38=0,0,R8/$R$38)</f>
        <v>0</v>
      </c>
      <c r="T8" s="23"/>
      <c r="U8" s="74">
        <f t="shared" ref="U8:U10" si="3">IF(I8=0,0,Q8/I8-1)</f>
        <v>0</v>
      </c>
      <c r="V8" s="75">
        <f t="shared" ref="V8:V10" si="4">IF(K8=0,0,S8/K8-1)</f>
        <v>0</v>
      </c>
      <c r="W8" s="23"/>
    </row>
    <row r="9" spans="1:30" x14ac:dyDescent="0.25">
      <c r="B9" s="23" t="s">
        <v>493</v>
      </c>
      <c r="C9" s="132"/>
      <c r="D9" s="28">
        <f t="shared" si="0"/>
        <v>0</v>
      </c>
      <c r="E9" s="133"/>
      <c r="F9" s="90">
        <f t="shared" si="0"/>
        <v>0</v>
      </c>
      <c r="G9" s="23"/>
      <c r="H9" s="132"/>
      <c r="I9" s="28">
        <f>IF($J$38=0,0,H9/$J$38)</f>
        <v>0</v>
      </c>
      <c r="J9" s="133"/>
      <c r="K9" s="90">
        <f>IF($J$38=0,0,J9/$J$38)</f>
        <v>0</v>
      </c>
      <c r="L9" s="23"/>
      <c r="M9" s="74">
        <f t="shared" si="1"/>
        <v>0</v>
      </c>
      <c r="N9" s="75">
        <f t="shared" si="2"/>
        <v>0</v>
      </c>
      <c r="O9" s="23"/>
      <c r="P9" s="132"/>
      <c r="Q9" s="28">
        <f>IF($R$38=0,0,P9/$R$38)</f>
        <v>0</v>
      </c>
      <c r="R9" s="133"/>
      <c r="S9" s="90">
        <f>IF($R$38=0,0,R9/$R$38)</f>
        <v>0</v>
      </c>
      <c r="T9" s="23"/>
      <c r="U9" s="74">
        <f t="shared" si="3"/>
        <v>0</v>
      </c>
      <c r="V9" s="75">
        <f t="shared" si="4"/>
        <v>0</v>
      </c>
      <c r="W9" s="23"/>
    </row>
    <row r="10" spans="1:30" x14ac:dyDescent="0.25">
      <c r="B10" s="23" t="s">
        <v>494</v>
      </c>
      <c r="C10" s="132"/>
      <c r="D10" s="28">
        <f t="shared" si="0"/>
        <v>0</v>
      </c>
      <c r="E10" s="133"/>
      <c r="F10" s="90">
        <f t="shared" si="0"/>
        <v>0</v>
      </c>
      <c r="G10" s="23"/>
      <c r="H10" s="132"/>
      <c r="I10" s="28">
        <f>IF($J$38=0,0,H10/$J$38)</f>
        <v>0</v>
      </c>
      <c r="J10" s="133"/>
      <c r="K10" s="90">
        <f>IF($J$38=0,0,J10/$J$38)</f>
        <v>0</v>
      </c>
      <c r="L10" s="23"/>
      <c r="M10" s="74">
        <f t="shared" si="1"/>
        <v>0</v>
      </c>
      <c r="N10" s="75">
        <f t="shared" si="2"/>
        <v>0</v>
      </c>
      <c r="O10" s="23"/>
      <c r="P10" s="132"/>
      <c r="Q10" s="28">
        <f>IF($R$38=0,0,P10/$R$38)</f>
        <v>0</v>
      </c>
      <c r="R10" s="133"/>
      <c r="S10" s="90">
        <f>IF($R$38=0,0,R10/$R$38)</f>
        <v>0</v>
      </c>
      <c r="T10" s="23"/>
      <c r="U10" s="74">
        <f t="shared" si="3"/>
        <v>0</v>
      </c>
      <c r="V10" s="75">
        <f t="shared" si="4"/>
        <v>0</v>
      </c>
      <c r="W10" s="23"/>
    </row>
    <row r="11" spans="1:30" x14ac:dyDescent="0.25">
      <c r="B11" s="23"/>
      <c r="C11" s="76"/>
      <c r="D11" s="30"/>
      <c r="E11" s="29"/>
      <c r="F11" s="91"/>
      <c r="G11" s="23"/>
      <c r="H11" s="76"/>
      <c r="I11" s="30"/>
      <c r="J11" s="29"/>
      <c r="K11" s="91"/>
      <c r="L11" s="30"/>
      <c r="M11" s="76"/>
      <c r="N11" s="111"/>
      <c r="O11" s="30"/>
      <c r="P11" s="76"/>
      <c r="Q11" s="30"/>
      <c r="R11" s="29"/>
      <c r="S11" s="91"/>
      <c r="T11" s="23"/>
      <c r="U11" s="76"/>
      <c r="V11" s="79"/>
      <c r="W11" s="23"/>
    </row>
    <row r="12" spans="1:30" ht="15.6" x14ac:dyDescent="0.3">
      <c r="A12" s="25"/>
      <c r="B12" s="72" t="s">
        <v>495</v>
      </c>
      <c r="C12" s="76"/>
      <c r="D12" s="30"/>
      <c r="E12" s="29"/>
      <c r="F12" s="91"/>
      <c r="G12" s="23"/>
      <c r="H12" s="76"/>
      <c r="I12" s="30"/>
      <c r="J12" s="29"/>
      <c r="K12" s="91"/>
      <c r="L12" s="23"/>
      <c r="M12" s="78"/>
      <c r="N12" s="79"/>
      <c r="O12" s="23"/>
      <c r="P12" s="76"/>
      <c r="Q12" s="30"/>
      <c r="R12" s="29"/>
      <c r="S12" s="91"/>
      <c r="T12" s="23"/>
      <c r="U12" s="76"/>
      <c r="V12" s="79"/>
      <c r="W12" s="23"/>
    </row>
    <row r="13" spans="1:30" x14ac:dyDescent="0.25">
      <c r="A13" s="25"/>
      <c r="B13" s="23"/>
      <c r="C13" s="76"/>
      <c r="D13" s="30"/>
      <c r="E13" s="29"/>
      <c r="F13" s="91"/>
      <c r="G13" s="23"/>
      <c r="H13" s="76"/>
      <c r="I13" s="30"/>
      <c r="J13" s="29"/>
      <c r="K13" s="91"/>
      <c r="L13" s="23"/>
      <c r="M13" s="78"/>
      <c r="N13" s="79"/>
      <c r="O13" s="23"/>
      <c r="P13" s="76"/>
      <c r="Q13" s="30"/>
      <c r="R13" s="29"/>
      <c r="S13" s="91"/>
      <c r="T13" s="23"/>
      <c r="U13" s="76"/>
      <c r="V13" s="79"/>
      <c r="W13" s="23"/>
    </row>
    <row r="14" spans="1:30" x14ac:dyDescent="0.25">
      <c r="A14" s="25"/>
      <c r="B14" s="23" t="s">
        <v>496</v>
      </c>
      <c r="C14" s="132"/>
      <c r="D14" s="28">
        <f t="shared" ref="D14:F24" si="5">IF($E$38=0,0,C14/$E$38)</f>
        <v>0</v>
      </c>
      <c r="E14" s="133"/>
      <c r="F14" s="90">
        <f t="shared" si="5"/>
        <v>0</v>
      </c>
      <c r="G14" s="23"/>
      <c r="H14" s="132"/>
      <c r="I14" s="28">
        <f t="shared" ref="I14:I24" si="6">IF($J$38=0,0,H14/$J$38)</f>
        <v>0</v>
      </c>
      <c r="J14" s="133"/>
      <c r="K14" s="90">
        <f t="shared" ref="K14:K24" si="7">IF($J$38=0,0,J14/$J$38)</f>
        <v>0</v>
      </c>
      <c r="L14" s="23"/>
      <c r="M14" s="74">
        <f t="shared" ref="M14:M24" si="8">IF(D14=0,0,I14/D14-1)</f>
        <v>0</v>
      </c>
      <c r="N14" s="75">
        <f t="shared" ref="N14:N24" si="9">IF(F14=0,0,K14/F14-1)</f>
        <v>0</v>
      </c>
      <c r="O14" s="23"/>
      <c r="P14" s="132"/>
      <c r="Q14" s="28">
        <f t="shared" ref="Q14:Q24" si="10">IF($R$38=0,0,P14/$R$38)</f>
        <v>0</v>
      </c>
      <c r="R14" s="133"/>
      <c r="S14" s="90">
        <f t="shared" ref="S14:S24" si="11">IF($R$38=0,0,R14/$R$38)</f>
        <v>0</v>
      </c>
      <c r="T14" s="23"/>
      <c r="U14" s="74">
        <f t="shared" ref="U14:U24" si="12">IF(I14=0,0,Q14/I14-1)</f>
        <v>0</v>
      </c>
      <c r="V14" s="75">
        <f t="shared" ref="V14:V24" si="13">IF(K14=0,0,S14/K14-1)</f>
        <v>0</v>
      </c>
      <c r="W14" s="23"/>
    </row>
    <row r="15" spans="1:30" x14ac:dyDescent="0.25">
      <c r="A15" s="25"/>
      <c r="B15" s="23" t="s">
        <v>497</v>
      </c>
      <c r="C15" s="132"/>
      <c r="D15" s="28">
        <f t="shared" si="5"/>
        <v>0</v>
      </c>
      <c r="E15" s="133"/>
      <c r="F15" s="90">
        <f t="shared" si="5"/>
        <v>0</v>
      </c>
      <c r="G15" s="23"/>
      <c r="H15" s="132"/>
      <c r="I15" s="28">
        <f t="shared" si="6"/>
        <v>0</v>
      </c>
      <c r="J15" s="133"/>
      <c r="K15" s="90">
        <f t="shared" si="7"/>
        <v>0</v>
      </c>
      <c r="L15" s="23"/>
      <c r="M15" s="74">
        <f t="shared" si="8"/>
        <v>0</v>
      </c>
      <c r="N15" s="75">
        <f t="shared" si="9"/>
        <v>0</v>
      </c>
      <c r="O15" s="23"/>
      <c r="P15" s="132"/>
      <c r="Q15" s="28">
        <f t="shared" si="10"/>
        <v>0</v>
      </c>
      <c r="R15" s="133"/>
      <c r="S15" s="90">
        <f t="shared" si="11"/>
        <v>0</v>
      </c>
      <c r="T15" s="23"/>
      <c r="U15" s="74">
        <f t="shared" si="12"/>
        <v>0</v>
      </c>
      <c r="V15" s="75">
        <f t="shared" si="13"/>
        <v>0</v>
      </c>
      <c r="W15" s="23"/>
    </row>
    <row r="16" spans="1:30" x14ac:dyDescent="0.25">
      <c r="A16" s="25"/>
      <c r="B16" s="23" t="s">
        <v>498</v>
      </c>
      <c r="C16" s="132"/>
      <c r="D16" s="28">
        <f t="shared" si="5"/>
        <v>0</v>
      </c>
      <c r="E16" s="133"/>
      <c r="F16" s="90">
        <f t="shared" si="5"/>
        <v>0</v>
      </c>
      <c r="G16" s="23"/>
      <c r="H16" s="132"/>
      <c r="I16" s="28">
        <f t="shared" si="6"/>
        <v>0</v>
      </c>
      <c r="J16" s="133"/>
      <c r="K16" s="90">
        <f t="shared" si="7"/>
        <v>0</v>
      </c>
      <c r="L16" s="23"/>
      <c r="M16" s="74">
        <f t="shared" si="8"/>
        <v>0</v>
      </c>
      <c r="N16" s="75">
        <f t="shared" si="9"/>
        <v>0</v>
      </c>
      <c r="O16" s="23"/>
      <c r="P16" s="132"/>
      <c r="Q16" s="28">
        <f t="shared" si="10"/>
        <v>0</v>
      </c>
      <c r="R16" s="133"/>
      <c r="S16" s="90">
        <f t="shared" si="11"/>
        <v>0</v>
      </c>
      <c r="T16" s="23"/>
      <c r="U16" s="74">
        <f t="shared" si="12"/>
        <v>0</v>
      </c>
      <c r="V16" s="75">
        <f t="shared" si="13"/>
        <v>0</v>
      </c>
      <c r="W16" s="23"/>
    </row>
    <row r="17" spans="1:23" x14ac:dyDescent="0.25">
      <c r="A17" s="25"/>
      <c r="B17" s="23" t="s">
        <v>499</v>
      </c>
      <c r="C17" s="132"/>
      <c r="D17" s="28">
        <f t="shared" si="5"/>
        <v>0</v>
      </c>
      <c r="E17" s="133"/>
      <c r="F17" s="90">
        <f t="shared" si="5"/>
        <v>0</v>
      </c>
      <c r="G17" s="23"/>
      <c r="H17" s="132"/>
      <c r="I17" s="28">
        <f t="shared" si="6"/>
        <v>0</v>
      </c>
      <c r="J17" s="133"/>
      <c r="K17" s="90">
        <f t="shared" si="7"/>
        <v>0</v>
      </c>
      <c r="L17" s="23"/>
      <c r="M17" s="74">
        <f t="shared" si="8"/>
        <v>0</v>
      </c>
      <c r="N17" s="75">
        <f t="shared" si="9"/>
        <v>0</v>
      </c>
      <c r="O17" s="23"/>
      <c r="P17" s="132"/>
      <c r="Q17" s="28">
        <f t="shared" si="10"/>
        <v>0</v>
      </c>
      <c r="R17" s="133"/>
      <c r="S17" s="90">
        <f t="shared" si="11"/>
        <v>0</v>
      </c>
      <c r="T17" s="23"/>
      <c r="U17" s="74">
        <f t="shared" si="12"/>
        <v>0</v>
      </c>
      <c r="V17" s="75">
        <f t="shared" si="13"/>
        <v>0</v>
      </c>
      <c r="W17" s="23"/>
    </row>
    <row r="18" spans="1:23" s="31" customFormat="1" x14ac:dyDescent="0.25">
      <c r="A18" s="25"/>
      <c r="B18" s="23" t="s">
        <v>500</v>
      </c>
      <c r="C18" s="132"/>
      <c r="D18" s="28">
        <f t="shared" si="5"/>
        <v>0</v>
      </c>
      <c r="E18" s="133"/>
      <c r="F18" s="90">
        <f t="shared" si="5"/>
        <v>0</v>
      </c>
      <c r="G18" s="23"/>
      <c r="H18" s="132"/>
      <c r="I18" s="28">
        <f t="shared" si="6"/>
        <v>0</v>
      </c>
      <c r="J18" s="133"/>
      <c r="K18" s="90">
        <f t="shared" si="7"/>
        <v>0</v>
      </c>
      <c r="L18" s="23"/>
      <c r="M18" s="74">
        <f t="shared" si="8"/>
        <v>0</v>
      </c>
      <c r="N18" s="75">
        <f t="shared" si="9"/>
        <v>0</v>
      </c>
      <c r="O18" s="23"/>
      <c r="P18" s="132"/>
      <c r="Q18" s="28">
        <f t="shared" si="10"/>
        <v>0</v>
      </c>
      <c r="R18" s="133"/>
      <c r="S18" s="90">
        <f t="shared" si="11"/>
        <v>0</v>
      </c>
      <c r="T18" s="23"/>
      <c r="U18" s="74">
        <f t="shared" si="12"/>
        <v>0</v>
      </c>
      <c r="V18" s="75">
        <f t="shared" si="13"/>
        <v>0</v>
      </c>
      <c r="W18" s="23"/>
    </row>
    <row r="19" spans="1:23" s="31" customFormat="1" x14ac:dyDescent="0.25">
      <c r="A19" s="25"/>
      <c r="B19" s="23" t="s">
        <v>501</v>
      </c>
      <c r="C19" s="132"/>
      <c r="D19" s="28">
        <f t="shared" si="5"/>
        <v>0</v>
      </c>
      <c r="E19" s="133"/>
      <c r="F19" s="90">
        <f t="shared" si="5"/>
        <v>0</v>
      </c>
      <c r="G19" s="23"/>
      <c r="H19" s="132"/>
      <c r="I19" s="28">
        <f t="shared" si="6"/>
        <v>0</v>
      </c>
      <c r="J19" s="133"/>
      <c r="K19" s="90">
        <f t="shared" si="7"/>
        <v>0</v>
      </c>
      <c r="L19" s="23"/>
      <c r="M19" s="74">
        <f t="shared" si="8"/>
        <v>0</v>
      </c>
      <c r="N19" s="75">
        <f t="shared" si="9"/>
        <v>0</v>
      </c>
      <c r="O19" s="23"/>
      <c r="P19" s="132"/>
      <c r="Q19" s="28">
        <f t="shared" si="10"/>
        <v>0</v>
      </c>
      <c r="R19" s="133"/>
      <c r="S19" s="90">
        <f t="shared" si="11"/>
        <v>0</v>
      </c>
      <c r="T19" s="23"/>
      <c r="U19" s="74">
        <f t="shared" si="12"/>
        <v>0</v>
      </c>
      <c r="V19" s="75">
        <f t="shared" si="13"/>
        <v>0</v>
      </c>
      <c r="W19" s="23"/>
    </row>
    <row r="20" spans="1:23" x14ac:dyDescent="0.25">
      <c r="A20" s="25"/>
      <c r="B20" s="23" t="s">
        <v>502</v>
      </c>
      <c r="C20" s="132"/>
      <c r="D20" s="28">
        <f t="shared" si="5"/>
        <v>0</v>
      </c>
      <c r="E20" s="133"/>
      <c r="F20" s="90">
        <f t="shared" si="5"/>
        <v>0</v>
      </c>
      <c r="G20" s="23"/>
      <c r="H20" s="132"/>
      <c r="I20" s="28">
        <f t="shared" si="6"/>
        <v>0</v>
      </c>
      <c r="J20" s="133"/>
      <c r="K20" s="90">
        <f t="shared" si="7"/>
        <v>0</v>
      </c>
      <c r="L20" s="23"/>
      <c r="M20" s="74">
        <f t="shared" si="8"/>
        <v>0</v>
      </c>
      <c r="N20" s="75">
        <f t="shared" si="9"/>
        <v>0</v>
      </c>
      <c r="O20" s="23"/>
      <c r="P20" s="132"/>
      <c r="Q20" s="28">
        <f t="shared" si="10"/>
        <v>0</v>
      </c>
      <c r="R20" s="133"/>
      <c r="S20" s="90">
        <f t="shared" si="11"/>
        <v>0</v>
      </c>
      <c r="T20" s="23"/>
      <c r="U20" s="74">
        <f t="shared" si="12"/>
        <v>0</v>
      </c>
      <c r="V20" s="75">
        <f t="shared" si="13"/>
        <v>0</v>
      </c>
      <c r="W20" s="23"/>
    </row>
    <row r="21" spans="1:23" x14ac:dyDescent="0.25">
      <c r="A21" s="25"/>
      <c r="B21" s="23" t="s">
        <v>503</v>
      </c>
      <c r="C21" s="132"/>
      <c r="D21" s="28">
        <f t="shared" si="5"/>
        <v>0</v>
      </c>
      <c r="E21" s="133"/>
      <c r="F21" s="90">
        <f t="shared" si="5"/>
        <v>0</v>
      </c>
      <c r="G21" s="23"/>
      <c r="H21" s="132"/>
      <c r="I21" s="28">
        <f t="shared" si="6"/>
        <v>0</v>
      </c>
      <c r="J21" s="133"/>
      <c r="K21" s="90">
        <f t="shared" si="7"/>
        <v>0</v>
      </c>
      <c r="L21" s="23"/>
      <c r="M21" s="74">
        <f t="shared" si="8"/>
        <v>0</v>
      </c>
      <c r="N21" s="75">
        <f t="shared" si="9"/>
        <v>0</v>
      </c>
      <c r="O21" s="23"/>
      <c r="P21" s="132"/>
      <c r="Q21" s="28">
        <f t="shared" si="10"/>
        <v>0</v>
      </c>
      <c r="R21" s="133"/>
      <c r="S21" s="90">
        <f t="shared" si="11"/>
        <v>0</v>
      </c>
      <c r="T21" s="23"/>
      <c r="U21" s="74">
        <f t="shared" si="12"/>
        <v>0</v>
      </c>
      <c r="V21" s="75">
        <f t="shared" si="13"/>
        <v>0</v>
      </c>
      <c r="W21" s="23"/>
    </row>
    <row r="22" spans="1:23" s="34" customFormat="1" x14ac:dyDescent="0.25">
      <c r="A22" s="32"/>
      <c r="B22" s="23" t="s">
        <v>504</v>
      </c>
      <c r="C22" s="132"/>
      <c r="D22" s="28">
        <f t="shared" si="5"/>
        <v>0</v>
      </c>
      <c r="E22" s="133"/>
      <c r="F22" s="90">
        <f t="shared" si="5"/>
        <v>0</v>
      </c>
      <c r="G22" s="33"/>
      <c r="H22" s="132"/>
      <c r="I22" s="28">
        <f t="shared" si="6"/>
        <v>0</v>
      </c>
      <c r="J22" s="133"/>
      <c r="K22" s="90">
        <f t="shared" si="7"/>
        <v>0</v>
      </c>
      <c r="L22" s="33"/>
      <c r="M22" s="74">
        <f t="shared" si="8"/>
        <v>0</v>
      </c>
      <c r="N22" s="75">
        <f t="shared" si="9"/>
        <v>0</v>
      </c>
      <c r="O22" s="33"/>
      <c r="P22" s="132">
        <v>0</v>
      </c>
      <c r="Q22" s="28">
        <f t="shared" si="10"/>
        <v>0</v>
      </c>
      <c r="R22" s="133"/>
      <c r="S22" s="90">
        <f t="shared" si="11"/>
        <v>0</v>
      </c>
      <c r="T22" s="33"/>
      <c r="U22" s="74">
        <f t="shared" si="12"/>
        <v>0</v>
      </c>
      <c r="V22" s="75">
        <f t="shared" si="13"/>
        <v>0</v>
      </c>
      <c r="W22" s="33"/>
    </row>
    <row r="23" spans="1:23" s="34" customFormat="1" x14ac:dyDescent="0.25">
      <c r="A23" s="32"/>
      <c r="B23" s="23" t="s">
        <v>505</v>
      </c>
      <c r="C23" s="132"/>
      <c r="D23" s="28">
        <f t="shared" si="5"/>
        <v>0</v>
      </c>
      <c r="E23" s="133"/>
      <c r="F23" s="90">
        <f t="shared" si="5"/>
        <v>0</v>
      </c>
      <c r="G23" s="33"/>
      <c r="H23" s="132"/>
      <c r="I23" s="28">
        <f t="shared" si="6"/>
        <v>0</v>
      </c>
      <c r="J23" s="133"/>
      <c r="K23" s="90">
        <f t="shared" si="7"/>
        <v>0</v>
      </c>
      <c r="L23" s="33"/>
      <c r="M23" s="74">
        <f t="shared" si="8"/>
        <v>0</v>
      </c>
      <c r="N23" s="75">
        <f t="shared" si="9"/>
        <v>0</v>
      </c>
      <c r="O23" s="33"/>
      <c r="P23" s="132"/>
      <c r="Q23" s="28">
        <f t="shared" si="10"/>
        <v>0</v>
      </c>
      <c r="R23" s="133"/>
      <c r="S23" s="90">
        <f t="shared" si="11"/>
        <v>0</v>
      </c>
      <c r="T23" s="33"/>
      <c r="U23" s="74">
        <f t="shared" si="12"/>
        <v>0</v>
      </c>
      <c r="V23" s="75">
        <f t="shared" si="13"/>
        <v>0</v>
      </c>
      <c r="W23" s="33"/>
    </row>
    <row r="24" spans="1:23" ht="15.6" x14ac:dyDescent="0.3">
      <c r="A24" s="25"/>
      <c r="B24" s="72" t="s">
        <v>506</v>
      </c>
      <c r="C24" s="92">
        <f>SUM(C14:C23)</f>
        <v>0</v>
      </c>
      <c r="D24" s="28">
        <f t="shared" si="5"/>
        <v>0</v>
      </c>
      <c r="E24" s="197">
        <f>SUM(E14:E23)</f>
        <v>0</v>
      </c>
      <c r="F24" s="90">
        <f t="shared" si="5"/>
        <v>0</v>
      </c>
      <c r="G24" s="23"/>
      <c r="H24" s="92">
        <f>SUM(H14:H23)</f>
        <v>0</v>
      </c>
      <c r="I24" s="28">
        <f t="shared" si="6"/>
        <v>0</v>
      </c>
      <c r="J24" s="197">
        <f>SUM(J14:J23)</f>
        <v>0</v>
      </c>
      <c r="K24" s="90">
        <f t="shared" si="7"/>
        <v>0</v>
      </c>
      <c r="L24" s="23"/>
      <c r="M24" s="74">
        <f t="shared" si="8"/>
        <v>0</v>
      </c>
      <c r="N24" s="75">
        <f t="shared" si="9"/>
        <v>0</v>
      </c>
      <c r="O24" s="23"/>
      <c r="P24" s="92">
        <f>SUM(P14:P23)</f>
        <v>0</v>
      </c>
      <c r="Q24" s="28">
        <f t="shared" si="10"/>
        <v>0</v>
      </c>
      <c r="R24" s="197">
        <f>SUM(R14:R23)</f>
        <v>0</v>
      </c>
      <c r="S24" s="90">
        <f t="shared" si="11"/>
        <v>0</v>
      </c>
      <c r="T24" s="23"/>
      <c r="U24" s="74">
        <f t="shared" si="12"/>
        <v>0</v>
      </c>
      <c r="V24" s="75">
        <f t="shared" si="13"/>
        <v>0</v>
      </c>
      <c r="W24" s="23"/>
    </row>
    <row r="25" spans="1:23" x14ac:dyDescent="0.25">
      <c r="A25" s="25"/>
      <c r="B25" s="23"/>
      <c r="C25" s="76"/>
      <c r="D25" s="198"/>
      <c r="E25" s="29"/>
      <c r="F25" s="93"/>
      <c r="G25" s="23"/>
      <c r="H25" s="76"/>
      <c r="I25" s="198"/>
      <c r="J25" s="29"/>
      <c r="K25" s="93"/>
      <c r="L25" s="23"/>
      <c r="M25" s="78"/>
      <c r="N25" s="77"/>
      <c r="O25" s="23"/>
      <c r="P25" s="76"/>
      <c r="Q25" s="198"/>
      <c r="R25" s="29"/>
      <c r="S25" s="93"/>
      <c r="T25" s="23"/>
      <c r="U25" s="76"/>
      <c r="V25" s="79"/>
      <c r="W25" s="23"/>
    </row>
    <row r="26" spans="1:23" x14ac:dyDescent="0.25">
      <c r="B26" s="23" t="s">
        <v>507</v>
      </c>
      <c r="C26" s="132"/>
      <c r="D26" s="28">
        <f t="shared" ref="D26:F26" si="14">IF($E$38=0,0,C26/$E$38)</f>
        <v>0</v>
      </c>
      <c r="E26" s="133"/>
      <c r="F26" s="90">
        <f t="shared" si="14"/>
        <v>0</v>
      </c>
      <c r="G26" s="29"/>
      <c r="H26" s="132"/>
      <c r="I26" s="28">
        <f>IF($J$38=0,0,H26/$J$38)</f>
        <v>0</v>
      </c>
      <c r="J26" s="133"/>
      <c r="K26" s="90">
        <f>IF($J$38=0,0,J26/$J$38)</f>
        <v>0</v>
      </c>
      <c r="L26" s="29"/>
      <c r="M26" s="74">
        <f t="shared" ref="M26" si="15">IF(D26=0,0,I26/D26-1)</f>
        <v>0</v>
      </c>
      <c r="N26" s="75">
        <f t="shared" ref="N26" si="16">IF(F26=0,0,K26/F26-1)</f>
        <v>0</v>
      </c>
      <c r="O26" s="29"/>
      <c r="P26" s="132"/>
      <c r="Q26" s="28">
        <f>IF($R$38=0,0,P26/$R$38)</f>
        <v>0</v>
      </c>
      <c r="R26" s="133"/>
      <c r="S26" s="90">
        <f>IF($R$38=0,0,R26/$R$38)</f>
        <v>0</v>
      </c>
      <c r="T26" s="29"/>
      <c r="U26" s="74">
        <f t="shared" ref="U26" si="17">IF(I26=0,0,Q26/I26-1)</f>
        <v>0</v>
      </c>
      <c r="V26" s="75">
        <f t="shared" ref="V26" si="18">IF(K26=0,0,S26/K26-1)</f>
        <v>0</v>
      </c>
      <c r="W26" s="29"/>
    </row>
    <row r="27" spans="1:23" x14ac:dyDescent="0.25">
      <c r="B27" s="23"/>
      <c r="C27" s="76"/>
      <c r="D27" s="30"/>
      <c r="E27" s="29"/>
      <c r="F27" s="91"/>
      <c r="G27" s="29"/>
      <c r="H27" s="76"/>
      <c r="I27" s="30"/>
      <c r="J27" s="29"/>
      <c r="K27" s="91"/>
      <c r="L27" s="29"/>
      <c r="M27" s="78"/>
      <c r="N27" s="77"/>
      <c r="O27" s="29"/>
      <c r="P27" s="76"/>
      <c r="Q27" s="30"/>
      <c r="R27" s="29"/>
      <c r="S27" s="91"/>
      <c r="T27" s="29"/>
      <c r="U27" s="78"/>
      <c r="V27" s="77"/>
      <c r="W27" s="29"/>
    </row>
    <row r="28" spans="1:23" ht="15.6" x14ac:dyDescent="0.3">
      <c r="B28" s="72" t="s">
        <v>508</v>
      </c>
      <c r="C28" s="92">
        <f>C26+C24+SUM(C7:C10)</f>
        <v>0</v>
      </c>
      <c r="D28" s="28">
        <f t="shared" ref="D28:F28" si="19">IF($E$38=0,0,C28/$E$38)</f>
        <v>0</v>
      </c>
      <c r="E28" s="197">
        <f>E26+E24+SUM(E7:E10)</f>
        <v>0</v>
      </c>
      <c r="F28" s="90">
        <f t="shared" si="19"/>
        <v>0</v>
      </c>
      <c r="G28" s="23"/>
      <c r="H28" s="92">
        <f>H26+H24+SUM(H7:H10)</f>
        <v>0</v>
      </c>
      <c r="I28" s="28">
        <f>IF($J$38=0,0,H28/$J$38)</f>
        <v>0</v>
      </c>
      <c r="J28" s="197">
        <f>J26+J24+SUM(J7:J10)</f>
        <v>0</v>
      </c>
      <c r="K28" s="90">
        <f>IF($J$38=0,0,J28/$J$38)</f>
        <v>0</v>
      </c>
      <c r="L28" s="23"/>
      <c r="M28" s="74">
        <f t="shared" ref="M28" si="20">IF(D28=0,0,I28/D28-1)</f>
        <v>0</v>
      </c>
      <c r="N28" s="75">
        <f t="shared" ref="N28" si="21">IF(F28=0,0,K28/F28-1)</f>
        <v>0</v>
      </c>
      <c r="O28" s="23"/>
      <c r="P28" s="92">
        <f>P26+P24+SUM(P7:P10)</f>
        <v>0</v>
      </c>
      <c r="Q28" s="28">
        <f>IF($R$38=0,0,P28/$R$38)</f>
        <v>0</v>
      </c>
      <c r="R28" s="197">
        <f>R26+R24+SUM(R7:R10)</f>
        <v>0</v>
      </c>
      <c r="S28" s="90">
        <f>IF($R$38=0,0,R28/$R$38)</f>
        <v>0</v>
      </c>
      <c r="T28" s="23"/>
      <c r="U28" s="74">
        <f t="shared" ref="U28" si="22">IF(I28=0,0,Q28/I28-1)</f>
        <v>0</v>
      </c>
      <c r="V28" s="75">
        <f t="shared" ref="V28" si="23">IF(K28=0,0,S28/K28-1)</f>
        <v>0</v>
      </c>
      <c r="W28" s="23"/>
    </row>
    <row r="29" spans="1:23" x14ac:dyDescent="0.25">
      <c r="C29" s="96"/>
      <c r="D29" s="23"/>
      <c r="F29" s="97"/>
      <c r="H29" s="96"/>
      <c r="I29" s="23"/>
      <c r="K29" s="97"/>
      <c r="M29" s="78"/>
      <c r="N29" s="77"/>
      <c r="P29" s="96"/>
      <c r="Q29" s="23"/>
      <c r="S29" s="97"/>
      <c r="U29" s="76"/>
      <c r="V29" s="79"/>
    </row>
    <row r="30" spans="1:23" ht="16.2" thickBot="1" x14ac:dyDescent="0.35">
      <c r="B30" s="72" t="s">
        <v>509</v>
      </c>
      <c r="C30" s="96"/>
      <c r="D30" s="23"/>
      <c r="F30" s="97"/>
      <c r="H30" s="96"/>
      <c r="I30" s="23"/>
      <c r="K30" s="97"/>
      <c r="M30" s="78"/>
      <c r="N30" s="77"/>
      <c r="P30" s="96"/>
      <c r="Q30" s="23"/>
      <c r="S30" s="97"/>
      <c r="U30" s="76"/>
      <c r="V30" s="79"/>
    </row>
    <row r="31" spans="1:23" s="34" customFormat="1" ht="18" thickBot="1" x14ac:dyDescent="0.35">
      <c r="A31" s="33"/>
      <c r="B31" s="23" t="s">
        <v>510</v>
      </c>
      <c r="C31" s="132"/>
      <c r="D31" s="28">
        <f t="shared" ref="D31:F34" si="24">IF($E$38=0,0,C31/$E$38)</f>
        <v>0</v>
      </c>
      <c r="E31" s="133"/>
      <c r="F31" s="90">
        <f t="shared" si="24"/>
        <v>0</v>
      </c>
      <c r="G31" s="347" t="str">
        <f>IF(E31&gt;E9,Lookup!$B$33,"")</f>
        <v/>
      </c>
      <c r="H31" s="132"/>
      <c r="I31" s="28">
        <f>IF($J$38=0,0,H31/$J$38)</f>
        <v>0</v>
      </c>
      <c r="J31" s="133"/>
      <c r="K31" s="90">
        <f>IF($J$38=0,0,J31/$J$38)</f>
        <v>0</v>
      </c>
      <c r="L31" s="348" t="str">
        <f>IF(J31&gt;J9,Lookup!$B$33,"")</f>
        <v/>
      </c>
      <c r="M31" s="74">
        <f t="shared" ref="M31:M34" si="25">IF(D31=0,0,I31/D31-1)</f>
        <v>0</v>
      </c>
      <c r="N31" s="75">
        <f t="shared" ref="N31:N34" si="26">IF(F31=0,0,K31/F31-1)</f>
        <v>0</v>
      </c>
      <c r="P31" s="132"/>
      <c r="Q31" s="28">
        <f>IF($R$38=0,0,P31/$R$38)</f>
        <v>0</v>
      </c>
      <c r="R31" s="133"/>
      <c r="S31" s="90">
        <f>IF($R$38=0,0,R31/$R$38)</f>
        <v>0</v>
      </c>
      <c r="T31" s="348" t="str">
        <f>IF(R31&gt;R9,Lookup!$B$33,"")</f>
        <v/>
      </c>
      <c r="U31" s="74">
        <f t="shared" ref="U31:U34" si="27">IF(I31=0,0,Q31/I31-1)</f>
        <v>0</v>
      </c>
      <c r="V31" s="75">
        <f t="shared" ref="V31:V34" si="28">IF(K31=0,0,S31/K31-1)</f>
        <v>0</v>
      </c>
    </row>
    <row r="32" spans="1:23" s="34" customFormat="1" x14ac:dyDescent="0.25">
      <c r="A32" s="33"/>
      <c r="B32" s="23" t="s">
        <v>511</v>
      </c>
      <c r="C32" s="132"/>
      <c r="D32" s="28">
        <f t="shared" si="24"/>
        <v>0</v>
      </c>
      <c r="E32" s="133"/>
      <c r="F32" s="90">
        <f t="shared" si="24"/>
        <v>0</v>
      </c>
      <c r="H32" s="132"/>
      <c r="I32" s="28">
        <f>IF($J$38=0,0,H32/$J$38)</f>
        <v>0</v>
      </c>
      <c r="J32" s="133"/>
      <c r="K32" s="90">
        <f>IF($J$38=0,0,J32/$J$38)</f>
        <v>0</v>
      </c>
      <c r="M32" s="74">
        <f t="shared" si="25"/>
        <v>0</v>
      </c>
      <c r="N32" s="75">
        <f t="shared" si="26"/>
        <v>0</v>
      </c>
      <c r="P32" s="132"/>
      <c r="Q32" s="28">
        <f>IF($R$38=0,0,P32/$R$38)</f>
        <v>0</v>
      </c>
      <c r="R32" s="133"/>
      <c r="S32" s="90">
        <f>IF($R$38=0,0,R32/$R$38)</f>
        <v>0</v>
      </c>
      <c r="U32" s="74">
        <f t="shared" si="27"/>
        <v>0</v>
      </c>
      <c r="V32" s="75">
        <f t="shared" si="28"/>
        <v>0</v>
      </c>
    </row>
    <row r="33" spans="1:22" s="34" customFormat="1" x14ac:dyDescent="0.25">
      <c r="A33" s="33"/>
      <c r="B33" s="23" t="s">
        <v>512</v>
      </c>
      <c r="C33" s="199">
        <f>C14+C16+C18+C20+C22</f>
        <v>0</v>
      </c>
      <c r="D33" s="28">
        <f t="shared" si="24"/>
        <v>0</v>
      </c>
      <c r="E33" s="28">
        <f>E14+E16+E18+E20+E22</f>
        <v>0</v>
      </c>
      <c r="F33" s="90">
        <f t="shared" si="24"/>
        <v>0</v>
      </c>
      <c r="H33" s="199">
        <f>H14+H16+H18+H20+H22</f>
        <v>0</v>
      </c>
      <c r="I33" s="28">
        <f>IF($J$38=0,0,H33/$J$38)</f>
        <v>0</v>
      </c>
      <c r="J33" s="28">
        <f>J14+J16+J18+J20+J22</f>
        <v>0</v>
      </c>
      <c r="K33" s="90">
        <f>IF($J$38=0,0,J33/$J$38)</f>
        <v>0</v>
      </c>
      <c r="M33" s="74">
        <f t="shared" si="25"/>
        <v>0</v>
      </c>
      <c r="N33" s="75">
        <f t="shared" si="26"/>
        <v>0</v>
      </c>
      <c r="P33" s="199">
        <f>P14+P16+P18+P20+P22</f>
        <v>0</v>
      </c>
      <c r="Q33" s="28">
        <f>IF($R$38=0,0,P33/$R$38)</f>
        <v>0</v>
      </c>
      <c r="R33" s="28">
        <f>R14+R16+R18+R20+R22</f>
        <v>0</v>
      </c>
      <c r="S33" s="90">
        <f>IF($R$38=0,0,R33/$R$38)</f>
        <v>0</v>
      </c>
      <c r="U33" s="74">
        <f t="shared" si="27"/>
        <v>0</v>
      </c>
      <c r="V33" s="75">
        <f t="shared" si="28"/>
        <v>0</v>
      </c>
    </row>
    <row r="34" spans="1:22" s="34" customFormat="1" ht="16.2" thickBot="1" x14ac:dyDescent="0.35">
      <c r="A34" s="33"/>
      <c r="B34" s="39" t="s">
        <v>513</v>
      </c>
      <c r="C34" s="110">
        <f>SUM(C31:C33)</f>
        <v>0</v>
      </c>
      <c r="D34" s="99">
        <f t="shared" si="24"/>
        <v>0</v>
      </c>
      <c r="E34" s="99">
        <f>SUM(E31:E33)</f>
        <v>0</v>
      </c>
      <c r="F34" s="100">
        <f t="shared" si="24"/>
        <v>0</v>
      </c>
      <c r="H34" s="110">
        <f>SUM(H31:H33)</f>
        <v>0</v>
      </c>
      <c r="I34" s="99">
        <f>IF($J$38=0,0,H34/$J$38)</f>
        <v>0</v>
      </c>
      <c r="J34" s="99">
        <f>SUM(J31:J33)</f>
        <v>0</v>
      </c>
      <c r="K34" s="100">
        <f>IF($J$38=0,0,J34/$J$38)</f>
        <v>0</v>
      </c>
      <c r="M34" s="82">
        <f t="shared" si="25"/>
        <v>0</v>
      </c>
      <c r="N34" s="83">
        <f t="shared" si="26"/>
        <v>0</v>
      </c>
      <c r="P34" s="110">
        <f>SUM(P31:P33)</f>
        <v>0</v>
      </c>
      <c r="Q34" s="99">
        <f>IF($R$38=0,0,P34/$R$38)</f>
        <v>0</v>
      </c>
      <c r="R34" s="99">
        <f>SUM(R31:R33)</f>
        <v>0</v>
      </c>
      <c r="S34" s="100">
        <f>IF($R$38=0,0,R34/$R$38)</f>
        <v>0</v>
      </c>
      <c r="U34" s="82">
        <f t="shared" si="27"/>
        <v>0</v>
      </c>
      <c r="V34" s="83">
        <f t="shared" si="28"/>
        <v>0</v>
      </c>
    </row>
    <row r="35" spans="1:22" s="34" customFormat="1" ht="16.2" thickBot="1" x14ac:dyDescent="0.35">
      <c r="A35" s="33"/>
      <c r="B35" s="39"/>
      <c r="C35" s="73"/>
      <c r="D35" s="30"/>
      <c r="E35" s="73"/>
      <c r="F35" s="30"/>
      <c r="H35" s="29"/>
      <c r="I35" s="30"/>
      <c r="J35" s="29"/>
      <c r="K35" s="30"/>
      <c r="M35" s="44"/>
      <c r="N35" s="44"/>
      <c r="P35" s="29"/>
      <c r="Q35" s="30"/>
      <c r="R35" s="29"/>
      <c r="S35" s="30"/>
      <c r="U35" s="44"/>
      <c r="V35" s="44"/>
    </row>
    <row r="36" spans="1:22" s="34" customFormat="1" ht="21.6" thickBot="1" x14ac:dyDescent="0.45">
      <c r="A36" s="33"/>
      <c r="B36" s="24" t="s">
        <v>514</v>
      </c>
      <c r="C36" s="73"/>
      <c r="D36" s="85"/>
      <c r="E36" s="35"/>
      <c r="F36" s="84">
        <f>IFERROR((F34/(F28-F26)),0)</f>
        <v>0</v>
      </c>
      <c r="H36" s="73"/>
      <c r="I36" s="85"/>
      <c r="J36" s="35"/>
      <c r="K36" s="84">
        <f>IFERROR((K34/(K28-K26)),0)</f>
        <v>0</v>
      </c>
      <c r="M36" s="85"/>
      <c r="N36" s="85"/>
      <c r="P36" s="73"/>
      <c r="Q36" s="44"/>
      <c r="R36" s="35"/>
      <c r="S36" s="84">
        <f>IFERROR((S34/(S28-S26)),0)</f>
        <v>0</v>
      </c>
      <c r="U36" s="85"/>
      <c r="V36" s="85"/>
    </row>
    <row r="37" spans="1:22" s="34" customFormat="1" ht="15.6" x14ac:dyDescent="0.3">
      <c r="A37" s="33"/>
      <c r="B37" s="23"/>
      <c r="C37" s="73"/>
      <c r="D37" s="85"/>
      <c r="E37" s="21"/>
      <c r="F37" s="23"/>
      <c r="H37" s="73"/>
      <c r="I37" s="85"/>
      <c r="J37" s="21"/>
      <c r="K37" s="23"/>
      <c r="M37" s="85"/>
      <c r="N37" s="85"/>
      <c r="P37" s="73"/>
      <c r="Q37" s="44"/>
      <c r="R37" s="21"/>
      <c r="S37" s="23"/>
      <c r="U37" s="85"/>
      <c r="V37" s="85"/>
    </row>
    <row r="38" spans="1:22" ht="17.399999999999999" x14ac:dyDescent="0.3">
      <c r="A38" s="22"/>
      <c r="B38" s="23" t="s">
        <v>515</v>
      </c>
      <c r="E38" s="134"/>
      <c r="F38"/>
      <c r="J38" s="134"/>
      <c r="K38" s="105"/>
      <c r="R38" s="134"/>
      <c r="S38" s="105"/>
    </row>
    <row r="39" spans="1:22" ht="18" thickBot="1" x14ac:dyDescent="0.35">
      <c r="A39" s="22"/>
      <c r="B39" s="23"/>
      <c r="E39" s="37"/>
      <c r="F39" s="37"/>
      <c r="J39" s="37"/>
      <c r="K39" s="37"/>
      <c r="R39" s="37"/>
      <c r="S39" s="37"/>
    </row>
    <row r="40" spans="1:22" ht="18" thickBot="1" x14ac:dyDescent="0.35">
      <c r="B40" s="38"/>
      <c r="C40" s="386" t="s">
        <v>516</v>
      </c>
      <c r="D40" s="387"/>
      <c r="E40" s="387"/>
      <c r="F40" s="387"/>
      <c r="G40" s="387"/>
      <c r="H40" s="387"/>
      <c r="I40" s="387"/>
      <c r="J40" s="388"/>
      <c r="K40" s="39"/>
      <c r="L40" s="39"/>
      <c r="M40" s="39"/>
      <c r="N40" s="39"/>
      <c r="O40" s="39"/>
      <c r="P40" s="39"/>
      <c r="Q40" s="39"/>
      <c r="R40" s="39"/>
      <c r="S40" s="39"/>
      <c r="T40" s="39"/>
      <c r="U40" s="39"/>
      <c r="V40" s="39"/>
    </row>
    <row r="41" spans="1:22" ht="15.6" thickBot="1" x14ac:dyDescent="0.3">
      <c r="B41" s="38"/>
    </row>
    <row r="42" spans="1:22" ht="16.2" thickBot="1" x14ac:dyDescent="0.35">
      <c r="B42" s="23"/>
      <c r="C42" s="389" t="s">
        <v>686</v>
      </c>
      <c r="D42" s="390"/>
      <c r="E42" s="391"/>
      <c r="F42" s="40"/>
      <c r="G42" s="23"/>
      <c r="H42" s="389" t="s">
        <v>941</v>
      </c>
      <c r="I42" s="390"/>
      <c r="J42" s="391"/>
    </row>
    <row r="43" spans="1:22" ht="62.4" x14ac:dyDescent="0.3">
      <c r="B43" s="23"/>
      <c r="C43" s="124" t="s">
        <v>485</v>
      </c>
      <c r="D43" s="41" t="s">
        <v>486</v>
      </c>
      <c r="E43" s="125" t="s">
        <v>519</v>
      </c>
      <c r="F43" s="25"/>
      <c r="G43" s="23"/>
      <c r="H43" s="87" t="s">
        <v>485</v>
      </c>
      <c r="I43" s="89" t="s">
        <v>486</v>
      </c>
      <c r="J43" s="88" t="s">
        <v>687</v>
      </c>
      <c r="K43" s="41"/>
    </row>
    <row r="44" spans="1:22" x14ac:dyDescent="0.25">
      <c r="B44" s="23" t="s">
        <v>490</v>
      </c>
      <c r="C44" s="92">
        <f>D44*$C$75</f>
        <v>0</v>
      </c>
      <c r="D44" s="213"/>
      <c r="E44" s="225">
        <f>IF(S7=0,0,+D44/S7-1)</f>
        <v>0</v>
      </c>
      <c r="F44" s="23"/>
      <c r="G44" s="23"/>
      <c r="H44" s="92">
        <f>I44*$H$75</f>
        <v>0</v>
      </c>
      <c r="I44" s="213"/>
      <c r="J44" s="225">
        <f>IF(D44=0,0,I44/D44-1)</f>
        <v>0</v>
      </c>
    </row>
    <row r="45" spans="1:22" x14ac:dyDescent="0.25">
      <c r="B45" s="23" t="s">
        <v>492</v>
      </c>
      <c r="C45" s="92">
        <f>D45*$C$75</f>
        <v>0</v>
      </c>
      <c r="D45" s="213"/>
      <c r="E45" s="225">
        <f>IF(S8=0,0,+D45/S8-1)</f>
        <v>0</v>
      </c>
      <c r="F45" s="23"/>
      <c r="G45" s="23"/>
      <c r="H45" s="92">
        <f>I45*$H$75</f>
        <v>0</v>
      </c>
      <c r="I45" s="213"/>
      <c r="J45" s="225">
        <f t="shared" ref="J45:J47" si="29">IF(D45=0,0,I45/D45-1)</f>
        <v>0</v>
      </c>
    </row>
    <row r="46" spans="1:22" x14ac:dyDescent="0.25">
      <c r="B46" s="23" t="s">
        <v>493</v>
      </c>
      <c r="C46" s="92">
        <f>D46*$C$75</f>
        <v>0</v>
      </c>
      <c r="D46" s="213"/>
      <c r="E46" s="225">
        <f>IF(S9=0,0,+D46/S9-1)</f>
        <v>0</v>
      </c>
      <c r="F46" s="23"/>
      <c r="G46" s="23"/>
      <c r="H46" s="92">
        <f>I46*$H$75</f>
        <v>0</v>
      </c>
      <c r="I46" s="213"/>
      <c r="J46" s="225">
        <f t="shared" si="29"/>
        <v>0</v>
      </c>
    </row>
    <row r="47" spans="1:22" x14ac:dyDescent="0.25">
      <c r="B47" s="23" t="s">
        <v>494</v>
      </c>
      <c r="C47" s="92">
        <f>D47*$C$75</f>
        <v>0</v>
      </c>
      <c r="D47" s="213"/>
      <c r="E47" s="225">
        <f>IF(S10=0,0,+D47/S10-1)</f>
        <v>0</v>
      </c>
      <c r="F47" s="23"/>
      <c r="G47" s="23"/>
      <c r="H47" s="92">
        <f>I47*$H$75</f>
        <v>0</v>
      </c>
      <c r="I47" s="213"/>
      <c r="J47" s="225">
        <f t="shared" si="29"/>
        <v>0</v>
      </c>
    </row>
    <row r="48" spans="1:22" x14ac:dyDescent="0.25">
      <c r="B48" s="23"/>
      <c r="C48" s="107"/>
      <c r="D48" s="29"/>
      <c r="E48" s="226"/>
      <c r="F48" s="23"/>
      <c r="G48" s="23"/>
      <c r="H48" s="107"/>
      <c r="I48" s="29"/>
      <c r="J48" s="226"/>
    </row>
    <row r="49" spans="2:10" ht="15.6" x14ac:dyDescent="0.3">
      <c r="B49" s="72" t="s">
        <v>495</v>
      </c>
      <c r="C49" s="107"/>
      <c r="D49" s="29"/>
      <c r="E49" s="226"/>
      <c r="F49" s="23"/>
      <c r="G49" s="23"/>
      <c r="H49" s="107"/>
      <c r="I49" s="29"/>
      <c r="J49" s="226"/>
    </row>
    <row r="50" spans="2:10" x14ac:dyDescent="0.25">
      <c r="B50" s="23"/>
      <c r="C50" s="107"/>
      <c r="D50" s="29"/>
      <c r="E50" s="226"/>
      <c r="F50" s="23"/>
      <c r="G50" s="23"/>
      <c r="H50" s="107"/>
      <c r="I50" s="29"/>
      <c r="J50" s="226"/>
    </row>
    <row r="51" spans="2:10" x14ac:dyDescent="0.25">
      <c r="B51" s="23" t="s">
        <v>496</v>
      </c>
      <c r="C51" s="92">
        <f t="shared" ref="C51:C60" si="30">D51*$C$75</f>
        <v>0</v>
      </c>
      <c r="D51" s="213"/>
      <c r="E51" s="225">
        <f t="shared" ref="E51:E61" si="31">IF(S14=0,0,+D51/S14-1)</f>
        <v>0</v>
      </c>
      <c r="F51" s="23"/>
      <c r="G51" s="23"/>
      <c r="H51" s="92">
        <f t="shared" ref="H51:H60" si="32">I51*$H$75</f>
        <v>0</v>
      </c>
      <c r="I51" s="213"/>
      <c r="J51" s="225">
        <f t="shared" ref="J51:J61" si="33">IF(D51=0,0,I51/D51-1)</f>
        <v>0</v>
      </c>
    </row>
    <row r="52" spans="2:10" x14ac:dyDescent="0.25">
      <c r="B52" s="23" t="s">
        <v>497</v>
      </c>
      <c r="C52" s="92">
        <f t="shared" si="30"/>
        <v>0</v>
      </c>
      <c r="D52" s="213"/>
      <c r="E52" s="225">
        <f t="shared" si="31"/>
        <v>0</v>
      </c>
      <c r="F52" s="23"/>
      <c r="G52" s="23"/>
      <c r="H52" s="92">
        <f t="shared" si="32"/>
        <v>0</v>
      </c>
      <c r="I52" s="213"/>
      <c r="J52" s="225">
        <f t="shared" si="33"/>
        <v>0</v>
      </c>
    </row>
    <row r="53" spans="2:10" x14ac:dyDescent="0.25">
      <c r="B53" s="23" t="s">
        <v>498</v>
      </c>
      <c r="C53" s="92">
        <f t="shared" si="30"/>
        <v>0</v>
      </c>
      <c r="D53" s="213"/>
      <c r="E53" s="225">
        <f t="shared" si="31"/>
        <v>0</v>
      </c>
      <c r="F53" s="23"/>
      <c r="G53" s="23"/>
      <c r="H53" s="92">
        <f t="shared" si="32"/>
        <v>0</v>
      </c>
      <c r="I53" s="213"/>
      <c r="J53" s="225">
        <f t="shared" si="33"/>
        <v>0</v>
      </c>
    </row>
    <row r="54" spans="2:10" x14ac:dyDescent="0.25">
      <c r="B54" s="23" t="s">
        <v>499</v>
      </c>
      <c r="C54" s="92">
        <f t="shared" si="30"/>
        <v>0</v>
      </c>
      <c r="D54" s="213"/>
      <c r="E54" s="225">
        <f t="shared" si="31"/>
        <v>0</v>
      </c>
      <c r="F54" s="23"/>
      <c r="G54" s="23"/>
      <c r="H54" s="92">
        <f t="shared" si="32"/>
        <v>0</v>
      </c>
      <c r="I54" s="213"/>
      <c r="J54" s="225">
        <f t="shared" si="33"/>
        <v>0</v>
      </c>
    </row>
    <row r="55" spans="2:10" x14ac:dyDescent="0.25">
      <c r="B55" s="23" t="s">
        <v>500</v>
      </c>
      <c r="C55" s="92">
        <f t="shared" si="30"/>
        <v>0</v>
      </c>
      <c r="D55" s="213"/>
      <c r="E55" s="225">
        <f t="shared" si="31"/>
        <v>0</v>
      </c>
      <c r="F55" s="23"/>
      <c r="G55" s="23"/>
      <c r="H55" s="92">
        <f t="shared" si="32"/>
        <v>0</v>
      </c>
      <c r="I55" s="213"/>
      <c r="J55" s="225">
        <f t="shared" si="33"/>
        <v>0</v>
      </c>
    </row>
    <row r="56" spans="2:10" x14ac:dyDescent="0.25">
      <c r="B56" s="23" t="s">
        <v>501</v>
      </c>
      <c r="C56" s="92">
        <f t="shared" si="30"/>
        <v>0</v>
      </c>
      <c r="D56" s="213"/>
      <c r="E56" s="225">
        <f t="shared" si="31"/>
        <v>0</v>
      </c>
      <c r="F56" s="23"/>
      <c r="G56" s="23"/>
      <c r="H56" s="92">
        <f t="shared" si="32"/>
        <v>0</v>
      </c>
      <c r="I56" s="213"/>
      <c r="J56" s="225">
        <f t="shared" si="33"/>
        <v>0</v>
      </c>
    </row>
    <row r="57" spans="2:10" x14ac:dyDescent="0.25">
      <c r="B57" s="23" t="s">
        <v>502</v>
      </c>
      <c r="C57" s="92">
        <f t="shared" si="30"/>
        <v>0</v>
      </c>
      <c r="D57" s="213"/>
      <c r="E57" s="225">
        <f t="shared" si="31"/>
        <v>0</v>
      </c>
      <c r="F57" s="23"/>
      <c r="G57" s="23"/>
      <c r="H57" s="92">
        <f t="shared" si="32"/>
        <v>0</v>
      </c>
      <c r="I57" s="213"/>
      <c r="J57" s="225">
        <f t="shared" si="33"/>
        <v>0</v>
      </c>
    </row>
    <row r="58" spans="2:10" x14ac:dyDescent="0.25">
      <c r="B58" s="23" t="s">
        <v>503</v>
      </c>
      <c r="C58" s="92">
        <f t="shared" si="30"/>
        <v>0</v>
      </c>
      <c r="D58" s="213"/>
      <c r="E58" s="225">
        <f t="shared" si="31"/>
        <v>0</v>
      </c>
      <c r="F58" s="23"/>
      <c r="G58" s="23"/>
      <c r="H58" s="92">
        <f t="shared" si="32"/>
        <v>0</v>
      </c>
      <c r="I58" s="213"/>
      <c r="J58" s="225">
        <f t="shared" si="33"/>
        <v>0</v>
      </c>
    </row>
    <row r="59" spans="2:10" x14ac:dyDescent="0.25">
      <c r="B59" s="23" t="s">
        <v>504</v>
      </c>
      <c r="C59" s="92">
        <f t="shared" si="30"/>
        <v>0</v>
      </c>
      <c r="D59" s="213"/>
      <c r="E59" s="225">
        <f t="shared" si="31"/>
        <v>0</v>
      </c>
      <c r="F59" s="23"/>
      <c r="G59" s="23"/>
      <c r="H59" s="92">
        <f t="shared" si="32"/>
        <v>0</v>
      </c>
      <c r="I59" s="213"/>
      <c r="J59" s="225">
        <f t="shared" si="33"/>
        <v>0</v>
      </c>
    </row>
    <row r="60" spans="2:10" x14ac:dyDescent="0.25">
      <c r="B60" s="23" t="s">
        <v>505</v>
      </c>
      <c r="C60" s="92">
        <f t="shared" si="30"/>
        <v>0</v>
      </c>
      <c r="D60" s="213"/>
      <c r="E60" s="225">
        <f t="shared" si="31"/>
        <v>0</v>
      </c>
      <c r="F60" s="23"/>
      <c r="G60" s="23"/>
      <c r="H60" s="92">
        <f t="shared" si="32"/>
        <v>0</v>
      </c>
      <c r="I60" s="213"/>
      <c r="J60" s="225">
        <f t="shared" si="33"/>
        <v>0</v>
      </c>
    </row>
    <row r="61" spans="2:10" x14ac:dyDescent="0.25">
      <c r="B61" s="23" t="s">
        <v>506</v>
      </c>
      <c r="C61" s="92">
        <f>SUM(C51:C54,C55:C60)</f>
        <v>0</v>
      </c>
      <c r="D61" s="231">
        <f>SUM(D51:D60)</f>
        <v>0</v>
      </c>
      <c r="E61" s="225">
        <f t="shared" si="31"/>
        <v>0</v>
      </c>
      <c r="F61" s="23"/>
      <c r="G61" s="23"/>
      <c r="H61" s="92">
        <f>SUM(H51:H54,H55:H60)</f>
        <v>0</v>
      </c>
      <c r="I61" s="231">
        <f>SUM(I51:I60)</f>
        <v>0</v>
      </c>
      <c r="J61" s="225">
        <f t="shared" si="33"/>
        <v>0</v>
      </c>
    </row>
    <row r="62" spans="2:10" x14ac:dyDescent="0.25">
      <c r="B62" s="23"/>
      <c r="C62" s="108"/>
      <c r="D62" s="29"/>
      <c r="E62" s="227"/>
      <c r="F62" s="23"/>
      <c r="G62" s="23"/>
      <c r="H62" s="108"/>
      <c r="I62" s="29"/>
      <c r="J62" s="227"/>
    </row>
    <row r="63" spans="2:10" x14ac:dyDescent="0.25">
      <c r="B63" s="23" t="s">
        <v>507</v>
      </c>
      <c r="C63" s="92">
        <f>D63*$C$75</f>
        <v>0</v>
      </c>
      <c r="D63" s="213"/>
      <c r="E63" s="225">
        <f>IF(S26=0,0,+D63/S26-1)</f>
        <v>0</v>
      </c>
      <c r="F63" s="23"/>
      <c r="G63" s="23"/>
      <c r="H63" s="92">
        <f>I63*$H$75</f>
        <v>0</v>
      </c>
      <c r="I63" s="213"/>
      <c r="J63" s="225">
        <f t="shared" ref="J63" si="34">IF(D63=0,0,I63/D63-1)</f>
        <v>0</v>
      </c>
    </row>
    <row r="64" spans="2:10" x14ac:dyDescent="0.25">
      <c r="B64" s="23"/>
      <c r="C64" s="76"/>
      <c r="D64" s="29"/>
      <c r="E64" s="109"/>
      <c r="F64" s="23"/>
      <c r="G64" s="23"/>
      <c r="H64" s="76"/>
      <c r="I64" s="29"/>
      <c r="J64" s="109"/>
    </row>
    <row r="65" spans="2:23" ht="15.6" x14ac:dyDescent="0.3">
      <c r="B65" s="23" t="s">
        <v>508</v>
      </c>
      <c r="C65" s="94">
        <f>SUM(C44:C47,C61,C63)</f>
        <v>0</v>
      </c>
      <c r="D65" s="231">
        <f>D63+D61+SUM(D44:D47)</f>
        <v>0</v>
      </c>
      <c r="E65" s="228">
        <f>IF(S28=0,0,+D65/S28-1)</f>
        <v>0</v>
      </c>
      <c r="F65" s="23"/>
      <c r="G65" s="23"/>
      <c r="H65" s="92">
        <f>SUM(H44:H47,H61,H63)</f>
        <v>0</v>
      </c>
      <c r="I65" s="231">
        <f>I63+I61+SUM(I44:I47)</f>
        <v>0</v>
      </c>
      <c r="J65" s="228">
        <f t="shared" ref="J65" si="35">IF(D65=0,0,I65/D65-1)</f>
        <v>0</v>
      </c>
    </row>
    <row r="66" spans="2:23" x14ac:dyDescent="0.25">
      <c r="C66" s="76"/>
      <c r="E66" s="109"/>
      <c r="F66" s="23"/>
      <c r="G66" s="23"/>
      <c r="H66" s="76"/>
      <c r="J66" s="109"/>
    </row>
    <row r="67" spans="2:23" ht="16.2" thickBot="1" x14ac:dyDescent="0.35">
      <c r="B67" s="72" t="s">
        <v>509</v>
      </c>
      <c r="C67" s="108"/>
      <c r="E67" s="229"/>
      <c r="F67" s="23"/>
      <c r="G67" s="23"/>
      <c r="H67" s="108"/>
      <c r="J67" s="229"/>
    </row>
    <row r="68" spans="2:23" ht="18" thickBot="1" x14ac:dyDescent="0.35">
      <c r="B68" s="23" t="s">
        <v>510</v>
      </c>
      <c r="C68" s="92">
        <f>D68*$C$75</f>
        <v>0</v>
      </c>
      <c r="D68" s="213"/>
      <c r="E68" s="225">
        <f>IF(S31=0,0,+D68/S31-1)</f>
        <v>0</v>
      </c>
      <c r="F68" s="348" t="str">
        <f>IF(D68&gt;D46,Lookup!$B$33,"")</f>
        <v/>
      </c>
      <c r="G68" s="23"/>
      <c r="H68" s="92">
        <f>I68*$H$75</f>
        <v>0</v>
      </c>
      <c r="I68" s="213"/>
      <c r="J68" s="225">
        <f t="shared" ref="J68:J71" si="36">IF(D68=0,0,I68/D68-1)</f>
        <v>0</v>
      </c>
      <c r="K68" s="348" t="str">
        <f>IF(I68&gt;I46,Lookup!$B$33,"")</f>
        <v/>
      </c>
    </row>
    <row r="69" spans="2:23" x14ac:dyDescent="0.25">
      <c r="B69" s="23" t="s">
        <v>511</v>
      </c>
      <c r="C69" s="92">
        <f>D69*$C$75</f>
        <v>0</v>
      </c>
      <c r="D69" s="213"/>
      <c r="E69" s="225">
        <f>IF(S32=0,0,+D69/S32-1)</f>
        <v>0</v>
      </c>
      <c r="F69" s="23"/>
      <c r="G69" s="23"/>
      <c r="H69" s="92">
        <f>I69*$H$75</f>
        <v>0</v>
      </c>
      <c r="I69" s="213"/>
      <c r="J69" s="225">
        <f t="shared" si="36"/>
        <v>0</v>
      </c>
    </row>
    <row r="70" spans="2:23" x14ac:dyDescent="0.25">
      <c r="B70" s="23" t="s">
        <v>512</v>
      </c>
      <c r="C70" s="92">
        <f>D70*$C$75</f>
        <v>0</v>
      </c>
      <c r="D70" s="28">
        <f>D51+D53+D55+D57+D59</f>
        <v>0</v>
      </c>
      <c r="E70" s="225">
        <f>IF(S33=0,0,+D70/S33-1)</f>
        <v>0</v>
      </c>
      <c r="G70" s="23"/>
      <c r="H70" s="92">
        <f>I70*$H$75</f>
        <v>0</v>
      </c>
      <c r="I70" s="28">
        <f>I51+I53+I55+I57+I59</f>
        <v>0</v>
      </c>
      <c r="J70" s="225">
        <f t="shared" si="36"/>
        <v>0</v>
      </c>
    </row>
    <row r="71" spans="2:23" ht="16.2" thickBot="1" x14ac:dyDescent="0.35">
      <c r="B71" s="23" t="s">
        <v>513</v>
      </c>
      <c r="C71" s="98">
        <f>SUM(C68:C70)</f>
        <v>0</v>
      </c>
      <c r="D71" s="99">
        <f>SUM(D68:D70)</f>
        <v>0</v>
      </c>
      <c r="E71" s="230">
        <f>IF(S34=0,0,+D71/S34-1)</f>
        <v>0</v>
      </c>
      <c r="G71" s="23"/>
      <c r="H71" s="98">
        <f>SUM(H68:H70)</f>
        <v>0</v>
      </c>
      <c r="I71" s="99">
        <f>SUM(I68:I70)</f>
        <v>0</v>
      </c>
      <c r="J71" s="230">
        <f t="shared" si="36"/>
        <v>0</v>
      </c>
    </row>
    <row r="72" spans="2:23" ht="15.6" thickBot="1" x14ac:dyDescent="0.3">
      <c r="B72" s="23"/>
      <c r="C72" s="29"/>
      <c r="D72" s="30"/>
      <c r="E72" s="104"/>
      <c r="G72" s="23"/>
      <c r="H72" s="29"/>
      <c r="I72" s="30"/>
      <c r="J72" s="104"/>
    </row>
    <row r="73" spans="2:23" ht="21.6" thickBot="1" x14ac:dyDescent="0.45">
      <c r="B73" s="24" t="s">
        <v>514</v>
      </c>
      <c r="C73" s="42"/>
      <c r="D73" s="84">
        <f>IFERROR((D71/(D65-D63)),0)</f>
        <v>0</v>
      </c>
      <c r="E73" s="104"/>
      <c r="G73" s="23"/>
      <c r="H73" s="42"/>
      <c r="I73" s="84">
        <f>IFERROR((I71/(I65-I63)),0)</f>
        <v>0</v>
      </c>
      <c r="J73" s="104"/>
      <c r="N73" s="44"/>
      <c r="O73" s="23"/>
      <c r="P73" s="44"/>
      <c r="Q73" s="44"/>
      <c r="R73" s="44"/>
      <c r="S73" s="44"/>
      <c r="T73" s="23"/>
      <c r="U73" s="44"/>
      <c r="V73" s="44"/>
      <c r="W73" s="23"/>
    </row>
    <row r="74" spans="2:23" x14ac:dyDescent="0.25">
      <c r="B74" s="23"/>
      <c r="C74" s="42"/>
      <c r="D74" s="44"/>
      <c r="E74" s="104"/>
      <c r="F74" s="34"/>
      <c r="G74" s="23"/>
      <c r="H74" s="42"/>
      <c r="I74" s="44"/>
      <c r="J74" s="104"/>
      <c r="K74" s="43"/>
      <c r="N74" s="44"/>
      <c r="O74" s="23"/>
      <c r="P74" s="44"/>
      <c r="Q74" s="44"/>
      <c r="R74" s="44"/>
      <c r="S74" s="44"/>
      <c r="T74" s="23"/>
      <c r="U74" s="44"/>
      <c r="V74" s="44"/>
      <c r="W74" s="23"/>
    </row>
    <row r="75" spans="2:23" ht="17.399999999999999" x14ac:dyDescent="0.3">
      <c r="B75" s="23" t="s">
        <v>515</v>
      </c>
      <c r="C75" s="134"/>
      <c r="D75" s="105"/>
      <c r="E75" s="86"/>
      <c r="F75" s="31"/>
      <c r="G75" s="23"/>
      <c r="H75" s="134"/>
      <c r="I75" s="105"/>
      <c r="J75" s="86"/>
      <c r="M75" s="23"/>
      <c r="N75" s="23"/>
      <c r="O75" s="23"/>
      <c r="P75" s="23"/>
      <c r="Q75" s="23"/>
      <c r="R75" s="23"/>
      <c r="S75" s="23"/>
      <c r="T75" s="23"/>
      <c r="U75" s="23"/>
      <c r="V75" s="23"/>
      <c r="W75" s="23"/>
    </row>
    <row r="76" spans="2:23" ht="15.6" x14ac:dyDescent="0.3">
      <c r="B76" s="31"/>
      <c r="C76" s="31"/>
      <c r="D76" s="31"/>
      <c r="E76" s="31"/>
      <c r="F76" s="85"/>
      <c r="G76" s="85"/>
      <c r="H76" s="85"/>
      <c r="I76" s="85"/>
      <c r="J76" s="85"/>
      <c r="K76" s="85"/>
      <c r="Q76" s="31"/>
    </row>
    <row r="77" spans="2:23" ht="15.6" x14ac:dyDescent="0.3">
      <c r="B77" s="31"/>
      <c r="C77" s="31"/>
      <c r="D77" s="31"/>
      <c r="E77" s="31"/>
      <c r="F77" s="85"/>
      <c r="G77" s="85"/>
      <c r="H77" s="85"/>
      <c r="I77" s="85"/>
      <c r="J77" s="85"/>
      <c r="K77" s="85"/>
      <c r="Q77" s="31"/>
    </row>
    <row r="78" spans="2:23" ht="15.6" x14ac:dyDescent="0.3">
      <c r="B78" s="31"/>
      <c r="C78" s="31"/>
      <c r="D78" s="31"/>
      <c r="E78" s="31"/>
      <c r="F78" s="85"/>
      <c r="G78" s="85"/>
      <c r="H78" s="85"/>
      <c r="I78" s="85"/>
      <c r="J78" s="85"/>
      <c r="K78" s="85"/>
      <c r="Q78" s="31"/>
    </row>
    <row r="79" spans="2:23" x14ac:dyDescent="0.25">
      <c r="B79" s="31"/>
      <c r="C79" s="31"/>
      <c r="D79" s="31"/>
      <c r="E79" s="31"/>
      <c r="F79" s="31"/>
      <c r="G79" s="31"/>
      <c r="H79" s="31"/>
      <c r="I79" s="31"/>
      <c r="Q79" s="31"/>
    </row>
    <row r="80" spans="2:23" x14ac:dyDescent="0.25">
      <c r="B80" s="31"/>
      <c r="C80" s="31"/>
      <c r="D80" s="31"/>
      <c r="E80" s="31"/>
      <c r="F80" s="31"/>
      <c r="G80" s="31"/>
      <c r="H80" s="31"/>
      <c r="I80" s="31"/>
      <c r="Q80" s="31"/>
    </row>
    <row r="81" spans="2:17" x14ac:dyDescent="0.25">
      <c r="B81" s="31"/>
      <c r="C81" s="31"/>
      <c r="D81" s="31"/>
      <c r="E81" s="31"/>
      <c r="F81" s="31"/>
      <c r="G81" s="31"/>
      <c r="H81" s="31"/>
      <c r="I81" s="31"/>
      <c r="Q81" s="31"/>
    </row>
    <row r="82" spans="2:17" x14ac:dyDescent="0.25">
      <c r="B82" s="31"/>
      <c r="C82" s="31"/>
      <c r="D82" s="31"/>
      <c r="E82" s="31"/>
      <c r="F82" s="31"/>
      <c r="G82" s="31"/>
      <c r="H82" s="31"/>
      <c r="I82" s="31"/>
      <c r="Q82" s="31"/>
    </row>
    <row r="83" spans="2:17" x14ac:dyDescent="0.25">
      <c r="B83" s="31"/>
      <c r="C83" s="31"/>
      <c r="D83" s="31"/>
      <c r="E83" s="31"/>
      <c r="F83" s="31"/>
      <c r="G83" s="31"/>
      <c r="H83" s="31"/>
      <c r="I83" s="31"/>
      <c r="Q83" s="31"/>
    </row>
    <row r="84" spans="2:17" x14ac:dyDescent="0.25">
      <c r="B84" s="31"/>
      <c r="C84" s="31"/>
      <c r="D84" s="31"/>
      <c r="E84" s="31"/>
      <c r="F84" s="31"/>
      <c r="G84" s="31"/>
      <c r="H84" s="31"/>
      <c r="I84" s="31"/>
      <c r="Q84" s="31"/>
    </row>
    <row r="85" spans="2:17" x14ac:dyDescent="0.25">
      <c r="B85" s="31"/>
      <c r="C85" s="31"/>
      <c r="D85" s="31"/>
      <c r="E85" s="31"/>
      <c r="F85" s="31"/>
      <c r="G85" s="31"/>
      <c r="H85" s="31"/>
      <c r="I85" s="31"/>
      <c r="Q85" s="31"/>
    </row>
    <row r="86" spans="2:17" x14ac:dyDescent="0.25">
      <c r="B86" s="31"/>
      <c r="C86" s="31"/>
      <c r="D86" s="31"/>
      <c r="E86" s="31"/>
      <c r="F86" s="31"/>
      <c r="G86" s="31"/>
      <c r="H86" s="31"/>
      <c r="I86" s="31"/>
      <c r="Q86" s="31"/>
    </row>
    <row r="87" spans="2:17" x14ac:dyDescent="0.25">
      <c r="B87" s="31"/>
      <c r="C87" s="31"/>
      <c r="D87" s="31"/>
      <c r="E87" s="31"/>
      <c r="F87" s="31"/>
      <c r="G87" s="31"/>
      <c r="H87" s="31"/>
      <c r="I87" s="31"/>
      <c r="Q87" s="31"/>
    </row>
    <row r="88" spans="2:17" x14ac:dyDescent="0.25">
      <c r="B88" s="31"/>
      <c r="C88" s="31"/>
      <c r="D88" s="31"/>
      <c r="E88" s="31"/>
      <c r="F88" s="31"/>
      <c r="G88" s="31"/>
      <c r="H88" s="31"/>
      <c r="I88" s="31"/>
      <c r="Q88" s="31"/>
    </row>
    <row r="89" spans="2:17" x14ac:dyDescent="0.25">
      <c r="B89" s="31"/>
      <c r="C89" s="31"/>
      <c r="D89" s="31"/>
      <c r="E89" s="31"/>
      <c r="F89" s="31"/>
      <c r="G89" s="31"/>
      <c r="H89" s="31"/>
      <c r="I89" s="31"/>
      <c r="Q89" s="31"/>
    </row>
    <row r="90" spans="2:17" x14ac:dyDescent="0.25">
      <c r="B90" s="31"/>
      <c r="C90" s="31"/>
      <c r="D90" s="31"/>
      <c r="E90" s="31"/>
      <c r="F90" s="31"/>
      <c r="G90" s="31"/>
      <c r="H90" s="31"/>
      <c r="I90" s="31"/>
      <c r="Q90" s="31"/>
    </row>
    <row r="91" spans="2:17" x14ac:dyDescent="0.25">
      <c r="B91" s="31"/>
      <c r="C91" s="31"/>
      <c r="D91" s="31"/>
      <c r="E91" s="31"/>
      <c r="F91" s="31"/>
      <c r="G91" s="31"/>
      <c r="H91" s="31"/>
      <c r="I91" s="31"/>
      <c r="Q91" s="31"/>
    </row>
    <row r="92" spans="2:17" x14ac:dyDescent="0.25">
      <c r="B92" s="31"/>
      <c r="C92" s="31"/>
      <c r="D92" s="31"/>
      <c r="E92" s="31"/>
      <c r="F92" s="31"/>
      <c r="G92" s="31"/>
      <c r="H92" s="31"/>
      <c r="I92" s="31"/>
      <c r="Q92" s="31"/>
    </row>
    <row r="93" spans="2:17" x14ac:dyDescent="0.25">
      <c r="B93" s="31"/>
      <c r="C93" s="31"/>
      <c r="D93" s="31"/>
      <c r="E93" s="31"/>
      <c r="F93" s="31"/>
      <c r="G93" s="31"/>
      <c r="H93" s="31"/>
      <c r="I93" s="31"/>
      <c r="Q93" s="31"/>
    </row>
    <row r="94" spans="2:17" x14ac:dyDescent="0.25">
      <c r="B94" s="31"/>
      <c r="C94" s="31"/>
      <c r="D94" s="31"/>
      <c r="E94" s="31"/>
      <c r="F94" s="31"/>
      <c r="G94" s="31"/>
      <c r="H94" s="31"/>
      <c r="I94" s="31"/>
      <c r="Q94" s="31"/>
    </row>
    <row r="95" spans="2:17" x14ac:dyDescent="0.25">
      <c r="B95" s="31"/>
      <c r="C95" s="31"/>
      <c r="D95" s="31"/>
      <c r="E95" s="31"/>
      <c r="F95" s="31"/>
      <c r="G95" s="31"/>
      <c r="H95" s="31"/>
      <c r="I95" s="31"/>
      <c r="Q95" s="31"/>
    </row>
    <row r="96" spans="2:17" x14ac:dyDescent="0.25">
      <c r="B96" s="31"/>
      <c r="C96" s="31"/>
      <c r="D96" s="31"/>
      <c r="E96" s="31"/>
      <c r="F96" s="31"/>
      <c r="G96" s="31"/>
      <c r="H96" s="31"/>
      <c r="I96" s="31"/>
      <c r="Q96" s="31"/>
    </row>
    <row r="97" spans="1:17" x14ac:dyDescent="0.25">
      <c r="B97" s="31"/>
      <c r="C97" s="31"/>
      <c r="D97" s="31"/>
      <c r="E97" s="31"/>
      <c r="F97" s="31"/>
      <c r="G97" s="31"/>
      <c r="H97" s="31"/>
      <c r="I97" s="31"/>
      <c r="Q97" s="31"/>
    </row>
    <row r="98" spans="1:17" ht="17.399999999999999" x14ac:dyDescent="0.3">
      <c r="A98" s="24"/>
      <c r="B98" s="31"/>
      <c r="C98" s="31"/>
      <c r="D98" s="31"/>
      <c r="E98" s="31"/>
      <c r="F98" s="31"/>
      <c r="G98" s="31"/>
      <c r="H98" s="31"/>
      <c r="I98" s="31"/>
      <c r="Q98" s="31"/>
    </row>
    <row r="99" spans="1:17" x14ac:dyDescent="0.25">
      <c r="B99" s="31"/>
      <c r="C99" s="31"/>
      <c r="D99" s="31"/>
      <c r="E99" s="31"/>
      <c r="F99" s="31"/>
      <c r="G99" s="31"/>
      <c r="H99" s="31"/>
      <c r="I99" s="31"/>
      <c r="Q99" s="31"/>
    </row>
    <row r="100" spans="1:17" x14ac:dyDescent="0.25">
      <c r="B100" s="31"/>
      <c r="C100" s="31"/>
      <c r="D100" s="31"/>
      <c r="E100" s="31"/>
      <c r="F100" s="31"/>
      <c r="G100" s="31"/>
      <c r="H100" s="31"/>
      <c r="I100" s="31"/>
      <c r="Q100" s="31"/>
    </row>
    <row r="101" spans="1:17" x14ac:dyDescent="0.25">
      <c r="B101" s="31"/>
      <c r="C101" s="31"/>
      <c r="D101" s="31"/>
      <c r="E101" s="31"/>
      <c r="F101" s="31"/>
      <c r="G101" s="31"/>
      <c r="H101" s="31"/>
      <c r="I101" s="31"/>
      <c r="Q101" s="31"/>
    </row>
    <row r="102" spans="1:17" x14ac:dyDescent="0.25">
      <c r="B102" s="31"/>
      <c r="C102" s="31"/>
      <c r="D102" s="31"/>
      <c r="E102" s="31"/>
      <c r="F102" s="31"/>
      <c r="G102" s="31"/>
      <c r="H102" s="31"/>
      <c r="I102" s="31"/>
      <c r="Q102" s="31"/>
    </row>
    <row r="103" spans="1:17" x14ac:dyDescent="0.25">
      <c r="B103" s="31"/>
      <c r="C103" s="31"/>
      <c r="D103" s="31"/>
      <c r="E103" s="31"/>
      <c r="F103" s="31"/>
      <c r="G103" s="31"/>
      <c r="H103" s="31"/>
      <c r="I103" s="31"/>
      <c r="Q103" s="31"/>
    </row>
    <row r="104" spans="1:17" x14ac:dyDescent="0.25">
      <c r="B104" s="31"/>
      <c r="C104" s="31"/>
      <c r="D104" s="31"/>
      <c r="E104" s="31"/>
      <c r="F104" s="31"/>
      <c r="G104" s="31"/>
      <c r="H104" s="31"/>
      <c r="I104" s="31"/>
      <c r="Q104" s="31"/>
    </row>
    <row r="105" spans="1:17" x14ac:dyDescent="0.25">
      <c r="B105" s="31"/>
      <c r="C105" s="31"/>
      <c r="D105" s="31"/>
      <c r="E105" s="31"/>
      <c r="F105" s="31"/>
      <c r="G105" s="31"/>
      <c r="H105" s="31"/>
      <c r="I105" s="31"/>
      <c r="Q105" s="31"/>
    </row>
    <row r="106" spans="1:17" x14ac:dyDescent="0.25">
      <c r="B106" s="31"/>
      <c r="C106" s="31"/>
      <c r="D106" s="31"/>
      <c r="E106" s="31"/>
      <c r="F106" s="31"/>
      <c r="G106" s="31"/>
      <c r="H106" s="31"/>
      <c r="I106" s="31"/>
      <c r="Q106" s="31"/>
    </row>
    <row r="107" spans="1:17" x14ac:dyDescent="0.25">
      <c r="B107" s="31"/>
      <c r="C107" s="31"/>
      <c r="D107" s="31"/>
      <c r="E107" s="31"/>
      <c r="F107" s="31"/>
      <c r="G107" s="31"/>
      <c r="H107" s="31"/>
      <c r="I107" s="31"/>
      <c r="Q107" s="31"/>
    </row>
    <row r="108" spans="1:17" x14ac:dyDescent="0.25">
      <c r="B108" s="31"/>
      <c r="C108" s="31"/>
      <c r="D108" s="31"/>
      <c r="E108" s="31"/>
      <c r="F108" s="31"/>
      <c r="G108" s="31"/>
      <c r="H108" s="31"/>
      <c r="I108" s="31"/>
      <c r="Q108" s="31"/>
    </row>
    <row r="109" spans="1:17" x14ac:dyDescent="0.25">
      <c r="B109" s="31"/>
      <c r="C109" s="31"/>
      <c r="D109" s="31"/>
      <c r="E109" s="31"/>
      <c r="F109" s="31"/>
      <c r="G109" s="31"/>
      <c r="H109" s="31"/>
      <c r="I109" s="31"/>
      <c r="Q109" s="31"/>
    </row>
    <row r="110" spans="1:17" x14ac:dyDescent="0.25">
      <c r="B110" s="31"/>
      <c r="C110" s="31"/>
      <c r="D110" s="31"/>
      <c r="E110" s="31"/>
      <c r="F110" s="31"/>
      <c r="G110" s="31"/>
      <c r="H110" s="31"/>
      <c r="I110" s="31"/>
      <c r="Q110" s="31"/>
    </row>
  </sheetData>
  <sheetProtection formatColumns="0" formatRows="0"/>
  <mergeCells count="9">
    <mergeCell ref="C40:J40"/>
    <mergeCell ref="C42:E42"/>
    <mergeCell ref="H42:J42"/>
    <mergeCell ref="C3:V3"/>
    <mergeCell ref="C5:F5"/>
    <mergeCell ref="H5:K5"/>
    <mergeCell ref="M5:N5"/>
    <mergeCell ref="P5:S5"/>
    <mergeCell ref="U5:V5"/>
  </mergeCells>
  <dataValidations count="1">
    <dataValidation type="list" allowBlank="1" showInputMessage="1" showErrorMessage="1" sqref="Q1" xr:uid="{C9651D71-342C-4B17-840D-2F9911AC7362}">
      <formula1>"Individual, Small Group, Large Group"</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4A91B72-A2D7-4CCC-9F8B-5FD8003FEBB3}">
          <x14:formula1>
            <xm:f>Lookup!$B$22:$B$25</xm:f>
          </x14:formula1>
          <xm:sqref>C1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CED2D-748D-4A0D-A89D-271E94D0FE72}">
  <sheetPr codeName="Sheet7"/>
  <dimension ref="A1:AK110"/>
  <sheetViews>
    <sheetView zoomScale="70" zoomScaleNormal="70" workbookViewId="0">
      <pane xSplit="2" topLeftCell="X1" activePane="topRight" state="frozen"/>
      <selection activeCell="C1" sqref="C1"/>
      <selection pane="topRight" activeCell="AF23" sqref="AF23"/>
    </sheetView>
  </sheetViews>
  <sheetFormatPr defaultColWidth="8.6640625" defaultRowHeight="15" x14ac:dyDescent="0.25"/>
  <cols>
    <col min="1" max="1" width="4.44140625" style="23" customWidth="1"/>
    <col min="2" max="2" width="70.44140625" style="21" customWidth="1"/>
    <col min="3" max="3" width="22" style="21" customWidth="1"/>
    <col min="4" max="4" width="18.6640625" style="21" customWidth="1"/>
    <col min="5" max="6" width="16.33203125" style="21" customWidth="1"/>
    <col min="7" max="7" width="20.6640625" style="21" customWidth="1"/>
    <col min="8" max="8" width="21.33203125" style="21" customWidth="1"/>
    <col min="9" max="10" width="1.6640625" style="21" customWidth="1"/>
    <col min="11" max="14" width="16.33203125" style="21" customWidth="1"/>
    <col min="15" max="15" width="20" style="21" customWidth="1"/>
    <col min="16" max="16" width="20.33203125" style="21" customWidth="1"/>
    <col min="17" max="17" width="3.5546875" style="21" customWidth="1"/>
    <col min="18" max="19" width="16.33203125" style="21" customWidth="1"/>
    <col min="20" max="20" width="1.6640625" style="21" customWidth="1"/>
    <col min="21" max="21" width="16.33203125" style="21" customWidth="1"/>
    <col min="22" max="22" width="18.6640625" style="21" customWidth="1"/>
    <col min="23" max="24" width="16.33203125" style="21" customWidth="1"/>
    <col min="25" max="25" width="19.5546875" style="21" customWidth="1"/>
    <col min="26" max="26" width="18.33203125" style="21" customWidth="1"/>
    <col min="27" max="27" width="6.33203125" style="21" customWidth="1"/>
    <col min="28" max="29" width="16.33203125" style="21" customWidth="1"/>
    <col min="30" max="30" width="1.6640625" style="21" customWidth="1"/>
    <col min="31" max="31" width="8.6640625" style="21"/>
    <col min="32" max="32" width="30.33203125" style="21" customWidth="1"/>
    <col min="33" max="33" width="12" style="21" customWidth="1"/>
    <col min="34" max="34" width="8.6640625" style="21"/>
    <col min="35" max="35" width="12.6640625" style="21" customWidth="1"/>
    <col min="36" max="36" width="8.6640625" style="21"/>
    <col min="37" max="37" width="13.44140625" style="21" customWidth="1"/>
    <col min="38" max="16384" width="8.6640625" style="21"/>
  </cols>
  <sheetData>
    <row r="1" spans="1:37" ht="52.2" customHeight="1" x14ac:dyDescent="0.3">
      <c r="B1" s="129" t="s">
        <v>87</v>
      </c>
      <c r="C1" s="135"/>
      <c r="D1" s="85"/>
      <c r="E1" s="85"/>
      <c r="F1" s="85"/>
      <c r="G1" s="85"/>
      <c r="H1" s="85"/>
      <c r="I1" s="85"/>
      <c r="J1" s="85"/>
      <c r="K1" s="85"/>
      <c r="L1" s="85"/>
      <c r="M1" s="85"/>
      <c r="N1" s="85"/>
      <c r="O1" s="85"/>
      <c r="P1" s="85"/>
      <c r="Q1" s="85"/>
      <c r="R1" s="85"/>
      <c r="S1" s="19"/>
      <c r="T1" s="19"/>
      <c r="U1" s="19"/>
      <c r="V1" s="20"/>
      <c r="W1" s="19"/>
      <c r="X1" s="19"/>
      <c r="Y1" s="19"/>
      <c r="Z1" s="19"/>
      <c r="AA1" s="19"/>
      <c r="AB1" s="19"/>
      <c r="AC1" s="19"/>
      <c r="AD1" s="19"/>
    </row>
    <row r="2" spans="1:37" ht="18" thickBot="1" x14ac:dyDescent="0.35">
      <c r="B2" s="130" t="s">
        <v>481</v>
      </c>
      <c r="C2" s="131"/>
      <c r="D2" s="24"/>
      <c r="E2" s="24"/>
      <c r="F2" s="24"/>
      <c r="G2" s="24"/>
      <c r="H2" s="24"/>
      <c r="I2" s="24"/>
      <c r="J2" s="24"/>
      <c r="K2" s="24"/>
      <c r="L2" s="24"/>
      <c r="M2" s="24"/>
      <c r="N2" s="24"/>
      <c r="O2" s="24"/>
      <c r="P2" s="24"/>
      <c r="Q2" s="24"/>
      <c r="R2" s="24"/>
      <c r="S2" s="24"/>
      <c r="T2" s="24"/>
      <c r="U2" s="24"/>
      <c r="V2" s="24"/>
      <c r="W2" s="24"/>
      <c r="X2" s="19"/>
      <c r="Y2" s="19"/>
      <c r="Z2" s="19"/>
      <c r="AA2" s="19"/>
      <c r="AB2" s="19"/>
      <c r="AC2" s="19"/>
      <c r="AD2" s="19"/>
      <c r="AE2" s="22"/>
    </row>
    <row r="3" spans="1:37" ht="18" thickBot="1" x14ac:dyDescent="0.35">
      <c r="A3" s="21"/>
      <c r="C3" s="392" t="s">
        <v>482</v>
      </c>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8"/>
      <c r="AD3" s="23"/>
      <c r="AE3" s="22"/>
    </row>
    <row r="4" spans="1:37" ht="18" thickBot="1" x14ac:dyDescent="0.35">
      <c r="A4" s="24"/>
      <c r="B4" s="24"/>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row>
    <row r="5" spans="1:37" ht="16.2" thickBot="1" x14ac:dyDescent="0.35">
      <c r="A5" s="25"/>
      <c r="B5" s="23"/>
      <c r="C5" s="389" t="s">
        <v>45</v>
      </c>
      <c r="D5" s="390"/>
      <c r="E5" s="390"/>
      <c r="F5" s="391"/>
      <c r="G5" s="58"/>
      <c r="H5" s="55" t="s">
        <v>520</v>
      </c>
      <c r="I5" s="23"/>
      <c r="J5" s="23"/>
      <c r="K5" s="389" t="s">
        <v>517</v>
      </c>
      <c r="L5" s="390"/>
      <c r="M5" s="390"/>
      <c r="N5" s="391"/>
      <c r="O5" s="26"/>
      <c r="P5" s="55" t="s">
        <v>525</v>
      </c>
      <c r="Q5" s="26"/>
      <c r="R5" s="389" t="s">
        <v>685</v>
      </c>
      <c r="S5" s="391"/>
      <c r="T5" s="26"/>
      <c r="U5" s="389" t="s">
        <v>518</v>
      </c>
      <c r="V5" s="390"/>
      <c r="W5" s="390"/>
      <c r="X5" s="391"/>
      <c r="Y5" s="26"/>
      <c r="Z5" s="55" t="s">
        <v>526</v>
      </c>
      <c r="AA5" s="26"/>
      <c r="AB5" s="389" t="s">
        <v>940</v>
      </c>
      <c r="AC5" s="391"/>
      <c r="AD5" s="26"/>
      <c r="AG5" s="27" t="s">
        <v>45</v>
      </c>
      <c r="AH5" s="23"/>
      <c r="AI5" s="27" t="s">
        <v>517</v>
      </c>
      <c r="AK5" s="27" t="s">
        <v>518</v>
      </c>
    </row>
    <row r="6" spans="1:37" ht="47.4" thickBot="1" x14ac:dyDescent="0.35">
      <c r="B6" s="23"/>
      <c r="C6" s="87" t="s">
        <v>483</v>
      </c>
      <c r="D6" s="89" t="s">
        <v>484</v>
      </c>
      <c r="E6" s="89" t="s">
        <v>485</v>
      </c>
      <c r="F6" s="88" t="s">
        <v>486</v>
      </c>
      <c r="G6" s="41"/>
      <c r="H6" s="122" t="s">
        <v>521</v>
      </c>
      <c r="I6" s="39"/>
      <c r="J6" s="39"/>
      <c r="K6" s="87" t="s">
        <v>483</v>
      </c>
      <c r="L6" s="89" t="s">
        <v>484</v>
      </c>
      <c r="M6" s="89" t="s">
        <v>485</v>
      </c>
      <c r="N6" s="88" t="s">
        <v>486</v>
      </c>
      <c r="O6" s="39"/>
      <c r="P6" s="122" t="s">
        <v>521</v>
      </c>
      <c r="Q6" s="39"/>
      <c r="R6" s="87" t="s">
        <v>487</v>
      </c>
      <c r="S6" s="88" t="s">
        <v>488</v>
      </c>
      <c r="T6" s="39"/>
      <c r="U6" s="87" t="s">
        <v>483</v>
      </c>
      <c r="V6" s="89" t="s">
        <v>484</v>
      </c>
      <c r="W6" s="89" t="s">
        <v>485</v>
      </c>
      <c r="X6" s="88" t="s">
        <v>486</v>
      </c>
      <c r="Y6" s="39"/>
      <c r="Z6" s="122" t="s">
        <v>521</v>
      </c>
      <c r="AA6" s="39"/>
      <c r="AB6" s="87" t="s">
        <v>487</v>
      </c>
      <c r="AC6" s="88" t="s">
        <v>488</v>
      </c>
      <c r="AD6" s="23"/>
      <c r="AG6" s="25" t="s">
        <v>489</v>
      </c>
      <c r="AI6" s="25" t="s">
        <v>489</v>
      </c>
      <c r="AK6" s="25" t="s">
        <v>489</v>
      </c>
    </row>
    <row r="7" spans="1:37" ht="17.399999999999999" x14ac:dyDescent="0.3">
      <c r="A7" s="24"/>
      <c r="B7" s="23" t="s">
        <v>490</v>
      </c>
      <c r="C7" s="215"/>
      <c r="D7" s="28">
        <f>IF($E$38=0,0,C7/$E$38)</f>
        <v>0</v>
      </c>
      <c r="E7" s="217"/>
      <c r="F7" s="90">
        <f>IF($E$38=0,0,E7/$E$38)</f>
        <v>0</v>
      </c>
      <c r="G7" s="30"/>
      <c r="H7" s="358" t="str">
        <f>IF(E7&gt;='3. PC %Spend DE Attributed Memb'!E7,"",Lookup!$B$32)</f>
        <v/>
      </c>
      <c r="I7" s="23"/>
      <c r="J7" s="23"/>
      <c r="K7" s="215"/>
      <c r="L7" s="28">
        <f>IF($M$38=0,0,K7/$M$38)</f>
        <v>0</v>
      </c>
      <c r="M7" s="217"/>
      <c r="N7" s="90">
        <f>IF($M$38=0,0,M7/$M$38)</f>
        <v>0</v>
      </c>
      <c r="O7" s="30"/>
      <c r="P7" s="358" t="str">
        <f>IF(M7&gt;='3. PC %Spend DE Attributed Memb'!J7,"",Lookup!$B$32)</f>
        <v/>
      </c>
      <c r="Q7" s="23"/>
      <c r="R7" s="74">
        <f>IF(D7=0,0,L7/D7-1)</f>
        <v>0</v>
      </c>
      <c r="S7" s="75">
        <f>IF(F7=0,0,N7/F7-1)</f>
        <v>0</v>
      </c>
      <c r="T7" s="23"/>
      <c r="U7" s="215"/>
      <c r="V7" s="28">
        <f>IF($W$38=0,0,U7/$W$38)</f>
        <v>0</v>
      </c>
      <c r="W7" s="217"/>
      <c r="X7" s="90">
        <f>IF($W$38=0,0,W7/$W$38)</f>
        <v>0</v>
      </c>
      <c r="Y7" s="30"/>
      <c r="Z7" s="358" t="str">
        <f>IF(W7&gt;='3. PC %Spend DE Attributed Memb'!R7,"",Lookup!$B$32)</f>
        <v/>
      </c>
      <c r="AA7" s="23"/>
      <c r="AB7" s="74">
        <f>IF(L7=0,0,V7/L7-1)</f>
        <v>0</v>
      </c>
      <c r="AC7" s="75">
        <f>IF(N7=0,0,X7/N7-1)</f>
        <v>0</v>
      </c>
      <c r="AD7" s="23"/>
      <c r="AF7" s="23" t="s">
        <v>491</v>
      </c>
      <c r="AG7" s="214"/>
      <c r="AI7" s="214"/>
      <c r="AK7" s="214"/>
    </row>
    <row r="8" spans="1:37" ht="15.6" x14ac:dyDescent="0.3">
      <c r="B8" s="23" t="s">
        <v>492</v>
      </c>
      <c r="C8" s="215"/>
      <c r="D8" s="28">
        <f t="shared" ref="D8:D10" si="0">IF($E$38=0,0,C8/$E$38)</f>
        <v>0</v>
      </c>
      <c r="E8" s="217"/>
      <c r="F8" s="90">
        <f t="shared" ref="F8:F10" si="1">IF($E$38=0,0,E8/$E$38)</f>
        <v>0</v>
      </c>
      <c r="G8" s="30"/>
      <c r="H8" s="355" t="str">
        <f>IF(E8&gt;='3. PC %Spend DE Attributed Memb'!E8,"",Lookup!$B$32)</f>
        <v/>
      </c>
      <c r="I8" s="23"/>
      <c r="J8" s="23"/>
      <c r="K8" s="215"/>
      <c r="L8" s="28">
        <f t="shared" ref="L8:L10" si="2">IF($M$38=0,0,K8/$M$38)</f>
        <v>0</v>
      </c>
      <c r="M8" s="217"/>
      <c r="N8" s="90">
        <f>IF($M$38=0,0,M8/$M$38)</f>
        <v>0</v>
      </c>
      <c r="O8" s="30"/>
      <c r="P8" s="355" t="str">
        <f>IF(M8&gt;='3. PC %Spend DE Attributed Memb'!J8,"",Lookup!$B$32)</f>
        <v/>
      </c>
      <c r="Q8" s="23"/>
      <c r="R8" s="74">
        <f t="shared" ref="R8:R10" si="3">IF(D8=0,0,L8/D8-1)</f>
        <v>0</v>
      </c>
      <c r="S8" s="75">
        <f t="shared" ref="S8:S10" si="4">IF(F8=0,0,N8/F8-1)</f>
        <v>0</v>
      </c>
      <c r="T8" s="23"/>
      <c r="U8" s="215"/>
      <c r="V8" s="28">
        <f t="shared" ref="V8:V10" si="5">IF($W$38=0,0,U8/$W$38)</f>
        <v>0</v>
      </c>
      <c r="W8" s="217"/>
      <c r="X8" s="90">
        <f>IF($W$38=0,0,W8/$W$38)</f>
        <v>0</v>
      </c>
      <c r="Y8" s="30"/>
      <c r="Z8" s="355" t="str">
        <f>IF(W8&gt;='3. PC %Spend DE Attributed Memb'!R8,"",Lookup!$B$32)</f>
        <v/>
      </c>
      <c r="AA8" s="23"/>
      <c r="AB8" s="74">
        <f t="shared" ref="AB8:AB10" si="6">IF(L8=0,0,V8/L8-1)</f>
        <v>0</v>
      </c>
      <c r="AC8" s="75">
        <f t="shared" ref="AC8:AC10" si="7">IF(N8=0,0,X8/N8-1)</f>
        <v>0</v>
      </c>
      <c r="AD8" s="23"/>
    </row>
    <row r="9" spans="1:37" ht="15.6" x14ac:dyDescent="0.3">
      <c r="B9" s="23" t="s">
        <v>493</v>
      </c>
      <c r="C9" s="215"/>
      <c r="D9" s="28">
        <f t="shared" si="0"/>
        <v>0</v>
      </c>
      <c r="E9" s="217"/>
      <c r="F9" s="90">
        <f t="shared" si="1"/>
        <v>0</v>
      </c>
      <c r="G9" s="30"/>
      <c r="H9" s="355" t="str">
        <f>IF(E9&gt;='3. PC %Spend DE Attributed Memb'!E9,"",Lookup!$B$32)</f>
        <v/>
      </c>
      <c r="I9" s="23"/>
      <c r="J9" s="23"/>
      <c r="K9" s="215"/>
      <c r="L9" s="28">
        <f t="shared" si="2"/>
        <v>0</v>
      </c>
      <c r="M9" s="217"/>
      <c r="N9" s="90">
        <f>IF($M$38=0,0,M9/$M$38)</f>
        <v>0</v>
      </c>
      <c r="O9" s="30"/>
      <c r="P9" s="355" t="str">
        <f>IF(M9&gt;='3. PC %Spend DE Attributed Memb'!J9,"",Lookup!$B$32)</f>
        <v/>
      </c>
      <c r="Q9" s="23"/>
      <c r="R9" s="74">
        <f t="shared" si="3"/>
        <v>0</v>
      </c>
      <c r="S9" s="75">
        <f t="shared" si="4"/>
        <v>0</v>
      </c>
      <c r="T9" s="23"/>
      <c r="U9" s="215"/>
      <c r="V9" s="28">
        <f t="shared" si="5"/>
        <v>0</v>
      </c>
      <c r="W9" s="217"/>
      <c r="X9" s="90">
        <f>IF($W$38=0,0,W9/$W$38)</f>
        <v>0</v>
      </c>
      <c r="Y9" s="30"/>
      <c r="Z9" s="355" t="str">
        <f>IF(W9&gt;='3. PC %Spend DE Attributed Memb'!R9,"",Lookup!$B$32)</f>
        <v/>
      </c>
      <c r="AA9" s="23"/>
      <c r="AB9" s="74">
        <f t="shared" si="6"/>
        <v>0</v>
      </c>
      <c r="AC9" s="75">
        <f t="shared" si="7"/>
        <v>0</v>
      </c>
      <c r="AD9" s="23"/>
    </row>
    <row r="10" spans="1:37" ht="15.6" x14ac:dyDescent="0.3">
      <c r="B10" s="23" t="s">
        <v>494</v>
      </c>
      <c r="C10" s="215"/>
      <c r="D10" s="28">
        <f t="shared" si="0"/>
        <v>0</v>
      </c>
      <c r="E10" s="217"/>
      <c r="F10" s="90">
        <f t="shared" si="1"/>
        <v>0</v>
      </c>
      <c r="G10" s="30"/>
      <c r="H10" s="355" t="str">
        <f>IF(E10&gt;='3. PC %Spend DE Attributed Memb'!E10,"",Lookup!$B$32)</f>
        <v/>
      </c>
      <c r="I10" s="23"/>
      <c r="J10" s="23"/>
      <c r="K10" s="215"/>
      <c r="L10" s="28">
        <f t="shared" si="2"/>
        <v>0</v>
      </c>
      <c r="M10" s="217"/>
      <c r="N10" s="90">
        <f>IF($M$38=0,0,M10/$M$38)</f>
        <v>0</v>
      </c>
      <c r="O10" s="30"/>
      <c r="P10" s="355" t="str">
        <f>IF(M10&gt;='3. PC %Spend DE Attributed Memb'!J10,"",Lookup!$B$32)</f>
        <v/>
      </c>
      <c r="Q10" s="23"/>
      <c r="R10" s="74">
        <f t="shared" si="3"/>
        <v>0</v>
      </c>
      <c r="S10" s="75">
        <f t="shared" si="4"/>
        <v>0</v>
      </c>
      <c r="T10" s="23"/>
      <c r="U10" s="215"/>
      <c r="V10" s="28">
        <f t="shared" si="5"/>
        <v>0</v>
      </c>
      <c r="W10" s="217"/>
      <c r="X10" s="90">
        <f>IF($W$38=0,0,W10/$W$38)</f>
        <v>0</v>
      </c>
      <c r="Y10" s="30"/>
      <c r="Z10" s="355" t="str">
        <f>IF(W10&gt;='3. PC %Spend DE Attributed Memb'!R10,"",Lookup!$B$32)</f>
        <v/>
      </c>
      <c r="AA10" s="23"/>
      <c r="AB10" s="74">
        <f t="shared" si="6"/>
        <v>0</v>
      </c>
      <c r="AC10" s="75">
        <f t="shared" si="7"/>
        <v>0</v>
      </c>
      <c r="AD10" s="23"/>
    </row>
    <row r="11" spans="1:37" x14ac:dyDescent="0.25">
      <c r="B11" s="23"/>
      <c r="C11" s="76"/>
      <c r="D11" s="30"/>
      <c r="E11" s="29"/>
      <c r="F11" s="91"/>
      <c r="G11" s="30"/>
      <c r="H11" s="224"/>
      <c r="I11" s="23"/>
      <c r="J11" s="23"/>
      <c r="K11" s="76"/>
      <c r="L11" s="30"/>
      <c r="M11" s="29"/>
      <c r="N11" s="91"/>
      <c r="O11" s="30"/>
      <c r="P11" s="224"/>
      <c r="Q11" s="30"/>
      <c r="R11" s="76"/>
      <c r="S11" s="77"/>
      <c r="T11" s="30"/>
      <c r="U11" s="76"/>
      <c r="V11" s="30"/>
      <c r="W11" s="29"/>
      <c r="X11" s="91"/>
      <c r="Y11" s="30"/>
      <c r="Z11" s="224"/>
      <c r="AA11" s="23"/>
      <c r="AB11" s="76"/>
      <c r="AC11" s="77"/>
      <c r="AD11" s="23"/>
    </row>
    <row r="12" spans="1:37" ht="15.6" x14ac:dyDescent="0.3">
      <c r="A12" s="25"/>
      <c r="B12" s="72" t="s">
        <v>495</v>
      </c>
      <c r="C12" s="76"/>
      <c r="D12" s="30"/>
      <c r="E12" s="29"/>
      <c r="F12" s="91"/>
      <c r="G12" s="30"/>
      <c r="H12" s="224"/>
      <c r="I12" s="23"/>
      <c r="J12" s="23"/>
      <c r="K12" s="76"/>
      <c r="L12" s="30"/>
      <c r="M12" s="29"/>
      <c r="N12" s="91"/>
      <c r="O12" s="30"/>
      <c r="P12" s="224"/>
      <c r="Q12" s="23"/>
      <c r="R12" s="78"/>
      <c r="S12" s="79"/>
      <c r="T12" s="23"/>
      <c r="U12" s="76"/>
      <c r="V12" s="30"/>
      <c r="W12" s="29"/>
      <c r="X12" s="91"/>
      <c r="Y12" s="30"/>
      <c r="Z12" s="224"/>
      <c r="AA12" s="23"/>
      <c r="AB12" s="78"/>
      <c r="AC12" s="79"/>
      <c r="AD12" s="23"/>
    </row>
    <row r="13" spans="1:37" x14ac:dyDescent="0.25">
      <c r="A13" s="25"/>
      <c r="B13" s="23"/>
      <c r="C13" s="76"/>
      <c r="D13" s="30"/>
      <c r="E13" s="29"/>
      <c r="F13" s="91"/>
      <c r="G13" s="30"/>
      <c r="H13" s="224"/>
      <c r="I13" s="23"/>
      <c r="J13" s="23"/>
      <c r="K13" s="76"/>
      <c r="L13" s="30"/>
      <c r="M13" s="29"/>
      <c r="N13" s="91"/>
      <c r="O13" s="30"/>
      <c r="P13" s="224"/>
      <c r="Q13" s="23"/>
      <c r="R13" s="78"/>
      <c r="S13" s="79"/>
      <c r="T13" s="23"/>
      <c r="U13" s="76"/>
      <c r="V13" s="30"/>
      <c r="W13" s="29"/>
      <c r="X13" s="91"/>
      <c r="Y13" s="30"/>
      <c r="Z13" s="224"/>
      <c r="AA13" s="23"/>
      <c r="AB13" s="78"/>
      <c r="AC13" s="79"/>
      <c r="AD13" s="23"/>
    </row>
    <row r="14" spans="1:37" ht="15.6" x14ac:dyDescent="0.3">
      <c r="A14" s="25"/>
      <c r="B14" s="23" t="s">
        <v>496</v>
      </c>
      <c r="C14" s="215"/>
      <c r="D14" s="28">
        <f t="shared" ref="D14:D24" si="8">IF($E$38=0,0,C14/$E$38)</f>
        <v>0</v>
      </c>
      <c r="E14" s="217"/>
      <c r="F14" s="90">
        <f t="shared" ref="F14:F24" si="9">IF($E$38=0,0,E14/$E$38)</f>
        <v>0</v>
      </c>
      <c r="G14" s="30"/>
      <c r="H14" s="355" t="str">
        <f>IF(E14&gt;='3. PC %Spend DE Attributed Memb'!E14,"",Lookup!$B$32)</f>
        <v/>
      </c>
      <c r="I14" s="23"/>
      <c r="J14" s="23"/>
      <c r="K14" s="215"/>
      <c r="L14" s="28">
        <f t="shared" ref="L14:L24" si="10">IF($M$38=0,0,K14/$M$38)</f>
        <v>0</v>
      </c>
      <c r="M14" s="217"/>
      <c r="N14" s="90">
        <f t="shared" ref="N14:N23" si="11">IF($M$38=0,0,M14/$M$38)</f>
        <v>0</v>
      </c>
      <c r="O14" s="30"/>
      <c r="P14" s="355" t="str">
        <f>IF(M14&gt;='3. PC %Spend DE Attributed Memb'!J14,"",Lookup!$B$32)</f>
        <v/>
      </c>
      <c r="Q14" s="23"/>
      <c r="R14" s="74">
        <f t="shared" ref="R14:R24" si="12">IF(D14=0,0,L14/D14-1)</f>
        <v>0</v>
      </c>
      <c r="S14" s="75">
        <f t="shared" ref="S14:S24" si="13">IF(F14=0,0,N14/F14-1)</f>
        <v>0</v>
      </c>
      <c r="T14" s="23"/>
      <c r="U14" s="215"/>
      <c r="V14" s="28">
        <f t="shared" ref="V14:V24" si="14">IF($W$38=0,0,U14/$W$38)</f>
        <v>0</v>
      </c>
      <c r="W14" s="217"/>
      <c r="X14" s="90">
        <f t="shared" ref="X14:X23" si="15">IF($W$38=0,0,W14/$W$38)</f>
        <v>0</v>
      </c>
      <c r="Y14" s="30"/>
      <c r="Z14" s="355" t="str">
        <f>IF(W14&gt;='3. PC %Spend DE Attributed Memb'!R14,"",Lookup!$B$32)</f>
        <v/>
      </c>
      <c r="AA14" s="23"/>
      <c r="AB14" s="74">
        <f t="shared" ref="AB14:AB24" si="16">IF(L14=0,0,V14/L14-1)</f>
        <v>0</v>
      </c>
      <c r="AC14" s="75">
        <f t="shared" ref="AC14:AC24" si="17">IF(N14=0,0,X14/N14-1)</f>
        <v>0</v>
      </c>
      <c r="AD14" s="23"/>
    </row>
    <row r="15" spans="1:37" ht="15.6" x14ac:dyDescent="0.3">
      <c r="A15" s="25"/>
      <c r="B15" s="23" t="s">
        <v>497</v>
      </c>
      <c r="C15" s="215"/>
      <c r="D15" s="28">
        <f t="shared" si="8"/>
        <v>0</v>
      </c>
      <c r="E15" s="217"/>
      <c r="F15" s="90">
        <f t="shared" si="9"/>
        <v>0</v>
      </c>
      <c r="G15" s="30"/>
      <c r="H15" s="355" t="str">
        <f>IF(E15&gt;='3. PC %Spend DE Attributed Memb'!E15,"",Lookup!$B$32)</f>
        <v/>
      </c>
      <c r="I15" s="23"/>
      <c r="J15" s="23"/>
      <c r="K15" s="215"/>
      <c r="L15" s="28">
        <f t="shared" si="10"/>
        <v>0</v>
      </c>
      <c r="M15" s="217"/>
      <c r="N15" s="90">
        <f t="shared" si="11"/>
        <v>0</v>
      </c>
      <c r="O15" s="30"/>
      <c r="P15" s="355" t="str">
        <f>IF(M15&gt;='3. PC %Spend DE Attributed Memb'!J15,"",Lookup!$B$32)</f>
        <v/>
      </c>
      <c r="Q15" s="23"/>
      <c r="R15" s="74">
        <f t="shared" si="12"/>
        <v>0</v>
      </c>
      <c r="S15" s="75">
        <f t="shared" si="13"/>
        <v>0</v>
      </c>
      <c r="T15" s="23"/>
      <c r="U15" s="215"/>
      <c r="V15" s="28">
        <f t="shared" si="14"/>
        <v>0</v>
      </c>
      <c r="W15" s="217"/>
      <c r="X15" s="90">
        <f t="shared" si="15"/>
        <v>0</v>
      </c>
      <c r="Y15" s="30"/>
      <c r="Z15" s="355" t="str">
        <f>IF(W15&gt;='3. PC %Spend DE Attributed Memb'!R15,"",Lookup!$B$32)</f>
        <v/>
      </c>
      <c r="AA15" s="23"/>
      <c r="AB15" s="74">
        <f t="shared" si="16"/>
        <v>0</v>
      </c>
      <c r="AC15" s="75">
        <f t="shared" si="17"/>
        <v>0</v>
      </c>
      <c r="AD15" s="23"/>
    </row>
    <row r="16" spans="1:37" ht="15.6" x14ac:dyDescent="0.3">
      <c r="A16" s="25"/>
      <c r="B16" s="23" t="s">
        <v>498</v>
      </c>
      <c r="C16" s="215"/>
      <c r="D16" s="28">
        <f t="shared" si="8"/>
        <v>0</v>
      </c>
      <c r="E16" s="217"/>
      <c r="F16" s="90">
        <f t="shared" si="9"/>
        <v>0</v>
      </c>
      <c r="G16" s="30"/>
      <c r="H16" s="355" t="str">
        <f>IF(E16&gt;='3. PC %Spend DE Attributed Memb'!E16,"",Lookup!$B$32)</f>
        <v/>
      </c>
      <c r="I16" s="23"/>
      <c r="J16" s="23"/>
      <c r="K16" s="215"/>
      <c r="L16" s="28">
        <f t="shared" si="10"/>
        <v>0</v>
      </c>
      <c r="M16" s="217"/>
      <c r="N16" s="90">
        <f t="shared" si="11"/>
        <v>0</v>
      </c>
      <c r="O16" s="30"/>
      <c r="P16" s="355" t="str">
        <f>IF(M16&gt;='3. PC %Spend DE Attributed Memb'!J16,"",Lookup!$B$32)</f>
        <v/>
      </c>
      <c r="Q16" s="23"/>
      <c r="R16" s="74">
        <f t="shared" si="12"/>
        <v>0</v>
      </c>
      <c r="S16" s="75">
        <f t="shared" si="13"/>
        <v>0</v>
      </c>
      <c r="T16" s="23"/>
      <c r="U16" s="215"/>
      <c r="V16" s="28">
        <f t="shared" si="14"/>
        <v>0</v>
      </c>
      <c r="W16" s="217"/>
      <c r="X16" s="90">
        <f t="shared" si="15"/>
        <v>0</v>
      </c>
      <c r="Y16" s="30"/>
      <c r="Z16" s="355" t="str">
        <f>IF(W16&gt;='3. PC %Spend DE Attributed Memb'!R16,"",Lookup!$B$32)</f>
        <v/>
      </c>
      <c r="AA16" s="23"/>
      <c r="AB16" s="74">
        <f t="shared" si="16"/>
        <v>0</v>
      </c>
      <c r="AC16" s="75">
        <f t="shared" si="17"/>
        <v>0</v>
      </c>
      <c r="AD16" s="23"/>
    </row>
    <row r="17" spans="1:30" ht="15.6" x14ac:dyDescent="0.3">
      <c r="A17" s="25"/>
      <c r="B17" s="23" t="s">
        <v>499</v>
      </c>
      <c r="C17" s="215"/>
      <c r="D17" s="28">
        <f t="shared" si="8"/>
        <v>0</v>
      </c>
      <c r="E17" s="217"/>
      <c r="F17" s="90">
        <f t="shared" si="9"/>
        <v>0</v>
      </c>
      <c r="G17" s="30"/>
      <c r="H17" s="355" t="str">
        <f>IF(E17&gt;='3. PC %Spend DE Attributed Memb'!E17,"",Lookup!$B$32)</f>
        <v/>
      </c>
      <c r="I17" s="23"/>
      <c r="J17" s="23"/>
      <c r="K17" s="215"/>
      <c r="L17" s="28">
        <f t="shared" si="10"/>
        <v>0</v>
      </c>
      <c r="M17" s="217"/>
      <c r="N17" s="90">
        <f t="shared" si="11"/>
        <v>0</v>
      </c>
      <c r="O17" s="30"/>
      <c r="P17" s="355" t="str">
        <f>IF(M17&gt;='3. PC %Spend DE Attributed Memb'!J17,"",Lookup!$B$32)</f>
        <v/>
      </c>
      <c r="Q17" s="23"/>
      <c r="R17" s="74">
        <f t="shared" si="12"/>
        <v>0</v>
      </c>
      <c r="S17" s="75">
        <f t="shared" si="13"/>
        <v>0</v>
      </c>
      <c r="T17" s="23"/>
      <c r="U17" s="215"/>
      <c r="V17" s="28">
        <f t="shared" si="14"/>
        <v>0</v>
      </c>
      <c r="W17" s="217"/>
      <c r="X17" s="90">
        <f t="shared" si="15"/>
        <v>0</v>
      </c>
      <c r="Y17" s="30"/>
      <c r="Z17" s="355" t="str">
        <f>IF(W17&gt;='3. PC %Spend DE Attributed Memb'!R17,"",Lookup!$B$32)</f>
        <v/>
      </c>
      <c r="AA17" s="23"/>
      <c r="AB17" s="74">
        <f t="shared" si="16"/>
        <v>0</v>
      </c>
      <c r="AC17" s="75">
        <f t="shared" si="17"/>
        <v>0</v>
      </c>
      <c r="AD17" s="23"/>
    </row>
    <row r="18" spans="1:30" s="31" customFormat="1" ht="15.6" x14ac:dyDescent="0.3">
      <c r="A18" s="25"/>
      <c r="B18" s="23" t="s">
        <v>500</v>
      </c>
      <c r="C18" s="215"/>
      <c r="D18" s="28">
        <f t="shared" si="8"/>
        <v>0</v>
      </c>
      <c r="E18" s="217"/>
      <c r="F18" s="90">
        <f t="shared" si="9"/>
        <v>0</v>
      </c>
      <c r="G18" s="30"/>
      <c r="H18" s="355" t="str">
        <f>IF(E18&gt;='3. PC %Spend DE Attributed Memb'!E18,"",Lookup!$B$32)</f>
        <v/>
      </c>
      <c r="I18" s="23"/>
      <c r="J18" s="23"/>
      <c r="K18" s="215"/>
      <c r="L18" s="28">
        <f t="shared" si="10"/>
        <v>0</v>
      </c>
      <c r="M18" s="217"/>
      <c r="N18" s="90">
        <f t="shared" si="11"/>
        <v>0</v>
      </c>
      <c r="O18" s="30"/>
      <c r="P18" s="355" t="str">
        <f>IF(M18&gt;='3. PC %Spend DE Attributed Memb'!J18,"",Lookup!$B$32)</f>
        <v/>
      </c>
      <c r="Q18" s="23"/>
      <c r="R18" s="74">
        <f t="shared" si="12"/>
        <v>0</v>
      </c>
      <c r="S18" s="75">
        <f t="shared" si="13"/>
        <v>0</v>
      </c>
      <c r="T18" s="23"/>
      <c r="U18" s="215"/>
      <c r="V18" s="28">
        <f t="shared" si="14"/>
        <v>0</v>
      </c>
      <c r="W18" s="217"/>
      <c r="X18" s="90">
        <f t="shared" si="15"/>
        <v>0</v>
      </c>
      <c r="Y18" s="30"/>
      <c r="Z18" s="355" t="str">
        <f>IF(W18&gt;='3. PC %Spend DE Attributed Memb'!R18,"",Lookup!$B$32)</f>
        <v/>
      </c>
      <c r="AA18" s="23"/>
      <c r="AB18" s="74">
        <f t="shared" si="16"/>
        <v>0</v>
      </c>
      <c r="AC18" s="75">
        <f t="shared" si="17"/>
        <v>0</v>
      </c>
      <c r="AD18" s="23"/>
    </row>
    <row r="19" spans="1:30" s="31" customFormat="1" ht="15.6" x14ac:dyDescent="0.3">
      <c r="A19" s="25"/>
      <c r="B19" s="23" t="s">
        <v>501</v>
      </c>
      <c r="C19" s="215"/>
      <c r="D19" s="28">
        <f t="shared" si="8"/>
        <v>0</v>
      </c>
      <c r="E19" s="217"/>
      <c r="F19" s="90">
        <f t="shared" si="9"/>
        <v>0</v>
      </c>
      <c r="G19" s="30"/>
      <c r="H19" s="355" t="str">
        <f>IF(E19&gt;='3. PC %Spend DE Attributed Memb'!E19,"",Lookup!$B$32)</f>
        <v/>
      </c>
      <c r="I19" s="23"/>
      <c r="J19" s="23"/>
      <c r="K19" s="215"/>
      <c r="L19" s="28">
        <f t="shared" si="10"/>
        <v>0</v>
      </c>
      <c r="M19" s="217"/>
      <c r="N19" s="90">
        <f t="shared" si="11"/>
        <v>0</v>
      </c>
      <c r="O19" s="30"/>
      <c r="P19" s="355" t="str">
        <f>IF(M19&gt;='3. PC %Spend DE Attributed Memb'!J19,"",Lookup!$B$32)</f>
        <v/>
      </c>
      <c r="Q19" s="23"/>
      <c r="R19" s="74">
        <f t="shared" si="12"/>
        <v>0</v>
      </c>
      <c r="S19" s="75">
        <f t="shared" si="13"/>
        <v>0</v>
      </c>
      <c r="T19" s="23"/>
      <c r="U19" s="215"/>
      <c r="V19" s="28">
        <f t="shared" si="14"/>
        <v>0</v>
      </c>
      <c r="W19" s="217"/>
      <c r="X19" s="90">
        <f t="shared" si="15"/>
        <v>0</v>
      </c>
      <c r="Y19" s="30"/>
      <c r="Z19" s="355" t="str">
        <f>IF(W19&gt;='3. PC %Spend DE Attributed Memb'!R19,"",Lookup!$B$32)</f>
        <v/>
      </c>
      <c r="AA19" s="23"/>
      <c r="AB19" s="74">
        <f t="shared" si="16"/>
        <v>0</v>
      </c>
      <c r="AC19" s="75">
        <f t="shared" si="17"/>
        <v>0</v>
      </c>
      <c r="AD19" s="23"/>
    </row>
    <row r="20" spans="1:30" ht="15.6" x14ac:dyDescent="0.3">
      <c r="A20" s="25"/>
      <c r="B20" s="23" t="s">
        <v>502</v>
      </c>
      <c r="C20" s="215"/>
      <c r="D20" s="28">
        <f t="shared" si="8"/>
        <v>0</v>
      </c>
      <c r="E20" s="217"/>
      <c r="F20" s="90">
        <f t="shared" si="9"/>
        <v>0</v>
      </c>
      <c r="G20" s="30"/>
      <c r="H20" s="355" t="str">
        <f>IF(E20&gt;='3. PC %Spend DE Attributed Memb'!E20,"",Lookup!$B$32)</f>
        <v/>
      </c>
      <c r="I20" s="23"/>
      <c r="J20" s="23"/>
      <c r="K20" s="215"/>
      <c r="L20" s="28">
        <f t="shared" si="10"/>
        <v>0</v>
      </c>
      <c r="M20" s="217"/>
      <c r="N20" s="90">
        <f t="shared" si="11"/>
        <v>0</v>
      </c>
      <c r="O20" s="30"/>
      <c r="P20" s="355" t="str">
        <f>IF(M20&gt;='3. PC %Spend DE Attributed Memb'!J20,"",Lookup!$B$32)</f>
        <v/>
      </c>
      <c r="Q20" s="23"/>
      <c r="R20" s="74">
        <f t="shared" si="12"/>
        <v>0</v>
      </c>
      <c r="S20" s="75">
        <f t="shared" si="13"/>
        <v>0</v>
      </c>
      <c r="T20" s="23"/>
      <c r="U20" s="215"/>
      <c r="V20" s="28">
        <f t="shared" si="14"/>
        <v>0</v>
      </c>
      <c r="W20" s="217"/>
      <c r="X20" s="90">
        <f t="shared" si="15"/>
        <v>0</v>
      </c>
      <c r="Y20" s="30"/>
      <c r="Z20" s="355" t="str">
        <f>IF(W20&gt;='3. PC %Spend DE Attributed Memb'!R20,"",Lookup!$B$32)</f>
        <v/>
      </c>
      <c r="AA20" s="23"/>
      <c r="AB20" s="74">
        <f t="shared" si="16"/>
        <v>0</v>
      </c>
      <c r="AC20" s="75">
        <f t="shared" si="17"/>
        <v>0</v>
      </c>
      <c r="AD20" s="23"/>
    </row>
    <row r="21" spans="1:30" ht="15.6" x14ac:dyDescent="0.3">
      <c r="A21" s="25"/>
      <c r="B21" s="23" t="s">
        <v>503</v>
      </c>
      <c r="C21" s="215"/>
      <c r="D21" s="28">
        <f t="shared" si="8"/>
        <v>0</v>
      </c>
      <c r="E21" s="217"/>
      <c r="F21" s="90">
        <f t="shared" si="9"/>
        <v>0</v>
      </c>
      <c r="G21" s="30"/>
      <c r="H21" s="355" t="str">
        <f>IF(E21&gt;='3. PC %Spend DE Attributed Memb'!E21,"",Lookup!$B$32)</f>
        <v/>
      </c>
      <c r="I21" s="23"/>
      <c r="J21" s="23"/>
      <c r="K21" s="215"/>
      <c r="L21" s="28">
        <f t="shared" si="10"/>
        <v>0</v>
      </c>
      <c r="M21" s="217"/>
      <c r="N21" s="90">
        <f t="shared" si="11"/>
        <v>0</v>
      </c>
      <c r="O21" s="30"/>
      <c r="P21" s="355" t="str">
        <f>IF(M21&gt;='3. PC %Spend DE Attributed Memb'!J21,"",Lookup!$B$32)</f>
        <v/>
      </c>
      <c r="Q21" s="23"/>
      <c r="R21" s="74">
        <f t="shared" si="12"/>
        <v>0</v>
      </c>
      <c r="S21" s="75">
        <f t="shared" si="13"/>
        <v>0</v>
      </c>
      <c r="T21" s="23"/>
      <c r="U21" s="215"/>
      <c r="V21" s="28">
        <f t="shared" si="14"/>
        <v>0</v>
      </c>
      <c r="W21" s="217"/>
      <c r="X21" s="90">
        <f t="shared" si="15"/>
        <v>0</v>
      </c>
      <c r="Y21" s="30"/>
      <c r="Z21" s="355" t="str">
        <f>IF(W21&gt;='3. PC %Spend DE Attributed Memb'!R21,"",Lookup!$B$32)</f>
        <v/>
      </c>
      <c r="AA21" s="23"/>
      <c r="AB21" s="74">
        <f t="shared" si="16"/>
        <v>0</v>
      </c>
      <c r="AC21" s="75">
        <f t="shared" si="17"/>
        <v>0</v>
      </c>
      <c r="AD21" s="23"/>
    </row>
    <row r="22" spans="1:30" s="34" customFormat="1" ht="15.6" x14ac:dyDescent="0.3">
      <c r="A22" s="32"/>
      <c r="B22" s="23" t="s">
        <v>504</v>
      </c>
      <c r="C22" s="215"/>
      <c r="D22" s="28">
        <f t="shared" si="8"/>
        <v>0</v>
      </c>
      <c r="E22" s="217"/>
      <c r="F22" s="90">
        <f t="shared" si="9"/>
        <v>0</v>
      </c>
      <c r="G22" s="30"/>
      <c r="H22" s="355" t="str">
        <f>IF(E22&gt;='3. PC %Spend DE Attributed Memb'!E22,"",Lookup!$B$32)</f>
        <v/>
      </c>
      <c r="I22" s="33"/>
      <c r="J22" s="33"/>
      <c r="K22" s="215"/>
      <c r="L22" s="28">
        <f t="shared" si="10"/>
        <v>0</v>
      </c>
      <c r="M22" s="217"/>
      <c r="N22" s="90">
        <f t="shared" si="11"/>
        <v>0</v>
      </c>
      <c r="O22" s="30"/>
      <c r="P22" s="355" t="str">
        <f>IF(M22&gt;='3. PC %Spend DE Attributed Memb'!J22,"",Lookup!$B$32)</f>
        <v/>
      </c>
      <c r="Q22" s="33"/>
      <c r="R22" s="74">
        <f t="shared" si="12"/>
        <v>0</v>
      </c>
      <c r="S22" s="75">
        <f t="shared" si="13"/>
        <v>0</v>
      </c>
      <c r="T22" s="33"/>
      <c r="U22" s="215"/>
      <c r="V22" s="28">
        <f t="shared" si="14"/>
        <v>0</v>
      </c>
      <c r="W22" s="217"/>
      <c r="X22" s="90">
        <f t="shared" si="15"/>
        <v>0</v>
      </c>
      <c r="Y22" s="30"/>
      <c r="Z22" s="355" t="str">
        <f>IF(W22&gt;='3. PC %Spend DE Attributed Memb'!R22,"",Lookup!$B$32)</f>
        <v/>
      </c>
      <c r="AA22" s="33"/>
      <c r="AB22" s="74">
        <f t="shared" si="16"/>
        <v>0</v>
      </c>
      <c r="AC22" s="75">
        <f t="shared" si="17"/>
        <v>0</v>
      </c>
      <c r="AD22" s="33"/>
    </row>
    <row r="23" spans="1:30" s="34" customFormat="1" ht="15.6" x14ac:dyDescent="0.3">
      <c r="A23" s="32"/>
      <c r="B23" s="23" t="s">
        <v>505</v>
      </c>
      <c r="C23" s="215"/>
      <c r="D23" s="28">
        <f t="shared" si="8"/>
        <v>0</v>
      </c>
      <c r="E23" s="217"/>
      <c r="F23" s="90">
        <f t="shared" si="9"/>
        <v>0</v>
      </c>
      <c r="G23" s="30"/>
      <c r="H23" s="355" t="str">
        <f>IF(E23&gt;='3. PC %Spend DE Attributed Memb'!E23,"",Lookup!$B$32)</f>
        <v/>
      </c>
      <c r="I23" s="33"/>
      <c r="J23" s="33"/>
      <c r="K23" s="215"/>
      <c r="L23" s="28">
        <f t="shared" si="10"/>
        <v>0</v>
      </c>
      <c r="M23" s="217"/>
      <c r="N23" s="90">
        <f t="shared" si="11"/>
        <v>0</v>
      </c>
      <c r="O23" s="30"/>
      <c r="P23" s="355" t="str">
        <f>IF(M23&gt;='3. PC %Spend DE Attributed Memb'!J23,"",Lookup!$B$32)</f>
        <v/>
      </c>
      <c r="Q23" s="33"/>
      <c r="R23" s="74">
        <f t="shared" si="12"/>
        <v>0</v>
      </c>
      <c r="S23" s="75">
        <f t="shared" si="13"/>
        <v>0</v>
      </c>
      <c r="T23" s="33"/>
      <c r="U23" s="215"/>
      <c r="V23" s="28">
        <f t="shared" si="14"/>
        <v>0</v>
      </c>
      <c r="W23" s="217"/>
      <c r="X23" s="90">
        <f t="shared" si="15"/>
        <v>0</v>
      </c>
      <c r="Y23" s="30"/>
      <c r="Z23" s="355" t="str">
        <f>IF(W23&gt;='3. PC %Spend DE Attributed Memb'!R23,"",Lookup!$B$32)</f>
        <v/>
      </c>
      <c r="AA23" s="33"/>
      <c r="AB23" s="74">
        <f t="shared" si="16"/>
        <v>0</v>
      </c>
      <c r="AC23" s="75">
        <f t="shared" si="17"/>
        <v>0</v>
      </c>
      <c r="AD23" s="33"/>
    </row>
    <row r="24" spans="1:30" ht="15.6" x14ac:dyDescent="0.3">
      <c r="A24" s="25"/>
      <c r="B24" s="72" t="s">
        <v>506</v>
      </c>
      <c r="C24" s="92">
        <f>SUM(C14:C23)</f>
        <v>0</v>
      </c>
      <c r="D24" s="28">
        <f t="shared" si="8"/>
        <v>0</v>
      </c>
      <c r="E24" s="197">
        <f>SUM(E14:E23)</f>
        <v>0</v>
      </c>
      <c r="F24" s="90">
        <f t="shared" si="9"/>
        <v>0</v>
      </c>
      <c r="G24" s="30"/>
      <c r="H24" s="355" t="str">
        <f>IF(E24&gt;='3. PC %Spend DE Attributed Memb'!E24,"",Lookup!$B$32)</f>
        <v/>
      </c>
      <c r="I24" s="23"/>
      <c r="J24" s="23"/>
      <c r="K24" s="92">
        <f>SUM(K14:K23)</f>
        <v>0</v>
      </c>
      <c r="L24" s="28">
        <f t="shared" si="10"/>
        <v>0</v>
      </c>
      <c r="M24" s="197">
        <f>SUM(M14:M23)</f>
        <v>0</v>
      </c>
      <c r="N24" s="90">
        <f>SUM(N14:N17,N18:N23)</f>
        <v>0</v>
      </c>
      <c r="O24" s="30"/>
      <c r="P24" s="355" t="str">
        <f>IF(M24&gt;='3. PC %Spend DE Attributed Memb'!J24,"",Lookup!$B$32)</f>
        <v/>
      </c>
      <c r="Q24" s="23"/>
      <c r="R24" s="74">
        <f t="shared" si="12"/>
        <v>0</v>
      </c>
      <c r="S24" s="75">
        <f t="shared" si="13"/>
        <v>0</v>
      </c>
      <c r="T24" s="23"/>
      <c r="U24" s="92">
        <f>SUM(U14:U23)</f>
        <v>0</v>
      </c>
      <c r="V24" s="28">
        <f t="shared" si="14"/>
        <v>0</v>
      </c>
      <c r="W24" s="197">
        <f>SUM(W14:W23)</f>
        <v>0</v>
      </c>
      <c r="X24" s="90">
        <f>SUM(X14:X17,X18:X23)</f>
        <v>0</v>
      </c>
      <c r="Y24" s="30"/>
      <c r="Z24" s="355" t="str">
        <f>IF(W24&gt;='3. PC %Spend DE Attributed Memb'!R24,"",Lookup!$B$32)</f>
        <v/>
      </c>
      <c r="AA24" s="23"/>
      <c r="AB24" s="74">
        <f t="shared" si="16"/>
        <v>0</v>
      </c>
      <c r="AC24" s="75">
        <f t="shared" si="17"/>
        <v>0</v>
      </c>
      <c r="AD24" s="23"/>
    </row>
    <row r="25" spans="1:30" x14ac:dyDescent="0.25">
      <c r="A25" s="25"/>
      <c r="B25" s="23"/>
      <c r="C25" s="76"/>
      <c r="D25" s="198"/>
      <c r="E25" s="29"/>
      <c r="F25" s="93"/>
      <c r="G25" s="30"/>
      <c r="H25" s="224"/>
      <c r="I25" s="23"/>
      <c r="J25" s="23"/>
      <c r="K25" s="76"/>
      <c r="L25" s="198"/>
      <c r="M25" s="29"/>
      <c r="N25" s="93"/>
      <c r="O25" s="30"/>
      <c r="P25" s="224"/>
      <c r="Q25" s="23"/>
      <c r="R25" s="78"/>
      <c r="S25" s="77"/>
      <c r="T25" s="23"/>
      <c r="U25" s="76"/>
      <c r="V25" s="198"/>
      <c r="W25" s="29"/>
      <c r="X25" s="93"/>
      <c r="Y25" s="30"/>
      <c r="Z25" s="224"/>
      <c r="AA25" s="23"/>
      <c r="AB25" s="78"/>
      <c r="AC25" s="77"/>
      <c r="AD25" s="23"/>
    </row>
    <row r="26" spans="1:30" ht="15.6" x14ac:dyDescent="0.3">
      <c r="B26" s="23" t="s">
        <v>507</v>
      </c>
      <c r="C26" s="215"/>
      <c r="D26" s="28">
        <f t="shared" ref="D26" si="18">IF($E$38=0,0,C26/$E$38)</f>
        <v>0</v>
      </c>
      <c r="E26" s="217"/>
      <c r="F26" s="90">
        <f>IF($E$38=0,0,E26/$E$38)</f>
        <v>0</v>
      </c>
      <c r="G26" s="30"/>
      <c r="H26" s="355" t="str">
        <f>IF(E26&gt;='3. PC %Spend DE Attributed Memb'!E26,"",Lookup!$B$32)</f>
        <v/>
      </c>
      <c r="I26" s="29"/>
      <c r="J26" s="29"/>
      <c r="K26" s="215"/>
      <c r="L26" s="28">
        <f>IF($M$38=0,0,K26/$M$38)</f>
        <v>0</v>
      </c>
      <c r="M26" s="217"/>
      <c r="N26" s="90">
        <f>IF($M$38=0,0,M26/$M$38)</f>
        <v>0</v>
      </c>
      <c r="O26" s="30"/>
      <c r="P26" s="355" t="str">
        <f>IF(M26&gt;='3. PC %Spend DE Attributed Memb'!J26,"",Lookup!$B$32)</f>
        <v/>
      </c>
      <c r="Q26" s="29"/>
      <c r="R26" s="74">
        <f t="shared" ref="R26" si="19">IF(D26=0,0,L26/D26-1)</f>
        <v>0</v>
      </c>
      <c r="S26" s="75">
        <f t="shared" ref="S26" si="20">IF(F26=0,0,N26/F26-1)</f>
        <v>0</v>
      </c>
      <c r="T26" s="29"/>
      <c r="U26" s="215"/>
      <c r="V26" s="28">
        <f>IF($W$38=0,0,U26/$W$38)</f>
        <v>0</v>
      </c>
      <c r="W26" s="217"/>
      <c r="X26" s="90">
        <f>IF($W$38=0,0,W26/$W$38)</f>
        <v>0</v>
      </c>
      <c r="Y26" s="30"/>
      <c r="Z26" s="355" t="str">
        <f>IF(W26&gt;='3. PC %Spend DE Attributed Memb'!R26,"",Lookup!$B$32)</f>
        <v/>
      </c>
      <c r="AA26" s="29"/>
      <c r="AB26" s="74">
        <f t="shared" ref="AB26" si="21">IF(L26=0,0,V26/L26-1)</f>
        <v>0</v>
      </c>
      <c r="AC26" s="75">
        <f t="shared" ref="AC26" si="22">IF(N26=0,0,X26/N26-1)</f>
        <v>0</v>
      </c>
      <c r="AD26" s="29"/>
    </row>
    <row r="27" spans="1:30" x14ac:dyDescent="0.25">
      <c r="B27" s="23"/>
      <c r="C27" s="76"/>
      <c r="D27" s="198"/>
      <c r="E27" s="29"/>
      <c r="F27" s="93"/>
      <c r="G27" s="30"/>
      <c r="H27" s="224"/>
      <c r="I27" s="23"/>
      <c r="J27" s="23"/>
      <c r="K27" s="76"/>
      <c r="L27" s="198"/>
      <c r="M27" s="29"/>
      <c r="N27" s="93"/>
      <c r="O27" s="30"/>
      <c r="P27" s="224"/>
      <c r="Q27" s="23"/>
      <c r="R27" s="78"/>
      <c r="S27" s="77"/>
      <c r="T27" s="23"/>
      <c r="U27" s="76"/>
      <c r="V27" s="198"/>
      <c r="W27" s="29"/>
      <c r="X27" s="93"/>
      <c r="Y27" s="30"/>
      <c r="Z27" s="224"/>
      <c r="AA27" s="23"/>
      <c r="AB27" s="78"/>
      <c r="AC27" s="77"/>
      <c r="AD27" s="29"/>
    </row>
    <row r="28" spans="1:30" ht="16.5" customHeight="1" x14ac:dyDescent="0.3">
      <c r="B28" s="72" t="s">
        <v>508</v>
      </c>
      <c r="C28" s="94">
        <f>C26+C24+SUM(C7:C10)</f>
        <v>0</v>
      </c>
      <c r="D28" s="101">
        <f t="shared" ref="D28" si="23">IF($E$38=0,0,C28/$E$38)</f>
        <v>0</v>
      </c>
      <c r="E28" s="200">
        <f>E26+E24+SUM(E7:E10)</f>
        <v>0</v>
      </c>
      <c r="F28" s="95">
        <f>IF($E$38=0,0,E28/$E$38)</f>
        <v>0</v>
      </c>
      <c r="G28" s="126"/>
      <c r="H28" s="355" t="str">
        <f>IF(E28&gt;='3. PC %Spend DE Attributed Memb'!E28,"",Lookup!$B$32)</f>
        <v/>
      </c>
      <c r="I28" s="39"/>
      <c r="J28" s="39"/>
      <c r="K28" s="94">
        <f>K26+K24+SUM(K7:K10)</f>
        <v>0</v>
      </c>
      <c r="L28" s="101">
        <f>IF($M$38=0,0,K28/$M$38)</f>
        <v>0</v>
      </c>
      <c r="M28" s="200">
        <f>M26+M24+SUM(M7:M10)</f>
        <v>0</v>
      </c>
      <c r="N28" s="95">
        <f>IF($M$38=0,0,M28/$M$38)</f>
        <v>0</v>
      </c>
      <c r="O28" s="126"/>
      <c r="P28" s="355" t="str">
        <f>IF(M28&gt;='3. PC %Spend DE Attributed Memb'!J28,"",Lookup!$B$32)</f>
        <v/>
      </c>
      <c r="Q28" s="39"/>
      <c r="R28" s="80">
        <f t="shared" ref="R28" si="24">IF(D28=0,0,L28/D28-1)</f>
        <v>0</v>
      </c>
      <c r="S28" s="81">
        <f t="shared" ref="S28" si="25">IF(F28=0,0,N28/F28-1)</f>
        <v>0</v>
      </c>
      <c r="T28" s="39"/>
      <c r="U28" s="94">
        <f>U26+U24+SUM(U7:U10)</f>
        <v>0</v>
      </c>
      <c r="V28" s="101">
        <f>IF($W$38=0,0,U28/$W$38)</f>
        <v>0</v>
      </c>
      <c r="W28" s="200">
        <f>W26+W24+SUM(W7:W10)</f>
        <v>0</v>
      </c>
      <c r="X28" s="95">
        <f>IF($W$38=0,0,W28/$W$38)</f>
        <v>0</v>
      </c>
      <c r="Y28" s="126"/>
      <c r="Z28" s="355" t="str">
        <f>IF(W28&gt;='3. PC %Spend DE Attributed Memb'!R28,"",Lookup!$B$32)</f>
        <v/>
      </c>
      <c r="AA28" s="39"/>
      <c r="AB28" s="80">
        <f t="shared" ref="AB28" si="26">IF(L28=0,0,V28/L28-1)</f>
        <v>0</v>
      </c>
      <c r="AC28" s="81">
        <f t="shared" ref="AC28" si="27">IF(N28=0,0,X28/N28-1)</f>
        <v>0</v>
      </c>
      <c r="AD28" s="23"/>
    </row>
    <row r="29" spans="1:30" x14ac:dyDescent="0.25">
      <c r="C29" s="216"/>
      <c r="D29" s="220"/>
      <c r="E29" s="218"/>
      <c r="F29" s="221"/>
      <c r="G29" s="23"/>
      <c r="H29" s="224"/>
      <c r="K29" s="216"/>
      <c r="L29" s="220"/>
      <c r="M29" s="218"/>
      <c r="N29" s="221"/>
      <c r="O29" s="23"/>
      <c r="P29" s="224"/>
      <c r="R29" s="78"/>
      <c r="S29" s="77"/>
      <c r="U29" s="216"/>
      <c r="V29" s="220"/>
      <c r="W29" s="218"/>
      <c r="X29" s="221"/>
      <c r="Y29" s="23"/>
      <c r="Z29" s="224"/>
      <c r="AB29" s="78"/>
      <c r="AC29" s="77"/>
    </row>
    <row r="30" spans="1:30" ht="16.2" thickBot="1" x14ac:dyDescent="0.35">
      <c r="B30" s="72" t="s">
        <v>509</v>
      </c>
      <c r="C30" s="216"/>
      <c r="D30" s="220"/>
      <c r="E30" s="218"/>
      <c r="F30" s="221"/>
      <c r="G30" s="23"/>
      <c r="H30" s="355" t="str">
        <f>IF(E30&gt;='3. PC %Spend DE Attributed Memb'!E30,"",Lookup!$B$32)</f>
        <v/>
      </c>
      <c r="K30" s="216"/>
      <c r="L30" s="220"/>
      <c r="M30" s="218"/>
      <c r="N30" s="221"/>
      <c r="O30" s="23"/>
      <c r="P30" s="355" t="str">
        <f>IF(M30&gt;='3. PC %Spend DE Attributed Memb'!J30,"",Lookup!$B$32)</f>
        <v/>
      </c>
      <c r="R30" s="78"/>
      <c r="S30" s="77"/>
      <c r="U30" s="216"/>
      <c r="V30" s="220"/>
      <c r="W30" s="218"/>
      <c r="X30" s="221"/>
      <c r="Y30" s="23"/>
      <c r="Z30" s="355" t="str">
        <f>IF(W30&gt;='3. PC %Spend DE Attributed Memb'!R30,"",Lookup!$B$32)</f>
        <v/>
      </c>
      <c r="AB30" s="78"/>
      <c r="AC30" s="77"/>
    </row>
    <row r="31" spans="1:30" s="34" customFormat="1" ht="18" thickBot="1" x14ac:dyDescent="0.35">
      <c r="A31" s="33"/>
      <c r="B31" s="23" t="s">
        <v>522</v>
      </c>
      <c r="C31" s="215"/>
      <c r="D31" s="28">
        <f t="shared" ref="D31:D34" si="28">IF($E$38=0,0,C31/$E$38)</f>
        <v>0</v>
      </c>
      <c r="E31" s="217"/>
      <c r="F31" s="90">
        <f t="shared" ref="F31:F34" si="29">IF($E$38=0,0,E31/$E$38)</f>
        <v>0</v>
      </c>
      <c r="G31" s="357" t="str">
        <f>IF(E31&gt;E9,Lookup!$B$33,"")</f>
        <v/>
      </c>
      <c r="H31" s="355" t="str">
        <f>IF(E31&gt;='3. PC %Spend DE Attributed Memb'!E31,"",Lookup!$B$32)</f>
        <v/>
      </c>
      <c r="K31" s="215"/>
      <c r="L31" s="28">
        <f t="shared" ref="L31:L34" si="30">IF($M$38=0,0,K31/$M$38)</f>
        <v>0</v>
      </c>
      <c r="M31" s="217"/>
      <c r="N31" s="90">
        <f>IF($M$38=0,0,M31/$M$38)</f>
        <v>0</v>
      </c>
      <c r="O31" s="357" t="str">
        <f>IF(M31&gt;M9,Lookup!$B$33,"")</f>
        <v/>
      </c>
      <c r="P31" s="355" t="str">
        <f>IF(M31&gt;='3. PC %Spend DE Attributed Memb'!J31,"",Lookup!$B$32)</f>
        <v/>
      </c>
      <c r="R31" s="74">
        <f t="shared" ref="R31:R34" si="31">IF(D31=0,0,L31/D31-1)</f>
        <v>0</v>
      </c>
      <c r="S31" s="75">
        <f t="shared" ref="S31:S34" si="32">IF(F31=0,0,N31/F31-1)</f>
        <v>0</v>
      </c>
      <c r="U31" s="215"/>
      <c r="V31" s="28">
        <f t="shared" ref="V31:V34" si="33">IF($W$38=0,0,U31/$W$38)</f>
        <v>0</v>
      </c>
      <c r="W31" s="217"/>
      <c r="X31" s="90">
        <f>IF($W$38=0,0,W31/$W$38)</f>
        <v>0</v>
      </c>
      <c r="Y31" s="357" t="str">
        <f>IF(W31&gt;W9,Lookup!$B$33,"")</f>
        <v/>
      </c>
      <c r="Z31" s="355" t="str">
        <f>IF(W31&gt;='3. PC %Spend DE Attributed Memb'!R31,"",Lookup!$B$32)</f>
        <v/>
      </c>
      <c r="AB31" s="74">
        <f t="shared" ref="AB31:AB34" si="34">IF(L31=0,0,V31/L31-1)</f>
        <v>0</v>
      </c>
      <c r="AC31" s="75">
        <f t="shared" ref="AC31:AC34" si="35">IF(N31=0,0,X31/N31-1)</f>
        <v>0</v>
      </c>
    </row>
    <row r="32" spans="1:30" s="34" customFormat="1" ht="15.6" x14ac:dyDescent="0.3">
      <c r="A32" s="33"/>
      <c r="B32" s="23" t="s">
        <v>523</v>
      </c>
      <c r="C32" s="215"/>
      <c r="D32" s="28">
        <f t="shared" si="28"/>
        <v>0</v>
      </c>
      <c r="E32" s="217"/>
      <c r="F32" s="90">
        <f t="shared" si="29"/>
        <v>0</v>
      </c>
      <c r="G32" s="30"/>
      <c r="H32" s="355" t="str">
        <f>IF(E32&gt;='3. PC %Spend DE Attributed Memb'!E32,"",Lookup!$B$32)</f>
        <v/>
      </c>
      <c r="K32" s="215"/>
      <c r="L32" s="28">
        <f t="shared" si="30"/>
        <v>0</v>
      </c>
      <c r="M32" s="217"/>
      <c r="N32" s="90">
        <f>IF($M$38=0,0,M32/$M$38)</f>
        <v>0</v>
      </c>
      <c r="O32" s="30"/>
      <c r="P32" s="355" t="str">
        <f>IF(M32&gt;='3. PC %Spend DE Attributed Memb'!J32,"",Lookup!$B$32)</f>
        <v/>
      </c>
      <c r="R32" s="74">
        <f t="shared" si="31"/>
        <v>0</v>
      </c>
      <c r="S32" s="75">
        <f t="shared" si="32"/>
        <v>0</v>
      </c>
      <c r="U32" s="215"/>
      <c r="V32" s="28">
        <f t="shared" si="33"/>
        <v>0</v>
      </c>
      <c r="W32" s="217"/>
      <c r="X32" s="90">
        <f>IF($W$38=0,0,W32/$W$38)</f>
        <v>0</v>
      </c>
      <c r="Y32" s="30"/>
      <c r="Z32" s="355" t="str">
        <f>IF(W32&gt;='3. PC %Spend DE Attributed Memb'!R32,"",Lookup!$B$32)</f>
        <v/>
      </c>
      <c r="AB32" s="74">
        <f t="shared" si="34"/>
        <v>0</v>
      </c>
      <c r="AC32" s="75">
        <f t="shared" si="35"/>
        <v>0</v>
      </c>
    </row>
    <row r="33" spans="1:29" s="34" customFormat="1" ht="15.6" x14ac:dyDescent="0.3">
      <c r="A33" s="33"/>
      <c r="B33" s="23" t="s">
        <v>524</v>
      </c>
      <c r="C33" s="92">
        <f>C14+C16+C18+C20+C22</f>
        <v>0</v>
      </c>
      <c r="D33" s="28">
        <f t="shared" si="28"/>
        <v>0</v>
      </c>
      <c r="E33" s="197">
        <f>E14+E16+E18+E20+E22</f>
        <v>0</v>
      </c>
      <c r="F33" s="90">
        <f t="shared" si="29"/>
        <v>0</v>
      </c>
      <c r="G33" s="30"/>
      <c r="H33" s="355" t="str">
        <f>IF(E33&gt;='3. PC %Spend DE Attributed Memb'!E33,"",Lookup!$B$32)</f>
        <v/>
      </c>
      <c r="K33" s="92">
        <f>K14+K16+K18+K20+K22</f>
        <v>0</v>
      </c>
      <c r="L33" s="28">
        <f t="shared" si="30"/>
        <v>0</v>
      </c>
      <c r="M33" s="197">
        <f>M14+M16+M18+M20+M22</f>
        <v>0</v>
      </c>
      <c r="N33" s="90">
        <f>IF($M$38=0,0,M33/$M$38)</f>
        <v>0</v>
      </c>
      <c r="O33" s="30"/>
      <c r="P33" s="355" t="str">
        <f>IF(M33&gt;='3. PC %Spend DE Attributed Memb'!J33,"",Lookup!$B$32)</f>
        <v/>
      </c>
      <c r="R33" s="74">
        <f t="shared" si="31"/>
        <v>0</v>
      </c>
      <c r="S33" s="75">
        <f t="shared" si="32"/>
        <v>0</v>
      </c>
      <c r="U33" s="92">
        <f>U14+U16+U18+U20+U22</f>
        <v>0</v>
      </c>
      <c r="V33" s="28">
        <f t="shared" si="33"/>
        <v>0</v>
      </c>
      <c r="W33" s="197">
        <f>W14+W16+W18+W20+W22</f>
        <v>0</v>
      </c>
      <c r="X33" s="90">
        <f>IF($W$38=0,0,W33/$W$38)</f>
        <v>0</v>
      </c>
      <c r="Y33" s="30"/>
      <c r="Z33" s="355" t="str">
        <f>IF(W33&gt;='3. PC %Spend DE Attributed Memb'!R33,"",Lookup!$B$32)</f>
        <v/>
      </c>
      <c r="AB33" s="74">
        <f t="shared" si="34"/>
        <v>0</v>
      </c>
      <c r="AC33" s="75">
        <f t="shared" si="35"/>
        <v>0</v>
      </c>
    </row>
    <row r="34" spans="1:29" s="34" customFormat="1" ht="16.2" thickBot="1" x14ac:dyDescent="0.35">
      <c r="A34" s="33"/>
      <c r="B34" s="39" t="s">
        <v>513</v>
      </c>
      <c r="C34" s="98">
        <f>SUM(C31:C33)</f>
        <v>0</v>
      </c>
      <c r="D34" s="102">
        <f t="shared" si="28"/>
        <v>0</v>
      </c>
      <c r="E34" s="219">
        <f>SUM(E31:E33)</f>
        <v>0</v>
      </c>
      <c r="F34" s="103">
        <f t="shared" si="29"/>
        <v>0</v>
      </c>
      <c r="G34" s="126"/>
      <c r="H34" s="356" t="str">
        <f>IF(E34&gt;='3. PC %Spend DE Attributed Memb'!E34,"",Lookup!$B$32)</f>
        <v/>
      </c>
      <c r="K34" s="98">
        <f>SUM(K31:K33)</f>
        <v>0</v>
      </c>
      <c r="L34" s="102">
        <f t="shared" si="30"/>
        <v>0</v>
      </c>
      <c r="M34" s="219">
        <f>SUM(M31:M33)</f>
        <v>0</v>
      </c>
      <c r="N34" s="103">
        <f>IF($M$38=0,0,M34/$M$38)</f>
        <v>0</v>
      </c>
      <c r="O34" s="126"/>
      <c r="P34" s="356" t="str">
        <f>IF(M34&gt;='3. PC %Spend DE Attributed Memb'!J34,"",Lookup!$B$32)</f>
        <v/>
      </c>
      <c r="R34" s="82">
        <f t="shared" si="31"/>
        <v>0</v>
      </c>
      <c r="S34" s="83">
        <f t="shared" si="32"/>
        <v>0</v>
      </c>
      <c r="U34" s="98">
        <f>SUM(U31:U33)</f>
        <v>0</v>
      </c>
      <c r="V34" s="102">
        <f t="shared" si="33"/>
        <v>0</v>
      </c>
      <c r="W34" s="219">
        <f>SUM(W31:W33)</f>
        <v>0</v>
      </c>
      <c r="X34" s="103">
        <f>IF($W$38=0,0,W34/$W$38)</f>
        <v>0</v>
      </c>
      <c r="Y34" s="126"/>
      <c r="Z34" s="356" t="str">
        <f>IF(W34&gt;='3. PC %Spend DE Attributed Memb'!R34,"",Lookup!$B$32)</f>
        <v/>
      </c>
      <c r="AB34" s="82">
        <f t="shared" si="34"/>
        <v>0</v>
      </c>
      <c r="AC34" s="83">
        <f t="shared" si="35"/>
        <v>0</v>
      </c>
    </row>
    <row r="35" spans="1:29" s="34" customFormat="1" ht="16.2" thickBot="1" x14ac:dyDescent="0.35">
      <c r="A35" s="33"/>
      <c r="B35" s="23"/>
      <c r="C35" s="21"/>
      <c r="D35" s="23"/>
      <c r="E35" s="21"/>
      <c r="F35" s="23"/>
      <c r="G35" s="23"/>
      <c r="H35" s="23"/>
      <c r="I35" s="21"/>
      <c r="J35" s="21"/>
      <c r="K35" s="21"/>
      <c r="L35" s="23"/>
      <c r="M35" s="21"/>
      <c r="N35" s="23"/>
      <c r="O35" s="21"/>
      <c r="P35" s="23"/>
      <c r="Q35" s="21"/>
      <c r="R35" s="85"/>
      <c r="S35" s="85"/>
      <c r="T35" s="21"/>
      <c r="U35" s="21"/>
      <c r="V35" s="23"/>
      <c r="W35" s="21"/>
      <c r="X35" s="23"/>
      <c r="Y35" s="21"/>
      <c r="Z35" s="23"/>
      <c r="AA35" s="21"/>
      <c r="AB35" s="85"/>
      <c r="AC35" s="85"/>
    </row>
    <row r="36" spans="1:29" s="34" customFormat="1" ht="21.6" thickBot="1" x14ac:dyDescent="0.45">
      <c r="A36" s="33"/>
      <c r="B36" s="24" t="s">
        <v>514</v>
      </c>
      <c r="C36" s="35"/>
      <c r="D36" s="23"/>
      <c r="E36" s="35"/>
      <c r="F36" s="84">
        <f>IFERROR((F34/(F28-F26)),0)</f>
        <v>0</v>
      </c>
      <c r="G36" s="127"/>
      <c r="K36" s="35"/>
      <c r="L36" s="23"/>
      <c r="M36" s="35"/>
      <c r="N36" s="84">
        <f>IFERROR((N34/(N28-N26)),0)</f>
        <v>0</v>
      </c>
      <c r="R36" s="85"/>
      <c r="S36" s="85"/>
      <c r="U36" s="35"/>
      <c r="V36" s="44"/>
      <c r="W36" s="73"/>
      <c r="X36" s="84">
        <f>IFERROR((X34/(X28-X26)),0)</f>
        <v>0</v>
      </c>
      <c r="AB36" s="85"/>
      <c r="AC36" s="85"/>
    </row>
    <row r="37" spans="1:29" s="34" customFormat="1" x14ac:dyDescent="0.25">
      <c r="A37" s="33"/>
      <c r="B37" s="23"/>
      <c r="C37" s="21"/>
      <c r="D37" s="23"/>
      <c r="E37" s="21"/>
      <c r="F37" s="23"/>
      <c r="G37" s="23"/>
      <c r="H37" s="23"/>
      <c r="I37" s="21"/>
      <c r="J37" s="21"/>
      <c r="K37" s="21"/>
      <c r="L37" s="23"/>
      <c r="M37" s="21"/>
      <c r="N37" s="23"/>
      <c r="O37" s="21"/>
      <c r="P37" s="21"/>
      <c r="Q37" s="21"/>
      <c r="R37" s="44"/>
      <c r="S37" s="44"/>
      <c r="T37" s="21"/>
      <c r="U37" s="21"/>
      <c r="V37" s="23"/>
      <c r="W37" s="21"/>
      <c r="X37" s="23"/>
      <c r="Y37" s="21"/>
      <c r="Z37" s="21"/>
      <c r="AA37" s="21"/>
      <c r="AB37" s="29"/>
      <c r="AC37" s="29"/>
    </row>
    <row r="38" spans="1:29" ht="17.399999999999999" x14ac:dyDescent="0.3">
      <c r="A38" s="22"/>
      <c r="B38" s="23" t="s">
        <v>515</v>
      </c>
      <c r="E38" s="134"/>
      <c r="F38" s="105"/>
      <c r="G38" s="128"/>
      <c r="H38" s="128"/>
      <c r="I38" s="86"/>
      <c r="J38" s="86"/>
      <c r="K38" s="86"/>
      <c r="L38" s="86"/>
      <c r="M38" s="134"/>
      <c r="N38" s="105"/>
      <c r="O38" s="86"/>
      <c r="P38" s="86"/>
      <c r="Q38" s="86"/>
      <c r="R38" s="86"/>
      <c r="S38" s="86"/>
      <c r="T38" s="86"/>
      <c r="U38" s="86"/>
      <c r="V38" s="86"/>
      <c r="W38" s="134"/>
      <c r="X38" s="36"/>
    </row>
    <row r="39" spans="1:29" ht="18" thickBot="1" x14ac:dyDescent="0.35">
      <c r="A39" s="22"/>
      <c r="B39" s="23"/>
      <c r="E39" s="37"/>
      <c r="F39" s="37"/>
      <c r="G39" s="37"/>
      <c r="H39" s="37"/>
      <c r="M39" s="37"/>
      <c r="N39" s="37"/>
      <c r="W39" s="37"/>
      <c r="X39" s="37"/>
    </row>
    <row r="40" spans="1:29" ht="18" thickBot="1" x14ac:dyDescent="0.35">
      <c r="B40" s="38"/>
      <c r="C40" s="386" t="s">
        <v>516</v>
      </c>
      <c r="D40" s="387"/>
      <c r="E40" s="387"/>
      <c r="F40" s="387"/>
      <c r="G40" s="387"/>
      <c r="H40" s="387"/>
      <c r="I40" s="387"/>
      <c r="J40" s="387"/>
      <c r="K40" s="387"/>
      <c r="L40" s="387"/>
      <c r="M40" s="387"/>
      <c r="N40" s="387"/>
      <c r="O40" s="387"/>
      <c r="P40" s="388"/>
      <c r="Q40" s="39"/>
      <c r="R40" s="39"/>
      <c r="S40" s="39"/>
      <c r="T40" s="39"/>
      <c r="U40" s="39"/>
      <c r="V40" s="39"/>
      <c r="W40" s="39"/>
      <c r="X40" s="39"/>
      <c r="Y40" s="39"/>
      <c r="Z40" s="39"/>
      <c r="AA40" s="39"/>
      <c r="AB40" s="39"/>
      <c r="AC40" s="39"/>
    </row>
    <row r="41" spans="1:29" ht="15.6" thickBot="1" x14ac:dyDescent="0.3">
      <c r="B41" s="38"/>
    </row>
    <row r="42" spans="1:29" ht="16.2" thickBot="1" x14ac:dyDescent="0.35">
      <c r="B42" s="23"/>
      <c r="C42" s="389" t="s">
        <v>686</v>
      </c>
      <c r="D42" s="390"/>
      <c r="E42" s="391"/>
      <c r="F42" s="58"/>
      <c r="G42" s="58"/>
      <c r="H42" s="55" t="s">
        <v>688</v>
      </c>
      <c r="I42" s="23"/>
      <c r="J42" s="23"/>
      <c r="K42" s="389" t="s">
        <v>941</v>
      </c>
      <c r="L42" s="390"/>
      <c r="M42" s="391"/>
      <c r="P42" s="55" t="s">
        <v>942</v>
      </c>
    </row>
    <row r="43" spans="1:29" ht="78.599999999999994" thickBot="1" x14ac:dyDescent="0.35">
      <c r="B43" s="23"/>
      <c r="C43" s="124" t="s">
        <v>485</v>
      </c>
      <c r="D43" s="41" t="s">
        <v>486</v>
      </c>
      <c r="E43" s="125" t="s">
        <v>519</v>
      </c>
      <c r="F43" s="25"/>
      <c r="G43" s="25"/>
      <c r="H43" s="122" t="s">
        <v>527</v>
      </c>
      <c r="I43" s="23"/>
      <c r="J43" s="23"/>
      <c r="K43" s="124" t="s">
        <v>485</v>
      </c>
      <c r="L43" s="41" t="s">
        <v>486</v>
      </c>
      <c r="M43" s="125" t="s">
        <v>687</v>
      </c>
      <c r="P43" s="122" t="s">
        <v>527</v>
      </c>
    </row>
    <row r="44" spans="1:29" ht="15.6" x14ac:dyDescent="0.3">
      <c r="B44" s="23" t="s">
        <v>490</v>
      </c>
      <c r="C44" s="92">
        <f>IF($C$75=0,0,D44*$C$75)</f>
        <v>0</v>
      </c>
      <c r="D44" s="223"/>
      <c r="E44" s="225">
        <f>IF(X7=0,0,+D44/X7-1)</f>
        <v>0</v>
      </c>
      <c r="F44" s="23"/>
      <c r="G44" s="30"/>
      <c r="H44" s="358" t="str">
        <f>IF(C44&gt;='3. PC %Spend DE Attributed Memb'!C44,"",Lookup!$B$32)</f>
        <v/>
      </c>
      <c r="I44" s="23"/>
      <c r="J44" s="23"/>
      <c r="K44" s="92">
        <f>IF($K$75=0,0,L44*$K$75)</f>
        <v>0</v>
      </c>
      <c r="L44" s="223"/>
      <c r="M44" s="225">
        <f>IF(D44=0,0,+L44/D44-1)</f>
        <v>0</v>
      </c>
      <c r="O44" s="30"/>
      <c r="P44" s="358" t="str">
        <f>IF(K44&gt;='3. PC %Spend DE Attributed Memb'!H44,"",Lookup!$B$32)</f>
        <v/>
      </c>
    </row>
    <row r="45" spans="1:29" ht="15.6" x14ac:dyDescent="0.3">
      <c r="B45" s="23" t="s">
        <v>492</v>
      </c>
      <c r="C45" s="92">
        <f>IF($C$75=0,0,D45*$C$75)</f>
        <v>0</v>
      </c>
      <c r="D45" s="223"/>
      <c r="E45" s="225">
        <f>IF(X8=0,0,+D45/X8-1)</f>
        <v>0</v>
      </c>
      <c r="F45" s="23"/>
      <c r="G45" s="30"/>
      <c r="H45" s="355" t="str">
        <f>IF(C45&gt;='3. PC %Spend DE Attributed Memb'!C45,"",Lookup!$B$32)</f>
        <v/>
      </c>
      <c r="I45" s="23"/>
      <c r="J45" s="23"/>
      <c r="K45" s="92">
        <f t="shared" ref="K45:K47" si="36">IF($K$75=0,0,L45*$K$75)</f>
        <v>0</v>
      </c>
      <c r="L45" s="223"/>
      <c r="M45" s="225">
        <f t="shared" ref="M45:M47" si="37">IF(D45=0,0,+L45/D45-1)</f>
        <v>0</v>
      </c>
      <c r="O45" s="30"/>
      <c r="P45" s="355" t="str">
        <f>IF(K45&gt;='3. PC %Spend DE Attributed Memb'!H45,"",Lookup!$B$32)</f>
        <v/>
      </c>
    </row>
    <row r="46" spans="1:29" ht="15.6" x14ac:dyDescent="0.3">
      <c r="B46" s="23" t="s">
        <v>493</v>
      </c>
      <c r="C46" s="92">
        <f>IF($C$75=0,0,D46*$C$75)</f>
        <v>0</v>
      </c>
      <c r="D46" s="223"/>
      <c r="E46" s="225">
        <f>IF(X9=0,0,+D46/X9-1)</f>
        <v>0</v>
      </c>
      <c r="F46" s="23"/>
      <c r="G46" s="30"/>
      <c r="H46" s="355" t="str">
        <f>IF(C46&gt;='3. PC %Spend DE Attributed Memb'!C46,"",Lookup!$B$32)</f>
        <v/>
      </c>
      <c r="I46" s="23"/>
      <c r="J46" s="23"/>
      <c r="K46" s="92">
        <f t="shared" si="36"/>
        <v>0</v>
      </c>
      <c r="L46" s="223"/>
      <c r="M46" s="225">
        <f t="shared" si="37"/>
        <v>0</v>
      </c>
      <c r="O46" s="30"/>
      <c r="P46" s="355" t="str">
        <f>IF(K46&gt;='3. PC %Spend DE Attributed Memb'!H46,"",Lookup!$B$32)</f>
        <v/>
      </c>
    </row>
    <row r="47" spans="1:29" ht="15.6" x14ac:dyDescent="0.3">
      <c r="B47" s="23" t="s">
        <v>494</v>
      </c>
      <c r="C47" s="92">
        <f>IF($C$75=0,0,D47*$C$75)</f>
        <v>0</v>
      </c>
      <c r="D47" s="223"/>
      <c r="E47" s="225">
        <f>IF(X10=0,0,+D47/X10-1)</f>
        <v>0</v>
      </c>
      <c r="F47" s="23"/>
      <c r="G47" s="30"/>
      <c r="H47" s="355" t="str">
        <f>IF(C47&gt;='3. PC %Spend DE Attributed Memb'!C47,"",Lookup!$B$32)</f>
        <v/>
      </c>
      <c r="I47" s="23"/>
      <c r="J47" s="23"/>
      <c r="K47" s="92">
        <f t="shared" si="36"/>
        <v>0</v>
      </c>
      <c r="L47" s="223"/>
      <c r="M47" s="225">
        <f t="shared" si="37"/>
        <v>0</v>
      </c>
      <c r="O47" s="30"/>
      <c r="P47" s="355" t="str">
        <f>IF(K47&gt;='3. PC %Spend DE Attributed Memb'!H47,"",Lookup!$B$32)</f>
        <v/>
      </c>
    </row>
    <row r="48" spans="1:29" x14ac:dyDescent="0.25">
      <c r="B48" s="23"/>
      <c r="C48" s="76"/>
      <c r="D48" s="30"/>
      <c r="E48" s="226"/>
      <c r="F48" s="23"/>
      <c r="G48" s="30"/>
      <c r="H48" s="224"/>
      <c r="I48" s="23"/>
      <c r="J48" s="23"/>
      <c r="K48" s="76"/>
      <c r="L48" s="30"/>
      <c r="M48" s="226"/>
      <c r="O48" s="30"/>
      <c r="P48" s="224"/>
    </row>
    <row r="49" spans="2:16" ht="15.6" x14ac:dyDescent="0.3">
      <c r="B49" s="72" t="s">
        <v>495</v>
      </c>
      <c r="C49" s="76"/>
      <c r="D49" s="30"/>
      <c r="E49" s="226"/>
      <c r="F49" s="23"/>
      <c r="G49" s="30"/>
      <c r="H49" s="224"/>
      <c r="I49" s="23"/>
      <c r="J49" s="23"/>
      <c r="K49" s="76"/>
      <c r="L49" s="30"/>
      <c r="M49" s="226"/>
      <c r="O49" s="30"/>
      <c r="P49" s="224"/>
    </row>
    <row r="50" spans="2:16" x14ac:dyDescent="0.25">
      <c r="B50" s="23"/>
      <c r="C50" s="76"/>
      <c r="D50" s="30"/>
      <c r="E50" s="226"/>
      <c r="F50" s="23"/>
      <c r="G50" s="30"/>
      <c r="H50" s="224"/>
      <c r="I50" s="23"/>
      <c r="J50" s="23"/>
      <c r="K50" s="76"/>
      <c r="L50" s="30"/>
      <c r="M50" s="226"/>
      <c r="O50" s="30"/>
      <c r="P50" s="224"/>
    </row>
    <row r="51" spans="2:16" ht="15.6" x14ac:dyDescent="0.3">
      <c r="B51" s="23" t="s">
        <v>496</v>
      </c>
      <c r="C51" s="92">
        <f t="shared" ref="C51:C61" si="38">IF($C$75=0,0,D51*$C$75)</f>
        <v>0</v>
      </c>
      <c r="D51" s="223"/>
      <c r="E51" s="225">
        <f t="shared" ref="E51:E65" si="39">IF(X14=0,0,+D51/X14-1)</f>
        <v>0</v>
      </c>
      <c r="F51" s="23"/>
      <c r="G51" s="30"/>
      <c r="H51" s="355" t="str">
        <f>IF(C51&gt;='3. PC %Spend DE Attributed Memb'!C51,"",Lookup!$B$32)</f>
        <v/>
      </c>
      <c r="I51" s="23"/>
      <c r="J51" s="23"/>
      <c r="K51" s="92">
        <f t="shared" ref="K51:K65" si="40">IF($K$75=0,0,L51*$K$75)</f>
        <v>0</v>
      </c>
      <c r="L51" s="223"/>
      <c r="M51" s="225">
        <f t="shared" ref="M51:M61" si="41">IF(D51=0,0,+L51/D51-1)</f>
        <v>0</v>
      </c>
      <c r="O51" s="30"/>
      <c r="P51" s="355" t="str">
        <f>IF(K51&gt;='3. PC %Spend DE Attributed Memb'!H51,"",Lookup!$B$32)</f>
        <v/>
      </c>
    </row>
    <row r="52" spans="2:16" ht="15.6" x14ac:dyDescent="0.3">
      <c r="B52" s="23" t="s">
        <v>497</v>
      </c>
      <c r="C52" s="92">
        <f t="shared" si="38"/>
        <v>0</v>
      </c>
      <c r="D52" s="223"/>
      <c r="E52" s="225">
        <f t="shared" si="39"/>
        <v>0</v>
      </c>
      <c r="F52" s="23"/>
      <c r="G52" s="30"/>
      <c r="H52" s="355" t="str">
        <f>IF(C52&gt;='3. PC %Spend DE Attributed Memb'!C52,"",Lookup!$B$32)</f>
        <v/>
      </c>
      <c r="I52" s="23"/>
      <c r="J52" s="23"/>
      <c r="K52" s="92">
        <f t="shared" si="40"/>
        <v>0</v>
      </c>
      <c r="L52" s="223"/>
      <c r="M52" s="225">
        <f t="shared" si="41"/>
        <v>0</v>
      </c>
      <c r="O52" s="30"/>
      <c r="P52" s="355" t="str">
        <f>IF(K52&gt;='3. PC %Spend DE Attributed Memb'!H52,"",Lookup!$B$32)</f>
        <v/>
      </c>
    </row>
    <row r="53" spans="2:16" ht="15.6" x14ac:dyDescent="0.3">
      <c r="B53" s="23" t="s">
        <v>498</v>
      </c>
      <c r="C53" s="92">
        <f t="shared" si="38"/>
        <v>0</v>
      </c>
      <c r="D53" s="223"/>
      <c r="E53" s="225">
        <f t="shared" si="39"/>
        <v>0</v>
      </c>
      <c r="F53" s="23"/>
      <c r="G53" s="30"/>
      <c r="H53" s="355" t="str">
        <f>IF(C53&gt;='3. PC %Spend DE Attributed Memb'!C53,"",Lookup!$B$32)</f>
        <v/>
      </c>
      <c r="I53" s="23"/>
      <c r="J53" s="23"/>
      <c r="K53" s="92">
        <f t="shared" si="40"/>
        <v>0</v>
      </c>
      <c r="L53" s="223"/>
      <c r="M53" s="225">
        <f t="shared" si="41"/>
        <v>0</v>
      </c>
      <c r="O53" s="30"/>
      <c r="P53" s="355" t="str">
        <f>IF(K53&gt;='3. PC %Spend DE Attributed Memb'!H53,"",Lookup!$B$32)</f>
        <v/>
      </c>
    </row>
    <row r="54" spans="2:16" ht="15.6" x14ac:dyDescent="0.3">
      <c r="B54" s="23" t="s">
        <v>499</v>
      </c>
      <c r="C54" s="92">
        <f t="shared" si="38"/>
        <v>0</v>
      </c>
      <c r="D54" s="223"/>
      <c r="E54" s="225">
        <f t="shared" si="39"/>
        <v>0</v>
      </c>
      <c r="F54" s="23"/>
      <c r="G54" s="30"/>
      <c r="H54" s="355" t="str">
        <f>IF(C54&gt;='3. PC %Spend DE Attributed Memb'!C54,"",Lookup!$B$32)</f>
        <v/>
      </c>
      <c r="I54" s="23"/>
      <c r="J54" s="23"/>
      <c r="K54" s="92">
        <f t="shared" si="40"/>
        <v>0</v>
      </c>
      <c r="L54" s="223"/>
      <c r="M54" s="225">
        <f t="shared" si="41"/>
        <v>0</v>
      </c>
      <c r="O54" s="30"/>
      <c r="P54" s="355" t="str">
        <f>IF(K54&gt;='3. PC %Spend DE Attributed Memb'!H54,"",Lookup!$B$32)</f>
        <v/>
      </c>
    </row>
    <row r="55" spans="2:16" ht="15.6" x14ac:dyDescent="0.3">
      <c r="B55" s="23" t="s">
        <v>500</v>
      </c>
      <c r="C55" s="92">
        <f t="shared" si="38"/>
        <v>0</v>
      </c>
      <c r="D55" s="223"/>
      <c r="E55" s="225">
        <f t="shared" si="39"/>
        <v>0</v>
      </c>
      <c r="F55" s="23"/>
      <c r="G55" s="30"/>
      <c r="H55" s="355" t="str">
        <f>IF(C55&gt;='3. PC %Spend DE Attributed Memb'!C55,"",Lookup!$B$32)</f>
        <v/>
      </c>
      <c r="I55" s="23"/>
      <c r="J55" s="23"/>
      <c r="K55" s="92">
        <f t="shared" si="40"/>
        <v>0</v>
      </c>
      <c r="L55" s="223"/>
      <c r="M55" s="225">
        <f t="shared" si="41"/>
        <v>0</v>
      </c>
      <c r="O55" s="30"/>
      <c r="P55" s="355" t="str">
        <f>IF(K55&gt;='3. PC %Spend DE Attributed Memb'!H55,"",Lookup!$B$32)</f>
        <v/>
      </c>
    </row>
    <row r="56" spans="2:16" ht="15.6" x14ac:dyDescent="0.3">
      <c r="B56" s="23" t="s">
        <v>501</v>
      </c>
      <c r="C56" s="92">
        <f t="shared" si="38"/>
        <v>0</v>
      </c>
      <c r="D56" s="223"/>
      <c r="E56" s="225">
        <f t="shared" si="39"/>
        <v>0</v>
      </c>
      <c r="F56" s="23"/>
      <c r="G56" s="30"/>
      <c r="H56" s="355" t="str">
        <f>IF(C56&gt;='3. PC %Spend DE Attributed Memb'!C56,"",Lookup!$B$32)</f>
        <v/>
      </c>
      <c r="I56" s="23"/>
      <c r="J56" s="23"/>
      <c r="K56" s="92">
        <f t="shared" si="40"/>
        <v>0</v>
      </c>
      <c r="L56" s="223"/>
      <c r="M56" s="225">
        <f t="shared" si="41"/>
        <v>0</v>
      </c>
      <c r="O56" s="30"/>
      <c r="P56" s="355" t="str">
        <f>IF(K56&gt;='3. PC %Spend DE Attributed Memb'!H56,"",Lookup!$B$32)</f>
        <v/>
      </c>
    </row>
    <row r="57" spans="2:16" ht="15.6" x14ac:dyDescent="0.3">
      <c r="B57" s="23" t="s">
        <v>502</v>
      </c>
      <c r="C57" s="92">
        <f t="shared" si="38"/>
        <v>0</v>
      </c>
      <c r="D57" s="223"/>
      <c r="E57" s="225">
        <f t="shared" si="39"/>
        <v>0</v>
      </c>
      <c r="F57" s="23"/>
      <c r="G57" s="30"/>
      <c r="H57" s="355" t="str">
        <f>IF(C57&gt;='3. PC %Spend DE Attributed Memb'!C57,"",Lookup!$B$32)</f>
        <v/>
      </c>
      <c r="I57" s="23"/>
      <c r="J57" s="23"/>
      <c r="K57" s="92">
        <f t="shared" si="40"/>
        <v>0</v>
      </c>
      <c r="L57" s="223"/>
      <c r="M57" s="225">
        <f t="shared" si="41"/>
        <v>0</v>
      </c>
      <c r="O57" s="30"/>
      <c r="P57" s="355" t="str">
        <f>IF(K57&gt;='3. PC %Spend DE Attributed Memb'!H57,"",Lookup!$B$32)</f>
        <v/>
      </c>
    </row>
    <row r="58" spans="2:16" ht="15.6" x14ac:dyDescent="0.3">
      <c r="B58" s="23" t="s">
        <v>503</v>
      </c>
      <c r="C58" s="92">
        <f t="shared" si="38"/>
        <v>0</v>
      </c>
      <c r="D58" s="223"/>
      <c r="E58" s="225">
        <f t="shared" si="39"/>
        <v>0</v>
      </c>
      <c r="F58" s="23"/>
      <c r="G58" s="30"/>
      <c r="H58" s="355" t="str">
        <f>IF(C58&gt;='3. PC %Spend DE Attributed Memb'!C58,"",Lookup!$B$32)</f>
        <v/>
      </c>
      <c r="I58" s="23"/>
      <c r="J58" s="23"/>
      <c r="K58" s="92">
        <f t="shared" si="40"/>
        <v>0</v>
      </c>
      <c r="L58" s="223"/>
      <c r="M58" s="225">
        <f t="shared" si="41"/>
        <v>0</v>
      </c>
      <c r="O58" s="30"/>
      <c r="P58" s="355" t="str">
        <f>IF(K58&gt;='3. PC %Spend DE Attributed Memb'!H58,"",Lookup!$B$32)</f>
        <v/>
      </c>
    </row>
    <row r="59" spans="2:16" ht="15.6" x14ac:dyDescent="0.3">
      <c r="B59" s="23" t="s">
        <v>504</v>
      </c>
      <c r="C59" s="92">
        <f t="shared" si="38"/>
        <v>0</v>
      </c>
      <c r="D59" s="223"/>
      <c r="E59" s="225">
        <f t="shared" si="39"/>
        <v>0</v>
      </c>
      <c r="F59" s="23"/>
      <c r="G59" s="30"/>
      <c r="H59" s="355" t="str">
        <f>IF(C59&gt;='3. PC %Spend DE Attributed Memb'!C59,"",Lookup!$B$32)</f>
        <v/>
      </c>
      <c r="I59" s="23"/>
      <c r="J59" s="23"/>
      <c r="K59" s="92">
        <f t="shared" si="40"/>
        <v>0</v>
      </c>
      <c r="L59" s="223"/>
      <c r="M59" s="225">
        <f t="shared" si="41"/>
        <v>0</v>
      </c>
      <c r="O59" s="30"/>
      <c r="P59" s="355" t="str">
        <f>IF(K59&gt;='3. PC %Spend DE Attributed Memb'!H59,"",Lookup!$B$32)</f>
        <v/>
      </c>
    </row>
    <row r="60" spans="2:16" ht="15.6" x14ac:dyDescent="0.3">
      <c r="B60" s="23" t="s">
        <v>505</v>
      </c>
      <c r="C60" s="92">
        <f t="shared" si="38"/>
        <v>0</v>
      </c>
      <c r="D60" s="223"/>
      <c r="E60" s="225">
        <f t="shared" si="39"/>
        <v>0</v>
      </c>
      <c r="F60" s="23"/>
      <c r="G60" s="30"/>
      <c r="H60" s="355" t="str">
        <f>IF(C60&gt;='3. PC %Spend DE Attributed Memb'!C60,"",Lookup!$B$32)</f>
        <v/>
      </c>
      <c r="I60" s="23"/>
      <c r="J60" s="23"/>
      <c r="K60" s="92">
        <f t="shared" si="40"/>
        <v>0</v>
      </c>
      <c r="L60" s="223"/>
      <c r="M60" s="225">
        <f t="shared" si="41"/>
        <v>0</v>
      </c>
      <c r="O60" s="30"/>
      <c r="P60" s="355" t="str">
        <f>IF(K60&gt;='3. PC %Spend DE Attributed Memb'!H60,"",Lookup!$B$32)</f>
        <v/>
      </c>
    </row>
    <row r="61" spans="2:16" ht="15.6" x14ac:dyDescent="0.3">
      <c r="B61" s="72" t="s">
        <v>506</v>
      </c>
      <c r="C61" s="92">
        <f t="shared" si="38"/>
        <v>0</v>
      </c>
      <c r="D61" s="28">
        <f>SUM(D51:D60)</f>
        <v>0</v>
      </c>
      <c r="E61" s="225">
        <f t="shared" si="39"/>
        <v>0</v>
      </c>
      <c r="F61" s="23"/>
      <c r="G61" s="30"/>
      <c r="H61" s="355" t="str">
        <f>IF(C61&gt;='3. PC %Spend DE Attributed Memb'!C61,"",Lookup!$B$32)</f>
        <v/>
      </c>
      <c r="I61" s="23"/>
      <c r="J61" s="23"/>
      <c r="K61" s="92">
        <f t="shared" si="40"/>
        <v>0</v>
      </c>
      <c r="L61" s="28">
        <f>SUM(L51:L60)</f>
        <v>0</v>
      </c>
      <c r="M61" s="225">
        <f t="shared" si="41"/>
        <v>0</v>
      </c>
      <c r="O61" s="30"/>
      <c r="P61" s="355" t="str">
        <f>IF(K61&gt;='3. PC %Spend DE Attributed Memb'!H61,"",Lookup!$B$32)</f>
        <v/>
      </c>
    </row>
    <row r="62" spans="2:16" x14ac:dyDescent="0.25">
      <c r="B62" s="23"/>
      <c r="C62" s="222"/>
      <c r="D62" s="220"/>
      <c r="E62" s="227"/>
      <c r="F62" s="23"/>
      <c r="G62" s="30"/>
      <c r="H62" s="224"/>
      <c r="I62" s="23"/>
      <c r="J62" s="23"/>
      <c r="K62" s="222"/>
      <c r="L62" s="220"/>
      <c r="M62" s="227"/>
      <c r="O62" s="30"/>
      <c r="P62" s="224"/>
    </row>
    <row r="63" spans="2:16" ht="15.6" x14ac:dyDescent="0.3">
      <c r="B63" s="23" t="s">
        <v>507</v>
      </c>
      <c r="C63" s="92">
        <f>IF($C$75=0,0,D63*$C$75)</f>
        <v>0</v>
      </c>
      <c r="D63" s="223"/>
      <c r="E63" s="225">
        <f t="shared" si="39"/>
        <v>0</v>
      </c>
      <c r="F63" s="23"/>
      <c r="G63" s="30"/>
      <c r="H63" s="355" t="str">
        <f>IF(C63&gt;='3. PC %Spend DE Attributed Memb'!C63,"",Lookup!$B$32)</f>
        <v/>
      </c>
      <c r="I63" s="23"/>
      <c r="J63" s="23"/>
      <c r="K63" s="92">
        <f t="shared" si="40"/>
        <v>0</v>
      </c>
      <c r="L63" s="223"/>
      <c r="M63" s="225">
        <f t="shared" ref="M63" si="42">IF(D63=0,0,+L63/D63-1)</f>
        <v>0</v>
      </c>
      <c r="O63" s="30"/>
      <c r="P63" s="355" t="str">
        <f>IF(K63&gt;='3. PC %Spend DE Attributed Memb'!H63,"",Lookup!$B$32)</f>
        <v/>
      </c>
    </row>
    <row r="64" spans="2:16" x14ac:dyDescent="0.25">
      <c r="B64" s="23"/>
      <c r="C64" s="76"/>
      <c r="D64" s="30"/>
      <c r="E64" s="109"/>
      <c r="F64" s="23"/>
      <c r="G64" s="30"/>
      <c r="H64" s="224"/>
      <c r="I64" s="23"/>
      <c r="J64" s="23"/>
      <c r="K64" s="76"/>
      <c r="L64" s="30"/>
      <c r="M64" s="109"/>
      <c r="O64" s="30"/>
      <c r="P64" s="224"/>
    </row>
    <row r="65" spans="2:30" ht="15.6" x14ac:dyDescent="0.3">
      <c r="B65" s="72" t="s">
        <v>508</v>
      </c>
      <c r="C65" s="94">
        <f>IF($C$75=0,0,D65*$C$75)</f>
        <v>0</v>
      </c>
      <c r="D65" s="101">
        <f>D63+D61+SUM(D44:D47)</f>
        <v>0</v>
      </c>
      <c r="E65" s="228">
        <f t="shared" si="39"/>
        <v>0</v>
      </c>
      <c r="F65" s="23"/>
      <c r="G65" s="126"/>
      <c r="H65" s="355" t="str">
        <f>IF(C65&gt;='3. PC %Spend DE Attributed Memb'!C65,"",Lookup!$B$32)</f>
        <v/>
      </c>
      <c r="I65" s="23"/>
      <c r="J65" s="23"/>
      <c r="K65" s="94">
        <f t="shared" si="40"/>
        <v>0</v>
      </c>
      <c r="L65" s="101">
        <f>SUM(L44:L47,L61,L63)</f>
        <v>0</v>
      </c>
      <c r="M65" s="228">
        <f t="shared" ref="M65" si="43">IF(D65=0,0,+L65/D65-1)</f>
        <v>0</v>
      </c>
      <c r="O65" s="126"/>
      <c r="P65" s="355" t="str">
        <f>IF(K65&gt;='3. PC %Spend DE Attributed Memb'!H65,"",Lookup!$B$32)</f>
        <v/>
      </c>
    </row>
    <row r="66" spans="2:30" ht="15.6" x14ac:dyDescent="0.3">
      <c r="B66" s="72"/>
      <c r="C66" s="76"/>
      <c r="D66" s="30"/>
      <c r="E66" s="109"/>
      <c r="F66" s="23"/>
      <c r="G66" s="23"/>
      <c r="H66" s="224"/>
      <c r="I66" s="23"/>
      <c r="J66" s="23"/>
      <c r="K66" s="76"/>
      <c r="L66" s="30"/>
      <c r="M66" s="109"/>
      <c r="O66" s="23"/>
      <c r="P66" s="224"/>
    </row>
    <row r="67" spans="2:30" ht="16.2" thickBot="1" x14ac:dyDescent="0.35">
      <c r="B67" s="72" t="s">
        <v>509</v>
      </c>
      <c r="C67" s="222"/>
      <c r="D67" s="30"/>
      <c r="E67" s="229"/>
      <c r="F67" s="23"/>
      <c r="G67" s="23"/>
      <c r="H67" s="355" t="str">
        <f>IF(C67&gt;='3. PC %Spend DE Attributed Memb'!C67,"",Lookup!$B$32)</f>
        <v/>
      </c>
      <c r="I67" s="23"/>
      <c r="J67" s="23"/>
      <c r="K67" s="222"/>
      <c r="L67" s="30"/>
      <c r="M67" s="229"/>
      <c r="O67" s="23"/>
      <c r="P67" s="355" t="str">
        <f>IF(K67&gt;='3. PC %Spend DE Attributed Memb'!H67,"",Lookup!$B$32)</f>
        <v/>
      </c>
    </row>
    <row r="68" spans="2:30" ht="18" thickBot="1" x14ac:dyDescent="0.35">
      <c r="B68" s="23" t="s">
        <v>510</v>
      </c>
      <c r="C68" s="92">
        <f>IF($C$75=0,0,D68*$C$75)</f>
        <v>0</v>
      </c>
      <c r="D68" s="223"/>
      <c r="E68" s="225">
        <f t="shared" ref="E68:E71" si="44">IF(X31=0,0,+D68/X31-1)</f>
        <v>0</v>
      </c>
      <c r="F68" s="23"/>
      <c r="G68" s="357" t="str">
        <f>IF(D68&gt;D46,Lookup!$B$33,"")</f>
        <v/>
      </c>
      <c r="H68" s="355" t="str">
        <f>IF(C68&gt;='3. PC %Spend DE Attributed Memb'!C68,"",Lookup!$B$32)</f>
        <v/>
      </c>
      <c r="I68" s="23"/>
      <c r="J68" s="23"/>
      <c r="K68" s="92">
        <f t="shared" ref="K68:K71" si="45">IF($K$75=0,0,L68*$K$75)</f>
        <v>0</v>
      </c>
      <c r="L68" s="223"/>
      <c r="M68" s="225">
        <f t="shared" ref="M68:M71" si="46">IF(D68=0,0,+L68/D68-1)</f>
        <v>0</v>
      </c>
      <c r="O68" s="357" t="str">
        <f>IF(L68&gt;L46,Lookup!$B$33,"")</f>
        <v/>
      </c>
      <c r="P68" s="355" t="str">
        <f>IF(K68&gt;='3. PC %Spend DE Attributed Memb'!H68,"",Lookup!$B$32)</f>
        <v/>
      </c>
    </row>
    <row r="69" spans="2:30" ht="15.6" x14ac:dyDescent="0.3">
      <c r="B69" s="23" t="s">
        <v>511</v>
      </c>
      <c r="C69" s="92">
        <f>IF($C$75=0,0,D69*$C$75)</f>
        <v>0</v>
      </c>
      <c r="D69" s="223"/>
      <c r="E69" s="225">
        <f t="shared" si="44"/>
        <v>0</v>
      </c>
      <c r="F69" s="23"/>
      <c r="G69" s="30"/>
      <c r="H69" s="355" t="str">
        <f>IF(C69&gt;='3. PC %Spend DE Attributed Memb'!C69,"",Lookup!$B$32)</f>
        <v/>
      </c>
      <c r="I69" s="23"/>
      <c r="J69" s="23"/>
      <c r="K69" s="92">
        <f t="shared" si="45"/>
        <v>0</v>
      </c>
      <c r="L69" s="223"/>
      <c r="M69" s="225">
        <f t="shared" si="46"/>
        <v>0</v>
      </c>
      <c r="O69" s="30"/>
      <c r="P69" s="355" t="str">
        <f>IF(K69&gt;='3. PC %Spend DE Attributed Memb'!H69,"",Lookup!$B$32)</f>
        <v/>
      </c>
    </row>
    <row r="70" spans="2:30" ht="15.6" x14ac:dyDescent="0.3">
      <c r="B70" s="23" t="s">
        <v>512</v>
      </c>
      <c r="C70" s="92">
        <f>IF($C$75=0,0,D70*$C$75)</f>
        <v>0</v>
      </c>
      <c r="D70" s="28">
        <f>SUM(D51+D53+D55+D57+D59)</f>
        <v>0</v>
      </c>
      <c r="E70" s="225">
        <f t="shared" si="44"/>
        <v>0</v>
      </c>
      <c r="G70" s="30"/>
      <c r="H70" s="355" t="str">
        <f>IF(C70&gt;='3. PC %Spend DE Attributed Memb'!C70,"",Lookup!$B$32)</f>
        <v/>
      </c>
      <c r="I70" s="23"/>
      <c r="J70" s="23"/>
      <c r="K70" s="92">
        <f t="shared" si="45"/>
        <v>0</v>
      </c>
      <c r="L70" s="28">
        <f>SUM(L51+L53+L55+L57+L59)</f>
        <v>0</v>
      </c>
      <c r="M70" s="225">
        <f t="shared" si="46"/>
        <v>0</v>
      </c>
      <c r="O70" s="30"/>
      <c r="P70" s="355" t="str">
        <f>IF(K70&gt;='3. PC %Spend DE Attributed Memb'!H70,"",Lookup!$B$32)</f>
        <v/>
      </c>
    </row>
    <row r="71" spans="2:30" ht="16.2" thickBot="1" x14ac:dyDescent="0.35">
      <c r="B71" s="39" t="s">
        <v>513</v>
      </c>
      <c r="C71" s="98">
        <f>IF($C$75=0,0,D71*$C$75)</f>
        <v>0</v>
      </c>
      <c r="D71" s="102">
        <f>SUM(D68:D70)</f>
        <v>0</v>
      </c>
      <c r="E71" s="230">
        <f t="shared" si="44"/>
        <v>0</v>
      </c>
      <c r="G71" s="126"/>
      <c r="H71" s="356" t="str">
        <f>IF(C71&gt;='3. PC %Spend DE Attributed Memb'!C71,"",Lookup!$B$32)</f>
        <v/>
      </c>
      <c r="I71" s="23"/>
      <c r="J71" s="23"/>
      <c r="K71" s="98">
        <f t="shared" si="45"/>
        <v>0</v>
      </c>
      <c r="L71" s="102">
        <f>SUM(L68:L70)</f>
        <v>0</v>
      </c>
      <c r="M71" s="230">
        <f t="shared" si="46"/>
        <v>0</v>
      </c>
      <c r="O71" s="126"/>
      <c r="P71" s="356" t="str">
        <f>IF(K71&gt;='3. PC %Spend DE Attributed Memb'!H71,"",Lookup!$B$32)</f>
        <v/>
      </c>
    </row>
    <row r="72" spans="2:30" ht="15.6" thickBot="1" x14ac:dyDescent="0.3">
      <c r="B72" s="23"/>
      <c r="C72" s="29"/>
      <c r="D72" s="30"/>
      <c r="E72" s="104"/>
      <c r="H72" s="23"/>
      <c r="I72" s="23"/>
      <c r="J72" s="23"/>
      <c r="K72" s="29"/>
      <c r="L72" s="30"/>
      <c r="M72" s="104"/>
      <c r="P72" s="23"/>
    </row>
    <row r="73" spans="2:30" ht="21.6" thickBot="1" x14ac:dyDescent="0.45">
      <c r="B73" s="24" t="s">
        <v>514</v>
      </c>
      <c r="C73" s="42"/>
      <c r="D73" s="84">
        <f>IFERROR((D71/(D65-D63)),0)</f>
        <v>0</v>
      </c>
      <c r="E73" s="104"/>
      <c r="F73" s="34"/>
      <c r="G73" s="34"/>
      <c r="I73" s="23"/>
      <c r="J73" s="23"/>
      <c r="K73" s="42"/>
      <c r="L73" s="84">
        <f>IFERROR((L71/(L65-L63)),0)</f>
        <v>0</v>
      </c>
      <c r="M73" s="104"/>
      <c r="S73" s="44"/>
      <c r="T73" s="23"/>
      <c r="U73" s="44"/>
      <c r="V73" s="44"/>
      <c r="W73" s="44"/>
      <c r="X73" s="44"/>
      <c r="Y73" s="23"/>
      <c r="Z73" s="23"/>
      <c r="AA73" s="23"/>
      <c r="AB73" s="44"/>
      <c r="AC73" s="44"/>
      <c r="AD73" s="23"/>
    </row>
    <row r="74" spans="2:30" x14ac:dyDescent="0.25">
      <c r="B74" s="23"/>
      <c r="C74" s="42"/>
      <c r="D74" s="44"/>
      <c r="E74" s="104"/>
      <c r="F74" s="34"/>
      <c r="G74" s="34"/>
      <c r="H74" s="34"/>
      <c r="I74" s="23"/>
      <c r="J74" s="23"/>
      <c r="K74" s="42"/>
      <c r="L74" s="44"/>
      <c r="M74" s="104"/>
      <c r="S74" s="44"/>
      <c r="T74" s="23"/>
      <c r="U74" s="44"/>
      <c r="V74" s="44"/>
      <c r="W74" s="44"/>
      <c r="X74" s="44"/>
      <c r="Y74" s="23"/>
      <c r="Z74" s="23"/>
      <c r="AA74" s="23"/>
      <c r="AB74" s="44"/>
      <c r="AC74" s="44"/>
      <c r="AD74" s="23"/>
    </row>
    <row r="75" spans="2:30" ht="17.399999999999999" x14ac:dyDescent="0.3">
      <c r="B75" s="23" t="s">
        <v>515</v>
      </c>
      <c r="C75" s="134"/>
      <c r="D75" s="105"/>
      <c r="E75" s="86"/>
      <c r="F75" s="86"/>
      <c r="G75" s="86"/>
      <c r="H75" s="86"/>
      <c r="I75" s="86"/>
      <c r="J75" s="86"/>
      <c r="K75" s="134"/>
      <c r="L75" s="105"/>
      <c r="M75" s="86"/>
      <c r="N75" s="86"/>
      <c r="O75" s="86"/>
      <c r="P75" s="86"/>
      <c r="Q75" s="86"/>
      <c r="R75" s="86"/>
      <c r="S75" s="86"/>
      <c r="T75" s="86"/>
      <c r="U75" s="106"/>
      <c r="V75" s="23"/>
      <c r="W75" s="23"/>
      <c r="X75" s="23"/>
      <c r="Y75" s="23"/>
      <c r="Z75" s="23"/>
      <c r="AA75" s="23"/>
      <c r="AB75" s="23"/>
      <c r="AC75" s="23"/>
      <c r="AD75" s="23"/>
    </row>
    <row r="76" spans="2:30" ht="15.6" x14ac:dyDescent="0.3">
      <c r="B76" s="31"/>
      <c r="C76" s="31"/>
      <c r="D76" s="31"/>
      <c r="E76" s="85"/>
      <c r="F76" s="85"/>
      <c r="G76" s="85"/>
      <c r="H76" s="85"/>
      <c r="I76" s="85"/>
      <c r="J76" s="85"/>
      <c r="K76" s="85"/>
      <c r="L76" s="85"/>
      <c r="M76" s="85"/>
      <c r="V76" s="31"/>
    </row>
    <row r="77" spans="2:30" x14ac:dyDescent="0.25">
      <c r="B77" s="31"/>
      <c r="C77" s="31"/>
      <c r="D77" s="31"/>
      <c r="E77" s="31"/>
      <c r="F77" s="31"/>
      <c r="G77" s="31"/>
      <c r="H77" s="31"/>
      <c r="I77" s="31"/>
      <c r="J77" s="31"/>
      <c r="K77" s="31"/>
      <c r="L77" s="31"/>
      <c r="V77" s="31"/>
    </row>
    <row r="78" spans="2:30" x14ac:dyDescent="0.25">
      <c r="B78" s="31"/>
      <c r="C78" s="31"/>
      <c r="D78" s="31"/>
      <c r="E78" s="31"/>
      <c r="F78" s="31"/>
      <c r="G78" s="31"/>
      <c r="H78" s="31"/>
      <c r="I78" s="31"/>
      <c r="J78" s="31"/>
      <c r="K78" s="31"/>
      <c r="L78" s="31"/>
      <c r="V78" s="31"/>
    </row>
    <row r="79" spans="2:30" x14ac:dyDescent="0.25">
      <c r="B79" s="31"/>
      <c r="C79" s="31"/>
      <c r="D79" s="31"/>
      <c r="E79" s="31"/>
      <c r="F79" s="31"/>
      <c r="G79" s="31"/>
      <c r="H79" s="31"/>
      <c r="I79" s="31"/>
      <c r="J79" s="31"/>
      <c r="K79" s="31"/>
      <c r="L79" s="31"/>
      <c r="V79" s="31"/>
    </row>
    <row r="80" spans="2:30" x14ac:dyDescent="0.25">
      <c r="B80" s="31"/>
      <c r="C80" s="31"/>
      <c r="D80" s="31"/>
      <c r="E80" s="31"/>
      <c r="F80" s="31"/>
      <c r="G80" s="31"/>
      <c r="H80" s="31"/>
      <c r="I80" s="31"/>
      <c r="J80" s="31"/>
      <c r="K80" s="31"/>
      <c r="L80" s="31"/>
      <c r="V80" s="31"/>
    </row>
    <row r="81" spans="2:22" x14ac:dyDescent="0.25">
      <c r="B81" s="31"/>
      <c r="C81" s="31"/>
      <c r="D81" s="31"/>
      <c r="E81" s="31"/>
      <c r="F81" s="31"/>
      <c r="G81" s="31"/>
      <c r="H81" s="31"/>
      <c r="I81" s="31"/>
      <c r="J81" s="31"/>
      <c r="K81" s="31"/>
      <c r="L81" s="31"/>
      <c r="V81" s="31"/>
    </row>
    <row r="82" spans="2:22" x14ac:dyDescent="0.25">
      <c r="B82" s="31"/>
      <c r="C82" s="31"/>
      <c r="D82" s="31"/>
      <c r="E82" s="31"/>
      <c r="F82" s="31"/>
      <c r="G82" s="31"/>
      <c r="H82" s="31"/>
      <c r="I82" s="31"/>
      <c r="J82" s="31"/>
      <c r="K82" s="31"/>
      <c r="L82" s="31"/>
      <c r="V82" s="31"/>
    </row>
    <row r="83" spans="2:22" x14ac:dyDescent="0.25">
      <c r="B83" s="31"/>
      <c r="C83" s="31"/>
      <c r="D83" s="31"/>
      <c r="E83" s="31"/>
      <c r="F83" s="31"/>
      <c r="G83" s="31"/>
      <c r="H83" s="31"/>
      <c r="I83" s="31"/>
      <c r="J83" s="31"/>
      <c r="K83" s="31"/>
      <c r="L83" s="31"/>
      <c r="V83" s="31"/>
    </row>
    <row r="84" spans="2:22" x14ac:dyDescent="0.25">
      <c r="B84" s="31"/>
      <c r="C84" s="31"/>
      <c r="D84" s="31"/>
      <c r="E84" s="31"/>
      <c r="F84" s="31"/>
      <c r="G84" s="31"/>
      <c r="H84" s="31"/>
      <c r="I84" s="31"/>
      <c r="J84" s="31"/>
      <c r="K84" s="31"/>
      <c r="L84" s="31"/>
      <c r="V84" s="31"/>
    </row>
    <row r="85" spans="2:22" x14ac:dyDescent="0.25">
      <c r="B85" s="31"/>
      <c r="C85" s="31"/>
      <c r="D85" s="31"/>
      <c r="E85" s="31"/>
      <c r="F85" s="31"/>
      <c r="G85" s="31"/>
      <c r="H85" s="31"/>
      <c r="I85" s="31"/>
      <c r="J85" s="31"/>
      <c r="K85" s="31"/>
      <c r="L85" s="31"/>
      <c r="V85" s="31"/>
    </row>
    <row r="86" spans="2:22" x14ac:dyDescent="0.25">
      <c r="B86" s="31"/>
      <c r="C86" s="31"/>
      <c r="D86" s="31"/>
      <c r="E86" s="31"/>
      <c r="F86" s="31"/>
      <c r="G86" s="31"/>
      <c r="H86" s="31"/>
      <c r="I86" s="31"/>
      <c r="J86" s="31"/>
      <c r="K86" s="31"/>
      <c r="L86" s="31"/>
      <c r="V86" s="31"/>
    </row>
    <row r="87" spans="2:22" x14ac:dyDescent="0.25">
      <c r="B87" s="31"/>
      <c r="C87" s="31"/>
      <c r="D87" s="31"/>
      <c r="E87" s="31"/>
      <c r="F87" s="31"/>
      <c r="G87" s="31"/>
      <c r="H87" s="31"/>
      <c r="I87" s="31"/>
      <c r="J87" s="31"/>
      <c r="K87" s="31"/>
      <c r="L87" s="31"/>
      <c r="V87" s="31"/>
    </row>
    <row r="88" spans="2:22" x14ac:dyDescent="0.25">
      <c r="B88" s="31"/>
      <c r="C88" s="31"/>
      <c r="D88" s="31"/>
      <c r="E88" s="31"/>
      <c r="F88" s="31"/>
      <c r="G88" s="31"/>
      <c r="H88" s="31"/>
      <c r="I88" s="31"/>
      <c r="J88" s="31"/>
      <c r="K88" s="31"/>
      <c r="L88" s="31"/>
      <c r="V88" s="31"/>
    </row>
    <row r="89" spans="2:22" x14ac:dyDescent="0.25">
      <c r="B89" s="31"/>
      <c r="C89" s="31"/>
      <c r="D89" s="31"/>
      <c r="E89" s="31"/>
      <c r="F89" s="31"/>
      <c r="G89" s="31"/>
      <c r="H89" s="31"/>
      <c r="I89" s="31"/>
      <c r="J89" s="31"/>
      <c r="K89" s="31"/>
      <c r="L89" s="31"/>
      <c r="V89" s="31"/>
    </row>
    <row r="90" spans="2:22" x14ac:dyDescent="0.25">
      <c r="B90" s="31"/>
      <c r="C90" s="31"/>
      <c r="D90" s="31"/>
      <c r="E90" s="31"/>
      <c r="F90" s="31"/>
      <c r="G90" s="31"/>
      <c r="H90" s="31"/>
      <c r="I90" s="31"/>
      <c r="J90" s="31"/>
      <c r="K90" s="31"/>
      <c r="L90" s="31"/>
      <c r="V90" s="31"/>
    </row>
    <row r="91" spans="2:22" x14ac:dyDescent="0.25">
      <c r="B91" s="31"/>
      <c r="C91" s="31"/>
      <c r="D91" s="31"/>
      <c r="E91" s="31"/>
      <c r="F91" s="31"/>
      <c r="G91" s="31"/>
      <c r="H91" s="31"/>
      <c r="I91" s="31"/>
      <c r="J91" s="31"/>
      <c r="K91" s="31"/>
      <c r="L91" s="31"/>
      <c r="V91" s="31"/>
    </row>
    <row r="92" spans="2:22" x14ac:dyDescent="0.25">
      <c r="B92" s="31"/>
      <c r="C92" s="31"/>
      <c r="D92" s="31"/>
      <c r="E92" s="31"/>
      <c r="F92" s="31"/>
      <c r="G92" s="31"/>
      <c r="H92" s="31"/>
      <c r="I92" s="31"/>
      <c r="J92" s="31"/>
      <c r="K92" s="31"/>
      <c r="L92" s="31"/>
      <c r="V92" s="31"/>
    </row>
    <row r="93" spans="2:22" x14ac:dyDescent="0.25">
      <c r="B93" s="31"/>
      <c r="C93" s="31"/>
      <c r="D93" s="31"/>
      <c r="E93" s="31"/>
      <c r="F93" s="31"/>
      <c r="G93" s="31"/>
      <c r="H93" s="31"/>
      <c r="I93" s="31"/>
      <c r="J93" s="31"/>
      <c r="K93" s="31"/>
      <c r="L93" s="31"/>
      <c r="V93" s="31"/>
    </row>
    <row r="94" spans="2:22" x14ac:dyDescent="0.25">
      <c r="B94" s="31"/>
      <c r="C94" s="31"/>
      <c r="D94" s="31"/>
      <c r="E94" s="31"/>
      <c r="F94" s="31"/>
      <c r="G94" s="31"/>
      <c r="H94" s="31"/>
      <c r="I94" s="31"/>
      <c r="J94" s="31"/>
      <c r="K94" s="31"/>
      <c r="L94" s="31"/>
      <c r="V94" s="31"/>
    </row>
    <row r="95" spans="2:22" x14ac:dyDescent="0.25">
      <c r="B95" s="31"/>
      <c r="C95" s="31"/>
      <c r="D95" s="31"/>
      <c r="E95" s="31"/>
      <c r="F95" s="31"/>
      <c r="G95" s="31"/>
      <c r="H95" s="31"/>
      <c r="I95" s="31"/>
      <c r="J95" s="31"/>
      <c r="K95" s="31"/>
      <c r="L95" s="31"/>
      <c r="V95" s="31"/>
    </row>
    <row r="96" spans="2:22" x14ac:dyDescent="0.25">
      <c r="B96" s="31"/>
      <c r="C96" s="31"/>
      <c r="D96" s="31"/>
      <c r="E96" s="31"/>
      <c r="F96" s="31"/>
      <c r="G96" s="31"/>
      <c r="H96" s="31"/>
      <c r="I96" s="31"/>
      <c r="J96" s="31"/>
      <c r="K96" s="31"/>
      <c r="L96" s="31"/>
      <c r="V96" s="31"/>
    </row>
    <row r="97" spans="1:22" x14ac:dyDescent="0.25">
      <c r="B97" s="31"/>
      <c r="C97" s="31"/>
      <c r="D97" s="31"/>
      <c r="E97" s="31"/>
      <c r="F97" s="31"/>
      <c r="G97" s="31"/>
      <c r="H97" s="31"/>
      <c r="I97" s="31"/>
      <c r="J97" s="31"/>
      <c r="K97" s="31"/>
      <c r="L97" s="31"/>
      <c r="V97" s="31"/>
    </row>
    <row r="98" spans="1:22" ht="17.399999999999999" x14ac:dyDescent="0.3">
      <c r="A98" s="24"/>
      <c r="B98" s="31"/>
      <c r="C98" s="31"/>
      <c r="D98" s="31"/>
      <c r="E98" s="31"/>
      <c r="F98" s="31"/>
      <c r="G98" s="31"/>
      <c r="H98" s="31"/>
      <c r="I98" s="31"/>
      <c r="J98" s="31"/>
      <c r="K98" s="31"/>
      <c r="L98" s="31"/>
      <c r="V98" s="31"/>
    </row>
    <row r="99" spans="1:22" x14ac:dyDescent="0.25">
      <c r="B99" s="31"/>
      <c r="C99" s="31"/>
      <c r="D99" s="31"/>
      <c r="E99" s="31"/>
      <c r="F99" s="31"/>
      <c r="G99" s="31"/>
      <c r="H99" s="31"/>
      <c r="I99" s="31"/>
      <c r="J99" s="31"/>
      <c r="K99" s="31"/>
      <c r="L99" s="31"/>
      <c r="V99" s="31"/>
    </row>
    <row r="100" spans="1:22" x14ac:dyDescent="0.25">
      <c r="B100" s="31"/>
      <c r="C100" s="31"/>
      <c r="D100" s="31"/>
      <c r="E100" s="31"/>
      <c r="F100" s="31"/>
      <c r="G100" s="31"/>
      <c r="H100" s="31"/>
      <c r="I100" s="31"/>
      <c r="J100" s="31"/>
      <c r="K100" s="31"/>
      <c r="L100" s="31"/>
      <c r="V100" s="31"/>
    </row>
    <row r="101" spans="1:22" x14ac:dyDescent="0.25">
      <c r="B101" s="31"/>
      <c r="C101" s="31"/>
      <c r="D101" s="31"/>
      <c r="E101" s="31"/>
      <c r="F101" s="31"/>
      <c r="G101" s="31"/>
      <c r="H101" s="31"/>
      <c r="I101" s="31"/>
      <c r="J101" s="31"/>
      <c r="K101" s="31"/>
      <c r="L101" s="31"/>
      <c r="V101" s="31"/>
    </row>
    <row r="102" spans="1:22" x14ac:dyDescent="0.25">
      <c r="B102" s="31"/>
      <c r="C102" s="31"/>
      <c r="D102" s="31"/>
      <c r="E102" s="31"/>
      <c r="F102" s="31"/>
      <c r="G102" s="31"/>
      <c r="H102" s="31"/>
      <c r="I102" s="31"/>
      <c r="J102" s="31"/>
      <c r="K102" s="31"/>
      <c r="L102" s="31"/>
      <c r="V102" s="31"/>
    </row>
    <row r="103" spans="1:22" x14ac:dyDescent="0.25">
      <c r="B103" s="31"/>
      <c r="C103" s="31"/>
      <c r="D103" s="31"/>
      <c r="E103" s="31"/>
      <c r="F103" s="31"/>
      <c r="G103" s="31"/>
      <c r="H103" s="31"/>
      <c r="I103" s="31"/>
      <c r="J103" s="31"/>
      <c r="K103" s="31"/>
      <c r="L103" s="31"/>
      <c r="V103" s="31"/>
    </row>
    <row r="104" spans="1:22" x14ac:dyDescent="0.25">
      <c r="B104" s="31"/>
      <c r="C104" s="31"/>
      <c r="D104" s="31"/>
      <c r="E104" s="31"/>
      <c r="F104" s="31"/>
      <c r="G104" s="31"/>
      <c r="H104" s="31"/>
      <c r="I104" s="31"/>
      <c r="J104" s="31"/>
      <c r="K104" s="31"/>
      <c r="L104" s="31"/>
      <c r="V104" s="31"/>
    </row>
    <row r="105" spans="1:22" x14ac:dyDescent="0.25">
      <c r="B105" s="31"/>
      <c r="C105" s="31"/>
      <c r="D105" s="31"/>
      <c r="E105" s="31"/>
      <c r="F105" s="31"/>
      <c r="G105" s="31"/>
      <c r="H105" s="31"/>
      <c r="I105" s="31"/>
      <c r="J105" s="31"/>
      <c r="K105" s="31"/>
      <c r="L105" s="31"/>
      <c r="V105" s="31"/>
    </row>
    <row r="106" spans="1:22" x14ac:dyDescent="0.25">
      <c r="B106" s="31"/>
      <c r="C106" s="31"/>
      <c r="D106" s="31"/>
      <c r="E106" s="31"/>
      <c r="F106" s="31"/>
      <c r="G106" s="31"/>
      <c r="H106" s="31"/>
      <c r="I106" s="31"/>
      <c r="J106" s="31"/>
      <c r="K106" s="31"/>
      <c r="L106" s="31"/>
      <c r="V106" s="31"/>
    </row>
    <row r="107" spans="1:22" x14ac:dyDescent="0.25">
      <c r="B107" s="31"/>
      <c r="C107" s="31"/>
      <c r="D107" s="31"/>
      <c r="E107" s="31"/>
      <c r="F107" s="31"/>
      <c r="G107" s="31"/>
      <c r="H107" s="31"/>
      <c r="I107" s="31"/>
      <c r="J107" s="31"/>
      <c r="K107" s="31"/>
      <c r="L107" s="31"/>
      <c r="V107" s="31"/>
    </row>
    <row r="108" spans="1:22" x14ac:dyDescent="0.25">
      <c r="B108" s="31"/>
      <c r="C108" s="31"/>
      <c r="D108" s="31"/>
      <c r="E108" s="31"/>
      <c r="F108" s="31"/>
      <c r="G108" s="31"/>
      <c r="H108" s="31"/>
      <c r="I108" s="31"/>
      <c r="J108" s="31"/>
      <c r="K108" s="31"/>
      <c r="L108" s="31"/>
      <c r="V108" s="31"/>
    </row>
    <row r="109" spans="1:22" x14ac:dyDescent="0.25">
      <c r="B109" s="31"/>
      <c r="C109" s="31"/>
      <c r="D109" s="31"/>
      <c r="E109" s="31"/>
      <c r="F109" s="31"/>
      <c r="G109" s="31"/>
      <c r="H109" s="31"/>
      <c r="I109" s="31"/>
      <c r="J109" s="31"/>
      <c r="K109" s="31"/>
      <c r="L109" s="31"/>
      <c r="V109" s="31"/>
    </row>
    <row r="110" spans="1:22" x14ac:dyDescent="0.25">
      <c r="B110" s="31"/>
      <c r="C110" s="31"/>
      <c r="D110" s="31"/>
      <c r="E110" s="31"/>
      <c r="F110" s="31"/>
      <c r="G110" s="31"/>
      <c r="H110" s="31"/>
      <c r="I110" s="31"/>
      <c r="J110" s="31"/>
      <c r="K110" s="31"/>
      <c r="L110" s="31"/>
      <c r="V110" s="31"/>
    </row>
  </sheetData>
  <sheetProtection formatColumns="0" formatRows="0"/>
  <mergeCells count="9">
    <mergeCell ref="C42:E42"/>
    <mergeCell ref="K42:M42"/>
    <mergeCell ref="C3:AC3"/>
    <mergeCell ref="C5:F5"/>
    <mergeCell ref="K5:N5"/>
    <mergeCell ref="R5:S5"/>
    <mergeCell ref="U5:X5"/>
    <mergeCell ref="AB5:AC5"/>
    <mergeCell ref="C40:P40"/>
  </mergeCells>
  <dataValidations count="1">
    <dataValidation type="list" allowBlank="1" showInputMessage="1" showErrorMessage="1" sqref="V1" xr:uid="{72089852-A9F3-4C44-A86E-2576973B58CC}">
      <formula1>"Individual, Small Group, Large Group"</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E477C01-31E4-48C8-801C-9AE51F47E933}">
          <x14:formula1>
            <xm:f>Lookup!$B$22:$B$25</xm:f>
          </x14:formula1>
          <xm:sqref>C1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4771D-8B8E-4016-AD47-14DE037C1727}">
  <sheetPr codeName="Sheet8"/>
  <dimension ref="A1:AM1007"/>
  <sheetViews>
    <sheetView topLeftCell="J1" zoomScale="70" zoomScaleNormal="70" workbookViewId="0">
      <selection activeCell="N8" sqref="N8:N1007"/>
    </sheetView>
  </sheetViews>
  <sheetFormatPr defaultRowHeight="14.4" x14ac:dyDescent="0.3"/>
  <cols>
    <col min="1" max="1" width="14.33203125" customWidth="1"/>
    <col min="2" max="2" width="19.6640625" customWidth="1"/>
    <col min="3" max="3" width="32.5546875" customWidth="1"/>
    <col min="4" max="4" width="25.44140625" customWidth="1"/>
    <col min="5" max="5" width="30.33203125" customWidth="1"/>
    <col min="6" max="6" width="29.6640625" customWidth="1"/>
    <col min="7" max="7" width="25.44140625" customWidth="1"/>
    <col min="8" max="8" width="5.6640625" customWidth="1"/>
    <col min="9" max="10" width="25.44140625" customWidth="1"/>
    <col min="11" max="11" width="20" customWidth="1"/>
    <col min="12" max="12" width="26.6640625" customWidth="1"/>
    <col min="13" max="13" width="62.6640625" customWidth="1"/>
    <col min="14" max="14" width="126.6640625" customWidth="1"/>
    <col min="15" max="15" width="54.5546875" customWidth="1"/>
    <col min="16" max="16" width="18.5546875" customWidth="1"/>
    <col min="17" max="18" width="18.44140625" customWidth="1"/>
    <col min="19" max="19" width="16.33203125" customWidth="1"/>
    <col min="20" max="20" width="22.5546875" customWidth="1"/>
    <col min="21" max="21" width="27.33203125" customWidth="1"/>
    <col min="22" max="22" width="48.6640625" customWidth="1"/>
    <col min="23" max="24" width="17" customWidth="1"/>
    <col min="25" max="25" width="4.33203125" customWidth="1"/>
    <col min="26" max="26" width="22.33203125" customWidth="1"/>
    <col min="27" max="30" width="17.6640625" customWidth="1"/>
    <col min="31" max="31" width="23.33203125" customWidth="1"/>
    <col min="32" max="32" width="2.6640625" customWidth="1"/>
    <col min="33" max="39" width="21.6640625" customWidth="1"/>
  </cols>
  <sheetData>
    <row r="1" spans="1:39" ht="18" thickBot="1" x14ac:dyDescent="0.35">
      <c r="A1" s="19" t="s">
        <v>87</v>
      </c>
      <c r="B1" s="19"/>
      <c r="C1" s="136"/>
    </row>
    <row r="2" spans="1:39" ht="17.399999999999999" x14ac:dyDescent="0.3">
      <c r="A2" s="24" t="s">
        <v>481</v>
      </c>
      <c r="B2" s="24"/>
      <c r="C2" s="24"/>
    </row>
    <row r="5" spans="1:39" ht="17.399999999999999" x14ac:dyDescent="0.3">
      <c r="A5" s="393" t="s">
        <v>528</v>
      </c>
      <c r="B5" s="393"/>
      <c r="C5" s="393"/>
      <c r="D5" s="393"/>
      <c r="E5" s="393"/>
      <c r="F5" s="393"/>
      <c r="G5" s="393"/>
      <c r="H5" s="271"/>
      <c r="I5" s="393" t="s">
        <v>957</v>
      </c>
      <c r="J5" s="393"/>
      <c r="K5" s="393"/>
      <c r="L5" s="393"/>
      <c r="M5" s="393"/>
      <c r="N5" s="393"/>
      <c r="O5" s="393"/>
      <c r="Q5" s="393" t="s">
        <v>529</v>
      </c>
      <c r="R5" s="393"/>
      <c r="S5" s="393"/>
      <c r="T5" s="393"/>
      <c r="U5" s="393"/>
      <c r="V5" s="393"/>
      <c r="W5" s="393"/>
      <c r="X5" s="393"/>
      <c r="Y5" s="393"/>
      <c r="Z5" s="393"/>
      <c r="AA5" s="393"/>
      <c r="AB5" s="393"/>
      <c r="AC5" s="393"/>
      <c r="AD5" s="393"/>
      <c r="AE5" s="393"/>
      <c r="AF5" s="393"/>
      <c r="AG5" s="393"/>
      <c r="AH5" s="393"/>
      <c r="AI5" s="393"/>
      <c r="AJ5" s="393"/>
      <c r="AK5" s="393"/>
      <c r="AL5" s="393"/>
      <c r="AM5" s="393"/>
    </row>
    <row r="6" spans="1:39" ht="17.399999999999999" x14ac:dyDescent="0.3">
      <c r="A6" s="393" t="s">
        <v>530</v>
      </c>
      <c r="B6" s="393"/>
      <c r="C6" s="393"/>
      <c r="D6" s="393"/>
      <c r="E6" s="393"/>
      <c r="F6" s="393"/>
      <c r="G6" s="393"/>
      <c r="H6" s="271"/>
      <c r="I6" s="393" t="s">
        <v>530</v>
      </c>
      <c r="J6" s="393"/>
      <c r="K6" s="393"/>
      <c r="L6" s="393"/>
      <c r="M6" s="393"/>
      <c r="N6" s="393"/>
      <c r="O6" s="393"/>
      <c r="Q6" s="270" t="s">
        <v>530</v>
      </c>
      <c r="R6" s="270"/>
      <c r="S6" s="270"/>
      <c r="T6" s="270"/>
      <c r="U6" s="270"/>
      <c r="V6" s="270"/>
      <c r="W6" s="270"/>
      <c r="X6" s="270"/>
      <c r="Z6" s="393" t="s">
        <v>531</v>
      </c>
      <c r="AA6" s="393"/>
      <c r="AB6" s="393"/>
      <c r="AC6" s="393"/>
      <c r="AD6" s="393"/>
      <c r="AE6" s="393"/>
      <c r="AG6" s="393" t="s">
        <v>532</v>
      </c>
      <c r="AH6" s="393"/>
      <c r="AI6" s="393"/>
      <c r="AJ6" s="393"/>
      <c r="AK6" s="393"/>
      <c r="AL6" s="393"/>
      <c r="AM6" s="393"/>
    </row>
    <row r="7" spans="1:39" ht="96.6" customHeight="1" x14ac:dyDescent="0.3">
      <c r="A7" s="175" t="s">
        <v>533</v>
      </c>
      <c r="B7" s="175" t="s">
        <v>534</v>
      </c>
      <c r="C7" s="175" t="s">
        <v>535</v>
      </c>
      <c r="D7" s="175" t="s">
        <v>536</v>
      </c>
      <c r="E7" s="175" t="s">
        <v>537</v>
      </c>
      <c r="F7" s="175" t="s">
        <v>538</v>
      </c>
      <c r="G7" s="175" t="s">
        <v>539</v>
      </c>
      <c r="I7" s="175" t="s">
        <v>533</v>
      </c>
      <c r="J7" s="175" t="s">
        <v>540</v>
      </c>
      <c r="K7" s="175" t="s">
        <v>541</v>
      </c>
      <c r="L7" s="175" t="s">
        <v>542</v>
      </c>
      <c r="M7" s="175" t="s">
        <v>678</v>
      </c>
      <c r="N7" s="274" t="s">
        <v>543</v>
      </c>
      <c r="O7" s="274" t="s">
        <v>544</v>
      </c>
      <c r="Q7" s="175" t="s">
        <v>533</v>
      </c>
      <c r="R7" s="175" t="s">
        <v>540</v>
      </c>
      <c r="S7" s="175" t="s">
        <v>541</v>
      </c>
      <c r="T7" s="175" t="s">
        <v>542</v>
      </c>
      <c r="U7" s="175" t="s">
        <v>545</v>
      </c>
      <c r="V7" s="175" t="s">
        <v>678</v>
      </c>
      <c r="W7" s="175" t="s">
        <v>546</v>
      </c>
      <c r="X7" s="175" t="s">
        <v>547</v>
      </c>
      <c r="Z7" s="175" t="s">
        <v>548</v>
      </c>
      <c r="AA7" s="175" t="s">
        <v>549</v>
      </c>
      <c r="AB7" s="175" t="s">
        <v>550</v>
      </c>
      <c r="AC7" s="175" t="s">
        <v>551</v>
      </c>
      <c r="AD7" s="175" t="s">
        <v>552</v>
      </c>
      <c r="AE7" s="175" t="s">
        <v>553</v>
      </c>
      <c r="AG7" s="268" t="s">
        <v>554</v>
      </c>
      <c r="AH7" s="268" t="s">
        <v>555</v>
      </c>
      <c r="AI7" s="268" t="s">
        <v>556</v>
      </c>
      <c r="AJ7" s="268" t="s">
        <v>557</v>
      </c>
      <c r="AK7" s="268" t="s">
        <v>558</v>
      </c>
      <c r="AL7" s="268" t="s">
        <v>559</v>
      </c>
      <c r="AM7" s="268" t="s">
        <v>560</v>
      </c>
    </row>
    <row r="8" spans="1:39" ht="15.6" x14ac:dyDescent="0.3">
      <c r="A8" s="273" t="s">
        <v>518</v>
      </c>
      <c r="B8" s="267">
        <f>SUM(C8,E8)</f>
        <v>0</v>
      </c>
      <c r="C8" s="248"/>
      <c r="D8" s="248"/>
      <c r="E8" s="248"/>
      <c r="F8" s="248"/>
      <c r="G8" s="267">
        <f>SUM(D8,F8)</f>
        <v>0</v>
      </c>
      <c r="I8" s="277"/>
      <c r="J8" s="278"/>
      <c r="K8" s="277"/>
      <c r="L8" s="248"/>
      <c r="M8" s="277"/>
      <c r="N8" s="85" t="str">
        <f>IF(ISBLANK(M8),"",IF(M8=Lookup!$B$74,"",Lookup!$C$74))</f>
        <v/>
      </c>
      <c r="O8" s="277"/>
      <c r="Q8" s="277"/>
      <c r="R8" s="278"/>
      <c r="S8" s="277"/>
      <c r="T8" s="248"/>
      <c r="U8" s="248"/>
      <c r="V8" s="277"/>
      <c r="W8" s="277"/>
      <c r="X8" s="277"/>
      <c r="Z8" s="276"/>
      <c r="AA8" s="276"/>
      <c r="AB8" s="276"/>
      <c r="AC8" s="276"/>
      <c r="AD8" s="276"/>
      <c r="AE8" s="266">
        <f>SUM(Z8:AD8)</f>
        <v>0</v>
      </c>
      <c r="AG8" s="269"/>
      <c r="AH8" s="269"/>
      <c r="AI8" s="269"/>
      <c r="AJ8" s="269"/>
      <c r="AK8" s="269"/>
      <c r="AL8" s="269"/>
      <c r="AM8" s="269"/>
    </row>
    <row r="9" spans="1:39" ht="15.6" x14ac:dyDescent="0.3">
      <c r="A9" s="272" t="s">
        <v>946</v>
      </c>
      <c r="B9" s="267">
        <f>SUM(C9,E9)</f>
        <v>0</v>
      </c>
      <c r="C9" s="248"/>
      <c r="D9" s="248"/>
      <c r="E9" s="248"/>
      <c r="F9" s="248"/>
      <c r="G9" s="267">
        <f>SUM(D9,F9)</f>
        <v>0</v>
      </c>
      <c r="I9" s="277"/>
      <c r="J9" s="278"/>
      <c r="K9" s="277"/>
      <c r="L9" s="248"/>
      <c r="M9" s="277"/>
      <c r="N9" s="85" t="str">
        <f>IF(ISBLANK(M9),"",IF(M9=Lookup!$B$74,"",Lookup!$C$74))</f>
        <v/>
      </c>
      <c r="O9" s="277"/>
      <c r="Q9" s="277"/>
      <c r="R9" s="278"/>
      <c r="S9" s="277"/>
      <c r="T9" s="248"/>
      <c r="U9" s="248"/>
      <c r="V9" s="277"/>
      <c r="W9" s="277"/>
      <c r="X9" s="277"/>
      <c r="Z9" s="276"/>
      <c r="AA9" s="277"/>
      <c r="AB9" s="276"/>
      <c r="AC9" s="276"/>
      <c r="AD9" s="276"/>
      <c r="AE9" s="266">
        <f t="shared" ref="AE9:AE72" si="0">SUM(Z9:AD9)</f>
        <v>0</v>
      </c>
      <c r="AG9" s="269"/>
      <c r="AH9" s="269"/>
      <c r="AI9" s="269"/>
      <c r="AJ9" s="269"/>
      <c r="AK9" s="269"/>
      <c r="AL9" s="269"/>
      <c r="AM9" s="269"/>
    </row>
    <row r="10" spans="1:39" ht="15.6" x14ac:dyDescent="0.3">
      <c r="I10" s="277"/>
      <c r="J10" s="278"/>
      <c r="K10" s="277"/>
      <c r="L10" s="248"/>
      <c r="M10" s="277"/>
      <c r="N10" s="85" t="str">
        <f>IF(ISBLANK(M10),"",IF(M10=Lookup!$B$74,"",Lookup!$C$74))</f>
        <v/>
      </c>
      <c r="O10" s="277"/>
      <c r="Q10" s="277"/>
      <c r="R10" s="278"/>
      <c r="S10" s="277"/>
      <c r="T10" s="248"/>
      <c r="U10" s="248"/>
      <c r="V10" s="277"/>
      <c r="W10" s="277"/>
      <c r="X10" s="277"/>
      <c r="Z10" s="276"/>
      <c r="AA10" s="276"/>
      <c r="AB10" s="276"/>
      <c r="AC10" s="276"/>
      <c r="AD10" s="276"/>
      <c r="AE10" s="266">
        <f t="shared" si="0"/>
        <v>0</v>
      </c>
      <c r="AG10" s="269"/>
      <c r="AH10" s="269"/>
      <c r="AI10" s="269"/>
      <c r="AJ10" s="269"/>
      <c r="AK10" s="269"/>
      <c r="AL10" s="269"/>
      <c r="AM10" s="269"/>
    </row>
    <row r="11" spans="1:39" ht="15.6" x14ac:dyDescent="0.3">
      <c r="I11" s="277"/>
      <c r="J11" s="278"/>
      <c r="K11" s="277"/>
      <c r="L11" s="248"/>
      <c r="M11" s="277"/>
      <c r="N11" s="85" t="str">
        <f>IF(ISBLANK(M11),"",IF(M11=Lookup!$B$74,"",Lookup!$C$74))</f>
        <v/>
      </c>
      <c r="O11" s="277"/>
      <c r="Q11" s="277"/>
      <c r="R11" s="278"/>
      <c r="S11" s="277"/>
      <c r="T11" s="248"/>
      <c r="U11" s="248"/>
      <c r="V11" s="277"/>
      <c r="W11" s="277"/>
      <c r="X11" s="277"/>
      <c r="Z11" s="276"/>
      <c r="AA11" s="276"/>
      <c r="AB11" s="276"/>
      <c r="AC11" s="276"/>
      <c r="AD11" s="276"/>
      <c r="AE11" s="266">
        <f t="shared" si="0"/>
        <v>0</v>
      </c>
      <c r="AG11" s="269"/>
      <c r="AH11" s="269"/>
      <c r="AI11" s="269"/>
      <c r="AJ11" s="269"/>
      <c r="AK11" s="269"/>
      <c r="AL11" s="269"/>
      <c r="AM11" s="269"/>
    </row>
    <row r="12" spans="1:39" ht="15.6" x14ac:dyDescent="0.3">
      <c r="I12" s="277"/>
      <c r="J12" s="278"/>
      <c r="K12" s="277"/>
      <c r="L12" s="248"/>
      <c r="M12" s="277"/>
      <c r="N12" s="85" t="str">
        <f>IF(ISBLANK(M12),"",IF(M12=Lookup!$B$74,"",Lookup!$C$74))</f>
        <v/>
      </c>
      <c r="O12" s="277"/>
      <c r="Q12" s="277"/>
      <c r="R12" s="278"/>
      <c r="S12" s="277"/>
      <c r="T12" s="248"/>
      <c r="U12" s="248"/>
      <c r="V12" s="277"/>
      <c r="W12" s="277"/>
      <c r="X12" s="277"/>
      <c r="Z12" s="276"/>
      <c r="AA12" s="276"/>
      <c r="AB12" s="276"/>
      <c r="AC12" s="276"/>
      <c r="AD12" s="276"/>
      <c r="AE12" s="266">
        <f t="shared" si="0"/>
        <v>0</v>
      </c>
      <c r="AG12" s="269"/>
      <c r="AH12" s="269"/>
      <c r="AI12" s="269"/>
      <c r="AJ12" s="269"/>
      <c r="AK12" s="269"/>
      <c r="AL12" s="269"/>
      <c r="AM12" s="269"/>
    </row>
    <row r="13" spans="1:39" ht="15.6" x14ac:dyDescent="0.3">
      <c r="I13" s="277"/>
      <c r="J13" s="278"/>
      <c r="K13" s="277"/>
      <c r="L13" s="248"/>
      <c r="M13" s="277"/>
      <c r="N13" s="85" t="str">
        <f>IF(ISBLANK(M13),"",IF(M13=Lookup!$B$74,"",Lookup!$C$74))</f>
        <v/>
      </c>
      <c r="O13" s="277"/>
      <c r="Q13" s="277"/>
      <c r="R13" s="278"/>
      <c r="S13" s="277"/>
      <c r="T13" s="248"/>
      <c r="U13" s="248"/>
      <c r="V13" s="277"/>
      <c r="W13" s="277"/>
      <c r="X13" s="277"/>
      <c r="Z13" s="276"/>
      <c r="AA13" s="276"/>
      <c r="AB13" s="276"/>
      <c r="AC13" s="276"/>
      <c r="AD13" s="276"/>
      <c r="AE13" s="266">
        <f t="shared" si="0"/>
        <v>0</v>
      </c>
      <c r="AG13" s="269"/>
      <c r="AH13" s="269"/>
      <c r="AI13" s="269"/>
      <c r="AJ13" s="269"/>
      <c r="AK13" s="269"/>
      <c r="AL13" s="269"/>
      <c r="AM13" s="269"/>
    </row>
    <row r="14" spans="1:39" ht="15.6" x14ac:dyDescent="0.3">
      <c r="I14" s="277"/>
      <c r="J14" s="278"/>
      <c r="K14" s="277"/>
      <c r="L14" s="248"/>
      <c r="M14" s="277"/>
      <c r="N14" s="85" t="str">
        <f>IF(ISBLANK(M14),"",IF(M14=Lookup!$B$74,"",Lookup!$C$74))</f>
        <v/>
      </c>
      <c r="O14" s="277"/>
      <c r="Q14" s="277"/>
      <c r="R14" s="278"/>
      <c r="S14" s="277"/>
      <c r="T14" s="248"/>
      <c r="U14" s="248"/>
      <c r="V14" s="277"/>
      <c r="W14" s="277"/>
      <c r="X14" s="277"/>
      <c r="Z14" s="276"/>
      <c r="AA14" s="276"/>
      <c r="AB14" s="276"/>
      <c r="AC14" s="276"/>
      <c r="AD14" s="276"/>
      <c r="AE14" s="266">
        <f t="shared" si="0"/>
        <v>0</v>
      </c>
      <c r="AG14" s="269"/>
      <c r="AH14" s="269"/>
      <c r="AI14" s="269"/>
      <c r="AJ14" s="269"/>
      <c r="AK14" s="269"/>
      <c r="AL14" s="269"/>
      <c r="AM14" s="269"/>
    </row>
    <row r="15" spans="1:39" ht="15.6" x14ac:dyDescent="0.3">
      <c r="I15" s="277"/>
      <c r="J15" s="278"/>
      <c r="K15" s="277"/>
      <c r="L15" s="248"/>
      <c r="M15" s="277"/>
      <c r="N15" s="85" t="str">
        <f>IF(ISBLANK(M15),"",IF(M15=Lookup!$B$74,"",Lookup!$C$74))</f>
        <v/>
      </c>
      <c r="O15" s="277"/>
      <c r="Q15" s="277"/>
      <c r="R15" s="278"/>
      <c r="S15" s="277"/>
      <c r="T15" s="248"/>
      <c r="U15" s="248"/>
      <c r="V15" s="277"/>
      <c r="W15" s="277"/>
      <c r="X15" s="277"/>
      <c r="Z15" s="276"/>
      <c r="AA15" s="276"/>
      <c r="AB15" s="276"/>
      <c r="AC15" s="276"/>
      <c r="AD15" s="276"/>
      <c r="AE15" s="266">
        <f t="shared" si="0"/>
        <v>0</v>
      </c>
      <c r="AG15" s="269"/>
      <c r="AH15" s="269"/>
      <c r="AI15" s="269"/>
      <c r="AJ15" s="269"/>
      <c r="AK15" s="269"/>
      <c r="AL15" s="269"/>
      <c r="AM15" s="269"/>
    </row>
    <row r="16" spans="1:39" ht="15.6" x14ac:dyDescent="0.3">
      <c r="I16" s="277"/>
      <c r="J16" s="278"/>
      <c r="K16" s="277"/>
      <c r="L16" s="248"/>
      <c r="M16" s="277"/>
      <c r="N16" s="85" t="str">
        <f>IF(ISBLANK(M16),"",IF(M16=Lookup!$B$74,"",Lookup!$C$74))</f>
        <v/>
      </c>
      <c r="O16" s="277"/>
      <c r="Q16" s="277"/>
      <c r="R16" s="278"/>
      <c r="S16" s="277"/>
      <c r="T16" s="248"/>
      <c r="U16" s="248"/>
      <c r="V16" s="277"/>
      <c r="W16" s="277"/>
      <c r="X16" s="277"/>
      <c r="Z16" s="276"/>
      <c r="AA16" s="276"/>
      <c r="AB16" s="276"/>
      <c r="AC16" s="276"/>
      <c r="AD16" s="276"/>
      <c r="AE16" s="266">
        <f t="shared" si="0"/>
        <v>0</v>
      </c>
      <c r="AG16" s="269"/>
      <c r="AH16" s="269"/>
      <c r="AI16" s="269"/>
      <c r="AJ16" s="269"/>
      <c r="AK16" s="269"/>
      <c r="AL16" s="269"/>
      <c r="AM16" s="269"/>
    </row>
    <row r="17" spans="9:39" ht="15.6" x14ac:dyDescent="0.3">
      <c r="I17" s="277"/>
      <c r="J17" s="278"/>
      <c r="K17" s="277"/>
      <c r="L17" s="248"/>
      <c r="M17" s="277"/>
      <c r="N17" s="85" t="str">
        <f>IF(ISBLANK(M17),"",IF(M17=Lookup!$B$74,"",Lookup!$C$74))</f>
        <v/>
      </c>
      <c r="O17" s="277"/>
      <c r="Q17" s="277"/>
      <c r="R17" s="278"/>
      <c r="S17" s="277"/>
      <c r="T17" s="248"/>
      <c r="U17" s="248"/>
      <c r="V17" s="277"/>
      <c r="W17" s="277"/>
      <c r="X17" s="277"/>
      <c r="Z17" s="276"/>
      <c r="AA17" s="276"/>
      <c r="AB17" s="276"/>
      <c r="AC17" s="276"/>
      <c r="AD17" s="276"/>
      <c r="AE17" s="266">
        <f t="shared" si="0"/>
        <v>0</v>
      </c>
      <c r="AG17" s="269"/>
      <c r="AH17" s="269"/>
      <c r="AI17" s="269"/>
      <c r="AJ17" s="269"/>
      <c r="AK17" s="269"/>
      <c r="AL17" s="269"/>
      <c r="AM17" s="269"/>
    </row>
    <row r="18" spans="9:39" ht="15.6" x14ac:dyDescent="0.3">
      <c r="I18" s="277"/>
      <c r="J18" s="278"/>
      <c r="K18" s="277"/>
      <c r="L18" s="248"/>
      <c r="M18" s="277"/>
      <c r="N18" s="85" t="str">
        <f>IF(ISBLANK(M18),"",IF(M18=Lookup!$B$74,"",Lookup!$C$74))</f>
        <v/>
      </c>
      <c r="O18" s="277"/>
      <c r="Q18" s="277"/>
      <c r="R18" s="278"/>
      <c r="S18" s="277"/>
      <c r="T18" s="248"/>
      <c r="U18" s="248"/>
      <c r="V18" s="277"/>
      <c r="W18" s="277"/>
      <c r="X18" s="277"/>
      <c r="Z18" s="276"/>
      <c r="AA18" s="276"/>
      <c r="AB18" s="276"/>
      <c r="AC18" s="276"/>
      <c r="AD18" s="276"/>
      <c r="AE18" s="266">
        <f t="shared" si="0"/>
        <v>0</v>
      </c>
      <c r="AG18" s="269"/>
      <c r="AH18" s="269"/>
      <c r="AI18" s="269"/>
      <c r="AJ18" s="269"/>
      <c r="AK18" s="269"/>
      <c r="AL18" s="269"/>
      <c r="AM18" s="269"/>
    </row>
    <row r="19" spans="9:39" ht="15.6" x14ac:dyDescent="0.3">
      <c r="I19" s="277"/>
      <c r="J19" s="278"/>
      <c r="K19" s="277"/>
      <c r="L19" s="248"/>
      <c r="M19" s="277"/>
      <c r="N19" s="85" t="str">
        <f>IF(ISBLANK(M19),"",IF(M19=Lookup!$B$74,"",Lookup!$C$74))</f>
        <v/>
      </c>
      <c r="O19" s="277"/>
      <c r="Q19" s="277"/>
      <c r="R19" s="278"/>
      <c r="S19" s="277"/>
      <c r="T19" s="248"/>
      <c r="U19" s="248"/>
      <c r="V19" s="277"/>
      <c r="W19" s="277"/>
      <c r="X19" s="277"/>
      <c r="Z19" s="276"/>
      <c r="AA19" s="276"/>
      <c r="AB19" s="276"/>
      <c r="AC19" s="276"/>
      <c r="AD19" s="276"/>
      <c r="AE19" s="266">
        <f t="shared" si="0"/>
        <v>0</v>
      </c>
      <c r="AG19" s="269"/>
      <c r="AH19" s="269"/>
      <c r="AI19" s="269"/>
      <c r="AJ19" s="269"/>
      <c r="AK19" s="269"/>
      <c r="AL19" s="269"/>
      <c r="AM19" s="269"/>
    </row>
    <row r="20" spans="9:39" ht="15.6" x14ac:dyDescent="0.3">
      <c r="I20" s="277"/>
      <c r="J20" s="278"/>
      <c r="K20" s="277"/>
      <c r="L20" s="248"/>
      <c r="M20" s="277"/>
      <c r="N20" s="85" t="str">
        <f>IF(ISBLANK(M20),"",IF(M20=Lookup!$B$74,"",Lookup!$C$74))</f>
        <v/>
      </c>
      <c r="O20" s="277"/>
      <c r="Q20" s="277"/>
      <c r="R20" s="278"/>
      <c r="S20" s="277"/>
      <c r="T20" s="248"/>
      <c r="U20" s="248"/>
      <c r="V20" s="277"/>
      <c r="W20" s="277"/>
      <c r="X20" s="277"/>
      <c r="Z20" s="276"/>
      <c r="AA20" s="276"/>
      <c r="AB20" s="276"/>
      <c r="AC20" s="276"/>
      <c r="AD20" s="276"/>
      <c r="AE20" s="266">
        <f t="shared" si="0"/>
        <v>0</v>
      </c>
      <c r="AG20" s="269"/>
      <c r="AH20" s="269"/>
      <c r="AI20" s="269"/>
      <c r="AJ20" s="269"/>
      <c r="AK20" s="269"/>
      <c r="AL20" s="269"/>
      <c r="AM20" s="269"/>
    </row>
    <row r="21" spans="9:39" ht="15.6" x14ac:dyDescent="0.3">
      <c r="I21" s="277"/>
      <c r="J21" s="278"/>
      <c r="K21" s="277"/>
      <c r="L21" s="248"/>
      <c r="M21" s="277"/>
      <c r="N21" s="85" t="str">
        <f>IF(ISBLANK(M21),"",IF(M21=Lookup!$B$74,"",Lookup!$C$74))</f>
        <v/>
      </c>
      <c r="O21" s="277"/>
      <c r="Q21" s="277"/>
      <c r="R21" s="278"/>
      <c r="S21" s="277"/>
      <c r="T21" s="248"/>
      <c r="U21" s="248"/>
      <c r="V21" s="277"/>
      <c r="W21" s="277"/>
      <c r="X21" s="277"/>
      <c r="Z21" s="276"/>
      <c r="AA21" s="276"/>
      <c r="AB21" s="276"/>
      <c r="AC21" s="276"/>
      <c r="AD21" s="276"/>
      <c r="AE21" s="266">
        <f t="shared" si="0"/>
        <v>0</v>
      </c>
      <c r="AG21" s="269"/>
      <c r="AH21" s="269"/>
      <c r="AI21" s="269"/>
      <c r="AJ21" s="269"/>
      <c r="AK21" s="269"/>
      <c r="AL21" s="269"/>
      <c r="AM21" s="269"/>
    </row>
    <row r="22" spans="9:39" ht="15.6" x14ac:dyDescent="0.3">
      <c r="I22" s="277"/>
      <c r="J22" s="278"/>
      <c r="K22" s="277"/>
      <c r="L22" s="248"/>
      <c r="M22" s="277"/>
      <c r="N22" s="85" t="str">
        <f>IF(ISBLANK(M22),"",IF(M22=Lookup!$B$74,"",Lookup!$C$74))</f>
        <v/>
      </c>
      <c r="O22" s="277"/>
      <c r="Q22" s="277"/>
      <c r="R22" s="278"/>
      <c r="S22" s="277"/>
      <c r="T22" s="248"/>
      <c r="U22" s="248"/>
      <c r="V22" s="277"/>
      <c r="W22" s="277"/>
      <c r="X22" s="277"/>
      <c r="Z22" s="276"/>
      <c r="AA22" s="276"/>
      <c r="AB22" s="276"/>
      <c r="AC22" s="276"/>
      <c r="AD22" s="276"/>
      <c r="AE22" s="266">
        <f t="shared" si="0"/>
        <v>0</v>
      </c>
      <c r="AG22" s="269"/>
      <c r="AH22" s="269"/>
      <c r="AI22" s="269"/>
      <c r="AJ22" s="269"/>
      <c r="AK22" s="269"/>
      <c r="AL22" s="269"/>
      <c r="AM22" s="269"/>
    </row>
    <row r="23" spans="9:39" ht="15.6" x14ac:dyDescent="0.3">
      <c r="I23" s="277"/>
      <c r="J23" s="278"/>
      <c r="K23" s="277"/>
      <c r="L23" s="248"/>
      <c r="M23" s="277"/>
      <c r="N23" s="85" t="str">
        <f>IF(ISBLANK(M23),"",IF(M23=Lookup!$B$74,"",Lookup!$C$74))</f>
        <v/>
      </c>
      <c r="O23" s="277"/>
      <c r="Q23" s="277"/>
      <c r="R23" s="278"/>
      <c r="S23" s="277"/>
      <c r="T23" s="248"/>
      <c r="U23" s="248"/>
      <c r="V23" s="277"/>
      <c r="W23" s="277"/>
      <c r="X23" s="277"/>
      <c r="Z23" s="276"/>
      <c r="AA23" s="276"/>
      <c r="AB23" s="276"/>
      <c r="AC23" s="276"/>
      <c r="AD23" s="276"/>
      <c r="AE23" s="266">
        <f t="shared" si="0"/>
        <v>0</v>
      </c>
      <c r="AG23" s="269"/>
      <c r="AH23" s="269"/>
      <c r="AI23" s="269"/>
      <c r="AJ23" s="269"/>
      <c r="AK23" s="269"/>
      <c r="AL23" s="269"/>
      <c r="AM23" s="269"/>
    </row>
    <row r="24" spans="9:39" ht="15.6" x14ac:dyDescent="0.3">
      <c r="I24" s="277"/>
      <c r="J24" s="278"/>
      <c r="K24" s="277"/>
      <c r="L24" s="248"/>
      <c r="M24" s="277"/>
      <c r="N24" s="85" t="str">
        <f>IF(ISBLANK(M24),"",IF(M24=Lookup!$B$74,"",Lookup!$C$74))</f>
        <v/>
      </c>
      <c r="O24" s="277"/>
      <c r="Q24" s="277"/>
      <c r="R24" s="278"/>
      <c r="S24" s="277"/>
      <c r="T24" s="248"/>
      <c r="U24" s="248"/>
      <c r="V24" s="277"/>
      <c r="W24" s="277"/>
      <c r="X24" s="277"/>
      <c r="Z24" s="276"/>
      <c r="AA24" s="276"/>
      <c r="AB24" s="276"/>
      <c r="AC24" s="276"/>
      <c r="AD24" s="276"/>
      <c r="AE24" s="266">
        <f t="shared" si="0"/>
        <v>0</v>
      </c>
      <c r="AG24" s="269"/>
      <c r="AH24" s="269"/>
      <c r="AI24" s="269"/>
      <c r="AJ24" s="269"/>
      <c r="AK24" s="269"/>
      <c r="AL24" s="269"/>
      <c r="AM24" s="269"/>
    </row>
    <row r="25" spans="9:39" ht="15.6" x14ac:dyDescent="0.3">
      <c r="I25" s="277"/>
      <c r="J25" s="278"/>
      <c r="K25" s="277"/>
      <c r="L25" s="248"/>
      <c r="M25" s="277"/>
      <c r="N25" s="85" t="str">
        <f>IF(ISBLANK(M25),"",IF(M25=Lookup!$B$74,"",Lookup!$C$74))</f>
        <v/>
      </c>
      <c r="O25" s="277"/>
      <c r="Q25" s="277"/>
      <c r="R25" s="278"/>
      <c r="S25" s="277"/>
      <c r="T25" s="248"/>
      <c r="U25" s="248"/>
      <c r="V25" s="277"/>
      <c r="W25" s="277"/>
      <c r="X25" s="277"/>
      <c r="Z25" s="276"/>
      <c r="AA25" s="276"/>
      <c r="AB25" s="276"/>
      <c r="AC25" s="276"/>
      <c r="AD25" s="276"/>
      <c r="AE25" s="266">
        <f t="shared" si="0"/>
        <v>0</v>
      </c>
      <c r="AG25" s="269"/>
      <c r="AH25" s="269"/>
      <c r="AI25" s="269"/>
      <c r="AJ25" s="269"/>
      <c r="AK25" s="269"/>
      <c r="AL25" s="269"/>
      <c r="AM25" s="269"/>
    </row>
    <row r="26" spans="9:39" ht="15.6" x14ac:dyDescent="0.3">
      <c r="I26" s="277"/>
      <c r="J26" s="278"/>
      <c r="K26" s="277"/>
      <c r="L26" s="248"/>
      <c r="M26" s="277"/>
      <c r="N26" s="85" t="str">
        <f>IF(ISBLANK(M26),"",IF(M26=Lookup!$B$74,"",Lookup!$C$74))</f>
        <v/>
      </c>
      <c r="O26" s="277"/>
      <c r="Q26" s="277"/>
      <c r="R26" s="278"/>
      <c r="S26" s="277"/>
      <c r="T26" s="248"/>
      <c r="U26" s="248"/>
      <c r="V26" s="277"/>
      <c r="W26" s="277"/>
      <c r="X26" s="277"/>
      <c r="Z26" s="276"/>
      <c r="AA26" s="276"/>
      <c r="AB26" s="276"/>
      <c r="AC26" s="276"/>
      <c r="AD26" s="276"/>
      <c r="AE26" s="266">
        <f t="shared" si="0"/>
        <v>0</v>
      </c>
      <c r="AG26" s="269"/>
      <c r="AH26" s="269"/>
      <c r="AI26" s="269"/>
      <c r="AJ26" s="269"/>
      <c r="AK26" s="269"/>
      <c r="AL26" s="269"/>
      <c r="AM26" s="269"/>
    </row>
    <row r="27" spans="9:39" ht="15.6" x14ac:dyDescent="0.3">
      <c r="I27" s="277"/>
      <c r="J27" s="278"/>
      <c r="K27" s="277"/>
      <c r="L27" s="248"/>
      <c r="M27" s="277"/>
      <c r="N27" s="85" t="str">
        <f>IF(ISBLANK(M27),"",IF(M27=Lookup!$B$74,"",Lookup!$C$74))</f>
        <v/>
      </c>
      <c r="O27" s="277"/>
      <c r="Q27" s="277"/>
      <c r="R27" s="278"/>
      <c r="S27" s="277"/>
      <c r="T27" s="248"/>
      <c r="U27" s="248"/>
      <c r="V27" s="277"/>
      <c r="W27" s="277"/>
      <c r="X27" s="277"/>
      <c r="Z27" s="276"/>
      <c r="AA27" s="276"/>
      <c r="AB27" s="276"/>
      <c r="AC27" s="276"/>
      <c r="AD27" s="276"/>
      <c r="AE27" s="266">
        <f t="shared" si="0"/>
        <v>0</v>
      </c>
      <c r="AG27" s="269"/>
      <c r="AH27" s="269"/>
      <c r="AI27" s="269"/>
      <c r="AJ27" s="269"/>
      <c r="AK27" s="269"/>
      <c r="AL27" s="269"/>
      <c r="AM27" s="269"/>
    </row>
    <row r="28" spans="9:39" ht="15.6" x14ac:dyDescent="0.3">
      <c r="I28" s="277"/>
      <c r="J28" s="278"/>
      <c r="K28" s="277"/>
      <c r="L28" s="248"/>
      <c r="M28" s="277"/>
      <c r="N28" s="85" t="str">
        <f>IF(ISBLANK(M28),"",IF(M28=Lookup!$B$74,"",Lookup!$C$74))</f>
        <v/>
      </c>
      <c r="O28" s="277"/>
      <c r="Q28" s="277"/>
      <c r="R28" s="278"/>
      <c r="S28" s="277"/>
      <c r="T28" s="248"/>
      <c r="U28" s="248"/>
      <c r="V28" s="277"/>
      <c r="W28" s="277"/>
      <c r="X28" s="277"/>
      <c r="Z28" s="276"/>
      <c r="AA28" s="276"/>
      <c r="AB28" s="276"/>
      <c r="AC28" s="276"/>
      <c r="AD28" s="276"/>
      <c r="AE28" s="266">
        <f t="shared" si="0"/>
        <v>0</v>
      </c>
      <c r="AG28" s="269"/>
      <c r="AH28" s="269"/>
      <c r="AI28" s="269"/>
      <c r="AJ28" s="269"/>
      <c r="AK28" s="269"/>
      <c r="AL28" s="269"/>
      <c r="AM28" s="269"/>
    </row>
    <row r="29" spans="9:39" ht="15.6" x14ac:dyDescent="0.3">
      <c r="I29" s="277"/>
      <c r="J29" s="278"/>
      <c r="K29" s="277"/>
      <c r="L29" s="248"/>
      <c r="M29" s="277"/>
      <c r="N29" s="85" t="str">
        <f>IF(ISBLANK(M29),"",IF(M29=Lookup!$B$74,"",Lookup!$C$74))</f>
        <v/>
      </c>
      <c r="O29" s="277"/>
      <c r="Q29" s="277"/>
      <c r="R29" s="278"/>
      <c r="S29" s="277"/>
      <c r="T29" s="248"/>
      <c r="U29" s="248"/>
      <c r="V29" s="277"/>
      <c r="W29" s="277"/>
      <c r="X29" s="277"/>
      <c r="Z29" s="276"/>
      <c r="AA29" s="276"/>
      <c r="AB29" s="276"/>
      <c r="AC29" s="276"/>
      <c r="AD29" s="276"/>
      <c r="AE29" s="266">
        <f t="shared" si="0"/>
        <v>0</v>
      </c>
      <c r="AG29" s="269"/>
      <c r="AH29" s="269"/>
      <c r="AI29" s="269"/>
      <c r="AJ29" s="269"/>
      <c r="AK29" s="269"/>
      <c r="AL29" s="269"/>
      <c r="AM29" s="269"/>
    </row>
    <row r="30" spans="9:39" ht="15.6" x14ac:dyDescent="0.3">
      <c r="I30" s="277"/>
      <c r="J30" s="278"/>
      <c r="K30" s="277"/>
      <c r="L30" s="248"/>
      <c r="M30" s="277"/>
      <c r="N30" s="85" t="str">
        <f>IF(ISBLANK(M30),"",IF(M30=Lookup!$B$74,"",Lookup!$C$74))</f>
        <v/>
      </c>
      <c r="O30" s="277"/>
      <c r="Q30" s="277"/>
      <c r="R30" s="278"/>
      <c r="S30" s="277"/>
      <c r="T30" s="248"/>
      <c r="U30" s="248"/>
      <c r="V30" s="277"/>
      <c r="W30" s="277"/>
      <c r="X30" s="277"/>
      <c r="Z30" s="276"/>
      <c r="AA30" s="276"/>
      <c r="AB30" s="276"/>
      <c r="AC30" s="276"/>
      <c r="AD30" s="276"/>
      <c r="AE30" s="266">
        <f t="shared" si="0"/>
        <v>0</v>
      </c>
      <c r="AG30" s="269"/>
      <c r="AH30" s="269"/>
      <c r="AI30" s="269"/>
      <c r="AJ30" s="269"/>
      <c r="AK30" s="269"/>
      <c r="AL30" s="269"/>
      <c r="AM30" s="269"/>
    </row>
    <row r="31" spans="9:39" ht="15.6" x14ac:dyDescent="0.3">
      <c r="I31" s="277"/>
      <c r="J31" s="278"/>
      <c r="K31" s="277"/>
      <c r="L31" s="248"/>
      <c r="M31" s="277"/>
      <c r="N31" s="85" t="str">
        <f>IF(ISBLANK(M31),"",IF(M31=Lookup!$B$74,"",Lookup!$C$74))</f>
        <v/>
      </c>
      <c r="O31" s="277"/>
      <c r="Q31" s="277"/>
      <c r="R31" s="278"/>
      <c r="S31" s="277"/>
      <c r="T31" s="248"/>
      <c r="U31" s="248"/>
      <c r="V31" s="277"/>
      <c r="W31" s="277"/>
      <c r="X31" s="277"/>
      <c r="Z31" s="276"/>
      <c r="AA31" s="276"/>
      <c r="AB31" s="276"/>
      <c r="AC31" s="276"/>
      <c r="AD31" s="276"/>
      <c r="AE31" s="266">
        <f t="shared" si="0"/>
        <v>0</v>
      </c>
      <c r="AG31" s="269"/>
      <c r="AH31" s="269"/>
      <c r="AI31" s="269"/>
      <c r="AJ31" s="269"/>
      <c r="AK31" s="269"/>
      <c r="AL31" s="269"/>
      <c r="AM31" s="269"/>
    </row>
    <row r="32" spans="9:39" ht="15.6" x14ac:dyDescent="0.3">
      <c r="I32" s="277"/>
      <c r="J32" s="278"/>
      <c r="K32" s="277"/>
      <c r="L32" s="248"/>
      <c r="M32" s="277"/>
      <c r="N32" s="85" t="str">
        <f>IF(ISBLANK(M32),"",IF(M32=Lookup!$B$74,"",Lookup!$C$74))</f>
        <v/>
      </c>
      <c r="O32" s="277"/>
      <c r="Q32" s="277"/>
      <c r="R32" s="278"/>
      <c r="S32" s="277"/>
      <c r="T32" s="248"/>
      <c r="U32" s="248"/>
      <c r="V32" s="277"/>
      <c r="W32" s="277"/>
      <c r="X32" s="277"/>
      <c r="Z32" s="276"/>
      <c r="AA32" s="276"/>
      <c r="AB32" s="276"/>
      <c r="AC32" s="276"/>
      <c r="AD32" s="276"/>
      <c r="AE32" s="266">
        <f t="shared" si="0"/>
        <v>0</v>
      </c>
      <c r="AG32" s="269"/>
      <c r="AH32" s="269"/>
      <c r="AI32" s="269"/>
      <c r="AJ32" s="269"/>
      <c r="AK32" s="269"/>
      <c r="AL32" s="269"/>
      <c r="AM32" s="269"/>
    </row>
    <row r="33" spans="9:39" ht="15.6" x14ac:dyDescent="0.3">
      <c r="I33" s="277"/>
      <c r="J33" s="278"/>
      <c r="K33" s="277"/>
      <c r="L33" s="248"/>
      <c r="M33" s="277"/>
      <c r="N33" s="85" t="str">
        <f>IF(ISBLANK(M33),"",IF(M33=Lookup!$B$74,"",Lookup!$C$74))</f>
        <v/>
      </c>
      <c r="O33" s="277"/>
      <c r="Q33" s="277"/>
      <c r="R33" s="278"/>
      <c r="S33" s="277"/>
      <c r="T33" s="248"/>
      <c r="U33" s="248"/>
      <c r="V33" s="277"/>
      <c r="W33" s="277"/>
      <c r="X33" s="277"/>
      <c r="Z33" s="276"/>
      <c r="AA33" s="276"/>
      <c r="AB33" s="276"/>
      <c r="AC33" s="276"/>
      <c r="AD33" s="276"/>
      <c r="AE33" s="266">
        <f t="shared" si="0"/>
        <v>0</v>
      </c>
      <c r="AG33" s="269"/>
      <c r="AH33" s="269"/>
      <c r="AI33" s="269"/>
      <c r="AJ33" s="269"/>
      <c r="AK33" s="269"/>
      <c r="AL33" s="269"/>
      <c r="AM33" s="269"/>
    </row>
    <row r="34" spans="9:39" ht="15.6" x14ac:dyDescent="0.3">
      <c r="I34" s="277"/>
      <c r="J34" s="278"/>
      <c r="K34" s="277"/>
      <c r="L34" s="248"/>
      <c r="M34" s="277"/>
      <c r="N34" s="85" t="str">
        <f>IF(ISBLANK(M34),"",IF(M34=Lookup!$B$74,"",Lookup!$C$74))</f>
        <v/>
      </c>
      <c r="O34" s="277"/>
      <c r="Q34" s="277"/>
      <c r="R34" s="278"/>
      <c r="S34" s="277"/>
      <c r="T34" s="248"/>
      <c r="U34" s="248"/>
      <c r="V34" s="277"/>
      <c r="W34" s="277"/>
      <c r="X34" s="277"/>
      <c r="Z34" s="276"/>
      <c r="AA34" s="276"/>
      <c r="AB34" s="276"/>
      <c r="AC34" s="276"/>
      <c r="AD34" s="276"/>
      <c r="AE34" s="266">
        <f t="shared" si="0"/>
        <v>0</v>
      </c>
      <c r="AG34" s="269"/>
      <c r="AH34" s="269"/>
      <c r="AI34" s="269"/>
      <c r="AJ34" s="269"/>
      <c r="AK34" s="269"/>
      <c r="AL34" s="269"/>
      <c r="AM34" s="269"/>
    </row>
    <row r="35" spans="9:39" ht="15.6" x14ac:dyDescent="0.3">
      <c r="I35" s="277"/>
      <c r="J35" s="278"/>
      <c r="K35" s="277"/>
      <c r="L35" s="248"/>
      <c r="M35" s="277"/>
      <c r="N35" s="85" t="str">
        <f>IF(ISBLANK(M35),"",IF(M35=Lookup!$B$74,"",Lookup!$C$74))</f>
        <v/>
      </c>
      <c r="O35" s="277"/>
      <c r="Q35" s="277"/>
      <c r="R35" s="278"/>
      <c r="S35" s="277"/>
      <c r="T35" s="248"/>
      <c r="U35" s="248"/>
      <c r="V35" s="277"/>
      <c r="W35" s="277"/>
      <c r="X35" s="277"/>
      <c r="Z35" s="276"/>
      <c r="AA35" s="276"/>
      <c r="AB35" s="276"/>
      <c r="AC35" s="276"/>
      <c r="AD35" s="276"/>
      <c r="AE35" s="266">
        <f t="shared" si="0"/>
        <v>0</v>
      </c>
      <c r="AG35" s="269"/>
      <c r="AH35" s="269"/>
      <c r="AI35" s="269"/>
      <c r="AJ35" s="269"/>
      <c r="AK35" s="269"/>
      <c r="AL35" s="269"/>
      <c r="AM35" s="269"/>
    </row>
    <row r="36" spans="9:39" ht="15.6" x14ac:dyDescent="0.3">
      <c r="I36" s="277"/>
      <c r="J36" s="278"/>
      <c r="K36" s="277"/>
      <c r="L36" s="248"/>
      <c r="M36" s="277"/>
      <c r="N36" s="85" t="str">
        <f>IF(ISBLANK(M36),"",IF(M36=Lookup!$B$74,"",Lookup!$C$74))</f>
        <v/>
      </c>
      <c r="O36" s="277"/>
      <c r="Q36" s="277"/>
      <c r="R36" s="278"/>
      <c r="S36" s="277"/>
      <c r="T36" s="248"/>
      <c r="U36" s="248"/>
      <c r="V36" s="277"/>
      <c r="W36" s="277"/>
      <c r="X36" s="277"/>
      <c r="Z36" s="276"/>
      <c r="AA36" s="276"/>
      <c r="AB36" s="276"/>
      <c r="AC36" s="276"/>
      <c r="AD36" s="276"/>
      <c r="AE36" s="266">
        <f t="shared" si="0"/>
        <v>0</v>
      </c>
      <c r="AG36" s="269"/>
      <c r="AH36" s="269"/>
      <c r="AI36" s="269"/>
      <c r="AJ36" s="269"/>
      <c r="AK36" s="269"/>
      <c r="AL36" s="269"/>
      <c r="AM36" s="269"/>
    </row>
    <row r="37" spans="9:39" ht="15.6" x14ac:dyDescent="0.3">
      <c r="I37" s="277"/>
      <c r="J37" s="278"/>
      <c r="K37" s="277"/>
      <c r="L37" s="248"/>
      <c r="M37" s="277"/>
      <c r="N37" s="85" t="str">
        <f>IF(ISBLANK(M37),"",IF(M37=Lookup!$B$74,"",Lookup!$C$74))</f>
        <v/>
      </c>
      <c r="O37" s="277"/>
      <c r="Q37" s="277"/>
      <c r="R37" s="278"/>
      <c r="S37" s="277"/>
      <c r="T37" s="248"/>
      <c r="U37" s="248"/>
      <c r="V37" s="277"/>
      <c r="W37" s="277"/>
      <c r="X37" s="277"/>
      <c r="Z37" s="276"/>
      <c r="AA37" s="276"/>
      <c r="AB37" s="276"/>
      <c r="AC37" s="276"/>
      <c r="AD37" s="276"/>
      <c r="AE37" s="266">
        <f t="shared" si="0"/>
        <v>0</v>
      </c>
      <c r="AG37" s="269"/>
      <c r="AH37" s="269"/>
      <c r="AI37" s="269"/>
      <c r="AJ37" s="269"/>
      <c r="AK37" s="269"/>
      <c r="AL37" s="269"/>
      <c r="AM37" s="269"/>
    </row>
    <row r="38" spans="9:39" ht="15.6" x14ac:dyDescent="0.3">
      <c r="I38" s="277"/>
      <c r="J38" s="278"/>
      <c r="K38" s="277"/>
      <c r="L38" s="248"/>
      <c r="M38" s="277"/>
      <c r="N38" s="85" t="str">
        <f>IF(ISBLANK(M38),"",IF(M38=Lookup!$B$74,"",Lookup!$C$74))</f>
        <v/>
      </c>
      <c r="O38" s="277"/>
      <c r="Q38" s="277"/>
      <c r="R38" s="278"/>
      <c r="S38" s="277"/>
      <c r="T38" s="248"/>
      <c r="U38" s="248"/>
      <c r="V38" s="277"/>
      <c r="W38" s="277"/>
      <c r="X38" s="277"/>
      <c r="Z38" s="276"/>
      <c r="AA38" s="276"/>
      <c r="AB38" s="276"/>
      <c r="AC38" s="276"/>
      <c r="AD38" s="276"/>
      <c r="AE38" s="266">
        <f t="shared" si="0"/>
        <v>0</v>
      </c>
      <c r="AG38" s="269"/>
      <c r="AH38" s="269"/>
      <c r="AI38" s="269"/>
      <c r="AJ38" s="269"/>
      <c r="AK38" s="269"/>
      <c r="AL38" s="269"/>
      <c r="AM38" s="269"/>
    </row>
    <row r="39" spans="9:39" ht="15.6" x14ac:dyDescent="0.3">
      <c r="I39" s="277"/>
      <c r="J39" s="278"/>
      <c r="K39" s="277"/>
      <c r="L39" s="248"/>
      <c r="M39" s="277"/>
      <c r="N39" s="85" t="str">
        <f>IF(ISBLANK(M39),"",IF(M39=Lookup!$B$74,"",Lookup!$C$74))</f>
        <v/>
      </c>
      <c r="O39" s="277"/>
      <c r="Q39" s="277"/>
      <c r="R39" s="278"/>
      <c r="S39" s="277"/>
      <c r="T39" s="248"/>
      <c r="U39" s="248"/>
      <c r="V39" s="277"/>
      <c r="W39" s="277"/>
      <c r="X39" s="277"/>
      <c r="Z39" s="276"/>
      <c r="AA39" s="276"/>
      <c r="AB39" s="276"/>
      <c r="AC39" s="276"/>
      <c r="AD39" s="276"/>
      <c r="AE39" s="266">
        <f t="shared" si="0"/>
        <v>0</v>
      </c>
      <c r="AG39" s="269"/>
      <c r="AH39" s="269"/>
      <c r="AI39" s="269"/>
      <c r="AJ39" s="269"/>
      <c r="AK39" s="269"/>
      <c r="AL39" s="269"/>
      <c r="AM39" s="269"/>
    </row>
    <row r="40" spans="9:39" ht="15.6" x14ac:dyDescent="0.3">
      <c r="I40" s="277"/>
      <c r="J40" s="278"/>
      <c r="K40" s="277"/>
      <c r="L40" s="248"/>
      <c r="M40" s="277"/>
      <c r="N40" s="85" t="str">
        <f>IF(ISBLANK(M40),"",IF(M40=Lookup!$B$74,"",Lookup!$C$74))</f>
        <v/>
      </c>
      <c r="O40" s="277"/>
      <c r="Q40" s="277"/>
      <c r="R40" s="278"/>
      <c r="S40" s="277"/>
      <c r="T40" s="248"/>
      <c r="U40" s="248"/>
      <c r="V40" s="277"/>
      <c r="W40" s="277"/>
      <c r="X40" s="277"/>
      <c r="Z40" s="276"/>
      <c r="AA40" s="276"/>
      <c r="AB40" s="276"/>
      <c r="AC40" s="276"/>
      <c r="AD40" s="276"/>
      <c r="AE40" s="266">
        <f t="shared" si="0"/>
        <v>0</v>
      </c>
      <c r="AG40" s="269"/>
      <c r="AH40" s="269"/>
      <c r="AI40" s="269"/>
      <c r="AJ40" s="269"/>
      <c r="AK40" s="269"/>
      <c r="AL40" s="269"/>
      <c r="AM40" s="269"/>
    </row>
    <row r="41" spans="9:39" ht="15.6" x14ac:dyDescent="0.3">
      <c r="I41" s="277"/>
      <c r="J41" s="278"/>
      <c r="K41" s="277"/>
      <c r="L41" s="248"/>
      <c r="M41" s="277"/>
      <c r="N41" s="85" t="str">
        <f>IF(ISBLANK(M41),"",IF(M41=Lookup!$B$74,"",Lookup!$C$74))</f>
        <v/>
      </c>
      <c r="O41" s="277"/>
      <c r="Q41" s="277"/>
      <c r="R41" s="278"/>
      <c r="S41" s="277"/>
      <c r="T41" s="248"/>
      <c r="U41" s="248"/>
      <c r="V41" s="277"/>
      <c r="W41" s="277"/>
      <c r="X41" s="277"/>
      <c r="Z41" s="276"/>
      <c r="AA41" s="276"/>
      <c r="AB41" s="276"/>
      <c r="AC41" s="276"/>
      <c r="AD41" s="276"/>
      <c r="AE41" s="266">
        <f t="shared" si="0"/>
        <v>0</v>
      </c>
      <c r="AG41" s="269"/>
      <c r="AH41" s="269"/>
      <c r="AI41" s="269"/>
      <c r="AJ41" s="269"/>
      <c r="AK41" s="269"/>
      <c r="AL41" s="269"/>
      <c r="AM41" s="269"/>
    </row>
    <row r="42" spans="9:39" ht="15.6" x14ac:dyDescent="0.3">
      <c r="I42" s="277"/>
      <c r="J42" s="278"/>
      <c r="K42" s="277"/>
      <c r="L42" s="248"/>
      <c r="M42" s="277"/>
      <c r="N42" s="85" t="str">
        <f>IF(ISBLANK(M42),"",IF(M42=Lookup!$B$74,"",Lookup!$C$74))</f>
        <v/>
      </c>
      <c r="O42" s="277"/>
      <c r="Q42" s="277"/>
      <c r="R42" s="278"/>
      <c r="S42" s="277"/>
      <c r="T42" s="248"/>
      <c r="U42" s="248"/>
      <c r="V42" s="277"/>
      <c r="W42" s="277"/>
      <c r="X42" s="277"/>
      <c r="Z42" s="276"/>
      <c r="AA42" s="276"/>
      <c r="AB42" s="276"/>
      <c r="AC42" s="276"/>
      <c r="AD42" s="276"/>
      <c r="AE42" s="266">
        <f t="shared" si="0"/>
        <v>0</v>
      </c>
      <c r="AG42" s="269"/>
      <c r="AH42" s="269"/>
      <c r="AI42" s="269"/>
      <c r="AJ42" s="269"/>
      <c r="AK42" s="269"/>
      <c r="AL42" s="269"/>
      <c r="AM42" s="269"/>
    </row>
    <row r="43" spans="9:39" ht="15.6" x14ac:dyDescent="0.3">
      <c r="I43" s="277"/>
      <c r="J43" s="278"/>
      <c r="K43" s="277"/>
      <c r="L43" s="248"/>
      <c r="M43" s="277"/>
      <c r="N43" s="85" t="str">
        <f>IF(ISBLANK(M43),"",IF(M43=Lookup!$B$74,"",Lookup!$C$74))</f>
        <v/>
      </c>
      <c r="O43" s="277"/>
      <c r="Q43" s="277"/>
      <c r="R43" s="278"/>
      <c r="S43" s="277"/>
      <c r="T43" s="248"/>
      <c r="U43" s="248"/>
      <c r="V43" s="277"/>
      <c r="W43" s="277"/>
      <c r="X43" s="277"/>
      <c r="Z43" s="276"/>
      <c r="AA43" s="276"/>
      <c r="AB43" s="276"/>
      <c r="AC43" s="276"/>
      <c r="AD43" s="276"/>
      <c r="AE43" s="266">
        <f t="shared" si="0"/>
        <v>0</v>
      </c>
      <c r="AG43" s="269"/>
      <c r="AH43" s="269"/>
      <c r="AI43" s="269"/>
      <c r="AJ43" s="269"/>
      <c r="AK43" s="269"/>
      <c r="AL43" s="269"/>
      <c r="AM43" s="269"/>
    </row>
    <row r="44" spans="9:39" ht="15.6" x14ac:dyDescent="0.3">
      <c r="I44" s="277"/>
      <c r="J44" s="278"/>
      <c r="K44" s="277"/>
      <c r="L44" s="248"/>
      <c r="M44" s="277"/>
      <c r="N44" s="85" t="str">
        <f>IF(ISBLANK(M44),"",IF(M44=Lookup!$B$74,"",Lookup!$C$74))</f>
        <v/>
      </c>
      <c r="O44" s="277"/>
      <c r="Q44" s="277"/>
      <c r="R44" s="278"/>
      <c r="S44" s="277"/>
      <c r="T44" s="248"/>
      <c r="U44" s="248"/>
      <c r="V44" s="277"/>
      <c r="W44" s="277"/>
      <c r="X44" s="277"/>
      <c r="Z44" s="276"/>
      <c r="AA44" s="276"/>
      <c r="AB44" s="276"/>
      <c r="AC44" s="276"/>
      <c r="AD44" s="276"/>
      <c r="AE44" s="266">
        <f t="shared" si="0"/>
        <v>0</v>
      </c>
      <c r="AG44" s="269"/>
      <c r="AH44" s="269"/>
      <c r="AI44" s="269"/>
      <c r="AJ44" s="269"/>
      <c r="AK44" s="269"/>
      <c r="AL44" s="269"/>
      <c r="AM44" s="269"/>
    </row>
    <row r="45" spans="9:39" ht="15.6" x14ac:dyDescent="0.3">
      <c r="I45" s="277"/>
      <c r="J45" s="278"/>
      <c r="K45" s="277"/>
      <c r="L45" s="248"/>
      <c r="M45" s="277"/>
      <c r="N45" s="85" t="str">
        <f>IF(ISBLANK(M45),"",IF(M45=Lookup!$B$74,"",Lookup!$C$74))</f>
        <v/>
      </c>
      <c r="O45" s="277"/>
      <c r="Q45" s="277"/>
      <c r="R45" s="278"/>
      <c r="S45" s="277"/>
      <c r="T45" s="248"/>
      <c r="U45" s="248"/>
      <c r="V45" s="277"/>
      <c r="W45" s="277"/>
      <c r="X45" s="277"/>
      <c r="Z45" s="276"/>
      <c r="AA45" s="276"/>
      <c r="AB45" s="276"/>
      <c r="AC45" s="276"/>
      <c r="AD45" s="276"/>
      <c r="AE45" s="266">
        <f t="shared" si="0"/>
        <v>0</v>
      </c>
      <c r="AG45" s="269"/>
      <c r="AH45" s="269"/>
      <c r="AI45" s="269"/>
      <c r="AJ45" s="269"/>
      <c r="AK45" s="269"/>
      <c r="AL45" s="269"/>
      <c r="AM45" s="269"/>
    </row>
    <row r="46" spans="9:39" ht="15.6" x14ac:dyDescent="0.3">
      <c r="I46" s="277"/>
      <c r="J46" s="278"/>
      <c r="K46" s="277"/>
      <c r="L46" s="248"/>
      <c r="M46" s="277"/>
      <c r="N46" s="85" t="str">
        <f>IF(ISBLANK(M46),"",IF(M46=Lookup!$B$74,"",Lookup!$C$74))</f>
        <v/>
      </c>
      <c r="O46" s="277"/>
      <c r="Q46" s="277"/>
      <c r="R46" s="278"/>
      <c r="S46" s="277"/>
      <c r="T46" s="248"/>
      <c r="U46" s="248"/>
      <c r="V46" s="277"/>
      <c r="W46" s="277"/>
      <c r="X46" s="277"/>
      <c r="Z46" s="276"/>
      <c r="AA46" s="276"/>
      <c r="AB46" s="276"/>
      <c r="AC46" s="276"/>
      <c r="AD46" s="276"/>
      <c r="AE46" s="266">
        <f t="shared" si="0"/>
        <v>0</v>
      </c>
      <c r="AG46" s="269"/>
      <c r="AH46" s="269"/>
      <c r="AI46" s="269"/>
      <c r="AJ46" s="269"/>
      <c r="AK46" s="269"/>
      <c r="AL46" s="269"/>
      <c r="AM46" s="269"/>
    </row>
    <row r="47" spans="9:39" ht="15.6" x14ac:dyDescent="0.3">
      <c r="I47" s="277"/>
      <c r="J47" s="278"/>
      <c r="K47" s="277"/>
      <c r="L47" s="248"/>
      <c r="M47" s="277"/>
      <c r="N47" s="85" t="str">
        <f>IF(ISBLANK(M47),"",IF(M47=Lookup!$B$74,"",Lookup!$C$74))</f>
        <v/>
      </c>
      <c r="O47" s="277"/>
      <c r="Q47" s="277"/>
      <c r="R47" s="278"/>
      <c r="S47" s="277"/>
      <c r="T47" s="248"/>
      <c r="U47" s="248"/>
      <c r="V47" s="277"/>
      <c r="W47" s="277"/>
      <c r="X47" s="277"/>
      <c r="Z47" s="276"/>
      <c r="AA47" s="276"/>
      <c r="AB47" s="276"/>
      <c r="AC47" s="276"/>
      <c r="AD47" s="276"/>
      <c r="AE47" s="266">
        <f t="shared" si="0"/>
        <v>0</v>
      </c>
      <c r="AG47" s="269"/>
      <c r="AH47" s="269"/>
      <c r="AI47" s="269"/>
      <c r="AJ47" s="269"/>
      <c r="AK47" s="269"/>
      <c r="AL47" s="269"/>
      <c r="AM47" s="269"/>
    </row>
    <row r="48" spans="9:39" ht="15.6" x14ac:dyDescent="0.3">
      <c r="I48" s="277"/>
      <c r="J48" s="278"/>
      <c r="K48" s="277"/>
      <c r="L48" s="248"/>
      <c r="M48" s="277"/>
      <c r="N48" s="85" t="str">
        <f>IF(ISBLANK(M48),"",IF(M48=Lookup!$B$74,"",Lookup!$C$74))</f>
        <v/>
      </c>
      <c r="O48" s="277"/>
      <c r="Q48" s="277"/>
      <c r="R48" s="278"/>
      <c r="S48" s="277"/>
      <c r="T48" s="248"/>
      <c r="U48" s="248"/>
      <c r="V48" s="277"/>
      <c r="W48" s="277"/>
      <c r="X48" s="277"/>
      <c r="Z48" s="276"/>
      <c r="AA48" s="276"/>
      <c r="AB48" s="276"/>
      <c r="AC48" s="276"/>
      <c r="AD48" s="276"/>
      <c r="AE48" s="266">
        <f t="shared" si="0"/>
        <v>0</v>
      </c>
      <c r="AG48" s="269"/>
      <c r="AH48" s="269"/>
      <c r="AI48" s="269"/>
      <c r="AJ48" s="269"/>
      <c r="AK48" s="269"/>
      <c r="AL48" s="269"/>
      <c r="AM48" s="269"/>
    </row>
    <row r="49" spans="9:39" ht="15.6" x14ac:dyDescent="0.3">
      <c r="I49" s="277"/>
      <c r="J49" s="278"/>
      <c r="K49" s="277"/>
      <c r="L49" s="248"/>
      <c r="M49" s="277"/>
      <c r="N49" s="85" t="str">
        <f>IF(ISBLANK(M49),"",IF(M49=Lookup!$B$74,"",Lookup!$C$74))</f>
        <v/>
      </c>
      <c r="O49" s="277"/>
      <c r="Q49" s="277"/>
      <c r="R49" s="278"/>
      <c r="S49" s="277"/>
      <c r="T49" s="248"/>
      <c r="U49" s="248"/>
      <c r="V49" s="277"/>
      <c r="W49" s="277"/>
      <c r="X49" s="277"/>
      <c r="Z49" s="276"/>
      <c r="AA49" s="276"/>
      <c r="AB49" s="276"/>
      <c r="AC49" s="276"/>
      <c r="AD49" s="276"/>
      <c r="AE49" s="266">
        <f t="shared" si="0"/>
        <v>0</v>
      </c>
      <c r="AG49" s="269"/>
      <c r="AH49" s="269"/>
      <c r="AI49" s="269"/>
      <c r="AJ49" s="269"/>
      <c r="AK49" s="269"/>
      <c r="AL49" s="269"/>
      <c r="AM49" s="269"/>
    </row>
    <row r="50" spans="9:39" ht="15.6" x14ac:dyDescent="0.3">
      <c r="I50" s="277"/>
      <c r="J50" s="278"/>
      <c r="K50" s="277"/>
      <c r="L50" s="248"/>
      <c r="M50" s="277"/>
      <c r="N50" s="85" t="str">
        <f>IF(ISBLANK(M50),"",IF(M50=Lookup!$B$74,"",Lookup!$C$74))</f>
        <v/>
      </c>
      <c r="O50" s="277"/>
      <c r="Q50" s="277"/>
      <c r="R50" s="278"/>
      <c r="S50" s="277"/>
      <c r="T50" s="248"/>
      <c r="U50" s="248"/>
      <c r="V50" s="277"/>
      <c r="W50" s="277"/>
      <c r="X50" s="277"/>
      <c r="Z50" s="276"/>
      <c r="AA50" s="276"/>
      <c r="AB50" s="276"/>
      <c r="AC50" s="276"/>
      <c r="AD50" s="276"/>
      <c r="AE50" s="266">
        <f t="shared" si="0"/>
        <v>0</v>
      </c>
      <c r="AG50" s="269"/>
      <c r="AH50" s="269"/>
      <c r="AI50" s="269"/>
      <c r="AJ50" s="269"/>
      <c r="AK50" s="269"/>
      <c r="AL50" s="269"/>
      <c r="AM50" s="269"/>
    </row>
    <row r="51" spans="9:39" ht="15.6" x14ac:dyDescent="0.3">
      <c r="I51" s="277"/>
      <c r="J51" s="278"/>
      <c r="K51" s="277"/>
      <c r="L51" s="248"/>
      <c r="M51" s="277"/>
      <c r="N51" s="85" t="str">
        <f>IF(ISBLANK(M51),"",IF(M51=Lookup!$B$74,"",Lookup!$C$74))</f>
        <v/>
      </c>
      <c r="O51" s="277"/>
      <c r="Q51" s="277"/>
      <c r="R51" s="278"/>
      <c r="S51" s="277"/>
      <c r="T51" s="248"/>
      <c r="U51" s="248"/>
      <c r="V51" s="277"/>
      <c r="W51" s="277"/>
      <c r="X51" s="277"/>
      <c r="Z51" s="276"/>
      <c r="AA51" s="276"/>
      <c r="AB51" s="276"/>
      <c r="AC51" s="276"/>
      <c r="AD51" s="276"/>
      <c r="AE51" s="266">
        <f t="shared" si="0"/>
        <v>0</v>
      </c>
      <c r="AG51" s="269"/>
      <c r="AH51" s="269"/>
      <c r="AI51" s="269"/>
      <c r="AJ51" s="269"/>
      <c r="AK51" s="269"/>
      <c r="AL51" s="269"/>
      <c r="AM51" s="269"/>
    </row>
    <row r="52" spans="9:39" ht="15.6" x14ac:dyDescent="0.3">
      <c r="I52" s="277"/>
      <c r="J52" s="278"/>
      <c r="K52" s="277"/>
      <c r="L52" s="248"/>
      <c r="M52" s="277"/>
      <c r="N52" s="85" t="str">
        <f>IF(ISBLANK(M52),"",IF(M52=Lookup!$B$74,"",Lookup!$C$74))</f>
        <v/>
      </c>
      <c r="O52" s="277"/>
      <c r="Q52" s="277"/>
      <c r="R52" s="278"/>
      <c r="S52" s="277"/>
      <c r="T52" s="248"/>
      <c r="U52" s="248"/>
      <c r="V52" s="277"/>
      <c r="W52" s="277"/>
      <c r="X52" s="277"/>
      <c r="Z52" s="276"/>
      <c r="AA52" s="276"/>
      <c r="AB52" s="276"/>
      <c r="AC52" s="276"/>
      <c r="AD52" s="276"/>
      <c r="AE52" s="266">
        <f t="shared" si="0"/>
        <v>0</v>
      </c>
      <c r="AG52" s="269"/>
      <c r="AH52" s="269"/>
      <c r="AI52" s="269"/>
      <c r="AJ52" s="269"/>
      <c r="AK52" s="269"/>
      <c r="AL52" s="269"/>
      <c r="AM52" s="269"/>
    </row>
    <row r="53" spans="9:39" ht="15.6" x14ac:dyDescent="0.3">
      <c r="I53" s="277"/>
      <c r="J53" s="278"/>
      <c r="K53" s="277"/>
      <c r="L53" s="248"/>
      <c r="M53" s="277"/>
      <c r="N53" s="85" t="str">
        <f>IF(ISBLANK(M53),"",IF(M53=Lookup!$B$74,"",Lookup!$C$74))</f>
        <v/>
      </c>
      <c r="O53" s="277"/>
      <c r="Q53" s="277"/>
      <c r="R53" s="278"/>
      <c r="S53" s="277"/>
      <c r="T53" s="248"/>
      <c r="U53" s="248"/>
      <c r="V53" s="277"/>
      <c r="W53" s="277"/>
      <c r="X53" s="277"/>
      <c r="Z53" s="276"/>
      <c r="AA53" s="276"/>
      <c r="AB53" s="276"/>
      <c r="AC53" s="276"/>
      <c r="AD53" s="276"/>
      <c r="AE53" s="266">
        <f t="shared" si="0"/>
        <v>0</v>
      </c>
      <c r="AG53" s="269"/>
      <c r="AH53" s="269"/>
      <c r="AI53" s="269"/>
      <c r="AJ53" s="269"/>
      <c r="AK53" s="269"/>
      <c r="AL53" s="269"/>
      <c r="AM53" s="269"/>
    </row>
    <row r="54" spans="9:39" ht="15.6" x14ac:dyDescent="0.3">
      <c r="I54" s="277"/>
      <c r="J54" s="278"/>
      <c r="K54" s="277"/>
      <c r="L54" s="248"/>
      <c r="M54" s="277"/>
      <c r="N54" s="85" t="str">
        <f>IF(ISBLANK(M54),"",IF(M54=Lookup!$B$74,"",Lookup!$C$74))</f>
        <v/>
      </c>
      <c r="O54" s="277"/>
      <c r="Q54" s="277"/>
      <c r="R54" s="278"/>
      <c r="S54" s="277"/>
      <c r="T54" s="248"/>
      <c r="U54" s="248"/>
      <c r="V54" s="277"/>
      <c r="W54" s="277"/>
      <c r="X54" s="277"/>
      <c r="Z54" s="276"/>
      <c r="AA54" s="276"/>
      <c r="AB54" s="276"/>
      <c r="AC54" s="276"/>
      <c r="AD54" s="276"/>
      <c r="AE54" s="266">
        <f t="shared" si="0"/>
        <v>0</v>
      </c>
      <c r="AG54" s="269"/>
      <c r="AH54" s="269"/>
      <c r="AI54" s="269"/>
      <c r="AJ54" s="269"/>
      <c r="AK54" s="269"/>
      <c r="AL54" s="269"/>
      <c r="AM54" s="269"/>
    </row>
    <row r="55" spans="9:39" ht="15.6" x14ac:dyDescent="0.3">
      <c r="I55" s="277"/>
      <c r="J55" s="278"/>
      <c r="K55" s="277"/>
      <c r="L55" s="248"/>
      <c r="M55" s="277"/>
      <c r="N55" s="85" t="str">
        <f>IF(ISBLANK(M55),"",IF(M55=Lookup!$B$74,"",Lookup!$C$74))</f>
        <v/>
      </c>
      <c r="O55" s="277"/>
      <c r="Q55" s="277"/>
      <c r="R55" s="278"/>
      <c r="S55" s="277"/>
      <c r="T55" s="248"/>
      <c r="U55" s="248"/>
      <c r="V55" s="277"/>
      <c r="W55" s="277"/>
      <c r="X55" s="277"/>
      <c r="Z55" s="276"/>
      <c r="AA55" s="276"/>
      <c r="AB55" s="276"/>
      <c r="AC55" s="276"/>
      <c r="AD55" s="276"/>
      <c r="AE55" s="266">
        <f t="shared" si="0"/>
        <v>0</v>
      </c>
      <c r="AG55" s="269"/>
      <c r="AH55" s="269"/>
      <c r="AI55" s="269"/>
      <c r="AJ55" s="269"/>
      <c r="AK55" s="269"/>
      <c r="AL55" s="269"/>
      <c r="AM55" s="269"/>
    </row>
    <row r="56" spans="9:39" ht="15.6" x14ac:dyDescent="0.3">
      <c r="I56" s="277"/>
      <c r="J56" s="278"/>
      <c r="K56" s="277"/>
      <c r="L56" s="248"/>
      <c r="M56" s="277"/>
      <c r="N56" s="85" t="str">
        <f>IF(ISBLANK(M56),"",IF(M56=Lookup!$B$74,"",Lookup!$C$74))</f>
        <v/>
      </c>
      <c r="O56" s="277"/>
      <c r="Q56" s="277"/>
      <c r="R56" s="278"/>
      <c r="S56" s="277"/>
      <c r="T56" s="248"/>
      <c r="U56" s="248"/>
      <c r="V56" s="277"/>
      <c r="W56" s="277"/>
      <c r="X56" s="277"/>
      <c r="Z56" s="276"/>
      <c r="AA56" s="276"/>
      <c r="AB56" s="276"/>
      <c r="AC56" s="276"/>
      <c r="AD56" s="276"/>
      <c r="AE56" s="266">
        <f t="shared" si="0"/>
        <v>0</v>
      </c>
      <c r="AG56" s="269"/>
      <c r="AH56" s="269"/>
      <c r="AI56" s="269"/>
      <c r="AJ56" s="269"/>
      <c r="AK56" s="269"/>
      <c r="AL56" s="269"/>
      <c r="AM56" s="269"/>
    </row>
    <row r="57" spans="9:39" ht="15.6" x14ac:dyDescent="0.3">
      <c r="I57" s="277"/>
      <c r="J57" s="278"/>
      <c r="K57" s="277"/>
      <c r="L57" s="248"/>
      <c r="M57" s="277"/>
      <c r="N57" s="85" t="str">
        <f>IF(ISBLANK(M57),"",IF(M57=Lookup!$B$74,"",Lookup!$C$74))</f>
        <v/>
      </c>
      <c r="O57" s="277"/>
      <c r="Q57" s="277"/>
      <c r="R57" s="278"/>
      <c r="S57" s="277"/>
      <c r="T57" s="248"/>
      <c r="U57" s="248"/>
      <c r="V57" s="277"/>
      <c r="W57" s="277"/>
      <c r="X57" s="277"/>
      <c r="Z57" s="276"/>
      <c r="AA57" s="276"/>
      <c r="AB57" s="276"/>
      <c r="AC57" s="276"/>
      <c r="AD57" s="276"/>
      <c r="AE57" s="266">
        <f t="shared" si="0"/>
        <v>0</v>
      </c>
      <c r="AG57" s="269"/>
      <c r="AH57" s="269"/>
      <c r="AI57" s="269"/>
      <c r="AJ57" s="269"/>
      <c r="AK57" s="269"/>
      <c r="AL57" s="269"/>
      <c r="AM57" s="269"/>
    </row>
    <row r="58" spans="9:39" ht="15.6" x14ac:dyDescent="0.3">
      <c r="I58" s="277"/>
      <c r="J58" s="278"/>
      <c r="K58" s="277"/>
      <c r="L58" s="248"/>
      <c r="M58" s="277"/>
      <c r="N58" s="85" t="str">
        <f>IF(ISBLANK(M58),"",IF(M58=Lookup!$B$74,"",Lookup!$C$74))</f>
        <v/>
      </c>
      <c r="O58" s="277"/>
      <c r="Q58" s="277"/>
      <c r="R58" s="278"/>
      <c r="S58" s="277"/>
      <c r="T58" s="248"/>
      <c r="U58" s="248"/>
      <c r="V58" s="277"/>
      <c r="W58" s="277"/>
      <c r="X58" s="277"/>
      <c r="Z58" s="276"/>
      <c r="AA58" s="276"/>
      <c r="AB58" s="276"/>
      <c r="AC58" s="276"/>
      <c r="AD58" s="276"/>
      <c r="AE58" s="266">
        <f t="shared" si="0"/>
        <v>0</v>
      </c>
      <c r="AG58" s="269"/>
      <c r="AH58" s="269"/>
      <c r="AI58" s="269"/>
      <c r="AJ58" s="269"/>
      <c r="AK58" s="269"/>
      <c r="AL58" s="269"/>
      <c r="AM58" s="269"/>
    </row>
    <row r="59" spans="9:39" ht="15.6" x14ac:dyDescent="0.3">
      <c r="I59" s="277"/>
      <c r="J59" s="278"/>
      <c r="K59" s="277"/>
      <c r="L59" s="248"/>
      <c r="M59" s="277"/>
      <c r="N59" s="85" t="str">
        <f>IF(ISBLANK(M59),"",IF(M59=Lookup!$B$74,"",Lookup!$C$74))</f>
        <v/>
      </c>
      <c r="O59" s="277"/>
      <c r="Q59" s="277"/>
      <c r="R59" s="278"/>
      <c r="S59" s="277"/>
      <c r="T59" s="248"/>
      <c r="U59" s="248"/>
      <c r="V59" s="277"/>
      <c r="W59" s="277"/>
      <c r="X59" s="277"/>
      <c r="Z59" s="276"/>
      <c r="AA59" s="276"/>
      <c r="AB59" s="276"/>
      <c r="AC59" s="276"/>
      <c r="AD59" s="276"/>
      <c r="AE59" s="266">
        <f t="shared" si="0"/>
        <v>0</v>
      </c>
      <c r="AG59" s="269"/>
      <c r="AH59" s="269"/>
      <c r="AI59" s="269"/>
      <c r="AJ59" s="269"/>
      <c r="AK59" s="269"/>
      <c r="AL59" s="269"/>
      <c r="AM59" s="269"/>
    </row>
    <row r="60" spans="9:39" ht="15.6" x14ac:dyDescent="0.3">
      <c r="I60" s="277"/>
      <c r="J60" s="278"/>
      <c r="K60" s="277"/>
      <c r="L60" s="248"/>
      <c r="M60" s="277"/>
      <c r="N60" s="85" t="str">
        <f>IF(ISBLANK(M60),"",IF(M60=Lookup!$B$74,"",Lookup!$C$74))</f>
        <v/>
      </c>
      <c r="O60" s="277"/>
      <c r="Q60" s="277"/>
      <c r="R60" s="278"/>
      <c r="S60" s="277"/>
      <c r="T60" s="248"/>
      <c r="U60" s="248"/>
      <c r="V60" s="277"/>
      <c r="W60" s="277"/>
      <c r="X60" s="277"/>
      <c r="Z60" s="276"/>
      <c r="AA60" s="276"/>
      <c r="AB60" s="276"/>
      <c r="AC60" s="276"/>
      <c r="AD60" s="276"/>
      <c r="AE60" s="266">
        <f t="shared" si="0"/>
        <v>0</v>
      </c>
      <c r="AG60" s="269"/>
      <c r="AH60" s="269"/>
      <c r="AI60" s="269"/>
      <c r="AJ60" s="269"/>
      <c r="AK60" s="269"/>
      <c r="AL60" s="269"/>
      <c r="AM60" s="269"/>
    </row>
    <row r="61" spans="9:39" ht="15.6" x14ac:dyDescent="0.3">
      <c r="I61" s="277"/>
      <c r="J61" s="278"/>
      <c r="K61" s="277"/>
      <c r="L61" s="248"/>
      <c r="M61" s="277"/>
      <c r="N61" s="85" t="str">
        <f>IF(ISBLANK(M61),"",IF(M61=Lookup!$B$74,"",Lookup!$C$74))</f>
        <v/>
      </c>
      <c r="O61" s="277"/>
      <c r="Q61" s="277"/>
      <c r="R61" s="278"/>
      <c r="S61" s="277"/>
      <c r="T61" s="248"/>
      <c r="U61" s="248"/>
      <c r="V61" s="277"/>
      <c r="W61" s="277"/>
      <c r="X61" s="277"/>
      <c r="Z61" s="276"/>
      <c r="AA61" s="276"/>
      <c r="AB61" s="276"/>
      <c r="AC61" s="276"/>
      <c r="AD61" s="276"/>
      <c r="AE61" s="266">
        <f t="shared" si="0"/>
        <v>0</v>
      </c>
      <c r="AG61" s="269"/>
      <c r="AH61" s="269"/>
      <c r="AI61" s="269"/>
      <c r="AJ61" s="269"/>
      <c r="AK61" s="269"/>
      <c r="AL61" s="269"/>
      <c r="AM61" s="269"/>
    </row>
    <row r="62" spans="9:39" ht="15.6" x14ac:dyDescent="0.3">
      <c r="I62" s="277"/>
      <c r="J62" s="278"/>
      <c r="K62" s="277"/>
      <c r="L62" s="248"/>
      <c r="M62" s="277"/>
      <c r="N62" s="85" t="str">
        <f>IF(ISBLANK(M62),"",IF(M62=Lookup!$B$74,"",Lookup!$C$74))</f>
        <v/>
      </c>
      <c r="O62" s="277"/>
      <c r="Q62" s="277"/>
      <c r="R62" s="278"/>
      <c r="S62" s="277"/>
      <c r="T62" s="248"/>
      <c r="U62" s="248"/>
      <c r="V62" s="277"/>
      <c r="W62" s="277"/>
      <c r="X62" s="277"/>
      <c r="Z62" s="276"/>
      <c r="AA62" s="276"/>
      <c r="AB62" s="276"/>
      <c r="AC62" s="276"/>
      <c r="AD62" s="276"/>
      <c r="AE62" s="266">
        <f t="shared" si="0"/>
        <v>0</v>
      </c>
      <c r="AG62" s="269"/>
      <c r="AH62" s="269"/>
      <c r="AI62" s="269"/>
      <c r="AJ62" s="269"/>
      <c r="AK62" s="269"/>
      <c r="AL62" s="269"/>
      <c r="AM62" s="269"/>
    </row>
    <row r="63" spans="9:39" ht="15.6" x14ac:dyDescent="0.3">
      <c r="I63" s="277"/>
      <c r="J63" s="278"/>
      <c r="K63" s="277"/>
      <c r="L63" s="248"/>
      <c r="M63" s="277"/>
      <c r="N63" s="85" t="str">
        <f>IF(ISBLANK(M63),"",IF(M63=Lookup!$B$74,"",Lookup!$C$74))</f>
        <v/>
      </c>
      <c r="O63" s="277"/>
      <c r="Q63" s="277"/>
      <c r="R63" s="278"/>
      <c r="S63" s="277"/>
      <c r="T63" s="248"/>
      <c r="U63" s="248"/>
      <c r="V63" s="277"/>
      <c r="W63" s="277"/>
      <c r="X63" s="277"/>
      <c r="Z63" s="276"/>
      <c r="AA63" s="276"/>
      <c r="AB63" s="276"/>
      <c r="AC63" s="276"/>
      <c r="AD63" s="276"/>
      <c r="AE63" s="266">
        <f t="shared" si="0"/>
        <v>0</v>
      </c>
      <c r="AG63" s="269"/>
      <c r="AH63" s="269"/>
      <c r="AI63" s="269"/>
      <c r="AJ63" s="269"/>
      <c r="AK63" s="269"/>
      <c r="AL63" s="269"/>
      <c r="AM63" s="269"/>
    </row>
    <row r="64" spans="9:39" ht="15.6" x14ac:dyDescent="0.3">
      <c r="I64" s="277"/>
      <c r="J64" s="278"/>
      <c r="K64" s="277"/>
      <c r="L64" s="248"/>
      <c r="M64" s="277"/>
      <c r="N64" s="85" t="str">
        <f>IF(ISBLANK(M64),"",IF(M64=Lookup!$B$74,"",Lookup!$C$74))</f>
        <v/>
      </c>
      <c r="O64" s="277"/>
      <c r="Q64" s="277"/>
      <c r="R64" s="278"/>
      <c r="S64" s="277"/>
      <c r="T64" s="248"/>
      <c r="U64" s="248"/>
      <c r="V64" s="277"/>
      <c r="W64" s="277"/>
      <c r="X64" s="277"/>
      <c r="Z64" s="276"/>
      <c r="AA64" s="276"/>
      <c r="AB64" s="276"/>
      <c r="AC64" s="276"/>
      <c r="AD64" s="276"/>
      <c r="AE64" s="266">
        <f t="shared" si="0"/>
        <v>0</v>
      </c>
      <c r="AG64" s="269"/>
      <c r="AH64" s="269"/>
      <c r="AI64" s="269"/>
      <c r="AJ64" s="269"/>
      <c r="AK64" s="269"/>
      <c r="AL64" s="269"/>
      <c r="AM64" s="269"/>
    </row>
    <row r="65" spans="9:39" ht="15.6" x14ac:dyDescent="0.3">
      <c r="I65" s="277"/>
      <c r="J65" s="278"/>
      <c r="K65" s="277"/>
      <c r="L65" s="248"/>
      <c r="M65" s="277"/>
      <c r="N65" s="85" t="str">
        <f>IF(ISBLANK(M65),"",IF(M65=Lookup!$B$74,"",Lookup!$C$74))</f>
        <v/>
      </c>
      <c r="O65" s="277"/>
      <c r="Q65" s="277"/>
      <c r="R65" s="278"/>
      <c r="S65" s="277"/>
      <c r="T65" s="248"/>
      <c r="U65" s="248"/>
      <c r="V65" s="277"/>
      <c r="W65" s="277"/>
      <c r="X65" s="277"/>
      <c r="Z65" s="276"/>
      <c r="AA65" s="276"/>
      <c r="AB65" s="276"/>
      <c r="AC65" s="276"/>
      <c r="AD65" s="276"/>
      <c r="AE65" s="266">
        <f t="shared" si="0"/>
        <v>0</v>
      </c>
      <c r="AG65" s="269"/>
      <c r="AH65" s="269"/>
      <c r="AI65" s="269"/>
      <c r="AJ65" s="269"/>
      <c r="AK65" s="269"/>
      <c r="AL65" s="269"/>
      <c r="AM65" s="269"/>
    </row>
    <row r="66" spans="9:39" ht="15.6" x14ac:dyDescent="0.3">
      <c r="I66" s="277"/>
      <c r="J66" s="278"/>
      <c r="K66" s="277"/>
      <c r="L66" s="248"/>
      <c r="M66" s="277"/>
      <c r="N66" s="85" t="str">
        <f>IF(ISBLANK(M66),"",IF(M66=Lookup!$B$74,"",Lookup!$C$74))</f>
        <v/>
      </c>
      <c r="O66" s="277"/>
      <c r="Q66" s="277"/>
      <c r="R66" s="278"/>
      <c r="S66" s="277"/>
      <c r="T66" s="248"/>
      <c r="U66" s="248"/>
      <c r="V66" s="277"/>
      <c r="W66" s="277"/>
      <c r="X66" s="277"/>
      <c r="Z66" s="276"/>
      <c r="AA66" s="276"/>
      <c r="AB66" s="276"/>
      <c r="AC66" s="276"/>
      <c r="AD66" s="276"/>
      <c r="AE66" s="266">
        <f t="shared" si="0"/>
        <v>0</v>
      </c>
      <c r="AG66" s="269"/>
      <c r="AH66" s="269"/>
      <c r="AI66" s="269"/>
      <c r="AJ66" s="269"/>
      <c r="AK66" s="269"/>
      <c r="AL66" s="269"/>
      <c r="AM66" s="269"/>
    </row>
    <row r="67" spans="9:39" ht="15.6" x14ac:dyDescent="0.3">
      <c r="I67" s="277"/>
      <c r="J67" s="278"/>
      <c r="K67" s="277"/>
      <c r="L67" s="248"/>
      <c r="M67" s="277"/>
      <c r="N67" s="85" t="str">
        <f>IF(ISBLANK(M67),"",IF(M67=Lookup!$B$74,"",Lookup!$C$74))</f>
        <v/>
      </c>
      <c r="O67" s="277"/>
      <c r="Q67" s="277"/>
      <c r="R67" s="278"/>
      <c r="S67" s="277"/>
      <c r="T67" s="248"/>
      <c r="U67" s="248"/>
      <c r="V67" s="277"/>
      <c r="W67" s="277"/>
      <c r="X67" s="277"/>
      <c r="Z67" s="276"/>
      <c r="AA67" s="276"/>
      <c r="AB67" s="276"/>
      <c r="AC67" s="276"/>
      <c r="AD67" s="276"/>
      <c r="AE67" s="266">
        <f t="shared" si="0"/>
        <v>0</v>
      </c>
      <c r="AG67" s="269"/>
      <c r="AH67" s="269"/>
      <c r="AI67" s="269"/>
      <c r="AJ67" s="269"/>
      <c r="AK67" s="269"/>
      <c r="AL67" s="269"/>
      <c r="AM67" s="269"/>
    </row>
    <row r="68" spans="9:39" ht="15.6" x14ac:dyDescent="0.3">
      <c r="I68" s="277"/>
      <c r="J68" s="278"/>
      <c r="K68" s="277"/>
      <c r="L68" s="248"/>
      <c r="M68" s="277"/>
      <c r="N68" s="85" t="str">
        <f>IF(ISBLANK(M68),"",IF(M68=Lookup!$B$74,"",Lookup!$C$74))</f>
        <v/>
      </c>
      <c r="O68" s="277"/>
      <c r="Q68" s="277"/>
      <c r="R68" s="278"/>
      <c r="S68" s="277"/>
      <c r="T68" s="248"/>
      <c r="U68" s="248"/>
      <c r="V68" s="277"/>
      <c r="W68" s="277"/>
      <c r="X68" s="277"/>
      <c r="Z68" s="276"/>
      <c r="AA68" s="276"/>
      <c r="AB68" s="276"/>
      <c r="AC68" s="276"/>
      <c r="AD68" s="276"/>
      <c r="AE68" s="266">
        <f t="shared" si="0"/>
        <v>0</v>
      </c>
      <c r="AG68" s="269"/>
      <c r="AH68" s="269"/>
      <c r="AI68" s="269"/>
      <c r="AJ68" s="269"/>
      <c r="AK68" s="269"/>
      <c r="AL68" s="269"/>
      <c r="AM68" s="269"/>
    </row>
    <row r="69" spans="9:39" ht="15.6" x14ac:dyDescent="0.3">
      <c r="I69" s="277"/>
      <c r="J69" s="278"/>
      <c r="K69" s="277"/>
      <c r="L69" s="248"/>
      <c r="M69" s="277"/>
      <c r="N69" s="85" t="str">
        <f>IF(ISBLANK(M69),"",IF(M69=Lookup!$B$74,"",Lookup!$C$74))</f>
        <v/>
      </c>
      <c r="O69" s="277"/>
      <c r="Q69" s="277"/>
      <c r="R69" s="278"/>
      <c r="S69" s="277"/>
      <c r="T69" s="248"/>
      <c r="U69" s="248"/>
      <c r="V69" s="277"/>
      <c r="W69" s="277"/>
      <c r="X69" s="277"/>
      <c r="Z69" s="276"/>
      <c r="AA69" s="276"/>
      <c r="AB69" s="276"/>
      <c r="AC69" s="276"/>
      <c r="AD69" s="276"/>
      <c r="AE69" s="266">
        <f t="shared" si="0"/>
        <v>0</v>
      </c>
      <c r="AG69" s="269"/>
      <c r="AH69" s="269"/>
      <c r="AI69" s="269"/>
      <c r="AJ69" s="269"/>
      <c r="AK69" s="269"/>
      <c r="AL69" s="269"/>
      <c r="AM69" s="269"/>
    </row>
    <row r="70" spans="9:39" ht="15.6" x14ac:dyDescent="0.3">
      <c r="I70" s="277"/>
      <c r="J70" s="278"/>
      <c r="K70" s="277"/>
      <c r="L70" s="248"/>
      <c r="M70" s="277"/>
      <c r="N70" s="85" t="str">
        <f>IF(ISBLANK(M70),"",IF(M70=Lookup!$B$74,"",Lookup!$C$74))</f>
        <v/>
      </c>
      <c r="O70" s="277"/>
      <c r="Q70" s="277"/>
      <c r="R70" s="278"/>
      <c r="S70" s="277"/>
      <c r="T70" s="248"/>
      <c r="U70" s="248"/>
      <c r="V70" s="277"/>
      <c r="W70" s="277"/>
      <c r="X70" s="277"/>
      <c r="Z70" s="276"/>
      <c r="AA70" s="276"/>
      <c r="AB70" s="276"/>
      <c r="AC70" s="276"/>
      <c r="AD70" s="276"/>
      <c r="AE70" s="266">
        <f t="shared" si="0"/>
        <v>0</v>
      </c>
      <c r="AG70" s="269"/>
      <c r="AH70" s="269"/>
      <c r="AI70" s="269"/>
      <c r="AJ70" s="269"/>
      <c r="AK70" s="269"/>
      <c r="AL70" s="269"/>
      <c r="AM70" s="269"/>
    </row>
    <row r="71" spans="9:39" ht="15.6" x14ac:dyDescent="0.3">
      <c r="I71" s="277"/>
      <c r="J71" s="278"/>
      <c r="K71" s="277"/>
      <c r="L71" s="248"/>
      <c r="M71" s="277"/>
      <c r="N71" s="85" t="str">
        <f>IF(ISBLANK(M71),"",IF(M71=Lookup!$B$74,"",Lookup!$C$74))</f>
        <v/>
      </c>
      <c r="O71" s="277"/>
      <c r="Q71" s="277"/>
      <c r="R71" s="278"/>
      <c r="S71" s="277"/>
      <c r="T71" s="248"/>
      <c r="U71" s="248"/>
      <c r="V71" s="277"/>
      <c r="W71" s="277"/>
      <c r="X71" s="277"/>
      <c r="Z71" s="276"/>
      <c r="AA71" s="276"/>
      <c r="AB71" s="276"/>
      <c r="AC71" s="276"/>
      <c r="AD71" s="276"/>
      <c r="AE71" s="266">
        <f t="shared" si="0"/>
        <v>0</v>
      </c>
      <c r="AG71" s="269"/>
      <c r="AH71" s="269"/>
      <c r="AI71" s="269"/>
      <c r="AJ71" s="269"/>
      <c r="AK71" s="269"/>
      <c r="AL71" s="269"/>
      <c r="AM71" s="269"/>
    </row>
    <row r="72" spans="9:39" ht="15.6" x14ac:dyDescent="0.3">
      <c r="I72" s="277"/>
      <c r="J72" s="278"/>
      <c r="K72" s="277"/>
      <c r="L72" s="248"/>
      <c r="M72" s="277"/>
      <c r="N72" s="85" t="str">
        <f>IF(ISBLANK(M72),"",IF(M72=Lookup!$B$74,"",Lookup!$C$74))</f>
        <v/>
      </c>
      <c r="O72" s="277"/>
      <c r="Q72" s="277"/>
      <c r="R72" s="278"/>
      <c r="S72" s="277"/>
      <c r="T72" s="248"/>
      <c r="U72" s="248"/>
      <c r="V72" s="277"/>
      <c r="W72" s="277"/>
      <c r="X72" s="277"/>
      <c r="Z72" s="276"/>
      <c r="AA72" s="276"/>
      <c r="AB72" s="276"/>
      <c r="AC72" s="276"/>
      <c r="AD72" s="276"/>
      <c r="AE72" s="266">
        <f t="shared" si="0"/>
        <v>0</v>
      </c>
      <c r="AG72" s="269"/>
      <c r="AH72" s="269"/>
      <c r="AI72" s="269"/>
      <c r="AJ72" s="269"/>
      <c r="AK72" s="269"/>
      <c r="AL72" s="269"/>
      <c r="AM72" s="269"/>
    </row>
    <row r="73" spans="9:39" ht="15.6" x14ac:dyDescent="0.3">
      <c r="I73" s="277"/>
      <c r="J73" s="278"/>
      <c r="K73" s="277"/>
      <c r="L73" s="248"/>
      <c r="M73" s="277"/>
      <c r="N73" s="85" t="str">
        <f>IF(ISBLANK(M73),"",IF(M73=Lookup!$B$74,"",Lookup!$C$74))</f>
        <v/>
      </c>
      <c r="O73" s="277"/>
      <c r="Q73" s="277"/>
      <c r="R73" s="278"/>
      <c r="S73" s="277"/>
      <c r="T73" s="248"/>
      <c r="U73" s="248"/>
      <c r="V73" s="277"/>
      <c r="W73" s="277"/>
      <c r="X73" s="277"/>
      <c r="Z73" s="276"/>
      <c r="AA73" s="276"/>
      <c r="AB73" s="276"/>
      <c r="AC73" s="276"/>
      <c r="AD73" s="276"/>
      <c r="AE73" s="266">
        <f t="shared" ref="AE73:AE136" si="1">SUM(Z73:AD73)</f>
        <v>0</v>
      </c>
      <c r="AG73" s="269"/>
      <c r="AH73" s="269"/>
      <c r="AI73" s="269"/>
      <c r="AJ73" s="269"/>
      <c r="AK73" s="269"/>
      <c r="AL73" s="269"/>
      <c r="AM73" s="269"/>
    </row>
    <row r="74" spans="9:39" ht="15.6" x14ac:dyDescent="0.3">
      <c r="I74" s="277"/>
      <c r="J74" s="278"/>
      <c r="K74" s="277"/>
      <c r="L74" s="248"/>
      <c r="M74" s="277"/>
      <c r="N74" s="85" t="str">
        <f>IF(ISBLANK(M74),"",IF(M74=Lookup!$B$74,"",Lookup!$C$74))</f>
        <v/>
      </c>
      <c r="O74" s="277"/>
      <c r="Q74" s="277"/>
      <c r="R74" s="278"/>
      <c r="S74" s="277"/>
      <c r="T74" s="248"/>
      <c r="U74" s="248"/>
      <c r="V74" s="277"/>
      <c r="W74" s="277"/>
      <c r="X74" s="277"/>
      <c r="Z74" s="276"/>
      <c r="AA74" s="276"/>
      <c r="AB74" s="276"/>
      <c r="AC74" s="276"/>
      <c r="AD74" s="276"/>
      <c r="AE74" s="266">
        <f t="shared" si="1"/>
        <v>0</v>
      </c>
      <c r="AG74" s="269"/>
      <c r="AH74" s="269"/>
      <c r="AI74" s="269"/>
      <c r="AJ74" s="269"/>
      <c r="AK74" s="269"/>
      <c r="AL74" s="269"/>
      <c r="AM74" s="269"/>
    </row>
    <row r="75" spans="9:39" ht="15.6" x14ac:dyDescent="0.3">
      <c r="I75" s="277"/>
      <c r="J75" s="278"/>
      <c r="K75" s="277"/>
      <c r="L75" s="248"/>
      <c r="M75" s="277"/>
      <c r="N75" s="85" t="str">
        <f>IF(ISBLANK(M75),"",IF(M75=Lookup!$B$74,"",Lookup!$C$74))</f>
        <v/>
      </c>
      <c r="O75" s="277"/>
      <c r="Q75" s="277"/>
      <c r="R75" s="278"/>
      <c r="S75" s="277"/>
      <c r="T75" s="248"/>
      <c r="U75" s="248"/>
      <c r="V75" s="277"/>
      <c r="W75" s="277"/>
      <c r="X75" s="277"/>
      <c r="Z75" s="276"/>
      <c r="AA75" s="276"/>
      <c r="AB75" s="276"/>
      <c r="AC75" s="276"/>
      <c r="AD75" s="276"/>
      <c r="AE75" s="266">
        <f t="shared" si="1"/>
        <v>0</v>
      </c>
      <c r="AG75" s="269"/>
      <c r="AH75" s="269"/>
      <c r="AI75" s="269"/>
      <c r="AJ75" s="269"/>
      <c r="AK75" s="269"/>
      <c r="AL75" s="269"/>
      <c r="AM75" s="269"/>
    </row>
    <row r="76" spans="9:39" ht="15.6" x14ac:dyDescent="0.3">
      <c r="I76" s="277"/>
      <c r="J76" s="278"/>
      <c r="K76" s="277"/>
      <c r="L76" s="248"/>
      <c r="M76" s="277"/>
      <c r="N76" s="85" t="str">
        <f>IF(ISBLANK(M76),"",IF(M76=Lookup!$B$74,"",Lookup!$C$74))</f>
        <v/>
      </c>
      <c r="O76" s="277"/>
      <c r="Q76" s="277"/>
      <c r="R76" s="278"/>
      <c r="S76" s="277"/>
      <c r="T76" s="248"/>
      <c r="U76" s="248"/>
      <c r="V76" s="277"/>
      <c r="W76" s="277"/>
      <c r="X76" s="277"/>
      <c r="Z76" s="276"/>
      <c r="AA76" s="276"/>
      <c r="AB76" s="276"/>
      <c r="AC76" s="276"/>
      <c r="AD76" s="276"/>
      <c r="AE76" s="266">
        <f t="shared" si="1"/>
        <v>0</v>
      </c>
      <c r="AG76" s="269"/>
      <c r="AH76" s="269"/>
      <c r="AI76" s="269"/>
      <c r="AJ76" s="269"/>
      <c r="AK76" s="269"/>
      <c r="AL76" s="269"/>
      <c r="AM76" s="269"/>
    </row>
    <row r="77" spans="9:39" ht="15.6" x14ac:dyDescent="0.3">
      <c r="I77" s="277"/>
      <c r="J77" s="278"/>
      <c r="K77" s="277"/>
      <c r="L77" s="248"/>
      <c r="M77" s="277"/>
      <c r="N77" s="85" t="str">
        <f>IF(ISBLANK(M77),"",IF(M77=Lookup!$B$74,"",Lookup!$C$74))</f>
        <v/>
      </c>
      <c r="O77" s="277"/>
      <c r="Q77" s="277"/>
      <c r="R77" s="278"/>
      <c r="S77" s="277"/>
      <c r="T77" s="248"/>
      <c r="U77" s="248"/>
      <c r="V77" s="277"/>
      <c r="W77" s="277"/>
      <c r="X77" s="277"/>
      <c r="Z77" s="276"/>
      <c r="AA77" s="276"/>
      <c r="AB77" s="276"/>
      <c r="AC77" s="276"/>
      <c r="AD77" s="276"/>
      <c r="AE77" s="266">
        <f t="shared" si="1"/>
        <v>0</v>
      </c>
      <c r="AG77" s="269"/>
      <c r="AH77" s="269"/>
      <c r="AI77" s="269"/>
      <c r="AJ77" s="269"/>
      <c r="AK77" s="269"/>
      <c r="AL77" s="269"/>
      <c r="AM77" s="269"/>
    </row>
    <row r="78" spans="9:39" ht="15.6" x14ac:dyDescent="0.3">
      <c r="I78" s="277"/>
      <c r="J78" s="278"/>
      <c r="K78" s="277"/>
      <c r="L78" s="248"/>
      <c r="M78" s="277"/>
      <c r="N78" s="85" t="str">
        <f>IF(ISBLANK(M78),"",IF(M78=Lookup!$B$74,"",Lookup!$C$74))</f>
        <v/>
      </c>
      <c r="O78" s="277"/>
      <c r="Q78" s="277"/>
      <c r="R78" s="278"/>
      <c r="S78" s="277"/>
      <c r="T78" s="248"/>
      <c r="U78" s="248"/>
      <c r="V78" s="277"/>
      <c r="W78" s="277"/>
      <c r="X78" s="277"/>
      <c r="Z78" s="276"/>
      <c r="AA78" s="276"/>
      <c r="AB78" s="276"/>
      <c r="AC78" s="276"/>
      <c r="AD78" s="276"/>
      <c r="AE78" s="266">
        <f t="shared" si="1"/>
        <v>0</v>
      </c>
      <c r="AG78" s="269"/>
      <c r="AH78" s="269"/>
      <c r="AI78" s="269"/>
      <c r="AJ78" s="269"/>
      <c r="AK78" s="269"/>
      <c r="AL78" s="269"/>
      <c r="AM78" s="269"/>
    </row>
    <row r="79" spans="9:39" ht="15.6" x14ac:dyDescent="0.3">
      <c r="I79" s="277"/>
      <c r="J79" s="278"/>
      <c r="K79" s="277"/>
      <c r="L79" s="248"/>
      <c r="M79" s="277"/>
      <c r="N79" s="85" t="str">
        <f>IF(ISBLANK(M79),"",IF(M79=Lookup!$B$74,"",Lookup!$C$74))</f>
        <v/>
      </c>
      <c r="O79" s="277"/>
      <c r="Q79" s="277"/>
      <c r="R79" s="278"/>
      <c r="S79" s="277"/>
      <c r="T79" s="248"/>
      <c r="U79" s="248"/>
      <c r="V79" s="277"/>
      <c r="W79" s="277"/>
      <c r="X79" s="277"/>
      <c r="Z79" s="276"/>
      <c r="AA79" s="276"/>
      <c r="AB79" s="276"/>
      <c r="AC79" s="276"/>
      <c r="AD79" s="276"/>
      <c r="AE79" s="266">
        <f t="shared" si="1"/>
        <v>0</v>
      </c>
      <c r="AG79" s="269"/>
      <c r="AH79" s="269"/>
      <c r="AI79" s="269"/>
      <c r="AJ79" s="269"/>
      <c r="AK79" s="269"/>
      <c r="AL79" s="269"/>
      <c r="AM79" s="269"/>
    </row>
    <row r="80" spans="9:39" ht="15.6" x14ac:dyDescent="0.3">
      <c r="I80" s="277"/>
      <c r="J80" s="278"/>
      <c r="K80" s="277"/>
      <c r="L80" s="248"/>
      <c r="M80" s="277"/>
      <c r="N80" s="85" t="str">
        <f>IF(ISBLANK(M80),"",IF(M80=Lookup!$B$74,"",Lookup!$C$74))</f>
        <v/>
      </c>
      <c r="O80" s="277"/>
      <c r="Q80" s="277"/>
      <c r="R80" s="278"/>
      <c r="S80" s="277"/>
      <c r="T80" s="248"/>
      <c r="U80" s="248"/>
      <c r="V80" s="277"/>
      <c r="W80" s="277"/>
      <c r="X80" s="277"/>
      <c r="Z80" s="276"/>
      <c r="AA80" s="276"/>
      <c r="AB80" s="276"/>
      <c r="AC80" s="276"/>
      <c r="AD80" s="276"/>
      <c r="AE80" s="266">
        <f t="shared" si="1"/>
        <v>0</v>
      </c>
      <c r="AG80" s="269"/>
      <c r="AH80" s="269"/>
      <c r="AI80" s="269"/>
      <c r="AJ80" s="269"/>
      <c r="AK80" s="269"/>
      <c r="AL80" s="269"/>
      <c r="AM80" s="269"/>
    </row>
    <row r="81" spans="9:39" ht="15.6" x14ac:dyDescent="0.3">
      <c r="I81" s="277"/>
      <c r="J81" s="278"/>
      <c r="K81" s="277"/>
      <c r="L81" s="248"/>
      <c r="M81" s="277"/>
      <c r="N81" s="85" t="str">
        <f>IF(ISBLANK(M81),"",IF(M81=Lookup!$B$74,"",Lookup!$C$74))</f>
        <v/>
      </c>
      <c r="O81" s="277"/>
      <c r="Q81" s="277"/>
      <c r="R81" s="278"/>
      <c r="S81" s="277"/>
      <c r="T81" s="248"/>
      <c r="U81" s="248"/>
      <c r="V81" s="277"/>
      <c r="W81" s="277"/>
      <c r="X81" s="277"/>
      <c r="Z81" s="276"/>
      <c r="AA81" s="276"/>
      <c r="AB81" s="276"/>
      <c r="AC81" s="276"/>
      <c r="AD81" s="276"/>
      <c r="AE81" s="266">
        <f t="shared" si="1"/>
        <v>0</v>
      </c>
      <c r="AG81" s="269"/>
      <c r="AH81" s="269"/>
      <c r="AI81" s="269"/>
      <c r="AJ81" s="269"/>
      <c r="AK81" s="269"/>
      <c r="AL81" s="269"/>
      <c r="AM81" s="269"/>
    </row>
    <row r="82" spans="9:39" ht="15.6" x14ac:dyDescent="0.3">
      <c r="I82" s="277"/>
      <c r="J82" s="278"/>
      <c r="K82" s="277"/>
      <c r="L82" s="248"/>
      <c r="M82" s="277"/>
      <c r="N82" s="85" t="str">
        <f>IF(ISBLANK(M82),"",IF(M82=Lookup!$B$74,"",Lookup!$C$74))</f>
        <v/>
      </c>
      <c r="O82" s="277"/>
      <c r="Q82" s="277"/>
      <c r="R82" s="278"/>
      <c r="S82" s="277"/>
      <c r="T82" s="248"/>
      <c r="U82" s="248"/>
      <c r="V82" s="277"/>
      <c r="W82" s="277"/>
      <c r="X82" s="277"/>
      <c r="Z82" s="276"/>
      <c r="AA82" s="276"/>
      <c r="AB82" s="276"/>
      <c r="AC82" s="276"/>
      <c r="AD82" s="276"/>
      <c r="AE82" s="266">
        <f t="shared" si="1"/>
        <v>0</v>
      </c>
      <c r="AG82" s="269"/>
      <c r="AH82" s="269"/>
      <c r="AI82" s="269"/>
      <c r="AJ82" s="269"/>
      <c r="AK82" s="269"/>
      <c r="AL82" s="269"/>
      <c r="AM82" s="269"/>
    </row>
    <row r="83" spans="9:39" ht="15.6" x14ac:dyDescent="0.3">
      <c r="I83" s="277"/>
      <c r="J83" s="278"/>
      <c r="K83" s="277"/>
      <c r="L83" s="248"/>
      <c r="M83" s="277"/>
      <c r="N83" s="85" t="str">
        <f>IF(ISBLANK(M83),"",IF(M83=Lookup!$B$74,"",Lookup!$C$74))</f>
        <v/>
      </c>
      <c r="O83" s="277"/>
      <c r="Q83" s="277"/>
      <c r="R83" s="278"/>
      <c r="S83" s="277"/>
      <c r="T83" s="248"/>
      <c r="U83" s="248"/>
      <c r="V83" s="277"/>
      <c r="W83" s="277"/>
      <c r="X83" s="277"/>
      <c r="Z83" s="276"/>
      <c r="AA83" s="276"/>
      <c r="AB83" s="276"/>
      <c r="AC83" s="276"/>
      <c r="AD83" s="276"/>
      <c r="AE83" s="266">
        <f t="shared" si="1"/>
        <v>0</v>
      </c>
      <c r="AG83" s="269"/>
      <c r="AH83" s="269"/>
      <c r="AI83" s="269"/>
      <c r="AJ83" s="269"/>
      <c r="AK83" s="269"/>
      <c r="AL83" s="269"/>
      <c r="AM83" s="269"/>
    </row>
    <row r="84" spans="9:39" ht="15.6" x14ac:dyDescent="0.3">
      <c r="I84" s="277"/>
      <c r="J84" s="278"/>
      <c r="K84" s="277"/>
      <c r="L84" s="248"/>
      <c r="M84" s="277"/>
      <c r="N84" s="85" t="str">
        <f>IF(ISBLANK(M84),"",IF(M84=Lookup!$B$74,"",Lookup!$C$74))</f>
        <v/>
      </c>
      <c r="O84" s="277"/>
      <c r="Q84" s="277"/>
      <c r="R84" s="278"/>
      <c r="S84" s="277"/>
      <c r="T84" s="248"/>
      <c r="U84" s="248"/>
      <c r="V84" s="277"/>
      <c r="W84" s="277"/>
      <c r="X84" s="277"/>
      <c r="Z84" s="276"/>
      <c r="AA84" s="276"/>
      <c r="AB84" s="276"/>
      <c r="AC84" s="276"/>
      <c r="AD84" s="276"/>
      <c r="AE84" s="266">
        <f t="shared" si="1"/>
        <v>0</v>
      </c>
      <c r="AG84" s="269"/>
      <c r="AH84" s="269"/>
      <c r="AI84" s="269"/>
      <c r="AJ84" s="269"/>
      <c r="AK84" s="269"/>
      <c r="AL84" s="269"/>
      <c r="AM84" s="269"/>
    </row>
    <row r="85" spans="9:39" ht="15.6" x14ac:dyDescent="0.3">
      <c r="I85" s="277"/>
      <c r="J85" s="278"/>
      <c r="K85" s="277"/>
      <c r="L85" s="248"/>
      <c r="M85" s="277"/>
      <c r="N85" s="85" t="str">
        <f>IF(ISBLANK(M85),"",IF(M85=Lookup!$B$74,"",Lookup!$C$74))</f>
        <v/>
      </c>
      <c r="O85" s="277"/>
      <c r="Q85" s="277"/>
      <c r="R85" s="278"/>
      <c r="S85" s="277"/>
      <c r="T85" s="248"/>
      <c r="U85" s="248"/>
      <c r="V85" s="277"/>
      <c r="W85" s="277"/>
      <c r="X85" s="277"/>
      <c r="Z85" s="276"/>
      <c r="AA85" s="276"/>
      <c r="AB85" s="276"/>
      <c r="AC85" s="276"/>
      <c r="AD85" s="276"/>
      <c r="AE85" s="266">
        <f t="shared" si="1"/>
        <v>0</v>
      </c>
      <c r="AG85" s="269"/>
      <c r="AH85" s="269"/>
      <c r="AI85" s="269"/>
      <c r="AJ85" s="269"/>
      <c r="AK85" s="269"/>
      <c r="AL85" s="269"/>
      <c r="AM85" s="269"/>
    </row>
    <row r="86" spans="9:39" ht="15.6" x14ac:dyDescent="0.3">
      <c r="I86" s="277"/>
      <c r="J86" s="278"/>
      <c r="K86" s="277"/>
      <c r="L86" s="248"/>
      <c r="M86" s="277"/>
      <c r="N86" s="85" t="str">
        <f>IF(ISBLANK(M86),"",IF(M86=Lookup!$B$74,"",Lookup!$C$74))</f>
        <v/>
      </c>
      <c r="O86" s="277"/>
      <c r="Q86" s="277"/>
      <c r="R86" s="278"/>
      <c r="S86" s="277"/>
      <c r="T86" s="248"/>
      <c r="U86" s="248"/>
      <c r="V86" s="277"/>
      <c r="W86" s="277"/>
      <c r="X86" s="277"/>
      <c r="Z86" s="276"/>
      <c r="AA86" s="276"/>
      <c r="AB86" s="276"/>
      <c r="AC86" s="276"/>
      <c r="AD86" s="276"/>
      <c r="AE86" s="266">
        <f t="shared" si="1"/>
        <v>0</v>
      </c>
      <c r="AG86" s="269"/>
      <c r="AH86" s="269"/>
      <c r="AI86" s="269"/>
      <c r="AJ86" s="269"/>
      <c r="AK86" s="269"/>
      <c r="AL86" s="269"/>
      <c r="AM86" s="269"/>
    </row>
    <row r="87" spans="9:39" ht="15.6" x14ac:dyDescent="0.3">
      <c r="I87" s="277"/>
      <c r="J87" s="278"/>
      <c r="K87" s="277"/>
      <c r="L87" s="248"/>
      <c r="M87" s="277"/>
      <c r="N87" s="85" t="str">
        <f>IF(ISBLANK(M87),"",IF(M87=Lookup!$B$74,"",Lookup!$C$74))</f>
        <v/>
      </c>
      <c r="O87" s="277"/>
      <c r="Q87" s="277"/>
      <c r="R87" s="278"/>
      <c r="S87" s="277"/>
      <c r="T87" s="248"/>
      <c r="U87" s="248"/>
      <c r="V87" s="277"/>
      <c r="W87" s="277"/>
      <c r="X87" s="277"/>
      <c r="Z87" s="276"/>
      <c r="AA87" s="276"/>
      <c r="AB87" s="276"/>
      <c r="AC87" s="276"/>
      <c r="AD87" s="276"/>
      <c r="AE87" s="266">
        <f t="shared" si="1"/>
        <v>0</v>
      </c>
      <c r="AG87" s="269"/>
      <c r="AH87" s="269"/>
      <c r="AI87" s="269"/>
      <c r="AJ87" s="269"/>
      <c r="AK87" s="269"/>
      <c r="AL87" s="269"/>
      <c r="AM87" s="269"/>
    </row>
    <row r="88" spans="9:39" ht="15.6" x14ac:dyDescent="0.3">
      <c r="I88" s="277"/>
      <c r="J88" s="278"/>
      <c r="K88" s="277"/>
      <c r="L88" s="248"/>
      <c r="M88" s="277"/>
      <c r="N88" s="85" t="str">
        <f>IF(ISBLANK(M88),"",IF(M88=Lookup!$B$74,"",Lookup!$C$74))</f>
        <v/>
      </c>
      <c r="O88" s="277"/>
      <c r="Q88" s="277"/>
      <c r="R88" s="278"/>
      <c r="S88" s="277"/>
      <c r="T88" s="248"/>
      <c r="U88" s="248"/>
      <c r="V88" s="277"/>
      <c r="W88" s="277"/>
      <c r="X88" s="277"/>
      <c r="Z88" s="276"/>
      <c r="AA88" s="276"/>
      <c r="AB88" s="276"/>
      <c r="AC88" s="276"/>
      <c r="AD88" s="276"/>
      <c r="AE88" s="266">
        <f t="shared" si="1"/>
        <v>0</v>
      </c>
      <c r="AG88" s="269"/>
      <c r="AH88" s="269"/>
      <c r="AI88" s="269"/>
      <c r="AJ88" s="269"/>
      <c r="AK88" s="269"/>
      <c r="AL88" s="269"/>
      <c r="AM88" s="269"/>
    </row>
    <row r="89" spans="9:39" ht="15.6" x14ac:dyDescent="0.3">
      <c r="I89" s="277"/>
      <c r="J89" s="278"/>
      <c r="K89" s="277"/>
      <c r="L89" s="248"/>
      <c r="M89" s="277"/>
      <c r="N89" s="85" t="str">
        <f>IF(ISBLANK(M89),"",IF(M89=Lookup!$B$74,"",Lookup!$C$74))</f>
        <v/>
      </c>
      <c r="O89" s="277"/>
      <c r="Q89" s="277"/>
      <c r="R89" s="278"/>
      <c r="S89" s="277"/>
      <c r="T89" s="248"/>
      <c r="U89" s="248"/>
      <c r="V89" s="277"/>
      <c r="W89" s="277"/>
      <c r="X89" s="277"/>
      <c r="Z89" s="276"/>
      <c r="AA89" s="276"/>
      <c r="AB89" s="276"/>
      <c r="AC89" s="276"/>
      <c r="AD89" s="276"/>
      <c r="AE89" s="266">
        <f t="shared" si="1"/>
        <v>0</v>
      </c>
      <c r="AG89" s="269"/>
      <c r="AH89" s="269"/>
      <c r="AI89" s="269"/>
      <c r="AJ89" s="269"/>
      <c r="AK89" s="269"/>
      <c r="AL89" s="269"/>
      <c r="AM89" s="269"/>
    </row>
    <row r="90" spans="9:39" ht="15.6" x14ac:dyDescent="0.3">
      <c r="I90" s="277"/>
      <c r="J90" s="278"/>
      <c r="K90" s="277"/>
      <c r="L90" s="248"/>
      <c r="M90" s="277"/>
      <c r="N90" s="85" t="str">
        <f>IF(ISBLANK(M90),"",IF(M90=Lookup!$B$74,"",Lookup!$C$74))</f>
        <v/>
      </c>
      <c r="O90" s="277"/>
      <c r="Q90" s="277"/>
      <c r="R90" s="278"/>
      <c r="S90" s="277"/>
      <c r="T90" s="248"/>
      <c r="U90" s="248"/>
      <c r="V90" s="277"/>
      <c r="W90" s="277"/>
      <c r="X90" s="277"/>
      <c r="Z90" s="276"/>
      <c r="AA90" s="276"/>
      <c r="AB90" s="276"/>
      <c r="AC90" s="276"/>
      <c r="AD90" s="276"/>
      <c r="AE90" s="266">
        <f t="shared" si="1"/>
        <v>0</v>
      </c>
      <c r="AG90" s="269"/>
      <c r="AH90" s="269"/>
      <c r="AI90" s="269"/>
      <c r="AJ90" s="269"/>
      <c r="AK90" s="269"/>
      <c r="AL90" s="269"/>
      <c r="AM90" s="269"/>
    </row>
    <row r="91" spans="9:39" ht="15.6" x14ac:dyDescent="0.3">
      <c r="I91" s="277"/>
      <c r="J91" s="278"/>
      <c r="K91" s="277"/>
      <c r="L91" s="248"/>
      <c r="M91" s="277"/>
      <c r="N91" s="85" t="str">
        <f>IF(ISBLANK(M91),"",IF(M91=Lookup!$B$74,"",Lookup!$C$74))</f>
        <v/>
      </c>
      <c r="O91" s="277"/>
      <c r="Q91" s="277"/>
      <c r="R91" s="278"/>
      <c r="S91" s="277"/>
      <c r="T91" s="248"/>
      <c r="U91" s="248"/>
      <c r="V91" s="277"/>
      <c r="W91" s="277"/>
      <c r="X91" s="277"/>
      <c r="Z91" s="276"/>
      <c r="AA91" s="276"/>
      <c r="AB91" s="276"/>
      <c r="AC91" s="276"/>
      <c r="AD91" s="276"/>
      <c r="AE91" s="266">
        <f t="shared" si="1"/>
        <v>0</v>
      </c>
      <c r="AG91" s="269"/>
      <c r="AH91" s="269"/>
      <c r="AI91" s="269"/>
      <c r="AJ91" s="269"/>
      <c r="AK91" s="269"/>
      <c r="AL91" s="269"/>
      <c r="AM91" s="269"/>
    </row>
    <row r="92" spans="9:39" ht="15.6" x14ac:dyDescent="0.3">
      <c r="I92" s="277"/>
      <c r="J92" s="278"/>
      <c r="K92" s="277"/>
      <c r="L92" s="248"/>
      <c r="M92" s="277"/>
      <c r="N92" s="85" t="str">
        <f>IF(ISBLANK(M92),"",IF(M92=Lookup!$B$74,"",Lookup!$C$74))</f>
        <v/>
      </c>
      <c r="O92" s="277"/>
      <c r="Q92" s="277"/>
      <c r="R92" s="278"/>
      <c r="S92" s="277"/>
      <c r="T92" s="248"/>
      <c r="U92" s="248"/>
      <c r="V92" s="277"/>
      <c r="W92" s="277"/>
      <c r="X92" s="277"/>
      <c r="Z92" s="276"/>
      <c r="AA92" s="276"/>
      <c r="AB92" s="276"/>
      <c r="AC92" s="276"/>
      <c r="AD92" s="276"/>
      <c r="AE92" s="266">
        <f t="shared" si="1"/>
        <v>0</v>
      </c>
      <c r="AG92" s="269"/>
      <c r="AH92" s="269"/>
      <c r="AI92" s="269"/>
      <c r="AJ92" s="269"/>
      <c r="AK92" s="269"/>
      <c r="AL92" s="269"/>
      <c r="AM92" s="269"/>
    </row>
    <row r="93" spans="9:39" ht="15.6" x14ac:dyDescent="0.3">
      <c r="I93" s="277"/>
      <c r="J93" s="278"/>
      <c r="K93" s="277"/>
      <c r="L93" s="248"/>
      <c r="M93" s="277"/>
      <c r="N93" s="85" t="str">
        <f>IF(ISBLANK(M93),"",IF(M93=Lookup!$B$74,"",Lookup!$C$74))</f>
        <v/>
      </c>
      <c r="O93" s="277"/>
      <c r="Q93" s="277"/>
      <c r="R93" s="278"/>
      <c r="S93" s="277"/>
      <c r="T93" s="248"/>
      <c r="U93" s="248"/>
      <c r="V93" s="277"/>
      <c r="W93" s="277"/>
      <c r="X93" s="277"/>
      <c r="Z93" s="276"/>
      <c r="AA93" s="276"/>
      <c r="AB93" s="276"/>
      <c r="AC93" s="276"/>
      <c r="AD93" s="276"/>
      <c r="AE93" s="266">
        <f t="shared" si="1"/>
        <v>0</v>
      </c>
      <c r="AG93" s="269"/>
      <c r="AH93" s="269"/>
      <c r="AI93" s="269"/>
      <c r="AJ93" s="269"/>
      <c r="AK93" s="269"/>
      <c r="AL93" s="269"/>
      <c r="AM93" s="269"/>
    </row>
    <row r="94" spans="9:39" ht="15.6" x14ac:dyDescent="0.3">
      <c r="I94" s="277"/>
      <c r="J94" s="278"/>
      <c r="K94" s="277"/>
      <c r="L94" s="248"/>
      <c r="M94" s="277"/>
      <c r="N94" s="85" t="str">
        <f>IF(ISBLANK(M94),"",IF(M94=Lookup!$B$74,"",Lookup!$C$74))</f>
        <v/>
      </c>
      <c r="O94" s="277"/>
      <c r="Q94" s="277"/>
      <c r="R94" s="278"/>
      <c r="S94" s="277"/>
      <c r="T94" s="248"/>
      <c r="U94" s="248"/>
      <c r="V94" s="277"/>
      <c r="W94" s="277"/>
      <c r="X94" s="277"/>
      <c r="Z94" s="276"/>
      <c r="AA94" s="276"/>
      <c r="AB94" s="276"/>
      <c r="AC94" s="276"/>
      <c r="AD94" s="276"/>
      <c r="AE94" s="266">
        <f t="shared" si="1"/>
        <v>0</v>
      </c>
      <c r="AG94" s="269"/>
      <c r="AH94" s="269"/>
      <c r="AI94" s="269"/>
      <c r="AJ94" s="269"/>
      <c r="AK94" s="269"/>
      <c r="AL94" s="269"/>
      <c r="AM94" s="269"/>
    </row>
    <row r="95" spans="9:39" ht="15.6" x14ac:dyDescent="0.3">
      <c r="I95" s="277"/>
      <c r="J95" s="278"/>
      <c r="K95" s="277"/>
      <c r="L95" s="248"/>
      <c r="M95" s="277"/>
      <c r="N95" s="85" t="str">
        <f>IF(ISBLANK(M95),"",IF(M95=Lookup!$B$74,"",Lookup!$C$74))</f>
        <v/>
      </c>
      <c r="O95" s="277"/>
      <c r="Q95" s="277"/>
      <c r="R95" s="278"/>
      <c r="S95" s="277"/>
      <c r="T95" s="248"/>
      <c r="U95" s="248"/>
      <c r="V95" s="277"/>
      <c r="W95" s="277"/>
      <c r="X95" s="277"/>
      <c r="Z95" s="276"/>
      <c r="AA95" s="276"/>
      <c r="AB95" s="276"/>
      <c r="AC95" s="276"/>
      <c r="AD95" s="276"/>
      <c r="AE95" s="266">
        <f t="shared" si="1"/>
        <v>0</v>
      </c>
      <c r="AG95" s="269"/>
      <c r="AH95" s="269"/>
      <c r="AI95" s="269"/>
      <c r="AJ95" s="269"/>
      <c r="AK95" s="269"/>
      <c r="AL95" s="269"/>
      <c r="AM95" s="269"/>
    </row>
    <row r="96" spans="9:39" ht="15.6" x14ac:dyDescent="0.3">
      <c r="I96" s="277"/>
      <c r="J96" s="278"/>
      <c r="K96" s="277"/>
      <c r="L96" s="248"/>
      <c r="M96" s="277"/>
      <c r="N96" s="85" t="str">
        <f>IF(ISBLANK(M96),"",IF(M96=Lookup!$B$74,"",Lookup!$C$74))</f>
        <v/>
      </c>
      <c r="O96" s="277"/>
      <c r="Q96" s="277"/>
      <c r="R96" s="278"/>
      <c r="S96" s="277"/>
      <c r="T96" s="248"/>
      <c r="U96" s="248"/>
      <c r="V96" s="277"/>
      <c r="W96" s="277"/>
      <c r="X96" s="277"/>
      <c r="Z96" s="276"/>
      <c r="AA96" s="276"/>
      <c r="AB96" s="276"/>
      <c r="AC96" s="276"/>
      <c r="AD96" s="276"/>
      <c r="AE96" s="266">
        <f t="shared" si="1"/>
        <v>0</v>
      </c>
      <c r="AG96" s="269"/>
      <c r="AH96" s="269"/>
      <c r="AI96" s="269"/>
      <c r="AJ96" s="269"/>
      <c r="AK96" s="269"/>
      <c r="AL96" s="269"/>
      <c r="AM96" s="269"/>
    </row>
    <row r="97" spans="9:39" ht="15.6" x14ac:dyDescent="0.3">
      <c r="I97" s="277"/>
      <c r="J97" s="278"/>
      <c r="K97" s="277"/>
      <c r="L97" s="248"/>
      <c r="M97" s="277"/>
      <c r="N97" s="85" t="str">
        <f>IF(ISBLANK(M97),"",IF(M97=Lookup!$B$74,"",Lookup!$C$74))</f>
        <v/>
      </c>
      <c r="O97" s="277"/>
      <c r="Q97" s="277"/>
      <c r="R97" s="278"/>
      <c r="S97" s="277"/>
      <c r="T97" s="248"/>
      <c r="U97" s="248"/>
      <c r="V97" s="277"/>
      <c r="W97" s="277"/>
      <c r="X97" s="277"/>
      <c r="Z97" s="276"/>
      <c r="AA97" s="276"/>
      <c r="AB97" s="276"/>
      <c r="AC97" s="276"/>
      <c r="AD97" s="276"/>
      <c r="AE97" s="266">
        <f t="shared" si="1"/>
        <v>0</v>
      </c>
      <c r="AG97" s="269"/>
      <c r="AH97" s="269"/>
      <c r="AI97" s="269"/>
      <c r="AJ97" s="269"/>
      <c r="AK97" s="269"/>
      <c r="AL97" s="269"/>
      <c r="AM97" s="269"/>
    </row>
    <row r="98" spans="9:39" ht="15.6" x14ac:dyDescent="0.3">
      <c r="I98" s="277"/>
      <c r="J98" s="278"/>
      <c r="K98" s="277"/>
      <c r="L98" s="248"/>
      <c r="M98" s="277"/>
      <c r="N98" s="85" t="str">
        <f>IF(ISBLANK(M98),"",IF(M98=Lookup!$B$74,"",Lookup!$C$74))</f>
        <v/>
      </c>
      <c r="O98" s="277"/>
      <c r="Q98" s="277"/>
      <c r="R98" s="278"/>
      <c r="S98" s="277"/>
      <c r="T98" s="248"/>
      <c r="U98" s="248"/>
      <c r="V98" s="277"/>
      <c r="W98" s="277"/>
      <c r="X98" s="277"/>
      <c r="Z98" s="276"/>
      <c r="AA98" s="276"/>
      <c r="AB98" s="276"/>
      <c r="AC98" s="276"/>
      <c r="AD98" s="276"/>
      <c r="AE98" s="266">
        <f t="shared" si="1"/>
        <v>0</v>
      </c>
      <c r="AG98" s="269"/>
      <c r="AH98" s="269"/>
      <c r="AI98" s="269"/>
      <c r="AJ98" s="269"/>
      <c r="AK98" s="269"/>
      <c r="AL98" s="269"/>
      <c r="AM98" s="269"/>
    </row>
    <row r="99" spans="9:39" ht="15.6" x14ac:dyDescent="0.3">
      <c r="I99" s="277"/>
      <c r="J99" s="278"/>
      <c r="K99" s="277"/>
      <c r="L99" s="248"/>
      <c r="M99" s="277"/>
      <c r="N99" s="85" t="str">
        <f>IF(ISBLANK(M99),"",IF(M99=Lookup!$B$74,"",Lookup!$C$74))</f>
        <v/>
      </c>
      <c r="O99" s="277"/>
      <c r="Q99" s="277"/>
      <c r="R99" s="278"/>
      <c r="S99" s="277"/>
      <c r="T99" s="248"/>
      <c r="U99" s="248"/>
      <c r="V99" s="277"/>
      <c r="W99" s="277"/>
      <c r="X99" s="277"/>
      <c r="Z99" s="276"/>
      <c r="AA99" s="276"/>
      <c r="AB99" s="276"/>
      <c r="AC99" s="276"/>
      <c r="AD99" s="276"/>
      <c r="AE99" s="266">
        <f t="shared" si="1"/>
        <v>0</v>
      </c>
      <c r="AG99" s="269"/>
      <c r="AH99" s="269"/>
      <c r="AI99" s="269"/>
      <c r="AJ99" s="269"/>
      <c r="AK99" s="269"/>
      <c r="AL99" s="269"/>
      <c r="AM99" s="269"/>
    </row>
    <row r="100" spans="9:39" ht="15.6" x14ac:dyDescent="0.3">
      <c r="I100" s="277"/>
      <c r="J100" s="278"/>
      <c r="K100" s="277"/>
      <c r="L100" s="248"/>
      <c r="M100" s="277"/>
      <c r="N100" s="85" t="str">
        <f>IF(ISBLANK(M100),"",IF(M100=Lookup!$B$74,"",Lookup!$C$74))</f>
        <v/>
      </c>
      <c r="O100" s="277"/>
      <c r="Q100" s="277"/>
      <c r="R100" s="278"/>
      <c r="S100" s="277"/>
      <c r="T100" s="248"/>
      <c r="U100" s="248"/>
      <c r="V100" s="277"/>
      <c r="W100" s="277"/>
      <c r="X100" s="277"/>
      <c r="Z100" s="276"/>
      <c r="AA100" s="276"/>
      <c r="AB100" s="276"/>
      <c r="AC100" s="276"/>
      <c r="AD100" s="276"/>
      <c r="AE100" s="266">
        <f t="shared" si="1"/>
        <v>0</v>
      </c>
      <c r="AG100" s="269"/>
      <c r="AH100" s="269"/>
      <c r="AI100" s="269"/>
      <c r="AJ100" s="269"/>
      <c r="AK100" s="269"/>
      <c r="AL100" s="269"/>
      <c r="AM100" s="269"/>
    </row>
    <row r="101" spans="9:39" ht="15.6" x14ac:dyDescent="0.3">
      <c r="I101" s="277"/>
      <c r="J101" s="278"/>
      <c r="K101" s="277"/>
      <c r="L101" s="248"/>
      <c r="M101" s="277"/>
      <c r="N101" s="85" t="str">
        <f>IF(ISBLANK(M101),"",IF(M101=Lookup!$B$74,"",Lookup!$C$74))</f>
        <v/>
      </c>
      <c r="O101" s="277"/>
      <c r="Q101" s="277"/>
      <c r="R101" s="278"/>
      <c r="S101" s="277"/>
      <c r="T101" s="248"/>
      <c r="U101" s="248"/>
      <c r="V101" s="277"/>
      <c r="W101" s="277"/>
      <c r="X101" s="277"/>
      <c r="Z101" s="276"/>
      <c r="AA101" s="276"/>
      <c r="AB101" s="276"/>
      <c r="AC101" s="276"/>
      <c r="AD101" s="276"/>
      <c r="AE101" s="266">
        <f t="shared" si="1"/>
        <v>0</v>
      </c>
      <c r="AG101" s="269"/>
      <c r="AH101" s="269"/>
      <c r="AI101" s="269"/>
      <c r="AJ101" s="269"/>
      <c r="AK101" s="269"/>
      <c r="AL101" s="269"/>
      <c r="AM101" s="269"/>
    </row>
    <row r="102" spans="9:39" ht="15.6" x14ac:dyDescent="0.3">
      <c r="I102" s="277"/>
      <c r="J102" s="278"/>
      <c r="K102" s="277"/>
      <c r="L102" s="248"/>
      <c r="M102" s="277"/>
      <c r="N102" s="85" t="str">
        <f>IF(ISBLANK(M102),"",IF(M102=Lookup!$B$74,"",Lookup!$C$74))</f>
        <v/>
      </c>
      <c r="O102" s="277"/>
      <c r="Q102" s="277"/>
      <c r="R102" s="278"/>
      <c r="S102" s="277"/>
      <c r="T102" s="248"/>
      <c r="U102" s="248"/>
      <c r="V102" s="277"/>
      <c r="W102" s="277"/>
      <c r="X102" s="277"/>
      <c r="Z102" s="276"/>
      <c r="AA102" s="276"/>
      <c r="AB102" s="276"/>
      <c r="AC102" s="276"/>
      <c r="AD102" s="276"/>
      <c r="AE102" s="266">
        <f t="shared" si="1"/>
        <v>0</v>
      </c>
      <c r="AG102" s="269"/>
      <c r="AH102" s="269"/>
      <c r="AI102" s="269"/>
      <c r="AJ102" s="269"/>
      <c r="AK102" s="269"/>
      <c r="AL102" s="269"/>
      <c r="AM102" s="269"/>
    </row>
    <row r="103" spans="9:39" ht="15.6" x14ac:dyDescent="0.3">
      <c r="I103" s="277"/>
      <c r="J103" s="278"/>
      <c r="K103" s="277"/>
      <c r="L103" s="248"/>
      <c r="M103" s="277"/>
      <c r="N103" s="85" t="str">
        <f>IF(ISBLANK(M103),"",IF(M103=Lookup!$B$74,"",Lookup!$C$74))</f>
        <v/>
      </c>
      <c r="O103" s="277"/>
      <c r="Q103" s="277"/>
      <c r="R103" s="278"/>
      <c r="S103" s="277"/>
      <c r="T103" s="248"/>
      <c r="U103" s="248"/>
      <c r="V103" s="277"/>
      <c r="W103" s="277"/>
      <c r="X103" s="277"/>
      <c r="Z103" s="276"/>
      <c r="AA103" s="276"/>
      <c r="AB103" s="276"/>
      <c r="AC103" s="276"/>
      <c r="AD103" s="276"/>
      <c r="AE103" s="266">
        <f t="shared" si="1"/>
        <v>0</v>
      </c>
      <c r="AG103" s="269"/>
      <c r="AH103" s="269"/>
      <c r="AI103" s="269"/>
      <c r="AJ103" s="269"/>
      <c r="AK103" s="269"/>
      <c r="AL103" s="269"/>
      <c r="AM103" s="269"/>
    </row>
    <row r="104" spans="9:39" ht="15.6" x14ac:dyDescent="0.3">
      <c r="I104" s="277"/>
      <c r="J104" s="278"/>
      <c r="K104" s="277"/>
      <c r="L104" s="248"/>
      <c r="M104" s="277"/>
      <c r="N104" s="85" t="str">
        <f>IF(ISBLANK(M104),"",IF(M104=Lookup!$B$74,"",Lookup!$C$74))</f>
        <v/>
      </c>
      <c r="O104" s="277"/>
      <c r="Q104" s="277"/>
      <c r="R104" s="278"/>
      <c r="S104" s="277"/>
      <c r="T104" s="248"/>
      <c r="U104" s="248"/>
      <c r="V104" s="277"/>
      <c r="W104" s="277"/>
      <c r="X104" s="277"/>
      <c r="Z104" s="276"/>
      <c r="AA104" s="276"/>
      <c r="AB104" s="276"/>
      <c r="AC104" s="276"/>
      <c r="AD104" s="276"/>
      <c r="AE104" s="266">
        <f t="shared" si="1"/>
        <v>0</v>
      </c>
      <c r="AG104" s="269"/>
      <c r="AH104" s="269"/>
      <c r="AI104" s="269"/>
      <c r="AJ104" s="269"/>
      <c r="AK104" s="269"/>
      <c r="AL104" s="269"/>
      <c r="AM104" s="269"/>
    </row>
    <row r="105" spans="9:39" ht="15.6" x14ac:dyDescent="0.3">
      <c r="I105" s="277"/>
      <c r="J105" s="278"/>
      <c r="K105" s="277"/>
      <c r="L105" s="248"/>
      <c r="M105" s="277"/>
      <c r="N105" s="85" t="str">
        <f>IF(ISBLANK(M105),"",IF(M105=Lookup!$B$74,"",Lookup!$C$74))</f>
        <v/>
      </c>
      <c r="O105" s="277"/>
      <c r="Q105" s="277"/>
      <c r="R105" s="278"/>
      <c r="S105" s="277"/>
      <c r="T105" s="248"/>
      <c r="U105" s="248"/>
      <c r="V105" s="277"/>
      <c r="W105" s="277"/>
      <c r="X105" s="277"/>
      <c r="Z105" s="276"/>
      <c r="AA105" s="276"/>
      <c r="AB105" s="276"/>
      <c r="AC105" s="276"/>
      <c r="AD105" s="276"/>
      <c r="AE105" s="266">
        <f t="shared" si="1"/>
        <v>0</v>
      </c>
      <c r="AG105" s="269"/>
      <c r="AH105" s="269"/>
      <c r="AI105" s="269"/>
      <c r="AJ105" s="269"/>
      <c r="AK105" s="269"/>
      <c r="AL105" s="269"/>
      <c r="AM105" s="269"/>
    </row>
    <row r="106" spans="9:39" ht="15.6" x14ac:dyDescent="0.3">
      <c r="I106" s="277"/>
      <c r="J106" s="278"/>
      <c r="K106" s="277"/>
      <c r="L106" s="248"/>
      <c r="M106" s="277"/>
      <c r="N106" s="85" t="str">
        <f>IF(ISBLANK(M106),"",IF(M106=Lookup!$B$74,"",Lookup!$C$74))</f>
        <v/>
      </c>
      <c r="O106" s="277"/>
      <c r="Q106" s="277"/>
      <c r="R106" s="278"/>
      <c r="S106" s="277"/>
      <c r="T106" s="248"/>
      <c r="U106" s="248"/>
      <c r="V106" s="277"/>
      <c r="W106" s="277"/>
      <c r="X106" s="277"/>
      <c r="Z106" s="276"/>
      <c r="AA106" s="276"/>
      <c r="AB106" s="276"/>
      <c r="AC106" s="276"/>
      <c r="AD106" s="276"/>
      <c r="AE106" s="266">
        <f t="shared" si="1"/>
        <v>0</v>
      </c>
      <c r="AG106" s="269"/>
      <c r="AH106" s="269"/>
      <c r="AI106" s="269"/>
      <c r="AJ106" s="269"/>
      <c r="AK106" s="269"/>
      <c r="AL106" s="269"/>
      <c r="AM106" s="269"/>
    </row>
    <row r="107" spans="9:39" ht="15.6" x14ac:dyDescent="0.3">
      <c r="I107" s="277"/>
      <c r="J107" s="278"/>
      <c r="K107" s="277"/>
      <c r="L107" s="248"/>
      <c r="M107" s="277"/>
      <c r="N107" s="85" t="str">
        <f>IF(ISBLANK(M107),"",IF(M107=Lookup!$B$74,"",Lookup!$C$74))</f>
        <v/>
      </c>
      <c r="O107" s="277"/>
      <c r="Q107" s="277"/>
      <c r="R107" s="278"/>
      <c r="S107" s="277"/>
      <c r="T107" s="248"/>
      <c r="U107" s="248"/>
      <c r="V107" s="277"/>
      <c r="W107" s="277"/>
      <c r="X107" s="277"/>
      <c r="Z107" s="276"/>
      <c r="AA107" s="276"/>
      <c r="AB107" s="276"/>
      <c r="AC107" s="276"/>
      <c r="AD107" s="276"/>
      <c r="AE107" s="266">
        <f t="shared" si="1"/>
        <v>0</v>
      </c>
      <c r="AG107" s="269"/>
      <c r="AH107" s="269"/>
      <c r="AI107" s="269"/>
      <c r="AJ107" s="269"/>
      <c r="AK107" s="269"/>
      <c r="AL107" s="269"/>
      <c r="AM107" s="269"/>
    </row>
    <row r="108" spans="9:39" ht="15.6" x14ac:dyDescent="0.3">
      <c r="I108" s="277"/>
      <c r="J108" s="278"/>
      <c r="K108" s="277"/>
      <c r="L108" s="248"/>
      <c r="M108" s="277"/>
      <c r="N108" s="85" t="str">
        <f>IF(ISBLANK(M108),"",IF(M108=Lookup!$B$74,"",Lookup!$C$74))</f>
        <v/>
      </c>
      <c r="O108" s="277"/>
      <c r="Q108" s="277"/>
      <c r="R108" s="278"/>
      <c r="S108" s="277"/>
      <c r="T108" s="248"/>
      <c r="U108" s="248"/>
      <c r="V108" s="277"/>
      <c r="W108" s="277"/>
      <c r="X108" s="277"/>
      <c r="Z108" s="276"/>
      <c r="AA108" s="276"/>
      <c r="AB108" s="276"/>
      <c r="AC108" s="276"/>
      <c r="AD108" s="276"/>
      <c r="AE108" s="266">
        <f t="shared" si="1"/>
        <v>0</v>
      </c>
      <c r="AG108" s="269"/>
      <c r="AH108" s="269"/>
      <c r="AI108" s="269"/>
      <c r="AJ108" s="269"/>
      <c r="AK108" s="269"/>
      <c r="AL108" s="269"/>
      <c r="AM108" s="269"/>
    </row>
    <row r="109" spans="9:39" ht="15.6" x14ac:dyDescent="0.3">
      <c r="I109" s="277"/>
      <c r="J109" s="278"/>
      <c r="K109" s="277"/>
      <c r="L109" s="248"/>
      <c r="M109" s="277"/>
      <c r="N109" s="85" t="str">
        <f>IF(ISBLANK(M109),"",IF(M109=Lookup!$B$74,"",Lookup!$C$74))</f>
        <v/>
      </c>
      <c r="O109" s="277"/>
      <c r="Q109" s="277"/>
      <c r="R109" s="278"/>
      <c r="S109" s="277"/>
      <c r="T109" s="248"/>
      <c r="U109" s="248"/>
      <c r="V109" s="277"/>
      <c r="W109" s="277"/>
      <c r="X109" s="277"/>
      <c r="Z109" s="276"/>
      <c r="AA109" s="276"/>
      <c r="AB109" s="276"/>
      <c r="AC109" s="276"/>
      <c r="AD109" s="276"/>
      <c r="AE109" s="266">
        <f t="shared" si="1"/>
        <v>0</v>
      </c>
      <c r="AG109" s="269"/>
      <c r="AH109" s="269"/>
      <c r="AI109" s="269"/>
      <c r="AJ109" s="269"/>
      <c r="AK109" s="269"/>
      <c r="AL109" s="269"/>
      <c r="AM109" s="269"/>
    </row>
    <row r="110" spans="9:39" ht="15.6" x14ac:dyDescent="0.3">
      <c r="I110" s="277"/>
      <c r="J110" s="278"/>
      <c r="K110" s="277"/>
      <c r="L110" s="248"/>
      <c r="M110" s="277"/>
      <c r="N110" s="85" t="str">
        <f>IF(ISBLANK(M110),"",IF(M110=Lookup!$B$74,"",Lookup!$C$74))</f>
        <v/>
      </c>
      <c r="O110" s="277"/>
      <c r="Q110" s="277"/>
      <c r="R110" s="278"/>
      <c r="S110" s="277"/>
      <c r="T110" s="248"/>
      <c r="U110" s="248"/>
      <c r="V110" s="277"/>
      <c r="W110" s="277"/>
      <c r="X110" s="277"/>
      <c r="Z110" s="276"/>
      <c r="AA110" s="276"/>
      <c r="AB110" s="276"/>
      <c r="AC110" s="276"/>
      <c r="AD110" s="276"/>
      <c r="AE110" s="266">
        <f t="shared" si="1"/>
        <v>0</v>
      </c>
      <c r="AG110" s="269"/>
      <c r="AH110" s="269"/>
      <c r="AI110" s="269"/>
      <c r="AJ110" s="269"/>
      <c r="AK110" s="269"/>
      <c r="AL110" s="269"/>
      <c r="AM110" s="269"/>
    </row>
    <row r="111" spans="9:39" ht="15.6" x14ac:dyDescent="0.3">
      <c r="I111" s="277"/>
      <c r="J111" s="278"/>
      <c r="K111" s="277"/>
      <c r="L111" s="248"/>
      <c r="M111" s="277"/>
      <c r="N111" s="85" t="str">
        <f>IF(ISBLANK(M111),"",IF(M111=Lookup!$B$74,"",Lookup!$C$74))</f>
        <v/>
      </c>
      <c r="O111" s="277"/>
      <c r="Q111" s="277"/>
      <c r="R111" s="278"/>
      <c r="S111" s="277"/>
      <c r="T111" s="248"/>
      <c r="U111" s="248"/>
      <c r="V111" s="277"/>
      <c r="W111" s="277"/>
      <c r="X111" s="277"/>
      <c r="Z111" s="276"/>
      <c r="AA111" s="276"/>
      <c r="AB111" s="276"/>
      <c r="AC111" s="276"/>
      <c r="AD111" s="276"/>
      <c r="AE111" s="266">
        <f t="shared" si="1"/>
        <v>0</v>
      </c>
      <c r="AG111" s="269"/>
      <c r="AH111" s="269"/>
      <c r="AI111" s="269"/>
      <c r="AJ111" s="269"/>
      <c r="AK111" s="269"/>
      <c r="AL111" s="269"/>
      <c r="AM111" s="269"/>
    </row>
    <row r="112" spans="9:39" ht="15.6" x14ac:dyDescent="0.3">
      <c r="I112" s="277"/>
      <c r="J112" s="278"/>
      <c r="K112" s="277"/>
      <c r="L112" s="248"/>
      <c r="M112" s="277"/>
      <c r="N112" s="85" t="str">
        <f>IF(ISBLANK(M112),"",IF(M112=Lookup!$B$74,"",Lookup!$C$74))</f>
        <v/>
      </c>
      <c r="O112" s="277"/>
      <c r="Q112" s="277"/>
      <c r="R112" s="278"/>
      <c r="S112" s="277"/>
      <c r="T112" s="248"/>
      <c r="U112" s="248"/>
      <c r="V112" s="277"/>
      <c r="W112" s="277"/>
      <c r="X112" s="277"/>
      <c r="Z112" s="276"/>
      <c r="AA112" s="276"/>
      <c r="AB112" s="276"/>
      <c r="AC112" s="276"/>
      <c r="AD112" s="276"/>
      <c r="AE112" s="266">
        <f t="shared" si="1"/>
        <v>0</v>
      </c>
      <c r="AG112" s="269"/>
      <c r="AH112" s="269"/>
      <c r="AI112" s="269"/>
      <c r="AJ112" s="269"/>
      <c r="AK112" s="269"/>
      <c r="AL112" s="269"/>
      <c r="AM112" s="269"/>
    </row>
    <row r="113" spans="9:39" ht="15.6" x14ac:dyDescent="0.3">
      <c r="I113" s="277"/>
      <c r="J113" s="278"/>
      <c r="K113" s="277"/>
      <c r="L113" s="248"/>
      <c r="M113" s="277"/>
      <c r="N113" s="85" t="str">
        <f>IF(ISBLANK(M113),"",IF(M113=Lookup!$B$74,"",Lookup!$C$74))</f>
        <v/>
      </c>
      <c r="O113" s="277"/>
      <c r="Q113" s="277"/>
      <c r="R113" s="278"/>
      <c r="S113" s="277"/>
      <c r="T113" s="248"/>
      <c r="U113" s="248"/>
      <c r="V113" s="277"/>
      <c r="W113" s="277"/>
      <c r="X113" s="277"/>
      <c r="Z113" s="276"/>
      <c r="AA113" s="276"/>
      <c r="AB113" s="276"/>
      <c r="AC113" s="276"/>
      <c r="AD113" s="276"/>
      <c r="AE113" s="266">
        <f t="shared" si="1"/>
        <v>0</v>
      </c>
      <c r="AG113" s="269"/>
      <c r="AH113" s="269"/>
      <c r="AI113" s="269"/>
      <c r="AJ113" s="269"/>
      <c r="AK113" s="269"/>
      <c r="AL113" s="269"/>
      <c r="AM113" s="269"/>
    </row>
    <row r="114" spans="9:39" ht="15.6" x14ac:dyDescent="0.3">
      <c r="I114" s="277"/>
      <c r="J114" s="278"/>
      <c r="K114" s="277"/>
      <c r="L114" s="248"/>
      <c r="M114" s="277"/>
      <c r="N114" s="85" t="str">
        <f>IF(ISBLANK(M114),"",IF(M114=Lookup!$B$74,"",Lookup!$C$74))</f>
        <v/>
      </c>
      <c r="O114" s="277"/>
      <c r="Q114" s="277"/>
      <c r="R114" s="278"/>
      <c r="S114" s="277"/>
      <c r="T114" s="248"/>
      <c r="U114" s="248"/>
      <c r="V114" s="277"/>
      <c r="W114" s="277"/>
      <c r="X114" s="277"/>
      <c r="Z114" s="276"/>
      <c r="AA114" s="276"/>
      <c r="AB114" s="276"/>
      <c r="AC114" s="276"/>
      <c r="AD114" s="276"/>
      <c r="AE114" s="266">
        <f t="shared" si="1"/>
        <v>0</v>
      </c>
      <c r="AG114" s="269"/>
      <c r="AH114" s="269"/>
      <c r="AI114" s="269"/>
      <c r="AJ114" s="269"/>
      <c r="AK114" s="269"/>
      <c r="AL114" s="269"/>
      <c r="AM114" s="269"/>
    </row>
    <row r="115" spans="9:39" ht="15.6" x14ac:dyDescent="0.3">
      <c r="I115" s="277"/>
      <c r="J115" s="278"/>
      <c r="K115" s="277"/>
      <c r="L115" s="248"/>
      <c r="M115" s="277"/>
      <c r="N115" s="85" t="str">
        <f>IF(ISBLANK(M115),"",IF(M115=Lookup!$B$74,"",Lookup!$C$74))</f>
        <v/>
      </c>
      <c r="O115" s="277"/>
      <c r="Q115" s="277"/>
      <c r="R115" s="278"/>
      <c r="S115" s="277"/>
      <c r="T115" s="248"/>
      <c r="U115" s="248"/>
      <c r="V115" s="277"/>
      <c r="W115" s="277"/>
      <c r="X115" s="277"/>
      <c r="Z115" s="276"/>
      <c r="AA115" s="276"/>
      <c r="AB115" s="276"/>
      <c r="AC115" s="276"/>
      <c r="AD115" s="276"/>
      <c r="AE115" s="266">
        <f t="shared" si="1"/>
        <v>0</v>
      </c>
      <c r="AG115" s="269"/>
      <c r="AH115" s="269"/>
      <c r="AI115" s="269"/>
      <c r="AJ115" s="269"/>
      <c r="AK115" s="269"/>
      <c r="AL115" s="269"/>
      <c r="AM115" s="269"/>
    </row>
    <row r="116" spans="9:39" ht="15.6" x14ac:dyDescent="0.3">
      <c r="I116" s="277"/>
      <c r="J116" s="278"/>
      <c r="K116" s="277"/>
      <c r="L116" s="248"/>
      <c r="M116" s="277"/>
      <c r="N116" s="85" t="str">
        <f>IF(ISBLANK(M116),"",IF(M116=Lookup!$B$74,"",Lookup!$C$74))</f>
        <v/>
      </c>
      <c r="O116" s="277"/>
      <c r="Q116" s="277"/>
      <c r="R116" s="278"/>
      <c r="S116" s="277"/>
      <c r="T116" s="248"/>
      <c r="U116" s="248"/>
      <c r="V116" s="277"/>
      <c r="W116" s="277"/>
      <c r="X116" s="277"/>
      <c r="Z116" s="276"/>
      <c r="AA116" s="276"/>
      <c r="AB116" s="276"/>
      <c r="AC116" s="276"/>
      <c r="AD116" s="276"/>
      <c r="AE116" s="266">
        <f t="shared" si="1"/>
        <v>0</v>
      </c>
      <c r="AG116" s="269"/>
      <c r="AH116" s="269"/>
      <c r="AI116" s="269"/>
      <c r="AJ116" s="269"/>
      <c r="AK116" s="269"/>
      <c r="AL116" s="269"/>
      <c r="AM116" s="269"/>
    </row>
    <row r="117" spans="9:39" ht="15.6" x14ac:dyDescent="0.3">
      <c r="I117" s="277"/>
      <c r="J117" s="278"/>
      <c r="K117" s="277"/>
      <c r="L117" s="248"/>
      <c r="M117" s="277"/>
      <c r="N117" s="85" t="str">
        <f>IF(ISBLANK(M117),"",IF(M117=Lookup!$B$74,"",Lookup!$C$74))</f>
        <v/>
      </c>
      <c r="O117" s="277"/>
      <c r="Q117" s="277"/>
      <c r="R117" s="278"/>
      <c r="S117" s="277"/>
      <c r="T117" s="248"/>
      <c r="U117" s="248"/>
      <c r="V117" s="277"/>
      <c r="W117" s="277"/>
      <c r="X117" s="277"/>
      <c r="Z117" s="276"/>
      <c r="AA117" s="276"/>
      <c r="AB117" s="276"/>
      <c r="AC117" s="276"/>
      <c r="AD117" s="276"/>
      <c r="AE117" s="266">
        <f t="shared" si="1"/>
        <v>0</v>
      </c>
      <c r="AG117" s="269"/>
      <c r="AH117" s="269"/>
      <c r="AI117" s="269"/>
      <c r="AJ117" s="269"/>
      <c r="AK117" s="269"/>
      <c r="AL117" s="269"/>
      <c r="AM117" s="269"/>
    </row>
    <row r="118" spans="9:39" ht="15.6" x14ac:dyDescent="0.3">
      <c r="I118" s="277"/>
      <c r="J118" s="278"/>
      <c r="K118" s="277"/>
      <c r="L118" s="248"/>
      <c r="M118" s="277"/>
      <c r="N118" s="85" t="str">
        <f>IF(ISBLANK(M118),"",IF(M118=Lookup!$B$74,"",Lookup!$C$74))</f>
        <v/>
      </c>
      <c r="O118" s="277"/>
      <c r="Q118" s="277"/>
      <c r="R118" s="278"/>
      <c r="S118" s="277"/>
      <c r="T118" s="248"/>
      <c r="U118" s="248"/>
      <c r="V118" s="277"/>
      <c r="W118" s="277"/>
      <c r="X118" s="277"/>
      <c r="Z118" s="276"/>
      <c r="AA118" s="276"/>
      <c r="AB118" s="276"/>
      <c r="AC118" s="276"/>
      <c r="AD118" s="276"/>
      <c r="AE118" s="266">
        <f t="shared" si="1"/>
        <v>0</v>
      </c>
      <c r="AG118" s="269"/>
      <c r="AH118" s="269"/>
      <c r="AI118" s="269"/>
      <c r="AJ118" s="269"/>
      <c r="AK118" s="269"/>
      <c r="AL118" s="269"/>
      <c r="AM118" s="269"/>
    </row>
    <row r="119" spans="9:39" ht="15.6" x14ac:dyDescent="0.3">
      <c r="I119" s="277"/>
      <c r="J119" s="278"/>
      <c r="K119" s="277"/>
      <c r="L119" s="248"/>
      <c r="M119" s="277"/>
      <c r="N119" s="85" t="str">
        <f>IF(ISBLANK(M119),"",IF(M119=Lookup!$B$74,"",Lookup!$C$74))</f>
        <v/>
      </c>
      <c r="O119" s="277"/>
      <c r="Q119" s="277"/>
      <c r="R119" s="278"/>
      <c r="S119" s="277"/>
      <c r="T119" s="248"/>
      <c r="U119" s="248"/>
      <c r="V119" s="277"/>
      <c r="W119" s="277"/>
      <c r="X119" s="277"/>
      <c r="Z119" s="276"/>
      <c r="AA119" s="276"/>
      <c r="AB119" s="276"/>
      <c r="AC119" s="276"/>
      <c r="AD119" s="276"/>
      <c r="AE119" s="266">
        <f t="shared" si="1"/>
        <v>0</v>
      </c>
      <c r="AG119" s="269"/>
      <c r="AH119" s="269"/>
      <c r="AI119" s="269"/>
      <c r="AJ119" s="269"/>
      <c r="AK119" s="269"/>
      <c r="AL119" s="269"/>
      <c r="AM119" s="269"/>
    </row>
    <row r="120" spans="9:39" ht="15.6" x14ac:dyDescent="0.3">
      <c r="I120" s="277"/>
      <c r="J120" s="278"/>
      <c r="K120" s="277"/>
      <c r="L120" s="248"/>
      <c r="M120" s="277"/>
      <c r="N120" s="85" t="str">
        <f>IF(ISBLANK(M120),"",IF(M120=Lookup!$B$74,"",Lookup!$C$74))</f>
        <v/>
      </c>
      <c r="O120" s="277"/>
      <c r="Q120" s="277"/>
      <c r="R120" s="278"/>
      <c r="S120" s="277"/>
      <c r="T120" s="248"/>
      <c r="U120" s="248"/>
      <c r="V120" s="277"/>
      <c r="W120" s="277"/>
      <c r="X120" s="277"/>
      <c r="Z120" s="276"/>
      <c r="AA120" s="276"/>
      <c r="AB120" s="276"/>
      <c r="AC120" s="276"/>
      <c r="AD120" s="276"/>
      <c r="AE120" s="266">
        <f t="shared" si="1"/>
        <v>0</v>
      </c>
      <c r="AG120" s="269"/>
      <c r="AH120" s="269"/>
      <c r="AI120" s="269"/>
      <c r="AJ120" s="269"/>
      <c r="AK120" s="269"/>
      <c r="AL120" s="269"/>
      <c r="AM120" s="269"/>
    </row>
    <row r="121" spans="9:39" ht="15.6" x14ac:dyDescent="0.3">
      <c r="I121" s="277"/>
      <c r="J121" s="278"/>
      <c r="K121" s="277"/>
      <c r="L121" s="248"/>
      <c r="M121" s="277"/>
      <c r="N121" s="85" t="str">
        <f>IF(ISBLANK(M121),"",IF(M121=Lookup!$B$74,"",Lookup!$C$74))</f>
        <v/>
      </c>
      <c r="O121" s="277"/>
      <c r="Q121" s="277"/>
      <c r="R121" s="278"/>
      <c r="S121" s="277"/>
      <c r="T121" s="248"/>
      <c r="U121" s="248"/>
      <c r="V121" s="277"/>
      <c r="W121" s="277"/>
      <c r="X121" s="277"/>
      <c r="Z121" s="276"/>
      <c r="AA121" s="276"/>
      <c r="AB121" s="276"/>
      <c r="AC121" s="276"/>
      <c r="AD121" s="276"/>
      <c r="AE121" s="266">
        <f t="shared" si="1"/>
        <v>0</v>
      </c>
      <c r="AG121" s="269"/>
      <c r="AH121" s="269"/>
      <c r="AI121" s="269"/>
      <c r="AJ121" s="269"/>
      <c r="AK121" s="269"/>
      <c r="AL121" s="269"/>
      <c r="AM121" s="269"/>
    </row>
    <row r="122" spans="9:39" ht="15.6" x14ac:dyDescent="0.3">
      <c r="I122" s="277"/>
      <c r="J122" s="278"/>
      <c r="K122" s="277"/>
      <c r="L122" s="248"/>
      <c r="M122" s="277"/>
      <c r="N122" s="85" t="str">
        <f>IF(ISBLANK(M122),"",IF(M122=Lookup!$B$74,"",Lookup!$C$74))</f>
        <v/>
      </c>
      <c r="O122" s="277"/>
      <c r="Q122" s="277"/>
      <c r="R122" s="278"/>
      <c r="S122" s="277"/>
      <c r="T122" s="248"/>
      <c r="U122" s="248"/>
      <c r="V122" s="277"/>
      <c r="W122" s="277"/>
      <c r="X122" s="277"/>
      <c r="Z122" s="276"/>
      <c r="AA122" s="276"/>
      <c r="AB122" s="276"/>
      <c r="AC122" s="276"/>
      <c r="AD122" s="276"/>
      <c r="AE122" s="266">
        <f t="shared" si="1"/>
        <v>0</v>
      </c>
      <c r="AG122" s="269"/>
      <c r="AH122" s="269"/>
      <c r="AI122" s="269"/>
      <c r="AJ122" s="269"/>
      <c r="AK122" s="269"/>
      <c r="AL122" s="269"/>
      <c r="AM122" s="269"/>
    </row>
    <row r="123" spans="9:39" ht="15.6" x14ac:dyDescent="0.3">
      <c r="I123" s="277"/>
      <c r="J123" s="278"/>
      <c r="K123" s="277"/>
      <c r="L123" s="248"/>
      <c r="M123" s="277"/>
      <c r="N123" s="85" t="str">
        <f>IF(ISBLANK(M123),"",IF(M123=Lookup!$B$74,"",Lookup!$C$74))</f>
        <v/>
      </c>
      <c r="O123" s="277"/>
      <c r="Q123" s="277"/>
      <c r="R123" s="278"/>
      <c r="S123" s="277"/>
      <c r="T123" s="248"/>
      <c r="U123" s="248"/>
      <c r="V123" s="277"/>
      <c r="W123" s="277"/>
      <c r="X123" s="277"/>
      <c r="Z123" s="276"/>
      <c r="AA123" s="276"/>
      <c r="AB123" s="276"/>
      <c r="AC123" s="276"/>
      <c r="AD123" s="276"/>
      <c r="AE123" s="266">
        <f t="shared" si="1"/>
        <v>0</v>
      </c>
      <c r="AG123" s="269"/>
      <c r="AH123" s="269"/>
      <c r="AI123" s="269"/>
      <c r="AJ123" s="269"/>
      <c r="AK123" s="269"/>
      <c r="AL123" s="269"/>
      <c r="AM123" s="269"/>
    </row>
    <row r="124" spans="9:39" ht="15.6" x14ac:dyDescent="0.3">
      <c r="I124" s="277"/>
      <c r="J124" s="278"/>
      <c r="K124" s="277"/>
      <c r="L124" s="248"/>
      <c r="M124" s="277"/>
      <c r="N124" s="85" t="str">
        <f>IF(ISBLANK(M124),"",IF(M124=Lookup!$B$74,"",Lookup!$C$74))</f>
        <v/>
      </c>
      <c r="O124" s="277"/>
      <c r="Q124" s="277"/>
      <c r="R124" s="278"/>
      <c r="S124" s="277"/>
      <c r="T124" s="248"/>
      <c r="U124" s="248"/>
      <c r="V124" s="277"/>
      <c r="W124" s="277"/>
      <c r="X124" s="277"/>
      <c r="Z124" s="276"/>
      <c r="AA124" s="276"/>
      <c r="AB124" s="276"/>
      <c r="AC124" s="276"/>
      <c r="AD124" s="276"/>
      <c r="AE124" s="266">
        <f t="shared" si="1"/>
        <v>0</v>
      </c>
      <c r="AG124" s="269"/>
      <c r="AH124" s="269"/>
      <c r="AI124" s="269"/>
      <c r="AJ124" s="269"/>
      <c r="AK124" s="269"/>
      <c r="AL124" s="269"/>
      <c r="AM124" s="269"/>
    </row>
    <row r="125" spans="9:39" ht="15.6" x14ac:dyDescent="0.3">
      <c r="I125" s="277"/>
      <c r="J125" s="278"/>
      <c r="K125" s="277"/>
      <c r="L125" s="248"/>
      <c r="M125" s="277"/>
      <c r="N125" s="85" t="str">
        <f>IF(ISBLANK(M125),"",IF(M125=Lookup!$B$74,"",Lookup!$C$74))</f>
        <v/>
      </c>
      <c r="O125" s="277"/>
      <c r="Q125" s="277"/>
      <c r="R125" s="278"/>
      <c r="S125" s="277"/>
      <c r="T125" s="248"/>
      <c r="U125" s="248"/>
      <c r="V125" s="277"/>
      <c r="W125" s="277"/>
      <c r="X125" s="277"/>
      <c r="Z125" s="276"/>
      <c r="AA125" s="276"/>
      <c r="AB125" s="276"/>
      <c r="AC125" s="276"/>
      <c r="AD125" s="276"/>
      <c r="AE125" s="266">
        <f t="shared" si="1"/>
        <v>0</v>
      </c>
      <c r="AG125" s="269"/>
      <c r="AH125" s="269"/>
      <c r="AI125" s="269"/>
      <c r="AJ125" s="269"/>
      <c r="AK125" s="269"/>
      <c r="AL125" s="269"/>
      <c r="AM125" s="269"/>
    </row>
    <row r="126" spans="9:39" ht="15.6" x14ac:dyDescent="0.3">
      <c r="I126" s="277"/>
      <c r="J126" s="278"/>
      <c r="K126" s="277"/>
      <c r="L126" s="248"/>
      <c r="M126" s="277"/>
      <c r="N126" s="85" t="str">
        <f>IF(ISBLANK(M126),"",IF(M126=Lookup!$B$74,"",Lookup!$C$74))</f>
        <v/>
      </c>
      <c r="O126" s="277"/>
      <c r="Q126" s="277"/>
      <c r="R126" s="278"/>
      <c r="S126" s="277"/>
      <c r="T126" s="248"/>
      <c r="U126" s="248"/>
      <c r="V126" s="277"/>
      <c r="W126" s="277"/>
      <c r="X126" s="277"/>
      <c r="Z126" s="276"/>
      <c r="AA126" s="276"/>
      <c r="AB126" s="276"/>
      <c r="AC126" s="276"/>
      <c r="AD126" s="276"/>
      <c r="AE126" s="266">
        <f t="shared" si="1"/>
        <v>0</v>
      </c>
      <c r="AG126" s="269"/>
      <c r="AH126" s="269"/>
      <c r="AI126" s="269"/>
      <c r="AJ126" s="269"/>
      <c r="AK126" s="269"/>
      <c r="AL126" s="269"/>
      <c r="AM126" s="269"/>
    </row>
    <row r="127" spans="9:39" ht="15.6" x14ac:dyDescent="0.3">
      <c r="I127" s="277"/>
      <c r="J127" s="278"/>
      <c r="K127" s="277"/>
      <c r="L127" s="248"/>
      <c r="M127" s="277"/>
      <c r="N127" s="85" t="str">
        <f>IF(ISBLANK(M127),"",IF(M127=Lookup!$B$74,"",Lookup!$C$74))</f>
        <v/>
      </c>
      <c r="O127" s="277"/>
      <c r="Q127" s="277"/>
      <c r="R127" s="278"/>
      <c r="S127" s="277"/>
      <c r="T127" s="248"/>
      <c r="U127" s="248"/>
      <c r="V127" s="277"/>
      <c r="W127" s="277"/>
      <c r="X127" s="277"/>
      <c r="Z127" s="276"/>
      <c r="AA127" s="276"/>
      <c r="AB127" s="276"/>
      <c r="AC127" s="276"/>
      <c r="AD127" s="276"/>
      <c r="AE127" s="266">
        <f t="shared" si="1"/>
        <v>0</v>
      </c>
      <c r="AG127" s="269"/>
      <c r="AH127" s="269"/>
      <c r="AI127" s="269"/>
      <c r="AJ127" s="269"/>
      <c r="AK127" s="269"/>
      <c r="AL127" s="269"/>
      <c r="AM127" s="269"/>
    </row>
    <row r="128" spans="9:39" ht="15.6" x14ac:dyDescent="0.3">
      <c r="I128" s="277"/>
      <c r="J128" s="278"/>
      <c r="K128" s="277"/>
      <c r="L128" s="248"/>
      <c r="M128" s="277"/>
      <c r="N128" s="85" t="str">
        <f>IF(ISBLANK(M128),"",IF(M128=Lookup!$B$74,"",Lookup!$C$74))</f>
        <v/>
      </c>
      <c r="O128" s="277"/>
      <c r="Q128" s="277"/>
      <c r="R128" s="278"/>
      <c r="S128" s="277"/>
      <c r="T128" s="248"/>
      <c r="U128" s="248"/>
      <c r="V128" s="277"/>
      <c r="W128" s="277"/>
      <c r="X128" s="277"/>
      <c r="Z128" s="276"/>
      <c r="AA128" s="276"/>
      <c r="AB128" s="276"/>
      <c r="AC128" s="276"/>
      <c r="AD128" s="276"/>
      <c r="AE128" s="266">
        <f t="shared" si="1"/>
        <v>0</v>
      </c>
      <c r="AG128" s="269"/>
      <c r="AH128" s="269"/>
      <c r="AI128" s="269"/>
      <c r="AJ128" s="269"/>
      <c r="AK128" s="269"/>
      <c r="AL128" s="269"/>
      <c r="AM128" s="269"/>
    </row>
    <row r="129" spans="9:39" ht="15.6" x14ac:dyDescent="0.3">
      <c r="I129" s="277"/>
      <c r="J129" s="278"/>
      <c r="K129" s="277"/>
      <c r="L129" s="248"/>
      <c r="M129" s="277"/>
      <c r="N129" s="85" t="str">
        <f>IF(ISBLANK(M129),"",IF(M129=Lookup!$B$74,"",Lookup!$C$74))</f>
        <v/>
      </c>
      <c r="O129" s="277"/>
      <c r="Q129" s="277"/>
      <c r="R129" s="278"/>
      <c r="S129" s="277"/>
      <c r="T129" s="248"/>
      <c r="U129" s="248"/>
      <c r="V129" s="277"/>
      <c r="W129" s="277"/>
      <c r="X129" s="277"/>
      <c r="Z129" s="276"/>
      <c r="AA129" s="276"/>
      <c r="AB129" s="276"/>
      <c r="AC129" s="276"/>
      <c r="AD129" s="276"/>
      <c r="AE129" s="266">
        <f t="shared" si="1"/>
        <v>0</v>
      </c>
      <c r="AG129" s="269"/>
      <c r="AH129" s="269"/>
      <c r="AI129" s="269"/>
      <c r="AJ129" s="269"/>
      <c r="AK129" s="269"/>
      <c r="AL129" s="269"/>
      <c r="AM129" s="269"/>
    </row>
    <row r="130" spans="9:39" ht="15.6" x14ac:dyDescent="0.3">
      <c r="I130" s="277"/>
      <c r="J130" s="278"/>
      <c r="K130" s="277"/>
      <c r="L130" s="248"/>
      <c r="M130" s="277"/>
      <c r="N130" s="85" t="str">
        <f>IF(ISBLANK(M130),"",IF(M130=Lookup!$B$74,"",Lookup!$C$74))</f>
        <v/>
      </c>
      <c r="O130" s="277"/>
      <c r="Q130" s="277"/>
      <c r="R130" s="278"/>
      <c r="S130" s="277"/>
      <c r="T130" s="248"/>
      <c r="U130" s="248"/>
      <c r="V130" s="277"/>
      <c r="W130" s="277"/>
      <c r="X130" s="277"/>
      <c r="Z130" s="276"/>
      <c r="AA130" s="276"/>
      <c r="AB130" s="276"/>
      <c r="AC130" s="276"/>
      <c r="AD130" s="276"/>
      <c r="AE130" s="266">
        <f t="shared" si="1"/>
        <v>0</v>
      </c>
      <c r="AG130" s="269"/>
      <c r="AH130" s="269"/>
      <c r="AI130" s="269"/>
      <c r="AJ130" s="269"/>
      <c r="AK130" s="269"/>
      <c r="AL130" s="269"/>
      <c r="AM130" s="269"/>
    </row>
    <row r="131" spans="9:39" ht="15.6" x14ac:dyDescent="0.3">
      <c r="I131" s="277"/>
      <c r="J131" s="278"/>
      <c r="K131" s="277"/>
      <c r="L131" s="248"/>
      <c r="M131" s="277"/>
      <c r="N131" s="85" t="str">
        <f>IF(ISBLANK(M131),"",IF(M131=Lookup!$B$74,"",Lookup!$C$74))</f>
        <v/>
      </c>
      <c r="O131" s="277"/>
      <c r="Q131" s="277"/>
      <c r="R131" s="278"/>
      <c r="S131" s="277"/>
      <c r="T131" s="248"/>
      <c r="U131" s="248"/>
      <c r="V131" s="277"/>
      <c r="W131" s="277"/>
      <c r="X131" s="277"/>
      <c r="Z131" s="276"/>
      <c r="AA131" s="276"/>
      <c r="AB131" s="276"/>
      <c r="AC131" s="276"/>
      <c r="AD131" s="276"/>
      <c r="AE131" s="266">
        <f t="shared" si="1"/>
        <v>0</v>
      </c>
      <c r="AG131" s="269"/>
      <c r="AH131" s="269"/>
      <c r="AI131" s="269"/>
      <c r="AJ131" s="269"/>
      <c r="AK131" s="269"/>
      <c r="AL131" s="269"/>
      <c r="AM131" s="269"/>
    </row>
    <row r="132" spans="9:39" ht="15.6" x14ac:dyDescent="0.3">
      <c r="I132" s="277"/>
      <c r="J132" s="278"/>
      <c r="K132" s="277"/>
      <c r="L132" s="248"/>
      <c r="M132" s="277"/>
      <c r="N132" s="85" t="str">
        <f>IF(ISBLANK(M132),"",IF(M132=Lookup!$B$74,"",Lookup!$C$74))</f>
        <v/>
      </c>
      <c r="O132" s="277"/>
      <c r="Q132" s="277"/>
      <c r="R132" s="278"/>
      <c r="S132" s="277"/>
      <c r="T132" s="248"/>
      <c r="U132" s="248"/>
      <c r="V132" s="277"/>
      <c r="W132" s="277"/>
      <c r="X132" s="277"/>
      <c r="Z132" s="276"/>
      <c r="AA132" s="276"/>
      <c r="AB132" s="276"/>
      <c r="AC132" s="276"/>
      <c r="AD132" s="276"/>
      <c r="AE132" s="266">
        <f t="shared" si="1"/>
        <v>0</v>
      </c>
      <c r="AG132" s="269"/>
      <c r="AH132" s="269"/>
      <c r="AI132" s="269"/>
      <c r="AJ132" s="269"/>
      <c r="AK132" s="269"/>
      <c r="AL132" s="269"/>
      <c r="AM132" s="269"/>
    </row>
    <row r="133" spans="9:39" ht="15.6" x14ac:dyDescent="0.3">
      <c r="I133" s="277"/>
      <c r="J133" s="278"/>
      <c r="K133" s="277"/>
      <c r="L133" s="248"/>
      <c r="M133" s="277"/>
      <c r="N133" s="85" t="str">
        <f>IF(ISBLANK(M133),"",IF(M133=Lookup!$B$74,"",Lookup!$C$74))</f>
        <v/>
      </c>
      <c r="O133" s="277"/>
      <c r="Q133" s="277"/>
      <c r="R133" s="278"/>
      <c r="S133" s="277"/>
      <c r="T133" s="248"/>
      <c r="U133" s="248"/>
      <c r="V133" s="277"/>
      <c r="W133" s="277"/>
      <c r="X133" s="277"/>
      <c r="Z133" s="276"/>
      <c r="AA133" s="276"/>
      <c r="AB133" s="276"/>
      <c r="AC133" s="276"/>
      <c r="AD133" s="276"/>
      <c r="AE133" s="266">
        <f t="shared" si="1"/>
        <v>0</v>
      </c>
      <c r="AG133" s="269"/>
      <c r="AH133" s="269"/>
      <c r="AI133" s="269"/>
      <c r="AJ133" s="269"/>
      <c r="AK133" s="269"/>
      <c r="AL133" s="269"/>
      <c r="AM133" s="269"/>
    </row>
    <row r="134" spans="9:39" ht="15.6" x14ac:dyDescent="0.3">
      <c r="I134" s="277"/>
      <c r="J134" s="278"/>
      <c r="K134" s="277"/>
      <c r="L134" s="248"/>
      <c r="M134" s="277"/>
      <c r="N134" s="85" t="str">
        <f>IF(ISBLANK(M134),"",IF(M134=Lookup!$B$74,"",Lookup!$C$74))</f>
        <v/>
      </c>
      <c r="O134" s="277"/>
      <c r="Q134" s="277"/>
      <c r="R134" s="278"/>
      <c r="S134" s="277"/>
      <c r="T134" s="248"/>
      <c r="U134" s="248"/>
      <c r="V134" s="277"/>
      <c r="W134" s="277"/>
      <c r="X134" s="277"/>
      <c r="Z134" s="276"/>
      <c r="AA134" s="276"/>
      <c r="AB134" s="276"/>
      <c r="AC134" s="276"/>
      <c r="AD134" s="276"/>
      <c r="AE134" s="266">
        <f t="shared" si="1"/>
        <v>0</v>
      </c>
      <c r="AG134" s="269"/>
      <c r="AH134" s="269"/>
      <c r="AI134" s="269"/>
      <c r="AJ134" s="269"/>
      <c r="AK134" s="269"/>
      <c r="AL134" s="269"/>
      <c r="AM134" s="269"/>
    </row>
    <row r="135" spans="9:39" ht="15.6" x14ac:dyDescent="0.3">
      <c r="I135" s="277"/>
      <c r="J135" s="278"/>
      <c r="K135" s="277"/>
      <c r="L135" s="248"/>
      <c r="M135" s="277"/>
      <c r="N135" s="85" t="str">
        <f>IF(ISBLANK(M135),"",IF(M135=Lookup!$B$74,"",Lookup!$C$74))</f>
        <v/>
      </c>
      <c r="O135" s="277"/>
      <c r="Q135" s="277"/>
      <c r="R135" s="278"/>
      <c r="S135" s="277"/>
      <c r="T135" s="248"/>
      <c r="U135" s="248"/>
      <c r="V135" s="277"/>
      <c r="W135" s="277"/>
      <c r="X135" s="277"/>
      <c r="Z135" s="276"/>
      <c r="AA135" s="276"/>
      <c r="AB135" s="276"/>
      <c r="AC135" s="276"/>
      <c r="AD135" s="276"/>
      <c r="AE135" s="266">
        <f t="shared" si="1"/>
        <v>0</v>
      </c>
      <c r="AG135" s="269"/>
      <c r="AH135" s="269"/>
      <c r="AI135" s="269"/>
      <c r="AJ135" s="269"/>
      <c r="AK135" s="269"/>
      <c r="AL135" s="269"/>
      <c r="AM135" s="269"/>
    </row>
    <row r="136" spans="9:39" ht="15.6" x14ac:dyDescent="0.3">
      <c r="I136" s="277"/>
      <c r="J136" s="278"/>
      <c r="K136" s="277"/>
      <c r="L136" s="248"/>
      <c r="M136" s="277"/>
      <c r="N136" s="85" t="str">
        <f>IF(ISBLANK(M136),"",IF(M136=Lookup!$B$74,"",Lookup!$C$74))</f>
        <v/>
      </c>
      <c r="O136" s="277"/>
      <c r="Q136" s="277"/>
      <c r="R136" s="278"/>
      <c r="S136" s="277"/>
      <c r="T136" s="248"/>
      <c r="U136" s="248"/>
      <c r="V136" s="277"/>
      <c r="W136" s="277"/>
      <c r="X136" s="277"/>
      <c r="Z136" s="276"/>
      <c r="AA136" s="276"/>
      <c r="AB136" s="276"/>
      <c r="AC136" s="276"/>
      <c r="AD136" s="276"/>
      <c r="AE136" s="266">
        <f t="shared" si="1"/>
        <v>0</v>
      </c>
      <c r="AG136" s="269"/>
      <c r="AH136" s="269"/>
      <c r="AI136" s="269"/>
      <c r="AJ136" s="269"/>
      <c r="AK136" s="269"/>
      <c r="AL136" s="269"/>
      <c r="AM136" s="269"/>
    </row>
    <row r="137" spans="9:39" ht="15.6" x14ac:dyDescent="0.3">
      <c r="I137" s="277"/>
      <c r="J137" s="278"/>
      <c r="K137" s="277"/>
      <c r="L137" s="248"/>
      <c r="M137" s="277"/>
      <c r="N137" s="85" t="str">
        <f>IF(ISBLANK(M137),"",IF(M137=Lookup!$B$74,"",Lookup!$C$74))</f>
        <v/>
      </c>
      <c r="O137" s="277"/>
      <c r="Q137" s="277"/>
      <c r="R137" s="278"/>
      <c r="S137" s="277"/>
      <c r="T137" s="248"/>
      <c r="U137" s="248"/>
      <c r="V137" s="277"/>
      <c r="W137" s="277"/>
      <c r="X137" s="277"/>
      <c r="Z137" s="276"/>
      <c r="AA137" s="276"/>
      <c r="AB137" s="276"/>
      <c r="AC137" s="276"/>
      <c r="AD137" s="276"/>
      <c r="AE137" s="266">
        <f t="shared" ref="AE137:AE200" si="2">SUM(Z137:AD137)</f>
        <v>0</v>
      </c>
      <c r="AG137" s="269"/>
      <c r="AH137" s="269"/>
      <c r="AI137" s="269"/>
      <c r="AJ137" s="269"/>
      <c r="AK137" s="269"/>
      <c r="AL137" s="269"/>
      <c r="AM137" s="269"/>
    </row>
    <row r="138" spans="9:39" ht="15.6" x14ac:dyDescent="0.3">
      <c r="I138" s="277"/>
      <c r="J138" s="278"/>
      <c r="K138" s="277"/>
      <c r="L138" s="248"/>
      <c r="M138" s="277"/>
      <c r="N138" s="85" t="str">
        <f>IF(ISBLANK(M138),"",IF(M138=Lookup!$B$74,"",Lookup!$C$74))</f>
        <v/>
      </c>
      <c r="O138" s="277"/>
      <c r="Q138" s="277"/>
      <c r="R138" s="278"/>
      <c r="S138" s="277"/>
      <c r="T138" s="248"/>
      <c r="U138" s="248"/>
      <c r="V138" s="277"/>
      <c r="W138" s="277"/>
      <c r="X138" s="277"/>
      <c r="Z138" s="276"/>
      <c r="AA138" s="276"/>
      <c r="AB138" s="276"/>
      <c r="AC138" s="276"/>
      <c r="AD138" s="276"/>
      <c r="AE138" s="266">
        <f t="shared" si="2"/>
        <v>0</v>
      </c>
      <c r="AG138" s="269"/>
      <c r="AH138" s="269"/>
      <c r="AI138" s="269"/>
      <c r="AJ138" s="269"/>
      <c r="AK138" s="269"/>
      <c r="AL138" s="269"/>
      <c r="AM138" s="269"/>
    </row>
    <row r="139" spans="9:39" ht="15.6" x14ac:dyDescent="0.3">
      <c r="I139" s="277"/>
      <c r="J139" s="278"/>
      <c r="K139" s="277"/>
      <c r="L139" s="248"/>
      <c r="M139" s="277"/>
      <c r="N139" s="85" t="str">
        <f>IF(ISBLANK(M139),"",IF(M139=Lookup!$B$74,"",Lookup!$C$74))</f>
        <v/>
      </c>
      <c r="O139" s="277"/>
      <c r="Q139" s="277"/>
      <c r="R139" s="278"/>
      <c r="S139" s="277"/>
      <c r="T139" s="248"/>
      <c r="U139" s="248"/>
      <c r="V139" s="277"/>
      <c r="W139" s="277"/>
      <c r="X139" s="277"/>
      <c r="Z139" s="276"/>
      <c r="AA139" s="276"/>
      <c r="AB139" s="276"/>
      <c r="AC139" s="276"/>
      <c r="AD139" s="276"/>
      <c r="AE139" s="266">
        <f t="shared" si="2"/>
        <v>0</v>
      </c>
      <c r="AG139" s="269"/>
      <c r="AH139" s="269"/>
      <c r="AI139" s="269"/>
      <c r="AJ139" s="269"/>
      <c r="AK139" s="269"/>
      <c r="AL139" s="269"/>
      <c r="AM139" s="269"/>
    </row>
    <row r="140" spans="9:39" ht="15.6" x14ac:dyDescent="0.3">
      <c r="I140" s="277"/>
      <c r="J140" s="278"/>
      <c r="K140" s="277"/>
      <c r="L140" s="248"/>
      <c r="M140" s="277"/>
      <c r="N140" s="85" t="str">
        <f>IF(ISBLANK(M140),"",IF(M140=Lookup!$B$74,"",Lookup!$C$74))</f>
        <v/>
      </c>
      <c r="O140" s="277"/>
      <c r="Q140" s="277"/>
      <c r="R140" s="278"/>
      <c r="S140" s="277"/>
      <c r="T140" s="248"/>
      <c r="U140" s="248"/>
      <c r="V140" s="277"/>
      <c r="W140" s="277"/>
      <c r="X140" s="277"/>
      <c r="Z140" s="276"/>
      <c r="AA140" s="276"/>
      <c r="AB140" s="276"/>
      <c r="AC140" s="276"/>
      <c r="AD140" s="276"/>
      <c r="AE140" s="266">
        <f t="shared" si="2"/>
        <v>0</v>
      </c>
      <c r="AG140" s="269"/>
      <c r="AH140" s="269"/>
      <c r="AI140" s="269"/>
      <c r="AJ140" s="269"/>
      <c r="AK140" s="269"/>
      <c r="AL140" s="269"/>
      <c r="AM140" s="269"/>
    </row>
    <row r="141" spans="9:39" ht="15.6" x14ac:dyDescent="0.3">
      <c r="I141" s="277"/>
      <c r="J141" s="278"/>
      <c r="K141" s="277"/>
      <c r="L141" s="248"/>
      <c r="M141" s="277"/>
      <c r="N141" s="85" t="str">
        <f>IF(ISBLANK(M141),"",IF(M141=Lookup!$B$74,"",Lookup!$C$74))</f>
        <v/>
      </c>
      <c r="O141" s="277"/>
      <c r="Q141" s="277"/>
      <c r="R141" s="278"/>
      <c r="S141" s="277"/>
      <c r="T141" s="248"/>
      <c r="U141" s="248"/>
      <c r="V141" s="277"/>
      <c r="W141" s="277"/>
      <c r="X141" s="277"/>
      <c r="Z141" s="276"/>
      <c r="AA141" s="276"/>
      <c r="AB141" s="276"/>
      <c r="AC141" s="276"/>
      <c r="AD141" s="276"/>
      <c r="AE141" s="266">
        <f t="shared" si="2"/>
        <v>0</v>
      </c>
      <c r="AG141" s="269"/>
      <c r="AH141" s="269"/>
      <c r="AI141" s="269"/>
      <c r="AJ141" s="269"/>
      <c r="AK141" s="269"/>
      <c r="AL141" s="269"/>
      <c r="AM141" s="269"/>
    </row>
    <row r="142" spans="9:39" ht="15.6" x14ac:dyDescent="0.3">
      <c r="I142" s="277"/>
      <c r="J142" s="278"/>
      <c r="K142" s="277"/>
      <c r="L142" s="248"/>
      <c r="M142" s="277"/>
      <c r="N142" s="85" t="str">
        <f>IF(ISBLANK(M142),"",IF(M142=Lookup!$B$74,"",Lookup!$C$74))</f>
        <v/>
      </c>
      <c r="O142" s="277"/>
      <c r="Q142" s="277"/>
      <c r="R142" s="278"/>
      <c r="S142" s="277"/>
      <c r="T142" s="248"/>
      <c r="U142" s="248"/>
      <c r="V142" s="277"/>
      <c r="W142" s="277"/>
      <c r="X142" s="277"/>
      <c r="Z142" s="276"/>
      <c r="AA142" s="276"/>
      <c r="AB142" s="276"/>
      <c r="AC142" s="276"/>
      <c r="AD142" s="276"/>
      <c r="AE142" s="266">
        <f t="shared" si="2"/>
        <v>0</v>
      </c>
      <c r="AG142" s="269"/>
      <c r="AH142" s="269"/>
      <c r="AI142" s="269"/>
      <c r="AJ142" s="269"/>
      <c r="AK142" s="269"/>
      <c r="AL142" s="269"/>
      <c r="AM142" s="269"/>
    </row>
    <row r="143" spans="9:39" ht="15.6" x14ac:dyDescent="0.3">
      <c r="I143" s="277"/>
      <c r="J143" s="278"/>
      <c r="K143" s="277"/>
      <c r="L143" s="248"/>
      <c r="M143" s="277"/>
      <c r="N143" s="85" t="str">
        <f>IF(ISBLANK(M143),"",IF(M143=Lookup!$B$74,"",Lookup!$C$74))</f>
        <v/>
      </c>
      <c r="O143" s="277"/>
      <c r="Q143" s="277"/>
      <c r="R143" s="278"/>
      <c r="S143" s="277"/>
      <c r="T143" s="248"/>
      <c r="U143" s="248"/>
      <c r="V143" s="277"/>
      <c r="W143" s="277"/>
      <c r="X143" s="277"/>
      <c r="Z143" s="276"/>
      <c r="AA143" s="276"/>
      <c r="AB143" s="276"/>
      <c r="AC143" s="276"/>
      <c r="AD143" s="276"/>
      <c r="AE143" s="266">
        <f t="shared" si="2"/>
        <v>0</v>
      </c>
      <c r="AG143" s="269"/>
      <c r="AH143" s="269"/>
      <c r="AI143" s="269"/>
      <c r="AJ143" s="269"/>
      <c r="AK143" s="269"/>
      <c r="AL143" s="269"/>
      <c r="AM143" s="269"/>
    </row>
    <row r="144" spans="9:39" ht="15.6" x14ac:dyDescent="0.3">
      <c r="I144" s="277"/>
      <c r="J144" s="278"/>
      <c r="K144" s="277"/>
      <c r="L144" s="248"/>
      <c r="M144" s="277"/>
      <c r="N144" s="85" t="str">
        <f>IF(ISBLANK(M144),"",IF(M144=Lookup!$B$74,"",Lookup!$C$74))</f>
        <v/>
      </c>
      <c r="O144" s="277"/>
      <c r="Q144" s="277"/>
      <c r="R144" s="278"/>
      <c r="S144" s="277"/>
      <c r="T144" s="248"/>
      <c r="U144" s="248"/>
      <c r="V144" s="277"/>
      <c r="W144" s="277"/>
      <c r="X144" s="277"/>
      <c r="Z144" s="276"/>
      <c r="AA144" s="276"/>
      <c r="AB144" s="276"/>
      <c r="AC144" s="276"/>
      <c r="AD144" s="276"/>
      <c r="AE144" s="266">
        <f t="shared" si="2"/>
        <v>0</v>
      </c>
      <c r="AG144" s="269"/>
      <c r="AH144" s="269"/>
      <c r="AI144" s="269"/>
      <c r="AJ144" s="269"/>
      <c r="AK144" s="269"/>
      <c r="AL144" s="269"/>
      <c r="AM144" s="269"/>
    </row>
    <row r="145" spans="9:39" ht="15.6" x14ac:dyDescent="0.3">
      <c r="I145" s="277"/>
      <c r="J145" s="278"/>
      <c r="K145" s="277"/>
      <c r="L145" s="248"/>
      <c r="M145" s="277"/>
      <c r="N145" s="85" t="str">
        <f>IF(ISBLANK(M145),"",IF(M145=Lookup!$B$74,"",Lookup!$C$74))</f>
        <v/>
      </c>
      <c r="O145" s="277"/>
      <c r="Q145" s="277"/>
      <c r="R145" s="278"/>
      <c r="S145" s="277"/>
      <c r="T145" s="248"/>
      <c r="U145" s="248"/>
      <c r="V145" s="277"/>
      <c r="W145" s="277"/>
      <c r="X145" s="277"/>
      <c r="Z145" s="276"/>
      <c r="AA145" s="276"/>
      <c r="AB145" s="276"/>
      <c r="AC145" s="276"/>
      <c r="AD145" s="276"/>
      <c r="AE145" s="266">
        <f t="shared" si="2"/>
        <v>0</v>
      </c>
      <c r="AG145" s="269"/>
      <c r="AH145" s="269"/>
      <c r="AI145" s="269"/>
      <c r="AJ145" s="269"/>
      <c r="AK145" s="269"/>
      <c r="AL145" s="269"/>
      <c r="AM145" s="269"/>
    </row>
    <row r="146" spans="9:39" ht="15.6" x14ac:dyDescent="0.3">
      <c r="I146" s="277"/>
      <c r="J146" s="278"/>
      <c r="K146" s="277"/>
      <c r="L146" s="248"/>
      <c r="M146" s="277"/>
      <c r="N146" s="85" t="str">
        <f>IF(ISBLANK(M146),"",IF(M146=Lookup!$B$74,"",Lookup!$C$74))</f>
        <v/>
      </c>
      <c r="O146" s="277"/>
      <c r="Q146" s="277"/>
      <c r="R146" s="278"/>
      <c r="S146" s="277"/>
      <c r="T146" s="248"/>
      <c r="U146" s="248"/>
      <c r="V146" s="277"/>
      <c r="W146" s="277"/>
      <c r="X146" s="277"/>
      <c r="Z146" s="276"/>
      <c r="AA146" s="276"/>
      <c r="AB146" s="276"/>
      <c r="AC146" s="276"/>
      <c r="AD146" s="276"/>
      <c r="AE146" s="266">
        <f t="shared" si="2"/>
        <v>0</v>
      </c>
      <c r="AG146" s="269"/>
      <c r="AH146" s="269"/>
      <c r="AI146" s="269"/>
      <c r="AJ146" s="269"/>
      <c r="AK146" s="269"/>
      <c r="AL146" s="269"/>
      <c r="AM146" s="269"/>
    </row>
    <row r="147" spans="9:39" ht="15.6" x14ac:dyDescent="0.3">
      <c r="I147" s="277"/>
      <c r="J147" s="278"/>
      <c r="K147" s="277"/>
      <c r="L147" s="248"/>
      <c r="M147" s="277"/>
      <c r="N147" s="85" t="str">
        <f>IF(ISBLANK(M147),"",IF(M147=Lookup!$B$74,"",Lookup!$C$74))</f>
        <v/>
      </c>
      <c r="O147" s="277"/>
      <c r="Q147" s="277"/>
      <c r="R147" s="278"/>
      <c r="S147" s="277"/>
      <c r="T147" s="248"/>
      <c r="U147" s="248"/>
      <c r="V147" s="277"/>
      <c r="W147" s="277"/>
      <c r="X147" s="277"/>
      <c r="Z147" s="276"/>
      <c r="AA147" s="276"/>
      <c r="AB147" s="276"/>
      <c r="AC147" s="276"/>
      <c r="AD147" s="276"/>
      <c r="AE147" s="266">
        <f t="shared" si="2"/>
        <v>0</v>
      </c>
      <c r="AG147" s="269"/>
      <c r="AH147" s="269"/>
      <c r="AI147" s="269"/>
      <c r="AJ147" s="269"/>
      <c r="AK147" s="269"/>
      <c r="AL147" s="269"/>
      <c r="AM147" s="269"/>
    </row>
    <row r="148" spans="9:39" ht="15.6" x14ac:dyDescent="0.3">
      <c r="I148" s="277"/>
      <c r="J148" s="278"/>
      <c r="K148" s="277"/>
      <c r="L148" s="248"/>
      <c r="M148" s="277"/>
      <c r="N148" s="85" t="str">
        <f>IF(ISBLANK(M148),"",IF(M148=Lookup!$B$74,"",Lookup!$C$74))</f>
        <v/>
      </c>
      <c r="O148" s="277"/>
      <c r="Q148" s="277"/>
      <c r="R148" s="278"/>
      <c r="S148" s="277"/>
      <c r="T148" s="248"/>
      <c r="U148" s="248"/>
      <c r="V148" s="277"/>
      <c r="W148" s="277"/>
      <c r="X148" s="277"/>
      <c r="Z148" s="276"/>
      <c r="AA148" s="276"/>
      <c r="AB148" s="276"/>
      <c r="AC148" s="276"/>
      <c r="AD148" s="276"/>
      <c r="AE148" s="266">
        <f t="shared" si="2"/>
        <v>0</v>
      </c>
      <c r="AG148" s="269"/>
      <c r="AH148" s="269"/>
      <c r="AI148" s="269"/>
      <c r="AJ148" s="269"/>
      <c r="AK148" s="269"/>
      <c r="AL148" s="269"/>
      <c r="AM148" s="269"/>
    </row>
    <row r="149" spans="9:39" ht="15.6" x14ac:dyDescent="0.3">
      <c r="I149" s="277"/>
      <c r="J149" s="278"/>
      <c r="K149" s="277"/>
      <c r="L149" s="248"/>
      <c r="M149" s="277"/>
      <c r="N149" s="85" t="str">
        <f>IF(ISBLANK(M149),"",IF(M149=Lookup!$B$74,"",Lookup!$C$74))</f>
        <v/>
      </c>
      <c r="O149" s="277"/>
      <c r="Q149" s="277"/>
      <c r="R149" s="278"/>
      <c r="S149" s="277"/>
      <c r="T149" s="248"/>
      <c r="U149" s="248"/>
      <c r="V149" s="277"/>
      <c r="W149" s="277"/>
      <c r="X149" s="277"/>
      <c r="Z149" s="276"/>
      <c r="AA149" s="276"/>
      <c r="AB149" s="276"/>
      <c r="AC149" s="276"/>
      <c r="AD149" s="276"/>
      <c r="AE149" s="266">
        <f t="shared" si="2"/>
        <v>0</v>
      </c>
      <c r="AG149" s="269"/>
      <c r="AH149" s="269"/>
      <c r="AI149" s="269"/>
      <c r="AJ149" s="269"/>
      <c r="AK149" s="269"/>
      <c r="AL149" s="269"/>
      <c r="AM149" s="269"/>
    </row>
    <row r="150" spans="9:39" ht="15.6" x14ac:dyDescent="0.3">
      <c r="I150" s="277"/>
      <c r="J150" s="278"/>
      <c r="K150" s="277"/>
      <c r="L150" s="248"/>
      <c r="M150" s="277"/>
      <c r="N150" s="85" t="str">
        <f>IF(ISBLANK(M150),"",IF(M150=Lookup!$B$74,"",Lookup!$C$74))</f>
        <v/>
      </c>
      <c r="O150" s="277"/>
      <c r="Q150" s="277"/>
      <c r="R150" s="278"/>
      <c r="S150" s="277"/>
      <c r="T150" s="248"/>
      <c r="U150" s="248"/>
      <c r="V150" s="277"/>
      <c r="W150" s="277"/>
      <c r="X150" s="277"/>
      <c r="Z150" s="276"/>
      <c r="AA150" s="276"/>
      <c r="AB150" s="276"/>
      <c r="AC150" s="276"/>
      <c r="AD150" s="276"/>
      <c r="AE150" s="266">
        <f t="shared" si="2"/>
        <v>0</v>
      </c>
      <c r="AG150" s="269"/>
      <c r="AH150" s="269"/>
      <c r="AI150" s="269"/>
      <c r="AJ150" s="269"/>
      <c r="AK150" s="269"/>
      <c r="AL150" s="269"/>
      <c r="AM150" s="269"/>
    </row>
    <row r="151" spans="9:39" ht="15.6" x14ac:dyDescent="0.3">
      <c r="I151" s="277"/>
      <c r="J151" s="278"/>
      <c r="K151" s="277"/>
      <c r="L151" s="248"/>
      <c r="M151" s="277"/>
      <c r="N151" s="85" t="str">
        <f>IF(ISBLANK(M151),"",IF(M151=Lookup!$B$74,"",Lookup!$C$74))</f>
        <v/>
      </c>
      <c r="O151" s="277"/>
      <c r="Q151" s="277"/>
      <c r="R151" s="278"/>
      <c r="S151" s="277"/>
      <c r="T151" s="248"/>
      <c r="U151" s="248"/>
      <c r="V151" s="277"/>
      <c r="W151" s="277"/>
      <c r="X151" s="277"/>
      <c r="Z151" s="276"/>
      <c r="AA151" s="276"/>
      <c r="AB151" s="276"/>
      <c r="AC151" s="276"/>
      <c r="AD151" s="276"/>
      <c r="AE151" s="266">
        <f t="shared" si="2"/>
        <v>0</v>
      </c>
      <c r="AG151" s="269"/>
      <c r="AH151" s="269"/>
      <c r="AI151" s="269"/>
      <c r="AJ151" s="269"/>
      <c r="AK151" s="269"/>
      <c r="AL151" s="269"/>
      <c r="AM151" s="269"/>
    </row>
    <row r="152" spans="9:39" ht="15.6" x14ac:dyDescent="0.3">
      <c r="I152" s="277"/>
      <c r="J152" s="278"/>
      <c r="K152" s="277"/>
      <c r="L152" s="248"/>
      <c r="M152" s="277"/>
      <c r="N152" s="85" t="str">
        <f>IF(ISBLANK(M152),"",IF(M152=Lookup!$B$74,"",Lookup!$C$74))</f>
        <v/>
      </c>
      <c r="O152" s="277"/>
      <c r="Q152" s="277"/>
      <c r="R152" s="278"/>
      <c r="S152" s="277"/>
      <c r="T152" s="248"/>
      <c r="U152" s="248"/>
      <c r="V152" s="277"/>
      <c r="W152" s="277"/>
      <c r="X152" s="277"/>
      <c r="Z152" s="276"/>
      <c r="AA152" s="276"/>
      <c r="AB152" s="276"/>
      <c r="AC152" s="276"/>
      <c r="AD152" s="276"/>
      <c r="AE152" s="266">
        <f t="shared" si="2"/>
        <v>0</v>
      </c>
      <c r="AG152" s="269"/>
      <c r="AH152" s="269"/>
      <c r="AI152" s="269"/>
      <c r="AJ152" s="269"/>
      <c r="AK152" s="269"/>
      <c r="AL152" s="269"/>
      <c r="AM152" s="269"/>
    </row>
    <row r="153" spans="9:39" ht="15.6" x14ac:dyDescent="0.3">
      <c r="I153" s="277"/>
      <c r="J153" s="278"/>
      <c r="K153" s="277"/>
      <c r="L153" s="248"/>
      <c r="M153" s="277"/>
      <c r="N153" s="85" t="str">
        <f>IF(ISBLANK(M153),"",IF(M153=Lookup!$B$74,"",Lookup!$C$74))</f>
        <v/>
      </c>
      <c r="O153" s="277"/>
      <c r="Q153" s="277"/>
      <c r="R153" s="278"/>
      <c r="S153" s="277"/>
      <c r="T153" s="248"/>
      <c r="U153" s="248"/>
      <c r="V153" s="277"/>
      <c r="W153" s="277"/>
      <c r="X153" s="277"/>
      <c r="Z153" s="276"/>
      <c r="AA153" s="276"/>
      <c r="AB153" s="276"/>
      <c r="AC153" s="276"/>
      <c r="AD153" s="276"/>
      <c r="AE153" s="266">
        <f t="shared" si="2"/>
        <v>0</v>
      </c>
      <c r="AG153" s="269"/>
      <c r="AH153" s="269"/>
      <c r="AI153" s="269"/>
      <c r="AJ153" s="269"/>
      <c r="AK153" s="269"/>
      <c r="AL153" s="269"/>
      <c r="AM153" s="269"/>
    </row>
    <row r="154" spans="9:39" ht="15.6" x14ac:dyDescent="0.3">
      <c r="I154" s="277"/>
      <c r="J154" s="278"/>
      <c r="K154" s="277"/>
      <c r="L154" s="248"/>
      <c r="M154" s="277"/>
      <c r="N154" s="85" t="str">
        <f>IF(ISBLANK(M154),"",IF(M154=Lookup!$B$74,"",Lookup!$C$74))</f>
        <v/>
      </c>
      <c r="O154" s="277"/>
      <c r="Q154" s="277"/>
      <c r="R154" s="278"/>
      <c r="S154" s="277"/>
      <c r="T154" s="248"/>
      <c r="U154" s="248"/>
      <c r="V154" s="277"/>
      <c r="W154" s="277"/>
      <c r="X154" s="277"/>
      <c r="Z154" s="276"/>
      <c r="AA154" s="276"/>
      <c r="AB154" s="276"/>
      <c r="AC154" s="276"/>
      <c r="AD154" s="276"/>
      <c r="AE154" s="266">
        <f t="shared" si="2"/>
        <v>0</v>
      </c>
      <c r="AG154" s="269"/>
      <c r="AH154" s="269"/>
      <c r="AI154" s="269"/>
      <c r="AJ154" s="269"/>
      <c r="AK154" s="269"/>
      <c r="AL154" s="269"/>
      <c r="AM154" s="269"/>
    </row>
    <row r="155" spans="9:39" ht="15.6" x14ac:dyDescent="0.3">
      <c r="I155" s="277"/>
      <c r="J155" s="278"/>
      <c r="K155" s="277"/>
      <c r="L155" s="248"/>
      <c r="M155" s="277"/>
      <c r="N155" s="85" t="str">
        <f>IF(ISBLANK(M155),"",IF(M155=Lookup!$B$74,"",Lookup!$C$74))</f>
        <v/>
      </c>
      <c r="O155" s="277"/>
      <c r="Q155" s="277"/>
      <c r="R155" s="278"/>
      <c r="S155" s="277"/>
      <c r="T155" s="248"/>
      <c r="U155" s="248"/>
      <c r="V155" s="277"/>
      <c r="W155" s="277"/>
      <c r="X155" s="277"/>
      <c r="Z155" s="276"/>
      <c r="AA155" s="276"/>
      <c r="AB155" s="276"/>
      <c r="AC155" s="276"/>
      <c r="AD155" s="276"/>
      <c r="AE155" s="266">
        <f t="shared" si="2"/>
        <v>0</v>
      </c>
      <c r="AG155" s="269"/>
      <c r="AH155" s="269"/>
      <c r="AI155" s="269"/>
      <c r="AJ155" s="269"/>
      <c r="AK155" s="269"/>
      <c r="AL155" s="269"/>
      <c r="AM155" s="269"/>
    </row>
    <row r="156" spans="9:39" ht="15.6" x14ac:dyDescent="0.3">
      <c r="I156" s="277"/>
      <c r="J156" s="278"/>
      <c r="K156" s="277"/>
      <c r="L156" s="248"/>
      <c r="M156" s="277"/>
      <c r="N156" s="85" t="str">
        <f>IF(ISBLANK(M156),"",IF(M156=Lookup!$B$74,"",Lookup!$C$74))</f>
        <v/>
      </c>
      <c r="O156" s="277"/>
      <c r="Q156" s="277"/>
      <c r="R156" s="278"/>
      <c r="S156" s="277"/>
      <c r="T156" s="248"/>
      <c r="U156" s="248"/>
      <c r="V156" s="277"/>
      <c r="W156" s="277"/>
      <c r="X156" s="277"/>
      <c r="Z156" s="276"/>
      <c r="AA156" s="276"/>
      <c r="AB156" s="276"/>
      <c r="AC156" s="276"/>
      <c r="AD156" s="276"/>
      <c r="AE156" s="266">
        <f t="shared" si="2"/>
        <v>0</v>
      </c>
      <c r="AG156" s="269"/>
      <c r="AH156" s="269"/>
      <c r="AI156" s="269"/>
      <c r="AJ156" s="269"/>
      <c r="AK156" s="269"/>
      <c r="AL156" s="269"/>
      <c r="AM156" s="269"/>
    </row>
    <row r="157" spans="9:39" ht="15.6" x14ac:dyDescent="0.3">
      <c r="I157" s="277"/>
      <c r="J157" s="278"/>
      <c r="K157" s="277"/>
      <c r="L157" s="248"/>
      <c r="M157" s="277"/>
      <c r="N157" s="85" t="str">
        <f>IF(ISBLANK(M157),"",IF(M157=Lookup!$B$74,"",Lookup!$C$74))</f>
        <v/>
      </c>
      <c r="O157" s="277"/>
      <c r="Q157" s="277"/>
      <c r="R157" s="278"/>
      <c r="S157" s="277"/>
      <c r="T157" s="248"/>
      <c r="U157" s="248"/>
      <c r="V157" s="277"/>
      <c r="W157" s="277"/>
      <c r="X157" s="277"/>
      <c r="Z157" s="276"/>
      <c r="AA157" s="276"/>
      <c r="AB157" s="276"/>
      <c r="AC157" s="276"/>
      <c r="AD157" s="276"/>
      <c r="AE157" s="266">
        <f t="shared" si="2"/>
        <v>0</v>
      </c>
      <c r="AG157" s="269"/>
      <c r="AH157" s="269"/>
      <c r="AI157" s="269"/>
      <c r="AJ157" s="269"/>
      <c r="AK157" s="269"/>
      <c r="AL157" s="269"/>
      <c r="AM157" s="269"/>
    </row>
    <row r="158" spans="9:39" ht="15.6" x14ac:dyDescent="0.3">
      <c r="I158" s="277"/>
      <c r="J158" s="278"/>
      <c r="K158" s="277"/>
      <c r="L158" s="248"/>
      <c r="M158" s="277"/>
      <c r="N158" s="85" t="str">
        <f>IF(ISBLANK(M158),"",IF(M158=Lookup!$B$74,"",Lookup!$C$74))</f>
        <v/>
      </c>
      <c r="O158" s="277"/>
      <c r="Q158" s="277"/>
      <c r="R158" s="278"/>
      <c r="S158" s="277"/>
      <c r="T158" s="248"/>
      <c r="U158" s="248"/>
      <c r="V158" s="277"/>
      <c r="W158" s="277"/>
      <c r="X158" s="277"/>
      <c r="Z158" s="276"/>
      <c r="AA158" s="276"/>
      <c r="AB158" s="276"/>
      <c r="AC158" s="276"/>
      <c r="AD158" s="276"/>
      <c r="AE158" s="266">
        <f t="shared" si="2"/>
        <v>0</v>
      </c>
      <c r="AG158" s="269"/>
      <c r="AH158" s="269"/>
      <c r="AI158" s="269"/>
      <c r="AJ158" s="269"/>
      <c r="AK158" s="269"/>
      <c r="AL158" s="269"/>
      <c r="AM158" s="269"/>
    </row>
    <row r="159" spans="9:39" ht="15.6" x14ac:dyDescent="0.3">
      <c r="I159" s="277"/>
      <c r="J159" s="278"/>
      <c r="K159" s="277"/>
      <c r="L159" s="248"/>
      <c r="M159" s="277"/>
      <c r="N159" s="85" t="str">
        <f>IF(ISBLANK(M159),"",IF(M159=Lookup!$B$74,"",Lookup!$C$74))</f>
        <v/>
      </c>
      <c r="O159" s="277"/>
      <c r="Q159" s="277"/>
      <c r="R159" s="278"/>
      <c r="S159" s="277"/>
      <c r="T159" s="248"/>
      <c r="U159" s="248"/>
      <c r="V159" s="277"/>
      <c r="W159" s="277"/>
      <c r="X159" s="277"/>
      <c r="Z159" s="276"/>
      <c r="AA159" s="276"/>
      <c r="AB159" s="276"/>
      <c r="AC159" s="276"/>
      <c r="AD159" s="276"/>
      <c r="AE159" s="266">
        <f t="shared" si="2"/>
        <v>0</v>
      </c>
      <c r="AG159" s="269"/>
      <c r="AH159" s="269"/>
      <c r="AI159" s="269"/>
      <c r="AJ159" s="269"/>
      <c r="AK159" s="269"/>
      <c r="AL159" s="269"/>
      <c r="AM159" s="269"/>
    </row>
    <row r="160" spans="9:39" ht="15.6" x14ac:dyDescent="0.3">
      <c r="I160" s="277"/>
      <c r="J160" s="278"/>
      <c r="K160" s="277"/>
      <c r="L160" s="248"/>
      <c r="M160" s="277"/>
      <c r="N160" s="85" t="str">
        <f>IF(ISBLANK(M160),"",IF(M160=Lookup!$B$74,"",Lookup!$C$74))</f>
        <v/>
      </c>
      <c r="O160" s="277"/>
      <c r="Q160" s="277"/>
      <c r="R160" s="278"/>
      <c r="S160" s="277"/>
      <c r="T160" s="248"/>
      <c r="U160" s="248"/>
      <c r="V160" s="277"/>
      <c r="W160" s="277"/>
      <c r="X160" s="277"/>
      <c r="Z160" s="276"/>
      <c r="AA160" s="276"/>
      <c r="AB160" s="276"/>
      <c r="AC160" s="276"/>
      <c r="AD160" s="276"/>
      <c r="AE160" s="266">
        <f t="shared" si="2"/>
        <v>0</v>
      </c>
      <c r="AG160" s="269"/>
      <c r="AH160" s="269"/>
      <c r="AI160" s="269"/>
      <c r="AJ160" s="269"/>
      <c r="AK160" s="269"/>
      <c r="AL160" s="269"/>
      <c r="AM160" s="269"/>
    </row>
    <row r="161" spans="9:39" ht="15.6" x14ac:dyDescent="0.3">
      <c r="I161" s="277"/>
      <c r="J161" s="278"/>
      <c r="K161" s="277"/>
      <c r="L161" s="248"/>
      <c r="M161" s="277"/>
      <c r="N161" s="85" t="str">
        <f>IF(ISBLANK(M161),"",IF(M161=Lookup!$B$74,"",Lookup!$C$74))</f>
        <v/>
      </c>
      <c r="O161" s="277"/>
      <c r="Q161" s="277"/>
      <c r="R161" s="278"/>
      <c r="S161" s="277"/>
      <c r="T161" s="248"/>
      <c r="U161" s="248"/>
      <c r="V161" s="277"/>
      <c r="W161" s="277"/>
      <c r="X161" s="277"/>
      <c r="Z161" s="276"/>
      <c r="AA161" s="276"/>
      <c r="AB161" s="276"/>
      <c r="AC161" s="276"/>
      <c r="AD161" s="276"/>
      <c r="AE161" s="266">
        <f t="shared" si="2"/>
        <v>0</v>
      </c>
      <c r="AG161" s="269"/>
      <c r="AH161" s="269"/>
      <c r="AI161" s="269"/>
      <c r="AJ161" s="269"/>
      <c r="AK161" s="269"/>
      <c r="AL161" s="269"/>
      <c r="AM161" s="269"/>
    </row>
    <row r="162" spans="9:39" ht="15.6" x14ac:dyDescent="0.3">
      <c r="I162" s="277"/>
      <c r="J162" s="278"/>
      <c r="K162" s="277"/>
      <c r="L162" s="248"/>
      <c r="M162" s="277"/>
      <c r="N162" s="85" t="str">
        <f>IF(ISBLANK(M162),"",IF(M162=Lookup!$B$74,"",Lookup!$C$74))</f>
        <v/>
      </c>
      <c r="O162" s="277"/>
      <c r="Q162" s="277"/>
      <c r="R162" s="278"/>
      <c r="S162" s="277"/>
      <c r="T162" s="248"/>
      <c r="U162" s="248"/>
      <c r="V162" s="277"/>
      <c r="W162" s="277"/>
      <c r="X162" s="277"/>
      <c r="Z162" s="276"/>
      <c r="AA162" s="276"/>
      <c r="AB162" s="276"/>
      <c r="AC162" s="276"/>
      <c r="AD162" s="276"/>
      <c r="AE162" s="266">
        <f t="shared" si="2"/>
        <v>0</v>
      </c>
      <c r="AG162" s="269"/>
      <c r="AH162" s="269"/>
      <c r="AI162" s="269"/>
      <c r="AJ162" s="269"/>
      <c r="AK162" s="269"/>
      <c r="AL162" s="269"/>
      <c r="AM162" s="269"/>
    </row>
    <row r="163" spans="9:39" ht="15.6" x14ac:dyDescent="0.3">
      <c r="I163" s="277"/>
      <c r="J163" s="278"/>
      <c r="K163" s="277"/>
      <c r="L163" s="248"/>
      <c r="M163" s="277"/>
      <c r="N163" s="85" t="str">
        <f>IF(ISBLANK(M163),"",IF(M163=Lookup!$B$74,"",Lookup!$C$74))</f>
        <v/>
      </c>
      <c r="O163" s="277"/>
      <c r="Q163" s="277"/>
      <c r="R163" s="278"/>
      <c r="S163" s="277"/>
      <c r="T163" s="248"/>
      <c r="U163" s="248"/>
      <c r="V163" s="277"/>
      <c r="W163" s="277"/>
      <c r="X163" s="277"/>
      <c r="Z163" s="276"/>
      <c r="AA163" s="276"/>
      <c r="AB163" s="276"/>
      <c r="AC163" s="276"/>
      <c r="AD163" s="276"/>
      <c r="AE163" s="266">
        <f t="shared" si="2"/>
        <v>0</v>
      </c>
      <c r="AG163" s="269"/>
      <c r="AH163" s="269"/>
      <c r="AI163" s="269"/>
      <c r="AJ163" s="269"/>
      <c r="AK163" s="269"/>
      <c r="AL163" s="269"/>
      <c r="AM163" s="269"/>
    </row>
    <row r="164" spans="9:39" ht="15.6" x14ac:dyDescent="0.3">
      <c r="I164" s="277"/>
      <c r="J164" s="278"/>
      <c r="K164" s="277"/>
      <c r="L164" s="248"/>
      <c r="M164" s="277"/>
      <c r="N164" s="85" t="str">
        <f>IF(ISBLANK(M164),"",IF(M164=Lookup!$B$74,"",Lookup!$C$74))</f>
        <v/>
      </c>
      <c r="O164" s="277"/>
      <c r="Q164" s="277"/>
      <c r="R164" s="278"/>
      <c r="S164" s="277"/>
      <c r="T164" s="248"/>
      <c r="U164" s="248"/>
      <c r="V164" s="277"/>
      <c r="W164" s="277"/>
      <c r="X164" s="277"/>
      <c r="Z164" s="276"/>
      <c r="AA164" s="276"/>
      <c r="AB164" s="276"/>
      <c r="AC164" s="276"/>
      <c r="AD164" s="276"/>
      <c r="AE164" s="266">
        <f t="shared" si="2"/>
        <v>0</v>
      </c>
      <c r="AG164" s="269"/>
      <c r="AH164" s="269"/>
      <c r="AI164" s="269"/>
      <c r="AJ164" s="269"/>
      <c r="AK164" s="269"/>
      <c r="AL164" s="269"/>
      <c r="AM164" s="269"/>
    </row>
    <row r="165" spans="9:39" ht="15.6" x14ac:dyDescent="0.3">
      <c r="I165" s="277"/>
      <c r="J165" s="278"/>
      <c r="K165" s="277"/>
      <c r="L165" s="248"/>
      <c r="M165" s="277"/>
      <c r="N165" s="85" t="str">
        <f>IF(ISBLANK(M165),"",IF(M165=Lookup!$B$74,"",Lookup!$C$74))</f>
        <v/>
      </c>
      <c r="O165" s="277"/>
      <c r="Q165" s="277"/>
      <c r="R165" s="278"/>
      <c r="S165" s="277"/>
      <c r="T165" s="248"/>
      <c r="U165" s="248"/>
      <c r="V165" s="277"/>
      <c r="W165" s="277"/>
      <c r="X165" s="277"/>
      <c r="Z165" s="276"/>
      <c r="AA165" s="276"/>
      <c r="AB165" s="276"/>
      <c r="AC165" s="276"/>
      <c r="AD165" s="276"/>
      <c r="AE165" s="266">
        <f t="shared" si="2"/>
        <v>0</v>
      </c>
      <c r="AG165" s="269"/>
      <c r="AH165" s="269"/>
      <c r="AI165" s="269"/>
      <c r="AJ165" s="269"/>
      <c r="AK165" s="269"/>
      <c r="AL165" s="269"/>
      <c r="AM165" s="269"/>
    </row>
    <row r="166" spans="9:39" ht="15.6" x14ac:dyDescent="0.3">
      <c r="I166" s="277"/>
      <c r="J166" s="278"/>
      <c r="K166" s="277"/>
      <c r="L166" s="248"/>
      <c r="M166" s="277"/>
      <c r="N166" s="85" t="str">
        <f>IF(ISBLANK(M166),"",IF(M166=Lookup!$B$74,"",Lookup!$C$74))</f>
        <v/>
      </c>
      <c r="O166" s="277"/>
      <c r="Q166" s="277"/>
      <c r="R166" s="278"/>
      <c r="S166" s="277"/>
      <c r="T166" s="248"/>
      <c r="U166" s="248"/>
      <c r="V166" s="277"/>
      <c r="W166" s="277"/>
      <c r="X166" s="277"/>
      <c r="Z166" s="276"/>
      <c r="AA166" s="276"/>
      <c r="AB166" s="276"/>
      <c r="AC166" s="276"/>
      <c r="AD166" s="276"/>
      <c r="AE166" s="266">
        <f t="shared" si="2"/>
        <v>0</v>
      </c>
      <c r="AG166" s="269"/>
      <c r="AH166" s="269"/>
      <c r="AI166" s="269"/>
      <c r="AJ166" s="269"/>
      <c r="AK166" s="269"/>
      <c r="AL166" s="269"/>
      <c r="AM166" s="269"/>
    </row>
    <row r="167" spans="9:39" ht="15.6" x14ac:dyDescent="0.3">
      <c r="I167" s="277"/>
      <c r="J167" s="278"/>
      <c r="K167" s="277"/>
      <c r="L167" s="248"/>
      <c r="M167" s="277"/>
      <c r="N167" s="85" t="str">
        <f>IF(ISBLANK(M167),"",IF(M167=Lookup!$B$74,"",Lookup!$C$74))</f>
        <v/>
      </c>
      <c r="O167" s="277"/>
      <c r="Q167" s="277"/>
      <c r="R167" s="278"/>
      <c r="S167" s="277"/>
      <c r="T167" s="248"/>
      <c r="U167" s="248"/>
      <c r="V167" s="277"/>
      <c r="W167" s="277"/>
      <c r="X167" s="277"/>
      <c r="Z167" s="276"/>
      <c r="AA167" s="276"/>
      <c r="AB167" s="276"/>
      <c r="AC167" s="276"/>
      <c r="AD167" s="276"/>
      <c r="AE167" s="266">
        <f t="shared" si="2"/>
        <v>0</v>
      </c>
      <c r="AG167" s="269"/>
      <c r="AH167" s="269"/>
      <c r="AI167" s="269"/>
      <c r="AJ167" s="269"/>
      <c r="AK167" s="269"/>
      <c r="AL167" s="269"/>
      <c r="AM167" s="269"/>
    </row>
    <row r="168" spans="9:39" ht="15.6" x14ac:dyDescent="0.3">
      <c r="I168" s="277"/>
      <c r="J168" s="278"/>
      <c r="K168" s="277"/>
      <c r="L168" s="248"/>
      <c r="M168" s="277"/>
      <c r="N168" s="85" t="str">
        <f>IF(ISBLANK(M168),"",IF(M168=Lookup!$B$74,"",Lookup!$C$74))</f>
        <v/>
      </c>
      <c r="O168" s="277"/>
      <c r="Q168" s="277"/>
      <c r="R168" s="278"/>
      <c r="S168" s="277"/>
      <c r="T168" s="248"/>
      <c r="U168" s="248"/>
      <c r="V168" s="277"/>
      <c r="W168" s="277"/>
      <c r="X168" s="277"/>
      <c r="Z168" s="276"/>
      <c r="AA168" s="276"/>
      <c r="AB168" s="276"/>
      <c r="AC168" s="276"/>
      <c r="AD168" s="276"/>
      <c r="AE168" s="266">
        <f t="shared" si="2"/>
        <v>0</v>
      </c>
      <c r="AG168" s="269"/>
      <c r="AH168" s="269"/>
      <c r="AI168" s="269"/>
      <c r="AJ168" s="269"/>
      <c r="AK168" s="269"/>
      <c r="AL168" s="269"/>
      <c r="AM168" s="269"/>
    </row>
    <row r="169" spans="9:39" ht="15.6" x14ac:dyDescent="0.3">
      <c r="I169" s="277"/>
      <c r="J169" s="278"/>
      <c r="K169" s="277"/>
      <c r="L169" s="248"/>
      <c r="M169" s="277"/>
      <c r="N169" s="85" t="str">
        <f>IF(ISBLANK(M169),"",IF(M169=Lookup!$B$74,"",Lookup!$C$74))</f>
        <v/>
      </c>
      <c r="O169" s="277"/>
      <c r="Q169" s="277"/>
      <c r="R169" s="278"/>
      <c r="S169" s="277"/>
      <c r="T169" s="248"/>
      <c r="U169" s="248"/>
      <c r="V169" s="277"/>
      <c r="W169" s="277"/>
      <c r="X169" s="277"/>
      <c r="Z169" s="276"/>
      <c r="AA169" s="276"/>
      <c r="AB169" s="276"/>
      <c r="AC169" s="276"/>
      <c r="AD169" s="276"/>
      <c r="AE169" s="266">
        <f t="shared" si="2"/>
        <v>0</v>
      </c>
      <c r="AG169" s="269"/>
      <c r="AH169" s="269"/>
      <c r="AI169" s="269"/>
      <c r="AJ169" s="269"/>
      <c r="AK169" s="269"/>
      <c r="AL169" s="269"/>
      <c r="AM169" s="269"/>
    </row>
    <row r="170" spans="9:39" ht="15.6" x14ac:dyDescent="0.3">
      <c r="I170" s="277"/>
      <c r="J170" s="278"/>
      <c r="K170" s="277"/>
      <c r="L170" s="248"/>
      <c r="M170" s="277"/>
      <c r="N170" s="85" t="str">
        <f>IF(ISBLANK(M170),"",IF(M170=Lookup!$B$74,"",Lookup!$C$74))</f>
        <v/>
      </c>
      <c r="O170" s="277"/>
      <c r="Q170" s="277"/>
      <c r="R170" s="278"/>
      <c r="S170" s="277"/>
      <c r="T170" s="248"/>
      <c r="U170" s="248"/>
      <c r="V170" s="277"/>
      <c r="W170" s="277"/>
      <c r="X170" s="277"/>
      <c r="Z170" s="276"/>
      <c r="AA170" s="276"/>
      <c r="AB170" s="276"/>
      <c r="AC170" s="276"/>
      <c r="AD170" s="276"/>
      <c r="AE170" s="266">
        <f t="shared" si="2"/>
        <v>0</v>
      </c>
      <c r="AG170" s="269"/>
      <c r="AH170" s="269"/>
      <c r="AI170" s="269"/>
      <c r="AJ170" s="269"/>
      <c r="AK170" s="269"/>
      <c r="AL170" s="269"/>
      <c r="AM170" s="269"/>
    </row>
    <row r="171" spans="9:39" ht="15.6" x14ac:dyDescent="0.3">
      <c r="I171" s="277"/>
      <c r="J171" s="278"/>
      <c r="K171" s="277"/>
      <c r="L171" s="248"/>
      <c r="M171" s="277"/>
      <c r="N171" s="85" t="str">
        <f>IF(ISBLANK(M171),"",IF(M171=Lookup!$B$74,"",Lookup!$C$74))</f>
        <v/>
      </c>
      <c r="O171" s="277"/>
      <c r="Q171" s="277"/>
      <c r="R171" s="278"/>
      <c r="S171" s="277"/>
      <c r="T171" s="248"/>
      <c r="U171" s="248"/>
      <c r="V171" s="277"/>
      <c r="W171" s="277"/>
      <c r="X171" s="277"/>
      <c r="Z171" s="276"/>
      <c r="AA171" s="276"/>
      <c r="AB171" s="276"/>
      <c r="AC171" s="276"/>
      <c r="AD171" s="276"/>
      <c r="AE171" s="266">
        <f t="shared" si="2"/>
        <v>0</v>
      </c>
      <c r="AG171" s="269"/>
      <c r="AH171" s="269"/>
      <c r="AI171" s="269"/>
      <c r="AJ171" s="269"/>
      <c r="AK171" s="269"/>
      <c r="AL171" s="269"/>
      <c r="AM171" s="269"/>
    </row>
    <row r="172" spans="9:39" ht="15.6" x14ac:dyDescent="0.3">
      <c r="I172" s="277"/>
      <c r="J172" s="278"/>
      <c r="K172" s="277"/>
      <c r="L172" s="248"/>
      <c r="M172" s="277"/>
      <c r="N172" s="85" t="str">
        <f>IF(ISBLANK(M172),"",IF(M172=Lookup!$B$74,"",Lookup!$C$74))</f>
        <v/>
      </c>
      <c r="O172" s="277"/>
      <c r="Q172" s="277"/>
      <c r="R172" s="278"/>
      <c r="S172" s="277"/>
      <c r="T172" s="248"/>
      <c r="U172" s="248"/>
      <c r="V172" s="277"/>
      <c r="W172" s="277"/>
      <c r="X172" s="277"/>
      <c r="Z172" s="276"/>
      <c r="AA172" s="276"/>
      <c r="AB172" s="276"/>
      <c r="AC172" s="276"/>
      <c r="AD172" s="276"/>
      <c r="AE172" s="266">
        <f t="shared" si="2"/>
        <v>0</v>
      </c>
      <c r="AG172" s="269"/>
      <c r="AH172" s="269"/>
      <c r="AI172" s="269"/>
      <c r="AJ172" s="269"/>
      <c r="AK172" s="269"/>
      <c r="AL172" s="269"/>
      <c r="AM172" s="269"/>
    </row>
    <row r="173" spans="9:39" ht="15.6" x14ac:dyDescent="0.3">
      <c r="I173" s="277"/>
      <c r="J173" s="278"/>
      <c r="K173" s="277"/>
      <c r="L173" s="248"/>
      <c r="M173" s="277"/>
      <c r="N173" s="85" t="str">
        <f>IF(ISBLANK(M173),"",IF(M173=Lookup!$B$74,"",Lookup!$C$74))</f>
        <v/>
      </c>
      <c r="O173" s="277"/>
      <c r="Q173" s="277"/>
      <c r="R173" s="278"/>
      <c r="S173" s="277"/>
      <c r="T173" s="248"/>
      <c r="U173" s="248"/>
      <c r="V173" s="277"/>
      <c r="W173" s="277"/>
      <c r="X173" s="277"/>
      <c r="Z173" s="276"/>
      <c r="AA173" s="276"/>
      <c r="AB173" s="276"/>
      <c r="AC173" s="276"/>
      <c r="AD173" s="276"/>
      <c r="AE173" s="266">
        <f t="shared" si="2"/>
        <v>0</v>
      </c>
      <c r="AG173" s="269"/>
      <c r="AH173" s="269"/>
      <c r="AI173" s="269"/>
      <c r="AJ173" s="269"/>
      <c r="AK173" s="269"/>
      <c r="AL173" s="269"/>
      <c r="AM173" s="269"/>
    </row>
    <row r="174" spans="9:39" ht="15.6" x14ac:dyDescent="0.3">
      <c r="I174" s="277"/>
      <c r="J174" s="278"/>
      <c r="K174" s="277"/>
      <c r="L174" s="248"/>
      <c r="M174" s="277"/>
      <c r="N174" s="85" t="str">
        <f>IF(ISBLANK(M174),"",IF(M174=Lookup!$B$74,"",Lookup!$C$74))</f>
        <v/>
      </c>
      <c r="O174" s="277"/>
      <c r="Q174" s="277"/>
      <c r="R174" s="278"/>
      <c r="S174" s="277"/>
      <c r="T174" s="248"/>
      <c r="U174" s="248"/>
      <c r="V174" s="277"/>
      <c r="W174" s="277"/>
      <c r="X174" s="277"/>
      <c r="Z174" s="276"/>
      <c r="AA174" s="276"/>
      <c r="AB174" s="276"/>
      <c r="AC174" s="276"/>
      <c r="AD174" s="276"/>
      <c r="AE174" s="266">
        <f t="shared" si="2"/>
        <v>0</v>
      </c>
      <c r="AG174" s="269"/>
      <c r="AH174" s="269"/>
      <c r="AI174" s="269"/>
      <c r="AJ174" s="269"/>
      <c r="AK174" s="269"/>
      <c r="AL174" s="269"/>
      <c r="AM174" s="269"/>
    </row>
    <row r="175" spans="9:39" ht="15.6" x14ac:dyDescent="0.3">
      <c r="I175" s="277"/>
      <c r="J175" s="278"/>
      <c r="K175" s="277"/>
      <c r="L175" s="248"/>
      <c r="M175" s="277"/>
      <c r="N175" s="85" t="str">
        <f>IF(ISBLANK(M175),"",IF(M175=Lookup!$B$74,"",Lookup!$C$74))</f>
        <v/>
      </c>
      <c r="O175" s="277"/>
      <c r="Q175" s="277"/>
      <c r="R175" s="278"/>
      <c r="S175" s="277"/>
      <c r="T175" s="248"/>
      <c r="U175" s="248"/>
      <c r="V175" s="277"/>
      <c r="W175" s="277"/>
      <c r="X175" s="277"/>
      <c r="Z175" s="276"/>
      <c r="AA175" s="276"/>
      <c r="AB175" s="276"/>
      <c r="AC175" s="276"/>
      <c r="AD175" s="276"/>
      <c r="AE175" s="266">
        <f t="shared" si="2"/>
        <v>0</v>
      </c>
      <c r="AG175" s="269"/>
      <c r="AH175" s="269"/>
      <c r="AI175" s="269"/>
      <c r="AJ175" s="269"/>
      <c r="AK175" s="269"/>
      <c r="AL175" s="269"/>
      <c r="AM175" s="269"/>
    </row>
    <row r="176" spans="9:39" ht="15.6" x14ac:dyDescent="0.3">
      <c r="I176" s="277"/>
      <c r="J176" s="278"/>
      <c r="K176" s="277"/>
      <c r="L176" s="248"/>
      <c r="M176" s="277"/>
      <c r="N176" s="85" t="str">
        <f>IF(ISBLANK(M176),"",IF(M176=Lookup!$B$74,"",Lookup!$C$74))</f>
        <v/>
      </c>
      <c r="O176" s="277"/>
      <c r="Q176" s="277"/>
      <c r="R176" s="278"/>
      <c r="S176" s="277"/>
      <c r="T176" s="248"/>
      <c r="U176" s="248"/>
      <c r="V176" s="277"/>
      <c r="W176" s="277"/>
      <c r="X176" s="277"/>
      <c r="Z176" s="276"/>
      <c r="AA176" s="276"/>
      <c r="AB176" s="276"/>
      <c r="AC176" s="276"/>
      <c r="AD176" s="276"/>
      <c r="AE176" s="266">
        <f t="shared" si="2"/>
        <v>0</v>
      </c>
      <c r="AG176" s="269"/>
      <c r="AH176" s="269"/>
      <c r="AI176" s="269"/>
      <c r="AJ176" s="269"/>
      <c r="AK176" s="269"/>
      <c r="AL176" s="269"/>
      <c r="AM176" s="269"/>
    </row>
    <row r="177" spans="9:39" ht="15.6" x14ac:dyDescent="0.3">
      <c r="I177" s="277"/>
      <c r="J177" s="278"/>
      <c r="K177" s="277"/>
      <c r="L177" s="248"/>
      <c r="M177" s="277"/>
      <c r="N177" s="85" t="str">
        <f>IF(ISBLANK(M177),"",IF(M177=Lookup!$B$74,"",Lookup!$C$74))</f>
        <v/>
      </c>
      <c r="O177" s="277"/>
      <c r="Q177" s="277"/>
      <c r="R177" s="278"/>
      <c r="S177" s="277"/>
      <c r="T177" s="248"/>
      <c r="U177" s="248"/>
      <c r="V177" s="277"/>
      <c r="W177" s="277"/>
      <c r="X177" s="277"/>
      <c r="Z177" s="276"/>
      <c r="AA177" s="276"/>
      <c r="AB177" s="276"/>
      <c r="AC177" s="276"/>
      <c r="AD177" s="276"/>
      <c r="AE177" s="266">
        <f t="shared" si="2"/>
        <v>0</v>
      </c>
      <c r="AG177" s="269"/>
      <c r="AH177" s="269"/>
      <c r="AI177" s="269"/>
      <c r="AJ177" s="269"/>
      <c r="AK177" s="269"/>
      <c r="AL177" s="269"/>
      <c r="AM177" s="269"/>
    </row>
    <row r="178" spans="9:39" ht="15.6" x14ac:dyDescent="0.3">
      <c r="I178" s="277"/>
      <c r="J178" s="278"/>
      <c r="K178" s="277"/>
      <c r="L178" s="248"/>
      <c r="M178" s="277"/>
      <c r="N178" s="85" t="str">
        <f>IF(ISBLANK(M178),"",IF(M178=Lookup!$B$74,"",Lookup!$C$74))</f>
        <v/>
      </c>
      <c r="O178" s="277"/>
      <c r="Q178" s="277"/>
      <c r="R178" s="278"/>
      <c r="S178" s="277"/>
      <c r="T178" s="248"/>
      <c r="U178" s="248"/>
      <c r="V178" s="277"/>
      <c r="W178" s="277"/>
      <c r="X178" s="277"/>
      <c r="Z178" s="276"/>
      <c r="AA178" s="276"/>
      <c r="AB178" s="276"/>
      <c r="AC178" s="276"/>
      <c r="AD178" s="276"/>
      <c r="AE178" s="266">
        <f t="shared" si="2"/>
        <v>0</v>
      </c>
      <c r="AG178" s="269"/>
      <c r="AH178" s="269"/>
      <c r="AI178" s="269"/>
      <c r="AJ178" s="269"/>
      <c r="AK178" s="269"/>
      <c r="AL178" s="269"/>
      <c r="AM178" s="269"/>
    </row>
    <row r="179" spans="9:39" ht="15.6" x14ac:dyDescent="0.3">
      <c r="I179" s="277"/>
      <c r="J179" s="278"/>
      <c r="K179" s="277"/>
      <c r="L179" s="248"/>
      <c r="M179" s="277"/>
      <c r="N179" s="85" t="str">
        <f>IF(ISBLANK(M179),"",IF(M179=Lookup!$B$74,"",Lookup!$C$74))</f>
        <v/>
      </c>
      <c r="O179" s="277"/>
      <c r="Q179" s="277"/>
      <c r="R179" s="278"/>
      <c r="S179" s="277"/>
      <c r="T179" s="248"/>
      <c r="U179" s="248"/>
      <c r="V179" s="277"/>
      <c r="W179" s="277"/>
      <c r="X179" s="277"/>
      <c r="Z179" s="276"/>
      <c r="AA179" s="276"/>
      <c r="AB179" s="276"/>
      <c r="AC179" s="276"/>
      <c r="AD179" s="276"/>
      <c r="AE179" s="266">
        <f t="shared" si="2"/>
        <v>0</v>
      </c>
      <c r="AG179" s="269"/>
      <c r="AH179" s="269"/>
      <c r="AI179" s="269"/>
      <c r="AJ179" s="269"/>
      <c r="AK179" s="269"/>
      <c r="AL179" s="269"/>
      <c r="AM179" s="269"/>
    </row>
    <row r="180" spans="9:39" ht="15.6" x14ac:dyDescent="0.3">
      <c r="I180" s="277"/>
      <c r="J180" s="278"/>
      <c r="K180" s="277"/>
      <c r="L180" s="248"/>
      <c r="M180" s="277"/>
      <c r="N180" s="85" t="str">
        <f>IF(ISBLANK(M180),"",IF(M180=Lookup!$B$74,"",Lookup!$C$74))</f>
        <v/>
      </c>
      <c r="O180" s="277"/>
      <c r="Q180" s="277"/>
      <c r="R180" s="278"/>
      <c r="S180" s="277"/>
      <c r="T180" s="248"/>
      <c r="U180" s="248"/>
      <c r="V180" s="277"/>
      <c r="W180" s="277"/>
      <c r="X180" s="277"/>
      <c r="Z180" s="276"/>
      <c r="AA180" s="276"/>
      <c r="AB180" s="276"/>
      <c r="AC180" s="276"/>
      <c r="AD180" s="276"/>
      <c r="AE180" s="266">
        <f t="shared" si="2"/>
        <v>0</v>
      </c>
      <c r="AG180" s="269"/>
      <c r="AH180" s="269"/>
      <c r="AI180" s="269"/>
      <c r="AJ180" s="269"/>
      <c r="AK180" s="269"/>
      <c r="AL180" s="269"/>
      <c r="AM180" s="269"/>
    </row>
    <row r="181" spans="9:39" ht="15.6" x14ac:dyDescent="0.3">
      <c r="I181" s="277"/>
      <c r="J181" s="278"/>
      <c r="K181" s="277"/>
      <c r="L181" s="248"/>
      <c r="M181" s="277"/>
      <c r="N181" s="85" t="str">
        <f>IF(ISBLANK(M181),"",IF(M181=Lookup!$B$74,"",Lookup!$C$74))</f>
        <v/>
      </c>
      <c r="O181" s="277"/>
      <c r="Q181" s="277"/>
      <c r="R181" s="278"/>
      <c r="S181" s="277"/>
      <c r="T181" s="248"/>
      <c r="U181" s="248"/>
      <c r="V181" s="277"/>
      <c r="W181" s="277"/>
      <c r="X181" s="277"/>
      <c r="Z181" s="276"/>
      <c r="AA181" s="276"/>
      <c r="AB181" s="276"/>
      <c r="AC181" s="276"/>
      <c r="AD181" s="276"/>
      <c r="AE181" s="266">
        <f t="shared" si="2"/>
        <v>0</v>
      </c>
      <c r="AG181" s="269"/>
      <c r="AH181" s="269"/>
      <c r="AI181" s="269"/>
      <c r="AJ181" s="269"/>
      <c r="AK181" s="269"/>
      <c r="AL181" s="269"/>
      <c r="AM181" s="269"/>
    </row>
    <row r="182" spans="9:39" ht="15.6" x14ac:dyDescent="0.3">
      <c r="I182" s="277"/>
      <c r="J182" s="278"/>
      <c r="K182" s="277"/>
      <c r="L182" s="248"/>
      <c r="M182" s="277"/>
      <c r="N182" s="85" t="str">
        <f>IF(ISBLANK(M182),"",IF(M182=Lookup!$B$74,"",Lookup!$C$74))</f>
        <v/>
      </c>
      <c r="O182" s="277"/>
      <c r="Q182" s="277"/>
      <c r="R182" s="278"/>
      <c r="S182" s="277"/>
      <c r="T182" s="248"/>
      <c r="U182" s="248"/>
      <c r="V182" s="277"/>
      <c r="W182" s="277"/>
      <c r="X182" s="277"/>
      <c r="Z182" s="276"/>
      <c r="AA182" s="276"/>
      <c r="AB182" s="276"/>
      <c r="AC182" s="276"/>
      <c r="AD182" s="276"/>
      <c r="AE182" s="266">
        <f t="shared" si="2"/>
        <v>0</v>
      </c>
      <c r="AG182" s="269"/>
      <c r="AH182" s="269"/>
      <c r="AI182" s="269"/>
      <c r="AJ182" s="269"/>
      <c r="AK182" s="269"/>
      <c r="AL182" s="269"/>
      <c r="AM182" s="269"/>
    </row>
    <row r="183" spans="9:39" ht="15.6" x14ac:dyDescent="0.3">
      <c r="I183" s="277"/>
      <c r="J183" s="278"/>
      <c r="K183" s="277"/>
      <c r="L183" s="248"/>
      <c r="M183" s="277"/>
      <c r="N183" s="85" t="str">
        <f>IF(ISBLANK(M183),"",IF(M183=Lookup!$B$74,"",Lookup!$C$74))</f>
        <v/>
      </c>
      <c r="O183" s="277"/>
      <c r="Q183" s="277"/>
      <c r="R183" s="278"/>
      <c r="S183" s="277"/>
      <c r="T183" s="248"/>
      <c r="U183" s="248"/>
      <c r="V183" s="277"/>
      <c r="W183" s="277"/>
      <c r="X183" s="277"/>
      <c r="Z183" s="276"/>
      <c r="AA183" s="276"/>
      <c r="AB183" s="276"/>
      <c r="AC183" s="276"/>
      <c r="AD183" s="276"/>
      <c r="AE183" s="266">
        <f t="shared" si="2"/>
        <v>0</v>
      </c>
      <c r="AG183" s="269"/>
      <c r="AH183" s="269"/>
      <c r="AI183" s="269"/>
      <c r="AJ183" s="269"/>
      <c r="AK183" s="269"/>
      <c r="AL183" s="269"/>
      <c r="AM183" s="269"/>
    </row>
    <row r="184" spans="9:39" ht="15.6" x14ac:dyDescent="0.3">
      <c r="I184" s="277"/>
      <c r="J184" s="278"/>
      <c r="K184" s="277"/>
      <c r="L184" s="248"/>
      <c r="M184" s="277"/>
      <c r="N184" s="85" t="str">
        <f>IF(ISBLANK(M184),"",IF(M184=Lookup!$B$74,"",Lookup!$C$74))</f>
        <v/>
      </c>
      <c r="O184" s="277"/>
      <c r="Q184" s="277"/>
      <c r="R184" s="278"/>
      <c r="S184" s="277"/>
      <c r="T184" s="248"/>
      <c r="U184" s="248"/>
      <c r="V184" s="277"/>
      <c r="W184" s="277"/>
      <c r="X184" s="277"/>
      <c r="Z184" s="276"/>
      <c r="AA184" s="276"/>
      <c r="AB184" s="276"/>
      <c r="AC184" s="276"/>
      <c r="AD184" s="276"/>
      <c r="AE184" s="266">
        <f t="shared" si="2"/>
        <v>0</v>
      </c>
      <c r="AG184" s="269"/>
      <c r="AH184" s="269"/>
      <c r="AI184" s="269"/>
      <c r="AJ184" s="269"/>
      <c r="AK184" s="269"/>
      <c r="AL184" s="269"/>
      <c r="AM184" s="269"/>
    </row>
    <row r="185" spans="9:39" ht="15.6" x14ac:dyDescent="0.3">
      <c r="I185" s="277"/>
      <c r="J185" s="278"/>
      <c r="K185" s="277"/>
      <c r="L185" s="248"/>
      <c r="M185" s="277"/>
      <c r="N185" s="85" t="str">
        <f>IF(ISBLANK(M185),"",IF(M185=Lookup!$B$74,"",Lookup!$C$74))</f>
        <v/>
      </c>
      <c r="O185" s="277"/>
      <c r="Q185" s="277"/>
      <c r="R185" s="278"/>
      <c r="S185" s="277"/>
      <c r="T185" s="248"/>
      <c r="U185" s="248"/>
      <c r="V185" s="277"/>
      <c r="W185" s="277"/>
      <c r="X185" s="277"/>
      <c r="Z185" s="276"/>
      <c r="AA185" s="276"/>
      <c r="AB185" s="276"/>
      <c r="AC185" s="276"/>
      <c r="AD185" s="276"/>
      <c r="AE185" s="266">
        <f t="shared" si="2"/>
        <v>0</v>
      </c>
      <c r="AG185" s="269"/>
      <c r="AH185" s="269"/>
      <c r="AI185" s="269"/>
      <c r="AJ185" s="269"/>
      <c r="AK185" s="269"/>
      <c r="AL185" s="269"/>
      <c r="AM185" s="269"/>
    </row>
    <row r="186" spans="9:39" ht="15.6" x14ac:dyDescent="0.3">
      <c r="I186" s="277"/>
      <c r="J186" s="278"/>
      <c r="K186" s="277"/>
      <c r="L186" s="248"/>
      <c r="M186" s="277"/>
      <c r="N186" s="85" t="str">
        <f>IF(ISBLANK(M186),"",IF(M186=Lookup!$B$74,"",Lookup!$C$74))</f>
        <v/>
      </c>
      <c r="O186" s="277"/>
      <c r="Q186" s="277"/>
      <c r="R186" s="278"/>
      <c r="S186" s="277"/>
      <c r="T186" s="248"/>
      <c r="U186" s="248"/>
      <c r="V186" s="277"/>
      <c r="W186" s="277"/>
      <c r="X186" s="277"/>
      <c r="Z186" s="276"/>
      <c r="AA186" s="276"/>
      <c r="AB186" s="276"/>
      <c r="AC186" s="276"/>
      <c r="AD186" s="276"/>
      <c r="AE186" s="266">
        <f t="shared" si="2"/>
        <v>0</v>
      </c>
      <c r="AG186" s="269"/>
      <c r="AH186" s="269"/>
      <c r="AI186" s="269"/>
      <c r="AJ186" s="269"/>
      <c r="AK186" s="269"/>
      <c r="AL186" s="269"/>
      <c r="AM186" s="269"/>
    </row>
    <row r="187" spans="9:39" ht="15.6" x14ac:dyDescent="0.3">
      <c r="I187" s="277"/>
      <c r="J187" s="278"/>
      <c r="K187" s="277"/>
      <c r="L187" s="248"/>
      <c r="M187" s="277"/>
      <c r="N187" s="85" t="str">
        <f>IF(ISBLANK(M187),"",IF(M187=Lookup!$B$74,"",Lookup!$C$74))</f>
        <v/>
      </c>
      <c r="O187" s="277"/>
      <c r="Q187" s="277"/>
      <c r="R187" s="278"/>
      <c r="S187" s="277"/>
      <c r="T187" s="248"/>
      <c r="U187" s="248"/>
      <c r="V187" s="277"/>
      <c r="W187" s="277"/>
      <c r="X187" s="277"/>
      <c r="Z187" s="276"/>
      <c r="AA187" s="276"/>
      <c r="AB187" s="276"/>
      <c r="AC187" s="276"/>
      <c r="AD187" s="276"/>
      <c r="AE187" s="266">
        <f t="shared" si="2"/>
        <v>0</v>
      </c>
      <c r="AG187" s="269"/>
      <c r="AH187" s="269"/>
      <c r="AI187" s="269"/>
      <c r="AJ187" s="269"/>
      <c r="AK187" s="269"/>
      <c r="AL187" s="269"/>
      <c r="AM187" s="269"/>
    </row>
    <row r="188" spans="9:39" ht="15.6" x14ac:dyDescent="0.3">
      <c r="I188" s="277"/>
      <c r="J188" s="278"/>
      <c r="K188" s="277"/>
      <c r="L188" s="248"/>
      <c r="M188" s="277"/>
      <c r="N188" s="85" t="str">
        <f>IF(ISBLANK(M188),"",IF(M188=Lookup!$B$74,"",Lookup!$C$74))</f>
        <v/>
      </c>
      <c r="O188" s="277"/>
      <c r="Q188" s="277"/>
      <c r="R188" s="278"/>
      <c r="S188" s="277"/>
      <c r="T188" s="248"/>
      <c r="U188" s="248"/>
      <c r="V188" s="277"/>
      <c r="W188" s="277"/>
      <c r="X188" s="277"/>
      <c r="Z188" s="276"/>
      <c r="AA188" s="276"/>
      <c r="AB188" s="276"/>
      <c r="AC188" s="276"/>
      <c r="AD188" s="276"/>
      <c r="AE188" s="266">
        <f t="shared" si="2"/>
        <v>0</v>
      </c>
      <c r="AG188" s="269"/>
      <c r="AH188" s="269"/>
      <c r="AI188" s="269"/>
      <c r="AJ188" s="269"/>
      <c r="AK188" s="269"/>
      <c r="AL188" s="269"/>
      <c r="AM188" s="269"/>
    </row>
    <row r="189" spans="9:39" ht="15.6" x14ac:dyDescent="0.3">
      <c r="I189" s="277"/>
      <c r="J189" s="278"/>
      <c r="K189" s="277"/>
      <c r="L189" s="248"/>
      <c r="M189" s="277"/>
      <c r="N189" s="85" t="str">
        <f>IF(ISBLANK(M189),"",IF(M189=Lookup!$B$74,"",Lookup!$C$74))</f>
        <v/>
      </c>
      <c r="O189" s="277"/>
      <c r="Q189" s="277"/>
      <c r="R189" s="278"/>
      <c r="S189" s="277"/>
      <c r="T189" s="248"/>
      <c r="U189" s="248"/>
      <c r="V189" s="277"/>
      <c r="W189" s="277"/>
      <c r="X189" s="277"/>
      <c r="Z189" s="276"/>
      <c r="AA189" s="276"/>
      <c r="AB189" s="276"/>
      <c r="AC189" s="276"/>
      <c r="AD189" s="276"/>
      <c r="AE189" s="266">
        <f t="shared" si="2"/>
        <v>0</v>
      </c>
      <c r="AG189" s="269"/>
      <c r="AH189" s="269"/>
      <c r="AI189" s="269"/>
      <c r="AJ189" s="269"/>
      <c r="AK189" s="269"/>
      <c r="AL189" s="269"/>
      <c r="AM189" s="269"/>
    </row>
    <row r="190" spans="9:39" ht="15.6" x14ac:dyDescent="0.3">
      <c r="I190" s="277"/>
      <c r="J190" s="278"/>
      <c r="K190" s="277"/>
      <c r="L190" s="248"/>
      <c r="M190" s="277"/>
      <c r="N190" s="85" t="str">
        <f>IF(ISBLANK(M190),"",IF(M190=Lookup!$B$74,"",Lookup!$C$74))</f>
        <v/>
      </c>
      <c r="O190" s="277"/>
      <c r="Q190" s="277"/>
      <c r="R190" s="278"/>
      <c r="S190" s="277"/>
      <c r="T190" s="248"/>
      <c r="U190" s="248"/>
      <c r="V190" s="277"/>
      <c r="W190" s="277"/>
      <c r="X190" s="277"/>
      <c r="Z190" s="276"/>
      <c r="AA190" s="276"/>
      <c r="AB190" s="276"/>
      <c r="AC190" s="276"/>
      <c r="AD190" s="276"/>
      <c r="AE190" s="266">
        <f t="shared" si="2"/>
        <v>0</v>
      </c>
      <c r="AG190" s="269"/>
      <c r="AH190" s="269"/>
      <c r="AI190" s="269"/>
      <c r="AJ190" s="269"/>
      <c r="AK190" s="269"/>
      <c r="AL190" s="269"/>
      <c r="AM190" s="269"/>
    </row>
    <row r="191" spans="9:39" ht="15.6" x14ac:dyDescent="0.3">
      <c r="I191" s="277"/>
      <c r="J191" s="278"/>
      <c r="K191" s="277"/>
      <c r="L191" s="248"/>
      <c r="M191" s="277"/>
      <c r="N191" s="85" t="str">
        <f>IF(ISBLANK(M191),"",IF(M191=Lookup!$B$74,"",Lookup!$C$74))</f>
        <v/>
      </c>
      <c r="O191" s="277"/>
      <c r="Q191" s="277"/>
      <c r="R191" s="278"/>
      <c r="S191" s="277"/>
      <c r="T191" s="248"/>
      <c r="U191" s="248"/>
      <c r="V191" s="277"/>
      <c r="W191" s="277"/>
      <c r="X191" s="277"/>
      <c r="Z191" s="276"/>
      <c r="AA191" s="276"/>
      <c r="AB191" s="276"/>
      <c r="AC191" s="276"/>
      <c r="AD191" s="276"/>
      <c r="AE191" s="266">
        <f t="shared" si="2"/>
        <v>0</v>
      </c>
      <c r="AG191" s="269"/>
      <c r="AH191" s="269"/>
      <c r="AI191" s="269"/>
      <c r="AJ191" s="269"/>
      <c r="AK191" s="269"/>
      <c r="AL191" s="269"/>
      <c r="AM191" s="269"/>
    </row>
    <row r="192" spans="9:39" ht="15.6" x14ac:dyDescent="0.3">
      <c r="I192" s="277"/>
      <c r="J192" s="278"/>
      <c r="K192" s="277"/>
      <c r="L192" s="248"/>
      <c r="M192" s="277"/>
      <c r="N192" s="85" t="str">
        <f>IF(ISBLANK(M192),"",IF(M192=Lookup!$B$74,"",Lookup!$C$74))</f>
        <v/>
      </c>
      <c r="O192" s="277"/>
      <c r="Q192" s="277"/>
      <c r="R192" s="278"/>
      <c r="S192" s="277"/>
      <c r="T192" s="248"/>
      <c r="U192" s="248"/>
      <c r="V192" s="277"/>
      <c r="W192" s="277"/>
      <c r="X192" s="277"/>
      <c r="Z192" s="276"/>
      <c r="AA192" s="276"/>
      <c r="AB192" s="276"/>
      <c r="AC192" s="276"/>
      <c r="AD192" s="276"/>
      <c r="AE192" s="266">
        <f t="shared" si="2"/>
        <v>0</v>
      </c>
      <c r="AG192" s="269"/>
      <c r="AH192" s="269"/>
      <c r="AI192" s="269"/>
      <c r="AJ192" s="269"/>
      <c r="AK192" s="269"/>
      <c r="AL192" s="269"/>
      <c r="AM192" s="269"/>
    </row>
    <row r="193" spans="9:39" ht="15.6" x14ac:dyDescent="0.3">
      <c r="I193" s="277"/>
      <c r="J193" s="278"/>
      <c r="K193" s="277"/>
      <c r="L193" s="248"/>
      <c r="M193" s="277"/>
      <c r="N193" s="85" t="str">
        <f>IF(ISBLANK(M193),"",IF(M193=Lookup!$B$74,"",Lookup!$C$74))</f>
        <v/>
      </c>
      <c r="O193" s="277"/>
      <c r="Q193" s="277"/>
      <c r="R193" s="278"/>
      <c r="S193" s="277"/>
      <c r="T193" s="248"/>
      <c r="U193" s="248"/>
      <c r="V193" s="277"/>
      <c r="W193" s="277"/>
      <c r="X193" s="277"/>
      <c r="Z193" s="276"/>
      <c r="AA193" s="276"/>
      <c r="AB193" s="276"/>
      <c r="AC193" s="276"/>
      <c r="AD193" s="276"/>
      <c r="AE193" s="266">
        <f t="shared" si="2"/>
        <v>0</v>
      </c>
      <c r="AG193" s="269"/>
      <c r="AH193" s="269"/>
      <c r="AI193" s="269"/>
      <c r="AJ193" s="269"/>
      <c r="AK193" s="269"/>
      <c r="AL193" s="269"/>
      <c r="AM193" s="269"/>
    </row>
    <row r="194" spans="9:39" ht="15.6" x14ac:dyDescent="0.3">
      <c r="I194" s="277"/>
      <c r="J194" s="278"/>
      <c r="K194" s="277"/>
      <c r="L194" s="248"/>
      <c r="M194" s="277"/>
      <c r="N194" s="85" t="str">
        <f>IF(ISBLANK(M194),"",IF(M194=Lookup!$B$74,"",Lookup!$C$74))</f>
        <v/>
      </c>
      <c r="O194" s="277"/>
      <c r="Q194" s="277"/>
      <c r="R194" s="278"/>
      <c r="S194" s="277"/>
      <c r="T194" s="248"/>
      <c r="U194" s="248"/>
      <c r="V194" s="277"/>
      <c r="W194" s="277"/>
      <c r="X194" s="277"/>
      <c r="Z194" s="276"/>
      <c r="AA194" s="276"/>
      <c r="AB194" s="276"/>
      <c r="AC194" s="276"/>
      <c r="AD194" s="276"/>
      <c r="AE194" s="266">
        <f t="shared" si="2"/>
        <v>0</v>
      </c>
      <c r="AG194" s="269"/>
      <c r="AH194" s="269"/>
      <c r="AI194" s="269"/>
      <c r="AJ194" s="269"/>
      <c r="AK194" s="269"/>
      <c r="AL194" s="269"/>
      <c r="AM194" s="269"/>
    </row>
    <row r="195" spans="9:39" ht="15.6" x14ac:dyDescent="0.3">
      <c r="I195" s="277"/>
      <c r="J195" s="278"/>
      <c r="K195" s="277"/>
      <c r="L195" s="248"/>
      <c r="M195" s="277"/>
      <c r="N195" s="85" t="str">
        <f>IF(ISBLANK(M195),"",IF(M195=Lookup!$B$74,"",Lookup!$C$74))</f>
        <v/>
      </c>
      <c r="O195" s="277"/>
      <c r="Q195" s="277"/>
      <c r="R195" s="278"/>
      <c r="S195" s="277"/>
      <c r="T195" s="248"/>
      <c r="U195" s="248"/>
      <c r="V195" s="277"/>
      <c r="W195" s="277"/>
      <c r="X195" s="277"/>
      <c r="Z195" s="276"/>
      <c r="AA195" s="276"/>
      <c r="AB195" s="276"/>
      <c r="AC195" s="276"/>
      <c r="AD195" s="276"/>
      <c r="AE195" s="266">
        <f t="shared" si="2"/>
        <v>0</v>
      </c>
      <c r="AG195" s="269"/>
      <c r="AH195" s="269"/>
      <c r="AI195" s="269"/>
      <c r="AJ195" s="269"/>
      <c r="AK195" s="269"/>
      <c r="AL195" s="269"/>
      <c r="AM195" s="269"/>
    </row>
    <row r="196" spans="9:39" ht="15.6" x14ac:dyDescent="0.3">
      <c r="I196" s="277"/>
      <c r="J196" s="278"/>
      <c r="K196" s="277"/>
      <c r="L196" s="248"/>
      <c r="M196" s="277"/>
      <c r="N196" s="85" t="str">
        <f>IF(ISBLANK(M196),"",IF(M196=Lookup!$B$74,"",Lookup!$C$74))</f>
        <v/>
      </c>
      <c r="O196" s="277"/>
      <c r="Q196" s="277"/>
      <c r="R196" s="278"/>
      <c r="S196" s="277"/>
      <c r="T196" s="248"/>
      <c r="U196" s="248"/>
      <c r="V196" s="277"/>
      <c r="W196" s="277"/>
      <c r="X196" s="277"/>
      <c r="Z196" s="276"/>
      <c r="AA196" s="276"/>
      <c r="AB196" s="276"/>
      <c r="AC196" s="276"/>
      <c r="AD196" s="276"/>
      <c r="AE196" s="266">
        <f t="shared" si="2"/>
        <v>0</v>
      </c>
      <c r="AG196" s="269"/>
      <c r="AH196" s="269"/>
      <c r="AI196" s="269"/>
      <c r="AJ196" s="269"/>
      <c r="AK196" s="269"/>
      <c r="AL196" s="269"/>
      <c r="AM196" s="269"/>
    </row>
    <row r="197" spans="9:39" ht="15.6" x14ac:dyDescent="0.3">
      <c r="I197" s="277"/>
      <c r="J197" s="278"/>
      <c r="K197" s="277"/>
      <c r="L197" s="248"/>
      <c r="M197" s="277"/>
      <c r="N197" s="85" t="str">
        <f>IF(ISBLANK(M197),"",IF(M197=Lookup!$B$74,"",Lookup!$C$74))</f>
        <v/>
      </c>
      <c r="O197" s="277"/>
      <c r="Q197" s="277"/>
      <c r="R197" s="278"/>
      <c r="S197" s="277"/>
      <c r="T197" s="248"/>
      <c r="U197" s="248"/>
      <c r="V197" s="277"/>
      <c r="W197" s="277"/>
      <c r="X197" s="277"/>
      <c r="Z197" s="276"/>
      <c r="AA197" s="276"/>
      <c r="AB197" s="276"/>
      <c r="AC197" s="276"/>
      <c r="AD197" s="276"/>
      <c r="AE197" s="266">
        <f t="shared" si="2"/>
        <v>0</v>
      </c>
      <c r="AG197" s="269"/>
      <c r="AH197" s="269"/>
      <c r="AI197" s="269"/>
      <c r="AJ197" s="269"/>
      <c r="AK197" s="269"/>
      <c r="AL197" s="269"/>
      <c r="AM197" s="269"/>
    </row>
    <row r="198" spans="9:39" ht="15.6" x14ac:dyDescent="0.3">
      <c r="I198" s="277"/>
      <c r="J198" s="278"/>
      <c r="K198" s="277"/>
      <c r="L198" s="248"/>
      <c r="M198" s="277"/>
      <c r="N198" s="85" t="str">
        <f>IF(ISBLANK(M198),"",IF(M198=Lookup!$B$74,"",Lookup!$C$74))</f>
        <v/>
      </c>
      <c r="O198" s="277"/>
      <c r="Q198" s="277"/>
      <c r="R198" s="278"/>
      <c r="S198" s="277"/>
      <c r="T198" s="248"/>
      <c r="U198" s="248"/>
      <c r="V198" s="277"/>
      <c r="W198" s="277"/>
      <c r="X198" s="277"/>
      <c r="Z198" s="276"/>
      <c r="AA198" s="276"/>
      <c r="AB198" s="276"/>
      <c r="AC198" s="276"/>
      <c r="AD198" s="276"/>
      <c r="AE198" s="266">
        <f t="shared" si="2"/>
        <v>0</v>
      </c>
      <c r="AG198" s="269"/>
      <c r="AH198" s="269"/>
      <c r="AI198" s="269"/>
      <c r="AJ198" s="269"/>
      <c r="AK198" s="269"/>
      <c r="AL198" s="269"/>
      <c r="AM198" s="269"/>
    </row>
    <row r="199" spans="9:39" ht="15.6" x14ac:dyDescent="0.3">
      <c r="I199" s="277"/>
      <c r="J199" s="278"/>
      <c r="K199" s="277"/>
      <c r="L199" s="248"/>
      <c r="M199" s="277"/>
      <c r="N199" s="85" t="str">
        <f>IF(ISBLANK(M199),"",IF(M199=Lookup!$B$74,"",Lookup!$C$74))</f>
        <v/>
      </c>
      <c r="O199" s="277"/>
      <c r="Q199" s="277"/>
      <c r="R199" s="278"/>
      <c r="S199" s="277"/>
      <c r="T199" s="248"/>
      <c r="U199" s="248"/>
      <c r="V199" s="277"/>
      <c r="W199" s="277"/>
      <c r="X199" s="277"/>
      <c r="Z199" s="276"/>
      <c r="AA199" s="276"/>
      <c r="AB199" s="276"/>
      <c r="AC199" s="276"/>
      <c r="AD199" s="276"/>
      <c r="AE199" s="266">
        <f t="shared" si="2"/>
        <v>0</v>
      </c>
      <c r="AG199" s="269"/>
      <c r="AH199" s="269"/>
      <c r="AI199" s="269"/>
      <c r="AJ199" s="269"/>
      <c r="AK199" s="269"/>
      <c r="AL199" s="269"/>
      <c r="AM199" s="269"/>
    </row>
    <row r="200" spans="9:39" ht="15.6" x14ac:dyDescent="0.3">
      <c r="I200" s="277"/>
      <c r="J200" s="278"/>
      <c r="K200" s="277"/>
      <c r="L200" s="248"/>
      <c r="M200" s="277"/>
      <c r="N200" s="85" t="str">
        <f>IF(ISBLANK(M200),"",IF(M200=Lookup!$B$74,"",Lookup!$C$74))</f>
        <v/>
      </c>
      <c r="O200" s="277"/>
      <c r="Q200" s="277"/>
      <c r="R200" s="278"/>
      <c r="S200" s="277"/>
      <c r="T200" s="248"/>
      <c r="U200" s="248"/>
      <c r="V200" s="277"/>
      <c r="W200" s="277"/>
      <c r="X200" s="277"/>
      <c r="Z200" s="276"/>
      <c r="AA200" s="276"/>
      <c r="AB200" s="276"/>
      <c r="AC200" s="276"/>
      <c r="AD200" s="276"/>
      <c r="AE200" s="266">
        <f t="shared" si="2"/>
        <v>0</v>
      </c>
      <c r="AG200" s="269"/>
      <c r="AH200" s="269"/>
      <c r="AI200" s="269"/>
      <c r="AJ200" s="269"/>
      <c r="AK200" s="269"/>
      <c r="AL200" s="269"/>
      <c r="AM200" s="269"/>
    </row>
    <row r="201" spans="9:39" ht="15.6" x14ac:dyDescent="0.3">
      <c r="I201" s="277"/>
      <c r="J201" s="278"/>
      <c r="K201" s="277"/>
      <c r="L201" s="248"/>
      <c r="M201" s="277"/>
      <c r="N201" s="85" t="str">
        <f>IF(ISBLANK(M201),"",IF(M201=Lookup!$B$74,"",Lookup!$C$74))</f>
        <v/>
      </c>
      <c r="O201" s="277"/>
      <c r="Q201" s="277"/>
      <c r="R201" s="278"/>
      <c r="S201" s="277"/>
      <c r="T201" s="248"/>
      <c r="U201" s="248"/>
      <c r="V201" s="277"/>
      <c r="W201" s="277"/>
      <c r="X201" s="277"/>
      <c r="Z201" s="276"/>
      <c r="AA201" s="276"/>
      <c r="AB201" s="276"/>
      <c r="AC201" s="276"/>
      <c r="AD201" s="276"/>
      <c r="AE201" s="266">
        <f t="shared" ref="AE201:AE264" si="3">SUM(Z201:AD201)</f>
        <v>0</v>
      </c>
      <c r="AG201" s="269"/>
      <c r="AH201" s="269"/>
      <c r="AI201" s="269"/>
      <c r="AJ201" s="269"/>
      <c r="AK201" s="269"/>
      <c r="AL201" s="269"/>
      <c r="AM201" s="269"/>
    </row>
    <row r="202" spans="9:39" ht="15.6" x14ac:dyDescent="0.3">
      <c r="I202" s="277"/>
      <c r="J202" s="278"/>
      <c r="K202" s="277"/>
      <c r="L202" s="248"/>
      <c r="M202" s="277"/>
      <c r="N202" s="85" t="str">
        <f>IF(ISBLANK(M202),"",IF(M202=Lookup!$B$74,"",Lookup!$C$74))</f>
        <v/>
      </c>
      <c r="O202" s="277"/>
      <c r="Q202" s="277"/>
      <c r="R202" s="278"/>
      <c r="S202" s="277"/>
      <c r="T202" s="248"/>
      <c r="U202" s="248"/>
      <c r="V202" s="277"/>
      <c r="W202" s="277"/>
      <c r="X202" s="277"/>
      <c r="Z202" s="276"/>
      <c r="AA202" s="276"/>
      <c r="AB202" s="276"/>
      <c r="AC202" s="276"/>
      <c r="AD202" s="276"/>
      <c r="AE202" s="266">
        <f t="shared" si="3"/>
        <v>0</v>
      </c>
      <c r="AG202" s="269"/>
      <c r="AH202" s="269"/>
      <c r="AI202" s="269"/>
      <c r="AJ202" s="269"/>
      <c r="AK202" s="269"/>
      <c r="AL202" s="269"/>
      <c r="AM202" s="269"/>
    </row>
    <row r="203" spans="9:39" ht="15.6" x14ac:dyDescent="0.3">
      <c r="I203" s="277"/>
      <c r="J203" s="278"/>
      <c r="K203" s="277"/>
      <c r="L203" s="248"/>
      <c r="M203" s="277"/>
      <c r="N203" s="85" t="str">
        <f>IF(ISBLANK(M203),"",IF(M203=Lookup!$B$74,"",Lookup!$C$74))</f>
        <v/>
      </c>
      <c r="O203" s="277"/>
      <c r="Q203" s="277"/>
      <c r="R203" s="278"/>
      <c r="S203" s="277"/>
      <c r="T203" s="248"/>
      <c r="U203" s="248"/>
      <c r="V203" s="277"/>
      <c r="W203" s="277"/>
      <c r="X203" s="277"/>
      <c r="Z203" s="276"/>
      <c r="AA203" s="276"/>
      <c r="AB203" s="276"/>
      <c r="AC203" s="276"/>
      <c r="AD203" s="276"/>
      <c r="AE203" s="266">
        <f t="shared" si="3"/>
        <v>0</v>
      </c>
      <c r="AG203" s="269"/>
      <c r="AH203" s="269"/>
      <c r="AI203" s="269"/>
      <c r="AJ203" s="269"/>
      <c r="AK203" s="269"/>
      <c r="AL203" s="269"/>
      <c r="AM203" s="269"/>
    </row>
    <row r="204" spans="9:39" ht="15.6" x14ac:dyDescent="0.3">
      <c r="I204" s="277"/>
      <c r="J204" s="278"/>
      <c r="K204" s="277"/>
      <c r="L204" s="248"/>
      <c r="M204" s="277"/>
      <c r="N204" s="85" t="str">
        <f>IF(ISBLANK(M204),"",IF(M204=Lookup!$B$74,"",Lookup!$C$74))</f>
        <v/>
      </c>
      <c r="O204" s="277"/>
      <c r="Q204" s="277"/>
      <c r="R204" s="278"/>
      <c r="S204" s="277"/>
      <c r="T204" s="248"/>
      <c r="U204" s="248"/>
      <c r="V204" s="277"/>
      <c r="W204" s="277"/>
      <c r="X204" s="277"/>
      <c r="Z204" s="276"/>
      <c r="AA204" s="276"/>
      <c r="AB204" s="276"/>
      <c r="AC204" s="276"/>
      <c r="AD204" s="276"/>
      <c r="AE204" s="266">
        <f t="shared" si="3"/>
        <v>0</v>
      </c>
      <c r="AG204" s="269"/>
      <c r="AH204" s="269"/>
      <c r="AI204" s="269"/>
      <c r="AJ204" s="269"/>
      <c r="AK204" s="269"/>
      <c r="AL204" s="269"/>
      <c r="AM204" s="269"/>
    </row>
    <row r="205" spans="9:39" ht="15.6" x14ac:dyDescent="0.3">
      <c r="I205" s="277"/>
      <c r="J205" s="278"/>
      <c r="K205" s="277"/>
      <c r="L205" s="248"/>
      <c r="M205" s="277"/>
      <c r="N205" s="85" t="str">
        <f>IF(ISBLANK(M205),"",IF(M205=Lookup!$B$74,"",Lookup!$C$74))</f>
        <v/>
      </c>
      <c r="O205" s="277"/>
      <c r="Q205" s="277"/>
      <c r="R205" s="278"/>
      <c r="S205" s="277"/>
      <c r="T205" s="248"/>
      <c r="U205" s="248"/>
      <c r="V205" s="277"/>
      <c r="W205" s="277"/>
      <c r="X205" s="277"/>
      <c r="Z205" s="276"/>
      <c r="AA205" s="276"/>
      <c r="AB205" s="276"/>
      <c r="AC205" s="276"/>
      <c r="AD205" s="276"/>
      <c r="AE205" s="266">
        <f t="shared" si="3"/>
        <v>0</v>
      </c>
      <c r="AG205" s="269"/>
      <c r="AH205" s="269"/>
      <c r="AI205" s="269"/>
      <c r="AJ205" s="269"/>
      <c r="AK205" s="269"/>
      <c r="AL205" s="269"/>
      <c r="AM205" s="269"/>
    </row>
    <row r="206" spans="9:39" ht="15.6" x14ac:dyDescent="0.3">
      <c r="I206" s="277"/>
      <c r="J206" s="278"/>
      <c r="K206" s="277"/>
      <c r="L206" s="248"/>
      <c r="M206" s="277"/>
      <c r="N206" s="85" t="str">
        <f>IF(ISBLANK(M206),"",IF(M206=Lookup!$B$74,"",Lookup!$C$74))</f>
        <v/>
      </c>
      <c r="O206" s="277"/>
      <c r="Q206" s="277"/>
      <c r="R206" s="278"/>
      <c r="S206" s="277"/>
      <c r="T206" s="248"/>
      <c r="U206" s="248"/>
      <c r="V206" s="277"/>
      <c r="W206" s="277"/>
      <c r="X206" s="277"/>
      <c r="Z206" s="276"/>
      <c r="AA206" s="276"/>
      <c r="AB206" s="276"/>
      <c r="AC206" s="276"/>
      <c r="AD206" s="276"/>
      <c r="AE206" s="266">
        <f t="shared" si="3"/>
        <v>0</v>
      </c>
      <c r="AG206" s="269"/>
      <c r="AH206" s="269"/>
      <c r="AI206" s="269"/>
      <c r="AJ206" s="269"/>
      <c r="AK206" s="269"/>
      <c r="AL206" s="269"/>
      <c r="AM206" s="269"/>
    </row>
    <row r="207" spans="9:39" ht="15.6" x14ac:dyDescent="0.3">
      <c r="I207" s="277"/>
      <c r="J207" s="278"/>
      <c r="K207" s="277"/>
      <c r="L207" s="248"/>
      <c r="M207" s="277"/>
      <c r="N207" s="85" t="str">
        <f>IF(ISBLANK(M207),"",IF(M207=Lookup!$B$74,"",Lookup!$C$74))</f>
        <v/>
      </c>
      <c r="O207" s="277"/>
      <c r="Q207" s="277"/>
      <c r="R207" s="278"/>
      <c r="S207" s="277"/>
      <c r="T207" s="248"/>
      <c r="U207" s="248"/>
      <c r="V207" s="277"/>
      <c r="W207" s="277"/>
      <c r="X207" s="277"/>
      <c r="Z207" s="276"/>
      <c r="AA207" s="276"/>
      <c r="AB207" s="276"/>
      <c r="AC207" s="276"/>
      <c r="AD207" s="276"/>
      <c r="AE207" s="266">
        <f t="shared" si="3"/>
        <v>0</v>
      </c>
      <c r="AG207" s="269"/>
      <c r="AH207" s="269"/>
      <c r="AI207" s="269"/>
      <c r="AJ207" s="269"/>
      <c r="AK207" s="269"/>
      <c r="AL207" s="269"/>
      <c r="AM207" s="269"/>
    </row>
    <row r="208" spans="9:39" ht="15.6" x14ac:dyDescent="0.3">
      <c r="I208" s="277"/>
      <c r="J208" s="278"/>
      <c r="K208" s="277"/>
      <c r="L208" s="248"/>
      <c r="M208" s="277"/>
      <c r="N208" s="85" t="str">
        <f>IF(ISBLANK(M208),"",IF(M208=Lookup!$B$74,"",Lookup!$C$74))</f>
        <v/>
      </c>
      <c r="O208" s="277"/>
      <c r="Q208" s="277"/>
      <c r="R208" s="278"/>
      <c r="S208" s="277"/>
      <c r="T208" s="248"/>
      <c r="U208" s="248"/>
      <c r="V208" s="277"/>
      <c r="W208" s="277"/>
      <c r="X208" s="277"/>
      <c r="Z208" s="276"/>
      <c r="AA208" s="276"/>
      <c r="AB208" s="276"/>
      <c r="AC208" s="276"/>
      <c r="AD208" s="276"/>
      <c r="AE208" s="266">
        <f t="shared" si="3"/>
        <v>0</v>
      </c>
      <c r="AG208" s="269"/>
      <c r="AH208" s="269"/>
      <c r="AI208" s="269"/>
      <c r="AJ208" s="269"/>
      <c r="AK208" s="269"/>
      <c r="AL208" s="269"/>
      <c r="AM208" s="269"/>
    </row>
    <row r="209" spans="9:39" ht="15.6" x14ac:dyDescent="0.3">
      <c r="I209" s="277"/>
      <c r="J209" s="278"/>
      <c r="K209" s="277"/>
      <c r="L209" s="248"/>
      <c r="M209" s="277"/>
      <c r="N209" s="85" t="str">
        <f>IF(ISBLANK(M209),"",IF(M209=Lookup!$B$74,"",Lookup!$C$74))</f>
        <v/>
      </c>
      <c r="O209" s="277"/>
      <c r="Q209" s="277"/>
      <c r="R209" s="278"/>
      <c r="S209" s="277"/>
      <c r="T209" s="248"/>
      <c r="U209" s="248"/>
      <c r="V209" s="277"/>
      <c r="W209" s="277"/>
      <c r="X209" s="277"/>
      <c r="Z209" s="276"/>
      <c r="AA209" s="276"/>
      <c r="AB209" s="276"/>
      <c r="AC209" s="276"/>
      <c r="AD209" s="276"/>
      <c r="AE209" s="266">
        <f t="shared" si="3"/>
        <v>0</v>
      </c>
      <c r="AG209" s="269"/>
      <c r="AH209" s="269"/>
      <c r="AI209" s="269"/>
      <c r="AJ209" s="269"/>
      <c r="AK209" s="269"/>
      <c r="AL209" s="269"/>
      <c r="AM209" s="269"/>
    </row>
    <row r="210" spans="9:39" ht="15.6" x14ac:dyDescent="0.3">
      <c r="I210" s="277"/>
      <c r="J210" s="278"/>
      <c r="K210" s="277"/>
      <c r="L210" s="248"/>
      <c r="M210" s="277"/>
      <c r="N210" s="85" t="str">
        <f>IF(ISBLANK(M210),"",IF(M210=Lookup!$B$74,"",Lookup!$C$74))</f>
        <v/>
      </c>
      <c r="O210" s="277"/>
      <c r="Q210" s="277"/>
      <c r="R210" s="278"/>
      <c r="S210" s="277"/>
      <c r="T210" s="248"/>
      <c r="U210" s="248"/>
      <c r="V210" s="277"/>
      <c r="W210" s="277"/>
      <c r="X210" s="277"/>
      <c r="Z210" s="276"/>
      <c r="AA210" s="276"/>
      <c r="AB210" s="276"/>
      <c r="AC210" s="276"/>
      <c r="AD210" s="276"/>
      <c r="AE210" s="266">
        <f t="shared" si="3"/>
        <v>0</v>
      </c>
      <c r="AG210" s="269"/>
      <c r="AH210" s="269"/>
      <c r="AI210" s="269"/>
      <c r="AJ210" s="269"/>
      <c r="AK210" s="269"/>
      <c r="AL210" s="269"/>
      <c r="AM210" s="269"/>
    </row>
    <row r="211" spans="9:39" ht="15.6" x14ac:dyDescent="0.3">
      <c r="I211" s="277"/>
      <c r="J211" s="278"/>
      <c r="K211" s="277"/>
      <c r="L211" s="248"/>
      <c r="M211" s="277"/>
      <c r="N211" s="85" t="str">
        <f>IF(ISBLANK(M211),"",IF(M211=Lookup!$B$74,"",Lookup!$C$74))</f>
        <v/>
      </c>
      <c r="O211" s="277"/>
      <c r="Q211" s="277"/>
      <c r="R211" s="278"/>
      <c r="S211" s="277"/>
      <c r="T211" s="248"/>
      <c r="U211" s="248"/>
      <c r="V211" s="277"/>
      <c r="W211" s="277"/>
      <c r="X211" s="277"/>
      <c r="Z211" s="276"/>
      <c r="AA211" s="276"/>
      <c r="AB211" s="276"/>
      <c r="AC211" s="276"/>
      <c r="AD211" s="276"/>
      <c r="AE211" s="266">
        <f t="shared" si="3"/>
        <v>0</v>
      </c>
      <c r="AG211" s="269"/>
      <c r="AH211" s="269"/>
      <c r="AI211" s="269"/>
      <c r="AJ211" s="269"/>
      <c r="AK211" s="269"/>
      <c r="AL211" s="269"/>
      <c r="AM211" s="269"/>
    </row>
    <row r="212" spans="9:39" ht="15.6" x14ac:dyDescent="0.3">
      <c r="I212" s="277"/>
      <c r="J212" s="278"/>
      <c r="K212" s="277"/>
      <c r="L212" s="248"/>
      <c r="M212" s="277"/>
      <c r="N212" s="85" t="str">
        <f>IF(ISBLANK(M212),"",IF(M212=Lookup!$B$74,"",Lookup!$C$74))</f>
        <v/>
      </c>
      <c r="O212" s="277"/>
      <c r="Q212" s="277"/>
      <c r="R212" s="278"/>
      <c r="S212" s="277"/>
      <c r="T212" s="248"/>
      <c r="U212" s="248"/>
      <c r="V212" s="277"/>
      <c r="W212" s="277"/>
      <c r="X212" s="277"/>
      <c r="Z212" s="276"/>
      <c r="AA212" s="276"/>
      <c r="AB212" s="276"/>
      <c r="AC212" s="276"/>
      <c r="AD212" s="276"/>
      <c r="AE212" s="266">
        <f t="shared" si="3"/>
        <v>0</v>
      </c>
      <c r="AG212" s="269"/>
      <c r="AH212" s="269"/>
      <c r="AI212" s="269"/>
      <c r="AJ212" s="269"/>
      <c r="AK212" s="269"/>
      <c r="AL212" s="269"/>
      <c r="AM212" s="269"/>
    </row>
    <row r="213" spans="9:39" ht="15.6" x14ac:dyDescent="0.3">
      <c r="I213" s="277"/>
      <c r="J213" s="278"/>
      <c r="K213" s="277"/>
      <c r="L213" s="248"/>
      <c r="M213" s="277"/>
      <c r="N213" s="85" t="str">
        <f>IF(ISBLANK(M213),"",IF(M213=Lookup!$B$74,"",Lookup!$C$74))</f>
        <v/>
      </c>
      <c r="O213" s="277"/>
      <c r="Q213" s="277"/>
      <c r="R213" s="278"/>
      <c r="S213" s="277"/>
      <c r="T213" s="248"/>
      <c r="U213" s="248"/>
      <c r="V213" s="277"/>
      <c r="W213" s="277"/>
      <c r="X213" s="277"/>
      <c r="Z213" s="276"/>
      <c r="AA213" s="276"/>
      <c r="AB213" s="276"/>
      <c r="AC213" s="276"/>
      <c r="AD213" s="276"/>
      <c r="AE213" s="266">
        <f t="shared" si="3"/>
        <v>0</v>
      </c>
      <c r="AG213" s="269"/>
      <c r="AH213" s="269"/>
      <c r="AI213" s="269"/>
      <c r="AJ213" s="269"/>
      <c r="AK213" s="269"/>
      <c r="AL213" s="269"/>
      <c r="AM213" s="269"/>
    </row>
    <row r="214" spans="9:39" ht="15.6" x14ac:dyDescent="0.3">
      <c r="I214" s="277"/>
      <c r="J214" s="278"/>
      <c r="K214" s="277"/>
      <c r="L214" s="248"/>
      <c r="M214" s="277"/>
      <c r="N214" s="85" t="str">
        <f>IF(ISBLANK(M214),"",IF(M214=Lookup!$B$74,"",Lookup!$C$74))</f>
        <v/>
      </c>
      <c r="O214" s="277"/>
      <c r="Q214" s="277"/>
      <c r="R214" s="278"/>
      <c r="S214" s="277"/>
      <c r="T214" s="248"/>
      <c r="U214" s="248"/>
      <c r="V214" s="277"/>
      <c r="W214" s="277"/>
      <c r="X214" s="277"/>
      <c r="Z214" s="276"/>
      <c r="AA214" s="276"/>
      <c r="AB214" s="276"/>
      <c r="AC214" s="276"/>
      <c r="AD214" s="276"/>
      <c r="AE214" s="266">
        <f t="shared" si="3"/>
        <v>0</v>
      </c>
      <c r="AG214" s="269"/>
      <c r="AH214" s="269"/>
      <c r="AI214" s="269"/>
      <c r="AJ214" s="269"/>
      <c r="AK214" s="269"/>
      <c r="AL214" s="269"/>
      <c r="AM214" s="269"/>
    </row>
    <row r="215" spans="9:39" ht="15.6" x14ac:dyDescent="0.3">
      <c r="I215" s="277"/>
      <c r="J215" s="278"/>
      <c r="K215" s="277"/>
      <c r="L215" s="248"/>
      <c r="M215" s="277"/>
      <c r="N215" s="85" t="str">
        <f>IF(ISBLANK(M215),"",IF(M215=Lookup!$B$74,"",Lookup!$C$74))</f>
        <v/>
      </c>
      <c r="O215" s="277"/>
      <c r="Q215" s="277"/>
      <c r="R215" s="278"/>
      <c r="S215" s="277"/>
      <c r="T215" s="248"/>
      <c r="U215" s="248"/>
      <c r="V215" s="277"/>
      <c r="W215" s="277"/>
      <c r="X215" s="277"/>
      <c r="Z215" s="276"/>
      <c r="AA215" s="276"/>
      <c r="AB215" s="276"/>
      <c r="AC215" s="276"/>
      <c r="AD215" s="276"/>
      <c r="AE215" s="266">
        <f t="shared" si="3"/>
        <v>0</v>
      </c>
      <c r="AG215" s="269"/>
      <c r="AH215" s="269"/>
      <c r="AI215" s="269"/>
      <c r="AJ215" s="269"/>
      <c r="AK215" s="269"/>
      <c r="AL215" s="269"/>
      <c r="AM215" s="269"/>
    </row>
    <row r="216" spans="9:39" ht="15.6" x14ac:dyDescent="0.3">
      <c r="I216" s="277"/>
      <c r="J216" s="278"/>
      <c r="K216" s="277"/>
      <c r="L216" s="248"/>
      <c r="M216" s="277"/>
      <c r="N216" s="85" t="str">
        <f>IF(ISBLANK(M216),"",IF(M216=Lookup!$B$74,"",Lookup!$C$74))</f>
        <v/>
      </c>
      <c r="O216" s="277"/>
      <c r="Q216" s="277"/>
      <c r="R216" s="278"/>
      <c r="S216" s="277"/>
      <c r="T216" s="248"/>
      <c r="U216" s="248"/>
      <c r="V216" s="277"/>
      <c r="W216" s="277"/>
      <c r="X216" s="277"/>
      <c r="Z216" s="276"/>
      <c r="AA216" s="276"/>
      <c r="AB216" s="276"/>
      <c r="AC216" s="276"/>
      <c r="AD216" s="276"/>
      <c r="AE216" s="266">
        <f t="shared" si="3"/>
        <v>0</v>
      </c>
      <c r="AG216" s="269"/>
      <c r="AH216" s="269"/>
      <c r="AI216" s="269"/>
      <c r="AJ216" s="269"/>
      <c r="AK216" s="269"/>
      <c r="AL216" s="269"/>
      <c r="AM216" s="269"/>
    </row>
    <row r="217" spans="9:39" ht="15.6" x14ac:dyDescent="0.3">
      <c r="I217" s="277"/>
      <c r="J217" s="278"/>
      <c r="K217" s="277"/>
      <c r="L217" s="248"/>
      <c r="M217" s="277"/>
      <c r="N217" s="85" t="str">
        <f>IF(ISBLANK(M217),"",IF(M217=Lookup!$B$74,"",Lookup!$C$74))</f>
        <v/>
      </c>
      <c r="O217" s="277"/>
      <c r="Q217" s="277"/>
      <c r="R217" s="278"/>
      <c r="S217" s="277"/>
      <c r="T217" s="248"/>
      <c r="U217" s="248"/>
      <c r="V217" s="277"/>
      <c r="W217" s="277"/>
      <c r="X217" s="277"/>
      <c r="Z217" s="276"/>
      <c r="AA217" s="276"/>
      <c r="AB217" s="276"/>
      <c r="AC217" s="276"/>
      <c r="AD217" s="276"/>
      <c r="AE217" s="266">
        <f t="shared" si="3"/>
        <v>0</v>
      </c>
      <c r="AG217" s="269"/>
      <c r="AH217" s="269"/>
      <c r="AI217" s="269"/>
      <c r="AJ217" s="269"/>
      <c r="AK217" s="269"/>
      <c r="AL217" s="269"/>
      <c r="AM217" s="269"/>
    </row>
    <row r="218" spans="9:39" ht="15.6" x14ac:dyDescent="0.3">
      <c r="I218" s="277"/>
      <c r="J218" s="278"/>
      <c r="K218" s="277"/>
      <c r="L218" s="248"/>
      <c r="M218" s="277"/>
      <c r="N218" s="85" t="str">
        <f>IF(ISBLANK(M218),"",IF(M218=Lookup!$B$74,"",Lookup!$C$74))</f>
        <v/>
      </c>
      <c r="O218" s="277"/>
      <c r="Q218" s="277"/>
      <c r="R218" s="278"/>
      <c r="S218" s="277"/>
      <c r="T218" s="248"/>
      <c r="U218" s="248"/>
      <c r="V218" s="277"/>
      <c r="W218" s="277"/>
      <c r="X218" s="277"/>
      <c r="Z218" s="276"/>
      <c r="AA218" s="276"/>
      <c r="AB218" s="276"/>
      <c r="AC218" s="276"/>
      <c r="AD218" s="276"/>
      <c r="AE218" s="266">
        <f t="shared" si="3"/>
        <v>0</v>
      </c>
      <c r="AG218" s="269"/>
      <c r="AH218" s="269"/>
      <c r="AI218" s="269"/>
      <c r="AJ218" s="269"/>
      <c r="AK218" s="269"/>
      <c r="AL218" s="269"/>
      <c r="AM218" s="269"/>
    </row>
    <row r="219" spans="9:39" ht="15.6" x14ac:dyDescent="0.3">
      <c r="I219" s="277"/>
      <c r="J219" s="278"/>
      <c r="K219" s="277"/>
      <c r="L219" s="248"/>
      <c r="M219" s="277"/>
      <c r="N219" s="85" t="str">
        <f>IF(ISBLANK(M219),"",IF(M219=Lookup!$B$74,"",Lookup!$C$74))</f>
        <v/>
      </c>
      <c r="O219" s="277"/>
      <c r="Q219" s="277"/>
      <c r="R219" s="278"/>
      <c r="S219" s="277"/>
      <c r="T219" s="248"/>
      <c r="U219" s="248"/>
      <c r="V219" s="277"/>
      <c r="W219" s="277"/>
      <c r="X219" s="277"/>
      <c r="Z219" s="276"/>
      <c r="AA219" s="276"/>
      <c r="AB219" s="276"/>
      <c r="AC219" s="276"/>
      <c r="AD219" s="276"/>
      <c r="AE219" s="266">
        <f t="shared" si="3"/>
        <v>0</v>
      </c>
      <c r="AG219" s="269"/>
      <c r="AH219" s="269"/>
      <c r="AI219" s="269"/>
      <c r="AJ219" s="269"/>
      <c r="AK219" s="269"/>
      <c r="AL219" s="269"/>
      <c r="AM219" s="269"/>
    </row>
    <row r="220" spans="9:39" ht="15.6" x14ac:dyDescent="0.3">
      <c r="I220" s="277"/>
      <c r="J220" s="278"/>
      <c r="K220" s="277"/>
      <c r="L220" s="248"/>
      <c r="M220" s="277"/>
      <c r="N220" s="85" t="str">
        <f>IF(ISBLANK(M220),"",IF(M220=Lookup!$B$74,"",Lookup!$C$74))</f>
        <v/>
      </c>
      <c r="O220" s="277"/>
      <c r="Q220" s="277"/>
      <c r="R220" s="278"/>
      <c r="S220" s="277"/>
      <c r="T220" s="248"/>
      <c r="U220" s="248"/>
      <c r="V220" s="277"/>
      <c r="W220" s="277"/>
      <c r="X220" s="277"/>
      <c r="Z220" s="276"/>
      <c r="AA220" s="276"/>
      <c r="AB220" s="276"/>
      <c r="AC220" s="276"/>
      <c r="AD220" s="276"/>
      <c r="AE220" s="266">
        <f t="shared" si="3"/>
        <v>0</v>
      </c>
      <c r="AG220" s="269"/>
      <c r="AH220" s="269"/>
      <c r="AI220" s="269"/>
      <c r="AJ220" s="269"/>
      <c r="AK220" s="269"/>
      <c r="AL220" s="269"/>
      <c r="AM220" s="269"/>
    </row>
    <row r="221" spans="9:39" ht="15.6" x14ac:dyDescent="0.3">
      <c r="I221" s="277"/>
      <c r="J221" s="278"/>
      <c r="K221" s="277"/>
      <c r="L221" s="248"/>
      <c r="M221" s="277"/>
      <c r="N221" s="85" t="str">
        <f>IF(ISBLANK(M221),"",IF(M221=Lookup!$B$74,"",Lookup!$C$74))</f>
        <v/>
      </c>
      <c r="O221" s="277"/>
      <c r="Q221" s="277"/>
      <c r="R221" s="278"/>
      <c r="S221" s="277"/>
      <c r="T221" s="248"/>
      <c r="U221" s="248"/>
      <c r="V221" s="277"/>
      <c r="W221" s="277"/>
      <c r="X221" s="277"/>
      <c r="Z221" s="276"/>
      <c r="AA221" s="276"/>
      <c r="AB221" s="276"/>
      <c r="AC221" s="276"/>
      <c r="AD221" s="276"/>
      <c r="AE221" s="266">
        <f t="shared" si="3"/>
        <v>0</v>
      </c>
      <c r="AG221" s="269"/>
      <c r="AH221" s="269"/>
      <c r="AI221" s="269"/>
      <c r="AJ221" s="269"/>
      <c r="AK221" s="269"/>
      <c r="AL221" s="269"/>
      <c r="AM221" s="269"/>
    </row>
    <row r="222" spans="9:39" ht="15.6" x14ac:dyDescent="0.3">
      <c r="I222" s="277"/>
      <c r="J222" s="278"/>
      <c r="K222" s="277"/>
      <c r="L222" s="248"/>
      <c r="M222" s="277"/>
      <c r="N222" s="85" t="str">
        <f>IF(ISBLANK(M222),"",IF(M222=Lookup!$B$74,"",Lookup!$C$74))</f>
        <v/>
      </c>
      <c r="O222" s="277"/>
      <c r="Q222" s="277"/>
      <c r="R222" s="278"/>
      <c r="S222" s="277"/>
      <c r="T222" s="248"/>
      <c r="U222" s="248"/>
      <c r="V222" s="277"/>
      <c r="W222" s="277"/>
      <c r="X222" s="277"/>
      <c r="Z222" s="276"/>
      <c r="AA222" s="276"/>
      <c r="AB222" s="276"/>
      <c r="AC222" s="276"/>
      <c r="AD222" s="276"/>
      <c r="AE222" s="266">
        <f t="shared" si="3"/>
        <v>0</v>
      </c>
      <c r="AG222" s="269"/>
      <c r="AH222" s="269"/>
      <c r="AI222" s="269"/>
      <c r="AJ222" s="269"/>
      <c r="AK222" s="269"/>
      <c r="AL222" s="269"/>
      <c r="AM222" s="269"/>
    </row>
    <row r="223" spans="9:39" ht="15.6" x14ac:dyDescent="0.3">
      <c r="I223" s="277"/>
      <c r="J223" s="278"/>
      <c r="K223" s="277"/>
      <c r="L223" s="248"/>
      <c r="M223" s="277"/>
      <c r="N223" s="85" t="str">
        <f>IF(ISBLANK(M223),"",IF(M223=Lookup!$B$74,"",Lookup!$C$74))</f>
        <v/>
      </c>
      <c r="O223" s="277"/>
      <c r="Q223" s="277"/>
      <c r="R223" s="278"/>
      <c r="S223" s="277"/>
      <c r="T223" s="248"/>
      <c r="U223" s="248"/>
      <c r="V223" s="277"/>
      <c r="W223" s="277"/>
      <c r="X223" s="277"/>
      <c r="Z223" s="276"/>
      <c r="AA223" s="276"/>
      <c r="AB223" s="276"/>
      <c r="AC223" s="276"/>
      <c r="AD223" s="276"/>
      <c r="AE223" s="266">
        <f t="shared" si="3"/>
        <v>0</v>
      </c>
      <c r="AG223" s="269"/>
      <c r="AH223" s="269"/>
      <c r="AI223" s="269"/>
      <c r="AJ223" s="269"/>
      <c r="AK223" s="269"/>
      <c r="AL223" s="269"/>
      <c r="AM223" s="269"/>
    </row>
    <row r="224" spans="9:39" ht="15.6" x14ac:dyDescent="0.3">
      <c r="I224" s="277"/>
      <c r="J224" s="278"/>
      <c r="K224" s="277"/>
      <c r="L224" s="248"/>
      <c r="M224" s="277"/>
      <c r="N224" s="85" t="str">
        <f>IF(ISBLANK(M224),"",IF(M224=Lookup!$B$74,"",Lookup!$C$74))</f>
        <v/>
      </c>
      <c r="O224" s="277"/>
      <c r="Q224" s="277"/>
      <c r="R224" s="278"/>
      <c r="S224" s="277"/>
      <c r="T224" s="248"/>
      <c r="U224" s="248"/>
      <c r="V224" s="277"/>
      <c r="W224" s="277"/>
      <c r="X224" s="277"/>
      <c r="Z224" s="276"/>
      <c r="AA224" s="276"/>
      <c r="AB224" s="276"/>
      <c r="AC224" s="276"/>
      <c r="AD224" s="276"/>
      <c r="AE224" s="266">
        <f t="shared" si="3"/>
        <v>0</v>
      </c>
      <c r="AG224" s="269"/>
      <c r="AH224" s="269"/>
      <c r="AI224" s="269"/>
      <c r="AJ224" s="269"/>
      <c r="AK224" s="269"/>
      <c r="AL224" s="269"/>
      <c r="AM224" s="269"/>
    </row>
    <row r="225" spans="9:39" ht="15.6" x14ac:dyDescent="0.3">
      <c r="I225" s="277"/>
      <c r="J225" s="278"/>
      <c r="K225" s="277"/>
      <c r="L225" s="248"/>
      <c r="M225" s="277"/>
      <c r="N225" s="85" t="str">
        <f>IF(ISBLANK(M225),"",IF(M225=Lookup!$B$74,"",Lookup!$C$74))</f>
        <v/>
      </c>
      <c r="O225" s="277"/>
      <c r="Q225" s="277"/>
      <c r="R225" s="278"/>
      <c r="S225" s="277"/>
      <c r="T225" s="248"/>
      <c r="U225" s="248"/>
      <c r="V225" s="277"/>
      <c r="W225" s="277"/>
      <c r="X225" s="277"/>
      <c r="Z225" s="276"/>
      <c r="AA225" s="276"/>
      <c r="AB225" s="276"/>
      <c r="AC225" s="276"/>
      <c r="AD225" s="276"/>
      <c r="AE225" s="266">
        <f t="shared" si="3"/>
        <v>0</v>
      </c>
      <c r="AG225" s="269"/>
      <c r="AH225" s="269"/>
      <c r="AI225" s="269"/>
      <c r="AJ225" s="269"/>
      <c r="AK225" s="269"/>
      <c r="AL225" s="269"/>
      <c r="AM225" s="269"/>
    </row>
    <row r="226" spans="9:39" ht="15.6" x14ac:dyDescent="0.3">
      <c r="I226" s="277"/>
      <c r="J226" s="278"/>
      <c r="K226" s="277"/>
      <c r="L226" s="248"/>
      <c r="M226" s="277"/>
      <c r="N226" s="85" t="str">
        <f>IF(ISBLANK(M226),"",IF(M226=Lookup!$B$74,"",Lookup!$C$74))</f>
        <v/>
      </c>
      <c r="O226" s="277"/>
      <c r="Q226" s="277"/>
      <c r="R226" s="278"/>
      <c r="S226" s="277"/>
      <c r="T226" s="248"/>
      <c r="U226" s="248"/>
      <c r="V226" s="277"/>
      <c r="W226" s="277"/>
      <c r="X226" s="277"/>
      <c r="Z226" s="276"/>
      <c r="AA226" s="276"/>
      <c r="AB226" s="276"/>
      <c r="AC226" s="276"/>
      <c r="AD226" s="276"/>
      <c r="AE226" s="266">
        <f t="shared" si="3"/>
        <v>0</v>
      </c>
      <c r="AG226" s="269"/>
      <c r="AH226" s="269"/>
      <c r="AI226" s="269"/>
      <c r="AJ226" s="269"/>
      <c r="AK226" s="269"/>
      <c r="AL226" s="269"/>
      <c r="AM226" s="269"/>
    </row>
    <row r="227" spans="9:39" ht="15.6" x14ac:dyDescent="0.3">
      <c r="I227" s="277"/>
      <c r="J227" s="278"/>
      <c r="K227" s="277"/>
      <c r="L227" s="248"/>
      <c r="M227" s="277"/>
      <c r="N227" s="85" t="str">
        <f>IF(ISBLANK(M227),"",IF(M227=Lookup!$B$74,"",Lookup!$C$74))</f>
        <v/>
      </c>
      <c r="O227" s="277"/>
      <c r="Q227" s="277"/>
      <c r="R227" s="278"/>
      <c r="S227" s="277"/>
      <c r="T227" s="248"/>
      <c r="U227" s="248"/>
      <c r="V227" s="277"/>
      <c r="W227" s="277"/>
      <c r="X227" s="277"/>
      <c r="Z227" s="276"/>
      <c r="AA227" s="276"/>
      <c r="AB227" s="276"/>
      <c r="AC227" s="276"/>
      <c r="AD227" s="276"/>
      <c r="AE227" s="266">
        <f t="shared" si="3"/>
        <v>0</v>
      </c>
      <c r="AG227" s="269"/>
      <c r="AH227" s="269"/>
      <c r="AI227" s="269"/>
      <c r="AJ227" s="269"/>
      <c r="AK227" s="269"/>
      <c r="AL227" s="269"/>
      <c r="AM227" s="269"/>
    </row>
    <row r="228" spans="9:39" ht="15.6" x14ac:dyDescent="0.3">
      <c r="I228" s="277"/>
      <c r="J228" s="278"/>
      <c r="K228" s="277"/>
      <c r="L228" s="248"/>
      <c r="M228" s="277"/>
      <c r="N228" s="85" t="str">
        <f>IF(ISBLANK(M228),"",IF(M228=Lookup!$B$74,"",Lookup!$C$74))</f>
        <v/>
      </c>
      <c r="O228" s="277"/>
      <c r="Q228" s="277"/>
      <c r="R228" s="278"/>
      <c r="S228" s="277"/>
      <c r="T228" s="248"/>
      <c r="U228" s="248"/>
      <c r="V228" s="277"/>
      <c r="W228" s="277"/>
      <c r="X228" s="277"/>
      <c r="Z228" s="276"/>
      <c r="AA228" s="276"/>
      <c r="AB228" s="276"/>
      <c r="AC228" s="276"/>
      <c r="AD228" s="276"/>
      <c r="AE228" s="266">
        <f t="shared" si="3"/>
        <v>0</v>
      </c>
      <c r="AG228" s="269"/>
      <c r="AH228" s="269"/>
      <c r="AI228" s="269"/>
      <c r="AJ228" s="269"/>
      <c r="AK228" s="269"/>
      <c r="AL228" s="269"/>
      <c r="AM228" s="269"/>
    </row>
    <row r="229" spans="9:39" ht="15.6" x14ac:dyDescent="0.3">
      <c r="I229" s="277"/>
      <c r="J229" s="278"/>
      <c r="K229" s="277"/>
      <c r="L229" s="248"/>
      <c r="M229" s="277"/>
      <c r="N229" s="85" t="str">
        <f>IF(ISBLANK(M229),"",IF(M229=Lookup!$B$74,"",Lookup!$C$74))</f>
        <v/>
      </c>
      <c r="O229" s="277"/>
      <c r="Q229" s="277"/>
      <c r="R229" s="278"/>
      <c r="S229" s="277"/>
      <c r="T229" s="248"/>
      <c r="U229" s="248"/>
      <c r="V229" s="277"/>
      <c r="W229" s="277"/>
      <c r="X229" s="277"/>
      <c r="Z229" s="276"/>
      <c r="AA229" s="276"/>
      <c r="AB229" s="276"/>
      <c r="AC229" s="276"/>
      <c r="AD229" s="276"/>
      <c r="AE229" s="266">
        <f t="shared" si="3"/>
        <v>0</v>
      </c>
      <c r="AG229" s="269"/>
      <c r="AH229" s="269"/>
      <c r="AI229" s="269"/>
      <c r="AJ229" s="269"/>
      <c r="AK229" s="269"/>
      <c r="AL229" s="269"/>
      <c r="AM229" s="269"/>
    </row>
    <row r="230" spans="9:39" ht="15.6" x14ac:dyDescent="0.3">
      <c r="I230" s="277"/>
      <c r="J230" s="278"/>
      <c r="K230" s="277"/>
      <c r="L230" s="248"/>
      <c r="M230" s="277"/>
      <c r="N230" s="85" t="str">
        <f>IF(ISBLANK(M230),"",IF(M230=Lookup!$B$74,"",Lookup!$C$74))</f>
        <v/>
      </c>
      <c r="O230" s="277"/>
      <c r="Q230" s="277"/>
      <c r="R230" s="278"/>
      <c r="S230" s="277"/>
      <c r="T230" s="248"/>
      <c r="U230" s="248"/>
      <c r="V230" s="277"/>
      <c r="W230" s="277"/>
      <c r="X230" s="277"/>
      <c r="Z230" s="276"/>
      <c r="AA230" s="276"/>
      <c r="AB230" s="276"/>
      <c r="AC230" s="276"/>
      <c r="AD230" s="276"/>
      <c r="AE230" s="266">
        <f t="shared" si="3"/>
        <v>0</v>
      </c>
      <c r="AG230" s="269"/>
      <c r="AH230" s="269"/>
      <c r="AI230" s="269"/>
      <c r="AJ230" s="269"/>
      <c r="AK230" s="269"/>
      <c r="AL230" s="269"/>
      <c r="AM230" s="269"/>
    </row>
    <row r="231" spans="9:39" ht="15.6" x14ac:dyDescent="0.3">
      <c r="I231" s="277"/>
      <c r="J231" s="278"/>
      <c r="K231" s="277"/>
      <c r="L231" s="248"/>
      <c r="M231" s="277"/>
      <c r="N231" s="85" t="str">
        <f>IF(ISBLANK(M231),"",IF(M231=Lookup!$B$74,"",Lookup!$C$74))</f>
        <v/>
      </c>
      <c r="O231" s="277"/>
      <c r="Q231" s="277"/>
      <c r="R231" s="278"/>
      <c r="S231" s="277"/>
      <c r="T231" s="248"/>
      <c r="U231" s="248"/>
      <c r="V231" s="277"/>
      <c r="W231" s="277"/>
      <c r="X231" s="277"/>
      <c r="Z231" s="276"/>
      <c r="AA231" s="276"/>
      <c r="AB231" s="276"/>
      <c r="AC231" s="276"/>
      <c r="AD231" s="276"/>
      <c r="AE231" s="266">
        <f t="shared" si="3"/>
        <v>0</v>
      </c>
      <c r="AG231" s="269"/>
      <c r="AH231" s="269"/>
      <c r="AI231" s="269"/>
      <c r="AJ231" s="269"/>
      <c r="AK231" s="269"/>
      <c r="AL231" s="269"/>
      <c r="AM231" s="269"/>
    </row>
    <row r="232" spans="9:39" ht="15.6" x14ac:dyDescent="0.3">
      <c r="I232" s="277"/>
      <c r="J232" s="278"/>
      <c r="K232" s="277"/>
      <c r="L232" s="248"/>
      <c r="M232" s="277"/>
      <c r="N232" s="85" t="str">
        <f>IF(ISBLANK(M232),"",IF(M232=Lookup!$B$74,"",Lookup!$C$74))</f>
        <v/>
      </c>
      <c r="O232" s="277"/>
      <c r="Q232" s="277"/>
      <c r="R232" s="278"/>
      <c r="S232" s="277"/>
      <c r="T232" s="248"/>
      <c r="U232" s="248"/>
      <c r="V232" s="277"/>
      <c r="W232" s="277"/>
      <c r="X232" s="277"/>
      <c r="Z232" s="276"/>
      <c r="AA232" s="276"/>
      <c r="AB232" s="276"/>
      <c r="AC232" s="276"/>
      <c r="AD232" s="276"/>
      <c r="AE232" s="266">
        <f t="shared" si="3"/>
        <v>0</v>
      </c>
      <c r="AG232" s="269"/>
      <c r="AH232" s="269"/>
      <c r="AI232" s="269"/>
      <c r="AJ232" s="269"/>
      <c r="AK232" s="269"/>
      <c r="AL232" s="269"/>
      <c r="AM232" s="269"/>
    </row>
    <row r="233" spans="9:39" ht="15.6" x14ac:dyDescent="0.3">
      <c r="I233" s="277"/>
      <c r="J233" s="278"/>
      <c r="K233" s="277"/>
      <c r="L233" s="248"/>
      <c r="M233" s="277"/>
      <c r="N233" s="85" t="str">
        <f>IF(ISBLANK(M233),"",IF(M233=Lookup!$B$74,"",Lookup!$C$74))</f>
        <v/>
      </c>
      <c r="O233" s="277"/>
      <c r="Q233" s="277"/>
      <c r="R233" s="278"/>
      <c r="S233" s="277"/>
      <c r="T233" s="248"/>
      <c r="U233" s="248"/>
      <c r="V233" s="277"/>
      <c r="W233" s="277"/>
      <c r="X233" s="277"/>
      <c r="Z233" s="276"/>
      <c r="AA233" s="276"/>
      <c r="AB233" s="276"/>
      <c r="AC233" s="276"/>
      <c r="AD233" s="276"/>
      <c r="AE233" s="266">
        <f t="shared" si="3"/>
        <v>0</v>
      </c>
      <c r="AG233" s="269"/>
      <c r="AH233" s="269"/>
      <c r="AI233" s="269"/>
      <c r="AJ233" s="269"/>
      <c r="AK233" s="269"/>
      <c r="AL233" s="269"/>
      <c r="AM233" s="269"/>
    </row>
    <row r="234" spans="9:39" ht="15.6" x14ac:dyDescent="0.3">
      <c r="I234" s="277"/>
      <c r="J234" s="278"/>
      <c r="K234" s="277"/>
      <c r="L234" s="248"/>
      <c r="M234" s="277"/>
      <c r="N234" s="85" t="str">
        <f>IF(ISBLANK(M234),"",IF(M234=Lookup!$B$74,"",Lookup!$C$74))</f>
        <v/>
      </c>
      <c r="O234" s="277"/>
      <c r="Q234" s="277"/>
      <c r="R234" s="278"/>
      <c r="S234" s="277"/>
      <c r="T234" s="248"/>
      <c r="U234" s="248"/>
      <c r="V234" s="277"/>
      <c r="W234" s="277"/>
      <c r="X234" s="277"/>
      <c r="Z234" s="276"/>
      <c r="AA234" s="276"/>
      <c r="AB234" s="276"/>
      <c r="AC234" s="276"/>
      <c r="AD234" s="276"/>
      <c r="AE234" s="266">
        <f t="shared" si="3"/>
        <v>0</v>
      </c>
      <c r="AG234" s="269"/>
      <c r="AH234" s="269"/>
      <c r="AI234" s="269"/>
      <c r="AJ234" s="269"/>
      <c r="AK234" s="269"/>
      <c r="AL234" s="269"/>
      <c r="AM234" s="269"/>
    </row>
    <row r="235" spans="9:39" ht="15.6" x14ac:dyDescent="0.3">
      <c r="I235" s="277"/>
      <c r="J235" s="278"/>
      <c r="K235" s="277"/>
      <c r="L235" s="248"/>
      <c r="M235" s="277"/>
      <c r="N235" s="85" t="str">
        <f>IF(ISBLANK(M235),"",IF(M235=Lookup!$B$74,"",Lookup!$C$74))</f>
        <v/>
      </c>
      <c r="O235" s="277"/>
      <c r="Q235" s="277"/>
      <c r="R235" s="278"/>
      <c r="S235" s="277"/>
      <c r="T235" s="248"/>
      <c r="U235" s="248"/>
      <c r="V235" s="277"/>
      <c r="W235" s="277"/>
      <c r="X235" s="277"/>
      <c r="Z235" s="276"/>
      <c r="AA235" s="276"/>
      <c r="AB235" s="276"/>
      <c r="AC235" s="276"/>
      <c r="AD235" s="276"/>
      <c r="AE235" s="266">
        <f t="shared" si="3"/>
        <v>0</v>
      </c>
      <c r="AG235" s="269"/>
      <c r="AH235" s="269"/>
      <c r="AI235" s="269"/>
      <c r="AJ235" s="269"/>
      <c r="AK235" s="269"/>
      <c r="AL235" s="269"/>
      <c r="AM235" s="269"/>
    </row>
    <row r="236" spans="9:39" ht="15.6" x14ac:dyDescent="0.3">
      <c r="I236" s="277"/>
      <c r="J236" s="278"/>
      <c r="K236" s="277"/>
      <c r="L236" s="248"/>
      <c r="M236" s="277"/>
      <c r="N236" s="85" t="str">
        <f>IF(ISBLANK(M236),"",IF(M236=Lookup!$B$74,"",Lookup!$C$74))</f>
        <v/>
      </c>
      <c r="O236" s="277"/>
      <c r="Q236" s="277"/>
      <c r="R236" s="278"/>
      <c r="S236" s="277"/>
      <c r="T236" s="248"/>
      <c r="U236" s="248"/>
      <c r="V236" s="277"/>
      <c r="W236" s="277"/>
      <c r="X236" s="277"/>
      <c r="Z236" s="276"/>
      <c r="AA236" s="276"/>
      <c r="AB236" s="276"/>
      <c r="AC236" s="276"/>
      <c r="AD236" s="276"/>
      <c r="AE236" s="266">
        <f t="shared" si="3"/>
        <v>0</v>
      </c>
      <c r="AG236" s="269"/>
      <c r="AH236" s="269"/>
      <c r="AI236" s="269"/>
      <c r="AJ236" s="269"/>
      <c r="AK236" s="269"/>
      <c r="AL236" s="269"/>
      <c r="AM236" s="269"/>
    </row>
    <row r="237" spans="9:39" ht="15.6" x14ac:dyDescent="0.3">
      <c r="I237" s="277"/>
      <c r="J237" s="278"/>
      <c r="K237" s="277"/>
      <c r="L237" s="248"/>
      <c r="M237" s="277"/>
      <c r="N237" s="85" t="str">
        <f>IF(ISBLANK(M237),"",IF(M237=Lookup!$B$74,"",Lookup!$C$74))</f>
        <v/>
      </c>
      <c r="O237" s="277"/>
      <c r="Q237" s="277"/>
      <c r="R237" s="278"/>
      <c r="S237" s="277"/>
      <c r="T237" s="248"/>
      <c r="U237" s="248"/>
      <c r="V237" s="277"/>
      <c r="W237" s="277"/>
      <c r="X237" s="277"/>
      <c r="Z237" s="276"/>
      <c r="AA237" s="276"/>
      <c r="AB237" s="276"/>
      <c r="AC237" s="276"/>
      <c r="AD237" s="276"/>
      <c r="AE237" s="266">
        <f t="shared" si="3"/>
        <v>0</v>
      </c>
      <c r="AG237" s="269"/>
      <c r="AH237" s="269"/>
      <c r="AI237" s="269"/>
      <c r="AJ237" s="269"/>
      <c r="AK237" s="269"/>
      <c r="AL237" s="269"/>
      <c r="AM237" s="269"/>
    </row>
    <row r="238" spans="9:39" ht="15.6" x14ac:dyDescent="0.3">
      <c r="I238" s="277"/>
      <c r="J238" s="278"/>
      <c r="K238" s="277"/>
      <c r="L238" s="248"/>
      <c r="M238" s="277"/>
      <c r="N238" s="85" t="str">
        <f>IF(ISBLANK(M238),"",IF(M238=Lookup!$B$74,"",Lookup!$C$74))</f>
        <v/>
      </c>
      <c r="O238" s="277"/>
      <c r="Q238" s="277"/>
      <c r="R238" s="278"/>
      <c r="S238" s="277"/>
      <c r="T238" s="248"/>
      <c r="U238" s="248"/>
      <c r="V238" s="277"/>
      <c r="W238" s="277"/>
      <c r="X238" s="277"/>
      <c r="Z238" s="276"/>
      <c r="AA238" s="276"/>
      <c r="AB238" s="276"/>
      <c r="AC238" s="276"/>
      <c r="AD238" s="276"/>
      <c r="AE238" s="266">
        <f t="shared" si="3"/>
        <v>0</v>
      </c>
      <c r="AG238" s="269"/>
      <c r="AH238" s="269"/>
      <c r="AI238" s="269"/>
      <c r="AJ238" s="269"/>
      <c r="AK238" s="269"/>
      <c r="AL238" s="269"/>
      <c r="AM238" s="269"/>
    </row>
    <row r="239" spans="9:39" ht="15.6" x14ac:dyDescent="0.3">
      <c r="I239" s="277"/>
      <c r="J239" s="278"/>
      <c r="K239" s="277"/>
      <c r="L239" s="248"/>
      <c r="M239" s="277"/>
      <c r="N239" s="85" t="str">
        <f>IF(ISBLANK(M239),"",IF(M239=Lookup!$B$74,"",Lookup!$C$74))</f>
        <v/>
      </c>
      <c r="O239" s="277"/>
      <c r="Q239" s="277"/>
      <c r="R239" s="278"/>
      <c r="S239" s="277"/>
      <c r="T239" s="248"/>
      <c r="U239" s="248"/>
      <c r="V239" s="277"/>
      <c r="W239" s="277"/>
      <c r="X239" s="277"/>
      <c r="Z239" s="276"/>
      <c r="AA239" s="276"/>
      <c r="AB239" s="276"/>
      <c r="AC239" s="276"/>
      <c r="AD239" s="276"/>
      <c r="AE239" s="266">
        <f t="shared" si="3"/>
        <v>0</v>
      </c>
      <c r="AG239" s="269"/>
      <c r="AH239" s="269"/>
      <c r="AI239" s="269"/>
      <c r="AJ239" s="269"/>
      <c r="AK239" s="269"/>
      <c r="AL239" s="269"/>
      <c r="AM239" s="269"/>
    </row>
    <row r="240" spans="9:39" ht="15.6" x14ac:dyDescent="0.3">
      <c r="I240" s="277"/>
      <c r="J240" s="278"/>
      <c r="K240" s="277"/>
      <c r="L240" s="248"/>
      <c r="M240" s="277"/>
      <c r="N240" s="85" t="str">
        <f>IF(ISBLANK(M240),"",IF(M240=Lookup!$B$74,"",Lookup!$C$74))</f>
        <v/>
      </c>
      <c r="O240" s="277"/>
      <c r="Q240" s="277"/>
      <c r="R240" s="278"/>
      <c r="S240" s="277"/>
      <c r="T240" s="248"/>
      <c r="U240" s="248"/>
      <c r="V240" s="277"/>
      <c r="W240" s="277"/>
      <c r="X240" s="277"/>
      <c r="Z240" s="276"/>
      <c r="AA240" s="276"/>
      <c r="AB240" s="276"/>
      <c r="AC240" s="276"/>
      <c r="AD240" s="276"/>
      <c r="AE240" s="266">
        <f t="shared" si="3"/>
        <v>0</v>
      </c>
      <c r="AG240" s="269"/>
      <c r="AH240" s="269"/>
      <c r="AI240" s="269"/>
      <c r="AJ240" s="269"/>
      <c r="AK240" s="269"/>
      <c r="AL240" s="269"/>
      <c r="AM240" s="269"/>
    </row>
    <row r="241" spans="9:39" ht="15.6" x14ac:dyDescent="0.3">
      <c r="I241" s="277"/>
      <c r="J241" s="278"/>
      <c r="K241" s="277"/>
      <c r="L241" s="248"/>
      <c r="M241" s="277"/>
      <c r="N241" s="85" t="str">
        <f>IF(ISBLANK(M241),"",IF(M241=Lookup!$B$74,"",Lookup!$C$74))</f>
        <v/>
      </c>
      <c r="O241" s="277"/>
      <c r="Q241" s="277"/>
      <c r="R241" s="278"/>
      <c r="S241" s="277"/>
      <c r="T241" s="248"/>
      <c r="U241" s="248"/>
      <c r="V241" s="277"/>
      <c r="W241" s="277"/>
      <c r="X241" s="277"/>
      <c r="Z241" s="276"/>
      <c r="AA241" s="276"/>
      <c r="AB241" s="276"/>
      <c r="AC241" s="276"/>
      <c r="AD241" s="276"/>
      <c r="AE241" s="266">
        <f t="shared" si="3"/>
        <v>0</v>
      </c>
      <c r="AG241" s="269"/>
      <c r="AH241" s="269"/>
      <c r="AI241" s="269"/>
      <c r="AJ241" s="269"/>
      <c r="AK241" s="269"/>
      <c r="AL241" s="269"/>
      <c r="AM241" s="269"/>
    </row>
    <row r="242" spans="9:39" ht="15.6" x14ac:dyDescent="0.3">
      <c r="I242" s="277"/>
      <c r="J242" s="278"/>
      <c r="K242" s="277"/>
      <c r="L242" s="248"/>
      <c r="M242" s="277"/>
      <c r="N242" s="85" t="str">
        <f>IF(ISBLANK(M242),"",IF(M242=Lookup!$B$74,"",Lookup!$C$74))</f>
        <v/>
      </c>
      <c r="O242" s="277"/>
      <c r="Q242" s="277"/>
      <c r="R242" s="278"/>
      <c r="S242" s="277"/>
      <c r="T242" s="248"/>
      <c r="U242" s="248"/>
      <c r="V242" s="277"/>
      <c r="W242" s="277"/>
      <c r="X242" s="277"/>
      <c r="Z242" s="276"/>
      <c r="AA242" s="276"/>
      <c r="AB242" s="276"/>
      <c r="AC242" s="276"/>
      <c r="AD242" s="276"/>
      <c r="AE242" s="266">
        <f t="shared" si="3"/>
        <v>0</v>
      </c>
      <c r="AG242" s="269"/>
      <c r="AH242" s="269"/>
      <c r="AI242" s="269"/>
      <c r="AJ242" s="269"/>
      <c r="AK242" s="269"/>
      <c r="AL242" s="269"/>
      <c r="AM242" s="269"/>
    </row>
    <row r="243" spans="9:39" ht="15.6" x14ac:dyDescent="0.3">
      <c r="I243" s="277"/>
      <c r="J243" s="278"/>
      <c r="K243" s="277"/>
      <c r="L243" s="248"/>
      <c r="M243" s="277"/>
      <c r="N243" s="85" t="str">
        <f>IF(ISBLANK(M243),"",IF(M243=Lookup!$B$74,"",Lookup!$C$74))</f>
        <v/>
      </c>
      <c r="O243" s="277"/>
      <c r="Q243" s="277"/>
      <c r="R243" s="278"/>
      <c r="S243" s="277"/>
      <c r="T243" s="248"/>
      <c r="U243" s="248"/>
      <c r="V243" s="277"/>
      <c r="W243" s="277"/>
      <c r="X243" s="277"/>
      <c r="Z243" s="276"/>
      <c r="AA243" s="276"/>
      <c r="AB243" s="276"/>
      <c r="AC243" s="276"/>
      <c r="AD243" s="276"/>
      <c r="AE243" s="266">
        <f t="shared" si="3"/>
        <v>0</v>
      </c>
      <c r="AG243" s="269"/>
      <c r="AH243" s="269"/>
      <c r="AI243" s="269"/>
      <c r="AJ243" s="269"/>
      <c r="AK243" s="269"/>
      <c r="AL243" s="269"/>
      <c r="AM243" s="269"/>
    </row>
    <row r="244" spans="9:39" ht="15.6" x14ac:dyDescent="0.3">
      <c r="I244" s="277"/>
      <c r="J244" s="278"/>
      <c r="K244" s="277"/>
      <c r="L244" s="248"/>
      <c r="M244" s="277"/>
      <c r="N244" s="85" t="str">
        <f>IF(ISBLANK(M244),"",IF(M244=Lookup!$B$74,"",Lookup!$C$74))</f>
        <v/>
      </c>
      <c r="O244" s="277"/>
      <c r="Q244" s="277"/>
      <c r="R244" s="278"/>
      <c r="S244" s="277"/>
      <c r="T244" s="248"/>
      <c r="U244" s="248"/>
      <c r="V244" s="277"/>
      <c r="W244" s="277"/>
      <c r="X244" s="277"/>
      <c r="Z244" s="276"/>
      <c r="AA244" s="276"/>
      <c r="AB244" s="276"/>
      <c r="AC244" s="276"/>
      <c r="AD244" s="276"/>
      <c r="AE244" s="266">
        <f t="shared" si="3"/>
        <v>0</v>
      </c>
      <c r="AG244" s="269"/>
      <c r="AH244" s="269"/>
      <c r="AI244" s="269"/>
      <c r="AJ244" s="269"/>
      <c r="AK244" s="269"/>
      <c r="AL244" s="269"/>
      <c r="AM244" s="269"/>
    </row>
    <row r="245" spans="9:39" ht="15.6" x14ac:dyDescent="0.3">
      <c r="I245" s="277"/>
      <c r="J245" s="278"/>
      <c r="K245" s="277"/>
      <c r="L245" s="248"/>
      <c r="M245" s="277"/>
      <c r="N245" s="85" t="str">
        <f>IF(ISBLANK(M245),"",IF(M245=Lookup!$B$74,"",Lookup!$C$74))</f>
        <v/>
      </c>
      <c r="O245" s="277"/>
      <c r="Q245" s="277"/>
      <c r="R245" s="278"/>
      <c r="S245" s="277"/>
      <c r="T245" s="248"/>
      <c r="U245" s="248"/>
      <c r="V245" s="277"/>
      <c r="W245" s="277"/>
      <c r="X245" s="277"/>
      <c r="Z245" s="276"/>
      <c r="AA245" s="276"/>
      <c r="AB245" s="276"/>
      <c r="AC245" s="276"/>
      <c r="AD245" s="276"/>
      <c r="AE245" s="266">
        <f t="shared" si="3"/>
        <v>0</v>
      </c>
      <c r="AG245" s="269"/>
      <c r="AH245" s="269"/>
      <c r="AI245" s="269"/>
      <c r="AJ245" s="269"/>
      <c r="AK245" s="269"/>
      <c r="AL245" s="269"/>
      <c r="AM245" s="269"/>
    </row>
    <row r="246" spans="9:39" ht="15.6" x14ac:dyDescent="0.3">
      <c r="I246" s="277"/>
      <c r="J246" s="278"/>
      <c r="K246" s="277"/>
      <c r="L246" s="248"/>
      <c r="M246" s="277"/>
      <c r="N246" s="85" t="str">
        <f>IF(ISBLANK(M246),"",IF(M246=Lookup!$B$74,"",Lookup!$C$74))</f>
        <v/>
      </c>
      <c r="O246" s="277"/>
      <c r="Q246" s="277"/>
      <c r="R246" s="278"/>
      <c r="S246" s="277"/>
      <c r="T246" s="248"/>
      <c r="U246" s="248"/>
      <c r="V246" s="277"/>
      <c r="W246" s="277"/>
      <c r="X246" s="277"/>
      <c r="Z246" s="276"/>
      <c r="AA246" s="276"/>
      <c r="AB246" s="276"/>
      <c r="AC246" s="276"/>
      <c r="AD246" s="276"/>
      <c r="AE246" s="266">
        <f t="shared" si="3"/>
        <v>0</v>
      </c>
      <c r="AG246" s="269"/>
      <c r="AH246" s="269"/>
      <c r="AI246" s="269"/>
      <c r="AJ246" s="269"/>
      <c r="AK246" s="269"/>
      <c r="AL246" s="269"/>
      <c r="AM246" s="269"/>
    </row>
    <row r="247" spans="9:39" ht="15.6" x14ac:dyDescent="0.3">
      <c r="I247" s="277"/>
      <c r="J247" s="278"/>
      <c r="K247" s="277"/>
      <c r="L247" s="248"/>
      <c r="M247" s="277"/>
      <c r="N247" s="85" t="str">
        <f>IF(ISBLANK(M247),"",IF(M247=Lookup!$B$74,"",Lookup!$C$74))</f>
        <v/>
      </c>
      <c r="O247" s="277"/>
      <c r="Q247" s="277"/>
      <c r="R247" s="278"/>
      <c r="S247" s="277"/>
      <c r="T247" s="248"/>
      <c r="U247" s="248"/>
      <c r="V247" s="277"/>
      <c r="W247" s="277"/>
      <c r="X247" s="277"/>
      <c r="Z247" s="276"/>
      <c r="AA247" s="276"/>
      <c r="AB247" s="276"/>
      <c r="AC247" s="276"/>
      <c r="AD247" s="276"/>
      <c r="AE247" s="266">
        <f t="shared" si="3"/>
        <v>0</v>
      </c>
      <c r="AG247" s="269"/>
      <c r="AH247" s="269"/>
      <c r="AI247" s="269"/>
      <c r="AJ247" s="269"/>
      <c r="AK247" s="269"/>
      <c r="AL247" s="269"/>
      <c r="AM247" s="269"/>
    </row>
    <row r="248" spans="9:39" ht="15.6" x14ac:dyDescent="0.3">
      <c r="I248" s="277"/>
      <c r="J248" s="278"/>
      <c r="K248" s="277"/>
      <c r="L248" s="248"/>
      <c r="M248" s="277"/>
      <c r="N248" s="85" t="str">
        <f>IF(ISBLANK(M248),"",IF(M248=Lookup!$B$74,"",Lookup!$C$74))</f>
        <v/>
      </c>
      <c r="O248" s="277"/>
      <c r="Q248" s="277"/>
      <c r="R248" s="278"/>
      <c r="S248" s="277"/>
      <c r="T248" s="248"/>
      <c r="U248" s="248"/>
      <c r="V248" s="277"/>
      <c r="W248" s="277"/>
      <c r="X248" s="277"/>
      <c r="Z248" s="276"/>
      <c r="AA248" s="276"/>
      <c r="AB248" s="276"/>
      <c r="AC248" s="276"/>
      <c r="AD248" s="276"/>
      <c r="AE248" s="266">
        <f t="shared" si="3"/>
        <v>0</v>
      </c>
      <c r="AG248" s="269"/>
      <c r="AH248" s="269"/>
      <c r="AI248" s="269"/>
      <c r="AJ248" s="269"/>
      <c r="AK248" s="269"/>
      <c r="AL248" s="269"/>
      <c r="AM248" s="269"/>
    </row>
    <row r="249" spans="9:39" ht="15.6" x14ac:dyDescent="0.3">
      <c r="I249" s="277"/>
      <c r="J249" s="278"/>
      <c r="K249" s="277"/>
      <c r="L249" s="248"/>
      <c r="M249" s="277"/>
      <c r="N249" s="85" t="str">
        <f>IF(ISBLANK(M249),"",IF(M249=Lookup!$B$74,"",Lookup!$C$74))</f>
        <v/>
      </c>
      <c r="O249" s="277"/>
      <c r="Q249" s="277"/>
      <c r="R249" s="278"/>
      <c r="S249" s="277"/>
      <c r="T249" s="248"/>
      <c r="U249" s="248"/>
      <c r="V249" s="277"/>
      <c r="W249" s="277"/>
      <c r="X249" s="277"/>
      <c r="Z249" s="276"/>
      <c r="AA249" s="276"/>
      <c r="AB249" s="276"/>
      <c r="AC249" s="276"/>
      <c r="AD249" s="276"/>
      <c r="AE249" s="266">
        <f t="shared" si="3"/>
        <v>0</v>
      </c>
      <c r="AG249" s="269"/>
      <c r="AH249" s="269"/>
      <c r="AI249" s="269"/>
      <c r="AJ249" s="269"/>
      <c r="AK249" s="269"/>
      <c r="AL249" s="269"/>
      <c r="AM249" s="269"/>
    </row>
    <row r="250" spans="9:39" ht="15.6" x14ac:dyDescent="0.3">
      <c r="I250" s="277"/>
      <c r="J250" s="278"/>
      <c r="K250" s="277"/>
      <c r="L250" s="248"/>
      <c r="M250" s="277"/>
      <c r="N250" s="85" t="str">
        <f>IF(ISBLANK(M250),"",IF(M250=Lookup!$B$74,"",Lookup!$C$74))</f>
        <v/>
      </c>
      <c r="O250" s="277"/>
      <c r="Q250" s="277"/>
      <c r="R250" s="278"/>
      <c r="S250" s="277"/>
      <c r="T250" s="248"/>
      <c r="U250" s="248"/>
      <c r="V250" s="277"/>
      <c r="W250" s="277"/>
      <c r="X250" s="277"/>
      <c r="Z250" s="276"/>
      <c r="AA250" s="276"/>
      <c r="AB250" s="276"/>
      <c r="AC250" s="276"/>
      <c r="AD250" s="276"/>
      <c r="AE250" s="266">
        <f t="shared" si="3"/>
        <v>0</v>
      </c>
      <c r="AG250" s="269"/>
      <c r="AH250" s="269"/>
      <c r="AI250" s="269"/>
      <c r="AJ250" s="269"/>
      <c r="AK250" s="269"/>
      <c r="AL250" s="269"/>
      <c r="AM250" s="269"/>
    </row>
    <row r="251" spans="9:39" ht="15.6" x14ac:dyDescent="0.3">
      <c r="I251" s="277"/>
      <c r="J251" s="278"/>
      <c r="K251" s="277"/>
      <c r="L251" s="248"/>
      <c r="M251" s="277"/>
      <c r="N251" s="85" t="str">
        <f>IF(ISBLANK(M251),"",IF(M251=Lookup!$B$74,"",Lookup!$C$74))</f>
        <v/>
      </c>
      <c r="O251" s="277"/>
      <c r="Q251" s="277"/>
      <c r="R251" s="278"/>
      <c r="S251" s="277"/>
      <c r="T251" s="248"/>
      <c r="U251" s="248"/>
      <c r="V251" s="277"/>
      <c r="W251" s="277"/>
      <c r="X251" s="277"/>
      <c r="Z251" s="276"/>
      <c r="AA251" s="276"/>
      <c r="AB251" s="276"/>
      <c r="AC251" s="276"/>
      <c r="AD251" s="276"/>
      <c r="AE251" s="266">
        <f t="shared" si="3"/>
        <v>0</v>
      </c>
      <c r="AG251" s="269"/>
      <c r="AH251" s="269"/>
      <c r="AI251" s="269"/>
      <c r="AJ251" s="269"/>
      <c r="AK251" s="269"/>
      <c r="AL251" s="269"/>
      <c r="AM251" s="269"/>
    </row>
    <row r="252" spans="9:39" ht="15.6" x14ac:dyDescent="0.3">
      <c r="I252" s="277"/>
      <c r="J252" s="278"/>
      <c r="K252" s="277"/>
      <c r="L252" s="248"/>
      <c r="M252" s="277"/>
      <c r="N252" s="85" t="str">
        <f>IF(ISBLANK(M252),"",IF(M252=Lookup!$B$74,"",Lookup!$C$74))</f>
        <v/>
      </c>
      <c r="O252" s="277"/>
      <c r="Q252" s="277"/>
      <c r="R252" s="278"/>
      <c r="S252" s="277"/>
      <c r="T252" s="248"/>
      <c r="U252" s="248"/>
      <c r="V252" s="277"/>
      <c r="W252" s="277"/>
      <c r="X252" s="277"/>
      <c r="Z252" s="276"/>
      <c r="AA252" s="276"/>
      <c r="AB252" s="276"/>
      <c r="AC252" s="276"/>
      <c r="AD252" s="276"/>
      <c r="AE252" s="266">
        <f t="shared" si="3"/>
        <v>0</v>
      </c>
      <c r="AG252" s="269"/>
      <c r="AH252" s="269"/>
      <c r="AI252" s="269"/>
      <c r="AJ252" s="269"/>
      <c r="AK252" s="269"/>
      <c r="AL252" s="269"/>
      <c r="AM252" s="269"/>
    </row>
    <row r="253" spans="9:39" ht="15.6" x14ac:dyDescent="0.3">
      <c r="I253" s="277"/>
      <c r="J253" s="278"/>
      <c r="K253" s="277"/>
      <c r="L253" s="248"/>
      <c r="M253" s="277"/>
      <c r="N253" s="85" t="str">
        <f>IF(ISBLANK(M253),"",IF(M253=Lookup!$B$74,"",Lookup!$C$74))</f>
        <v/>
      </c>
      <c r="O253" s="277"/>
      <c r="Q253" s="277"/>
      <c r="R253" s="278"/>
      <c r="S253" s="277"/>
      <c r="T253" s="248"/>
      <c r="U253" s="248"/>
      <c r="V253" s="277"/>
      <c r="W253" s="277"/>
      <c r="X253" s="277"/>
      <c r="Z253" s="276"/>
      <c r="AA253" s="276"/>
      <c r="AB253" s="276"/>
      <c r="AC253" s="276"/>
      <c r="AD253" s="276"/>
      <c r="AE253" s="266">
        <f t="shared" si="3"/>
        <v>0</v>
      </c>
      <c r="AG253" s="269"/>
      <c r="AH253" s="269"/>
      <c r="AI253" s="269"/>
      <c r="AJ253" s="269"/>
      <c r="AK253" s="269"/>
      <c r="AL253" s="269"/>
      <c r="AM253" s="269"/>
    </row>
    <row r="254" spans="9:39" ht="15.6" x14ac:dyDescent="0.3">
      <c r="I254" s="277"/>
      <c r="J254" s="278"/>
      <c r="K254" s="277"/>
      <c r="L254" s="248"/>
      <c r="M254" s="277"/>
      <c r="N254" s="85" t="str">
        <f>IF(ISBLANK(M254),"",IF(M254=Lookup!$B$74,"",Lookup!$C$74))</f>
        <v/>
      </c>
      <c r="O254" s="277"/>
      <c r="Q254" s="277"/>
      <c r="R254" s="278"/>
      <c r="S254" s="277"/>
      <c r="T254" s="248"/>
      <c r="U254" s="248"/>
      <c r="V254" s="277"/>
      <c r="W254" s="277"/>
      <c r="X254" s="277"/>
      <c r="Z254" s="276"/>
      <c r="AA254" s="276"/>
      <c r="AB254" s="276"/>
      <c r="AC254" s="276"/>
      <c r="AD254" s="276"/>
      <c r="AE254" s="266">
        <f t="shared" si="3"/>
        <v>0</v>
      </c>
      <c r="AG254" s="269"/>
      <c r="AH254" s="269"/>
      <c r="AI254" s="269"/>
      <c r="AJ254" s="269"/>
      <c r="AK254" s="269"/>
      <c r="AL254" s="269"/>
      <c r="AM254" s="269"/>
    </row>
    <row r="255" spans="9:39" ht="15.6" x14ac:dyDescent="0.3">
      <c r="I255" s="277"/>
      <c r="J255" s="278"/>
      <c r="K255" s="277"/>
      <c r="L255" s="248"/>
      <c r="M255" s="277"/>
      <c r="N255" s="85" t="str">
        <f>IF(ISBLANK(M255),"",IF(M255=Lookup!$B$74,"",Lookup!$C$74))</f>
        <v/>
      </c>
      <c r="O255" s="277"/>
      <c r="Q255" s="277"/>
      <c r="R255" s="278"/>
      <c r="S255" s="277"/>
      <c r="T255" s="248"/>
      <c r="U255" s="248"/>
      <c r="V255" s="277"/>
      <c r="W255" s="277"/>
      <c r="X255" s="277"/>
      <c r="Z255" s="276"/>
      <c r="AA255" s="276"/>
      <c r="AB255" s="276"/>
      <c r="AC255" s="276"/>
      <c r="AD255" s="276"/>
      <c r="AE255" s="266">
        <f t="shared" si="3"/>
        <v>0</v>
      </c>
      <c r="AG255" s="269"/>
      <c r="AH255" s="269"/>
      <c r="AI255" s="269"/>
      <c r="AJ255" s="269"/>
      <c r="AK255" s="269"/>
      <c r="AL255" s="269"/>
      <c r="AM255" s="269"/>
    </row>
    <row r="256" spans="9:39" ht="15.6" x14ac:dyDescent="0.3">
      <c r="I256" s="277"/>
      <c r="J256" s="278"/>
      <c r="K256" s="277"/>
      <c r="L256" s="248"/>
      <c r="M256" s="277"/>
      <c r="N256" s="85" t="str">
        <f>IF(ISBLANK(M256),"",IF(M256=Lookup!$B$74,"",Lookup!$C$74))</f>
        <v/>
      </c>
      <c r="O256" s="277"/>
      <c r="Q256" s="277"/>
      <c r="R256" s="278"/>
      <c r="S256" s="277"/>
      <c r="T256" s="248"/>
      <c r="U256" s="248"/>
      <c r="V256" s="277"/>
      <c r="W256" s="277"/>
      <c r="X256" s="277"/>
      <c r="Z256" s="276"/>
      <c r="AA256" s="276"/>
      <c r="AB256" s="276"/>
      <c r="AC256" s="276"/>
      <c r="AD256" s="276"/>
      <c r="AE256" s="266">
        <f t="shared" si="3"/>
        <v>0</v>
      </c>
      <c r="AG256" s="269"/>
      <c r="AH256" s="269"/>
      <c r="AI256" s="269"/>
      <c r="AJ256" s="269"/>
      <c r="AK256" s="269"/>
      <c r="AL256" s="269"/>
      <c r="AM256" s="269"/>
    </row>
    <row r="257" spans="9:39" ht="15.6" x14ac:dyDescent="0.3">
      <c r="I257" s="277"/>
      <c r="J257" s="278"/>
      <c r="K257" s="277"/>
      <c r="L257" s="248"/>
      <c r="M257" s="277"/>
      <c r="N257" s="85" t="str">
        <f>IF(ISBLANK(M257),"",IF(M257=Lookup!$B$74,"",Lookup!$C$74))</f>
        <v/>
      </c>
      <c r="O257" s="277"/>
      <c r="Q257" s="277"/>
      <c r="R257" s="278"/>
      <c r="S257" s="277"/>
      <c r="T257" s="248"/>
      <c r="U257" s="248"/>
      <c r="V257" s="277"/>
      <c r="W257" s="277"/>
      <c r="X257" s="277"/>
      <c r="Z257" s="276"/>
      <c r="AA257" s="276"/>
      <c r="AB257" s="276"/>
      <c r="AC257" s="276"/>
      <c r="AD257" s="276"/>
      <c r="AE257" s="266">
        <f t="shared" si="3"/>
        <v>0</v>
      </c>
      <c r="AG257" s="269"/>
      <c r="AH257" s="269"/>
      <c r="AI257" s="269"/>
      <c r="AJ257" s="269"/>
      <c r="AK257" s="269"/>
      <c r="AL257" s="269"/>
      <c r="AM257" s="269"/>
    </row>
    <row r="258" spans="9:39" ht="15.6" x14ac:dyDescent="0.3">
      <c r="I258" s="277"/>
      <c r="J258" s="278"/>
      <c r="K258" s="277"/>
      <c r="L258" s="248"/>
      <c r="M258" s="277"/>
      <c r="N258" s="85" t="str">
        <f>IF(ISBLANK(M258),"",IF(M258=Lookup!$B$74,"",Lookup!$C$74))</f>
        <v/>
      </c>
      <c r="O258" s="277"/>
      <c r="Q258" s="277"/>
      <c r="R258" s="278"/>
      <c r="S258" s="277"/>
      <c r="T258" s="248"/>
      <c r="U258" s="248"/>
      <c r="V258" s="277"/>
      <c r="W258" s="277"/>
      <c r="X258" s="277"/>
      <c r="Z258" s="276"/>
      <c r="AA258" s="276"/>
      <c r="AB258" s="276"/>
      <c r="AC258" s="276"/>
      <c r="AD258" s="276"/>
      <c r="AE258" s="266">
        <f t="shared" si="3"/>
        <v>0</v>
      </c>
      <c r="AG258" s="269"/>
      <c r="AH258" s="269"/>
      <c r="AI258" s="269"/>
      <c r="AJ258" s="269"/>
      <c r="AK258" s="269"/>
      <c r="AL258" s="269"/>
      <c r="AM258" s="269"/>
    </row>
    <row r="259" spans="9:39" ht="15.6" x14ac:dyDescent="0.3">
      <c r="I259" s="277"/>
      <c r="J259" s="278"/>
      <c r="K259" s="277"/>
      <c r="L259" s="248"/>
      <c r="M259" s="277"/>
      <c r="N259" s="85" t="str">
        <f>IF(ISBLANK(M259),"",IF(M259=Lookup!$B$74,"",Lookup!$C$74))</f>
        <v/>
      </c>
      <c r="O259" s="277"/>
      <c r="Q259" s="277"/>
      <c r="R259" s="278"/>
      <c r="S259" s="277"/>
      <c r="T259" s="248"/>
      <c r="U259" s="248"/>
      <c r="V259" s="277"/>
      <c r="W259" s="277"/>
      <c r="X259" s="277"/>
      <c r="Z259" s="276"/>
      <c r="AA259" s="276"/>
      <c r="AB259" s="276"/>
      <c r="AC259" s="276"/>
      <c r="AD259" s="276"/>
      <c r="AE259" s="266">
        <f t="shared" si="3"/>
        <v>0</v>
      </c>
      <c r="AG259" s="269"/>
      <c r="AH259" s="269"/>
      <c r="AI259" s="269"/>
      <c r="AJ259" s="269"/>
      <c r="AK259" s="269"/>
      <c r="AL259" s="269"/>
      <c r="AM259" s="269"/>
    </row>
    <row r="260" spans="9:39" ht="15.6" x14ac:dyDescent="0.3">
      <c r="I260" s="277"/>
      <c r="J260" s="278"/>
      <c r="K260" s="277"/>
      <c r="L260" s="248"/>
      <c r="M260" s="277"/>
      <c r="N260" s="85" t="str">
        <f>IF(ISBLANK(M260),"",IF(M260=Lookup!$B$74,"",Lookup!$C$74))</f>
        <v/>
      </c>
      <c r="O260" s="277"/>
      <c r="Q260" s="277"/>
      <c r="R260" s="278"/>
      <c r="S260" s="277"/>
      <c r="T260" s="248"/>
      <c r="U260" s="248"/>
      <c r="V260" s="277"/>
      <c r="W260" s="277"/>
      <c r="X260" s="277"/>
      <c r="Z260" s="276"/>
      <c r="AA260" s="276"/>
      <c r="AB260" s="276"/>
      <c r="AC260" s="276"/>
      <c r="AD260" s="276"/>
      <c r="AE260" s="266">
        <f t="shared" si="3"/>
        <v>0</v>
      </c>
      <c r="AG260" s="269"/>
      <c r="AH260" s="269"/>
      <c r="AI260" s="269"/>
      <c r="AJ260" s="269"/>
      <c r="AK260" s="269"/>
      <c r="AL260" s="269"/>
      <c r="AM260" s="269"/>
    </row>
    <row r="261" spans="9:39" ht="15.6" x14ac:dyDescent="0.3">
      <c r="I261" s="277"/>
      <c r="J261" s="278"/>
      <c r="K261" s="277"/>
      <c r="L261" s="248"/>
      <c r="M261" s="277"/>
      <c r="N261" s="85" t="str">
        <f>IF(ISBLANK(M261),"",IF(M261=Lookup!$B$74,"",Lookup!$C$74))</f>
        <v/>
      </c>
      <c r="O261" s="277"/>
      <c r="Q261" s="277"/>
      <c r="R261" s="278"/>
      <c r="S261" s="277"/>
      <c r="T261" s="248"/>
      <c r="U261" s="248"/>
      <c r="V261" s="277"/>
      <c r="W261" s="277"/>
      <c r="X261" s="277"/>
      <c r="Z261" s="276"/>
      <c r="AA261" s="276"/>
      <c r="AB261" s="276"/>
      <c r="AC261" s="276"/>
      <c r="AD261" s="276"/>
      <c r="AE261" s="266">
        <f t="shared" si="3"/>
        <v>0</v>
      </c>
      <c r="AG261" s="269"/>
      <c r="AH261" s="269"/>
      <c r="AI261" s="269"/>
      <c r="AJ261" s="269"/>
      <c r="AK261" s="269"/>
      <c r="AL261" s="269"/>
      <c r="AM261" s="269"/>
    </row>
    <row r="262" spans="9:39" ht="15.6" x14ac:dyDescent="0.3">
      <c r="I262" s="277"/>
      <c r="J262" s="278"/>
      <c r="K262" s="277"/>
      <c r="L262" s="248"/>
      <c r="M262" s="277"/>
      <c r="N262" s="85" t="str">
        <f>IF(ISBLANK(M262),"",IF(M262=Lookup!$B$74,"",Lookup!$C$74))</f>
        <v/>
      </c>
      <c r="O262" s="277"/>
      <c r="Q262" s="277"/>
      <c r="R262" s="278"/>
      <c r="S262" s="277"/>
      <c r="T262" s="248"/>
      <c r="U262" s="248"/>
      <c r="V262" s="277"/>
      <c r="W262" s="277"/>
      <c r="X262" s="277"/>
      <c r="Z262" s="276"/>
      <c r="AA262" s="276"/>
      <c r="AB262" s="276"/>
      <c r="AC262" s="276"/>
      <c r="AD262" s="276"/>
      <c r="AE262" s="266">
        <f t="shared" si="3"/>
        <v>0</v>
      </c>
      <c r="AG262" s="269"/>
      <c r="AH262" s="269"/>
      <c r="AI262" s="269"/>
      <c r="AJ262" s="269"/>
      <c r="AK262" s="269"/>
      <c r="AL262" s="269"/>
      <c r="AM262" s="269"/>
    </row>
    <row r="263" spans="9:39" ht="15.6" x14ac:dyDescent="0.3">
      <c r="I263" s="277"/>
      <c r="J263" s="278"/>
      <c r="K263" s="277"/>
      <c r="L263" s="248"/>
      <c r="M263" s="277"/>
      <c r="N263" s="85" t="str">
        <f>IF(ISBLANK(M263),"",IF(M263=Lookup!$B$74,"",Lookup!$C$74))</f>
        <v/>
      </c>
      <c r="O263" s="277"/>
      <c r="Q263" s="277"/>
      <c r="R263" s="278"/>
      <c r="S263" s="277"/>
      <c r="T263" s="248"/>
      <c r="U263" s="248"/>
      <c r="V263" s="277"/>
      <c r="W263" s="277"/>
      <c r="X263" s="277"/>
      <c r="Z263" s="276"/>
      <c r="AA263" s="276"/>
      <c r="AB263" s="276"/>
      <c r="AC263" s="276"/>
      <c r="AD263" s="276"/>
      <c r="AE263" s="266">
        <f t="shared" si="3"/>
        <v>0</v>
      </c>
      <c r="AG263" s="269"/>
      <c r="AH263" s="269"/>
      <c r="AI263" s="269"/>
      <c r="AJ263" s="269"/>
      <c r="AK263" s="269"/>
      <c r="AL263" s="269"/>
      <c r="AM263" s="269"/>
    </row>
    <row r="264" spans="9:39" ht="15.6" x14ac:dyDescent="0.3">
      <c r="I264" s="277"/>
      <c r="J264" s="278"/>
      <c r="K264" s="277"/>
      <c r="L264" s="248"/>
      <c r="M264" s="277"/>
      <c r="N264" s="85" t="str">
        <f>IF(ISBLANK(M264),"",IF(M264=Lookup!$B$74,"",Lookup!$C$74))</f>
        <v/>
      </c>
      <c r="O264" s="277"/>
      <c r="Q264" s="277"/>
      <c r="R264" s="278"/>
      <c r="S264" s="277"/>
      <c r="T264" s="248"/>
      <c r="U264" s="248"/>
      <c r="V264" s="277"/>
      <c r="W264" s="277"/>
      <c r="X264" s="277"/>
      <c r="Z264" s="276"/>
      <c r="AA264" s="276"/>
      <c r="AB264" s="276"/>
      <c r="AC264" s="276"/>
      <c r="AD264" s="276"/>
      <c r="AE264" s="266">
        <f t="shared" si="3"/>
        <v>0</v>
      </c>
      <c r="AG264" s="269"/>
      <c r="AH264" s="269"/>
      <c r="AI264" s="269"/>
      <c r="AJ264" s="269"/>
      <c r="AK264" s="269"/>
      <c r="AL264" s="269"/>
      <c r="AM264" s="269"/>
    </row>
    <row r="265" spans="9:39" ht="15.6" x14ac:dyDescent="0.3">
      <c r="I265" s="277"/>
      <c r="J265" s="278"/>
      <c r="K265" s="277"/>
      <c r="L265" s="248"/>
      <c r="M265" s="277"/>
      <c r="N265" s="85" t="str">
        <f>IF(ISBLANK(M265),"",IF(M265=Lookup!$B$74,"",Lookup!$C$74))</f>
        <v/>
      </c>
      <c r="O265" s="277"/>
      <c r="Q265" s="277"/>
      <c r="R265" s="278"/>
      <c r="S265" s="277"/>
      <c r="T265" s="248"/>
      <c r="U265" s="248"/>
      <c r="V265" s="277"/>
      <c r="W265" s="277"/>
      <c r="X265" s="277"/>
      <c r="Z265" s="276"/>
      <c r="AA265" s="276"/>
      <c r="AB265" s="276"/>
      <c r="AC265" s="276"/>
      <c r="AD265" s="276"/>
      <c r="AE265" s="266">
        <f t="shared" ref="AE265:AE328" si="4">SUM(Z265:AD265)</f>
        <v>0</v>
      </c>
      <c r="AG265" s="269"/>
      <c r="AH265" s="269"/>
      <c r="AI265" s="269"/>
      <c r="AJ265" s="269"/>
      <c r="AK265" s="269"/>
      <c r="AL265" s="269"/>
      <c r="AM265" s="269"/>
    </row>
    <row r="266" spans="9:39" ht="15.6" x14ac:dyDescent="0.3">
      <c r="I266" s="277"/>
      <c r="J266" s="278"/>
      <c r="K266" s="277"/>
      <c r="L266" s="248"/>
      <c r="M266" s="277"/>
      <c r="N266" s="85" t="str">
        <f>IF(ISBLANK(M266),"",IF(M266=Lookup!$B$74,"",Lookup!$C$74))</f>
        <v/>
      </c>
      <c r="O266" s="277"/>
      <c r="Q266" s="277"/>
      <c r="R266" s="278"/>
      <c r="S266" s="277"/>
      <c r="T266" s="248"/>
      <c r="U266" s="248"/>
      <c r="V266" s="277"/>
      <c r="W266" s="277"/>
      <c r="X266" s="277"/>
      <c r="Z266" s="276"/>
      <c r="AA266" s="276"/>
      <c r="AB266" s="276"/>
      <c r="AC266" s="276"/>
      <c r="AD266" s="276"/>
      <c r="AE266" s="266">
        <f t="shared" si="4"/>
        <v>0</v>
      </c>
      <c r="AG266" s="269"/>
      <c r="AH266" s="269"/>
      <c r="AI266" s="269"/>
      <c r="AJ266" s="269"/>
      <c r="AK266" s="269"/>
      <c r="AL266" s="269"/>
      <c r="AM266" s="269"/>
    </row>
    <row r="267" spans="9:39" ht="15.6" x14ac:dyDescent="0.3">
      <c r="I267" s="277"/>
      <c r="J267" s="278"/>
      <c r="K267" s="277"/>
      <c r="L267" s="248"/>
      <c r="M267" s="277"/>
      <c r="N267" s="85" t="str">
        <f>IF(ISBLANK(M267),"",IF(M267=Lookup!$B$74,"",Lookup!$C$74))</f>
        <v/>
      </c>
      <c r="O267" s="277"/>
      <c r="Q267" s="277"/>
      <c r="R267" s="278"/>
      <c r="S267" s="277"/>
      <c r="T267" s="248"/>
      <c r="U267" s="248"/>
      <c r="V267" s="277"/>
      <c r="W267" s="277"/>
      <c r="X267" s="277"/>
      <c r="Z267" s="276"/>
      <c r="AA267" s="276"/>
      <c r="AB267" s="276"/>
      <c r="AC267" s="276"/>
      <c r="AD267" s="276"/>
      <c r="AE267" s="266">
        <f t="shared" si="4"/>
        <v>0</v>
      </c>
      <c r="AG267" s="269"/>
      <c r="AH267" s="269"/>
      <c r="AI267" s="269"/>
      <c r="AJ267" s="269"/>
      <c r="AK267" s="269"/>
      <c r="AL267" s="269"/>
      <c r="AM267" s="269"/>
    </row>
    <row r="268" spans="9:39" ht="15.6" x14ac:dyDescent="0.3">
      <c r="I268" s="277"/>
      <c r="J268" s="278"/>
      <c r="K268" s="277"/>
      <c r="L268" s="248"/>
      <c r="M268" s="277"/>
      <c r="N268" s="85" t="str">
        <f>IF(ISBLANK(M268),"",IF(M268=Lookup!$B$74,"",Lookup!$C$74))</f>
        <v/>
      </c>
      <c r="O268" s="277"/>
      <c r="Q268" s="277"/>
      <c r="R268" s="278"/>
      <c r="S268" s="277"/>
      <c r="T268" s="248"/>
      <c r="U268" s="248"/>
      <c r="V268" s="277"/>
      <c r="W268" s="277"/>
      <c r="X268" s="277"/>
      <c r="Z268" s="276"/>
      <c r="AA268" s="276"/>
      <c r="AB268" s="276"/>
      <c r="AC268" s="276"/>
      <c r="AD268" s="276"/>
      <c r="AE268" s="266">
        <f t="shared" si="4"/>
        <v>0</v>
      </c>
      <c r="AG268" s="269"/>
      <c r="AH268" s="269"/>
      <c r="AI268" s="269"/>
      <c r="AJ268" s="269"/>
      <c r="AK268" s="269"/>
      <c r="AL268" s="269"/>
      <c r="AM268" s="269"/>
    </row>
    <row r="269" spans="9:39" ht="15.6" x14ac:dyDescent="0.3">
      <c r="I269" s="277"/>
      <c r="J269" s="278"/>
      <c r="K269" s="277"/>
      <c r="L269" s="248"/>
      <c r="M269" s="277"/>
      <c r="N269" s="85" t="str">
        <f>IF(ISBLANK(M269),"",IF(M269=Lookup!$B$74,"",Lookup!$C$74))</f>
        <v/>
      </c>
      <c r="O269" s="277"/>
      <c r="Q269" s="277"/>
      <c r="R269" s="278"/>
      <c r="S269" s="277"/>
      <c r="T269" s="248"/>
      <c r="U269" s="248"/>
      <c r="V269" s="277"/>
      <c r="W269" s="277"/>
      <c r="X269" s="277"/>
      <c r="Z269" s="276"/>
      <c r="AA269" s="276"/>
      <c r="AB269" s="276"/>
      <c r="AC269" s="276"/>
      <c r="AD269" s="276"/>
      <c r="AE269" s="266">
        <f t="shared" si="4"/>
        <v>0</v>
      </c>
      <c r="AG269" s="269"/>
      <c r="AH269" s="269"/>
      <c r="AI269" s="269"/>
      <c r="AJ269" s="269"/>
      <c r="AK269" s="269"/>
      <c r="AL269" s="269"/>
      <c r="AM269" s="269"/>
    </row>
    <row r="270" spans="9:39" ht="15.6" x14ac:dyDescent="0.3">
      <c r="I270" s="277"/>
      <c r="J270" s="278"/>
      <c r="K270" s="277"/>
      <c r="L270" s="248"/>
      <c r="M270" s="277"/>
      <c r="N270" s="85" t="str">
        <f>IF(ISBLANK(M270),"",IF(M270=Lookup!$B$74,"",Lookup!$C$74))</f>
        <v/>
      </c>
      <c r="O270" s="277"/>
      <c r="Q270" s="277"/>
      <c r="R270" s="278"/>
      <c r="S270" s="277"/>
      <c r="T270" s="248"/>
      <c r="U270" s="248"/>
      <c r="V270" s="277"/>
      <c r="W270" s="277"/>
      <c r="X270" s="277"/>
      <c r="Z270" s="276"/>
      <c r="AA270" s="276"/>
      <c r="AB270" s="276"/>
      <c r="AC270" s="276"/>
      <c r="AD270" s="276"/>
      <c r="AE270" s="266">
        <f t="shared" si="4"/>
        <v>0</v>
      </c>
      <c r="AG270" s="269"/>
      <c r="AH270" s="269"/>
      <c r="AI270" s="269"/>
      <c r="AJ270" s="269"/>
      <c r="AK270" s="269"/>
      <c r="AL270" s="269"/>
      <c r="AM270" s="269"/>
    </row>
    <row r="271" spans="9:39" ht="15.6" x14ac:dyDescent="0.3">
      <c r="I271" s="277"/>
      <c r="J271" s="278"/>
      <c r="K271" s="277"/>
      <c r="L271" s="248"/>
      <c r="M271" s="277"/>
      <c r="N271" s="85" t="str">
        <f>IF(ISBLANK(M271),"",IF(M271=Lookup!$B$74,"",Lookup!$C$74))</f>
        <v/>
      </c>
      <c r="O271" s="277"/>
      <c r="Q271" s="277"/>
      <c r="R271" s="278"/>
      <c r="S271" s="277"/>
      <c r="T271" s="248"/>
      <c r="U271" s="248"/>
      <c r="V271" s="277"/>
      <c r="W271" s="277"/>
      <c r="X271" s="277"/>
      <c r="Z271" s="276"/>
      <c r="AA271" s="276"/>
      <c r="AB271" s="276"/>
      <c r="AC271" s="276"/>
      <c r="AD271" s="276"/>
      <c r="AE271" s="266">
        <f t="shared" si="4"/>
        <v>0</v>
      </c>
      <c r="AG271" s="269"/>
      <c r="AH271" s="269"/>
      <c r="AI271" s="269"/>
      <c r="AJ271" s="269"/>
      <c r="AK271" s="269"/>
      <c r="AL271" s="269"/>
      <c r="AM271" s="269"/>
    </row>
    <row r="272" spans="9:39" ht="15.6" x14ac:dyDescent="0.3">
      <c r="I272" s="277"/>
      <c r="J272" s="278"/>
      <c r="K272" s="277"/>
      <c r="L272" s="248"/>
      <c r="M272" s="277"/>
      <c r="N272" s="85" t="str">
        <f>IF(ISBLANK(M272),"",IF(M272=Lookup!$B$74,"",Lookup!$C$74))</f>
        <v/>
      </c>
      <c r="O272" s="277"/>
      <c r="Q272" s="277"/>
      <c r="R272" s="278"/>
      <c r="S272" s="277"/>
      <c r="T272" s="248"/>
      <c r="U272" s="248"/>
      <c r="V272" s="277"/>
      <c r="W272" s="277"/>
      <c r="X272" s="277"/>
      <c r="Z272" s="276"/>
      <c r="AA272" s="276"/>
      <c r="AB272" s="276"/>
      <c r="AC272" s="276"/>
      <c r="AD272" s="276"/>
      <c r="AE272" s="266">
        <f t="shared" si="4"/>
        <v>0</v>
      </c>
      <c r="AG272" s="269"/>
      <c r="AH272" s="269"/>
      <c r="AI272" s="269"/>
      <c r="AJ272" s="269"/>
      <c r="AK272" s="269"/>
      <c r="AL272" s="269"/>
      <c r="AM272" s="269"/>
    </row>
    <row r="273" spans="9:39" ht="15.6" x14ac:dyDescent="0.3">
      <c r="I273" s="277"/>
      <c r="J273" s="278"/>
      <c r="K273" s="277"/>
      <c r="L273" s="248"/>
      <c r="M273" s="277"/>
      <c r="N273" s="85" t="str">
        <f>IF(ISBLANK(M273),"",IF(M273=Lookup!$B$74,"",Lookup!$C$74))</f>
        <v/>
      </c>
      <c r="O273" s="277"/>
      <c r="Q273" s="277"/>
      <c r="R273" s="278"/>
      <c r="S273" s="277"/>
      <c r="T273" s="248"/>
      <c r="U273" s="248"/>
      <c r="V273" s="277"/>
      <c r="W273" s="277"/>
      <c r="X273" s="277"/>
      <c r="Z273" s="276"/>
      <c r="AA273" s="276"/>
      <c r="AB273" s="276"/>
      <c r="AC273" s="276"/>
      <c r="AD273" s="276"/>
      <c r="AE273" s="266">
        <f t="shared" si="4"/>
        <v>0</v>
      </c>
      <c r="AG273" s="269"/>
      <c r="AH273" s="269"/>
      <c r="AI273" s="269"/>
      <c r="AJ273" s="269"/>
      <c r="AK273" s="269"/>
      <c r="AL273" s="269"/>
      <c r="AM273" s="269"/>
    </row>
    <row r="274" spans="9:39" ht="15.6" x14ac:dyDescent="0.3">
      <c r="I274" s="277"/>
      <c r="J274" s="278"/>
      <c r="K274" s="277"/>
      <c r="L274" s="248"/>
      <c r="M274" s="277"/>
      <c r="N274" s="85" t="str">
        <f>IF(ISBLANK(M274),"",IF(M274=Lookup!$B$74,"",Lookup!$C$74))</f>
        <v/>
      </c>
      <c r="O274" s="277"/>
      <c r="Q274" s="277"/>
      <c r="R274" s="278"/>
      <c r="S274" s="277"/>
      <c r="T274" s="248"/>
      <c r="U274" s="248"/>
      <c r="V274" s="277"/>
      <c r="W274" s="277"/>
      <c r="X274" s="277"/>
      <c r="Z274" s="276"/>
      <c r="AA274" s="276"/>
      <c r="AB274" s="276"/>
      <c r="AC274" s="276"/>
      <c r="AD274" s="276"/>
      <c r="AE274" s="266">
        <f t="shared" si="4"/>
        <v>0</v>
      </c>
      <c r="AG274" s="269"/>
      <c r="AH274" s="269"/>
      <c r="AI274" s="269"/>
      <c r="AJ274" s="269"/>
      <c r="AK274" s="269"/>
      <c r="AL274" s="269"/>
      <c r="AM274" s="269"/>
    </row>
    <row r="275" spans="9:39" ht="15.6" x14ac:dyDescent="0.3">
      <c r="I275" s="277"/>
      <c r="J275" s="278"/>
      <c r="K275" s="277"/>
      <c r="L275" s="248"/>
      <c r="M275" s="277"/>
      <c r="N275" s="85" t="str">
        <f>IF(ISBLANK(M275),"",IF(M275=Lookup!$B$74,"",Lookup!$C$74))</f>
        <v/>
      </c>
      <c r="O275" s="277"/>
      <c r="Q275" s="277"/>
      <c r="R275" s="278"/>
      <c r="S275" s="277"/>
      <c r="T275" s="248"/>
      <c r="U275" s="248"/>
      <c r="V275" s="277"/>
      <c r="W275" s="277"/>
      <c r="X275" s="277"/>
      <c r="Z275" s="276"/>
      <c r="AA275" s="276"/>
      <c r="AB275" s="276"/>
      <c r="AC275" s="276"/>
      <c r="AD275" s="276"/>
      <c r="AE275" s="266">
        <f t="shared" si="4"/>
        <v>0</v>
      </c>
      <c r="AG275" s="269"/>
      <c r="AH275" s="269"/>
      <c r="AI275" s="269"/>
      <c r="AJ275" s="269"/>
      <c r="AK275" s="269"/>
      <c r="AL275" s="269"/>
      <c r="AM275" s="269"/>
    </row>
    <row r="276" spans="9:39" ht="15.6" x14ac:dyDescent="0.3">
      <c r="I276" s="277"/>
      <c r="J276" s="278"/>
      <c r="K276" s="277"/>
      <c r="L276" s="248"/>
      <c r="M276" s="277"/>
      <c r="N276" s="85" t="str">
        <f>IF(ISBLANK(M276),"",IF(M276=Lookup!$B$74,"",Lookup!$C$74))</f>
        <v/>
      </c>
      <c r="O276" s="277"/>
      <c r="Q276" s="277"/>
      <c r="R276" s="278"/>
      <c r="S276" s="277"/>
      <c r="T276" s="248"/>
      <c r="U276" s="248"/>
      <c r="V276" s="277"/>
      <c r="W276" s="277"/>
      <c r="X276" s="277"/>
      <c r="Z276" s="276"/>
      <c r="AA276" s="276"/>
      <c r="AB276" s="276"/>
      <c r="AC276" s="276"/>
      <c r="AD276" s="276"/>
      <c r="AE276" s="266">
        <f t="shared" si="4"/>
        <v>0</v>
      </c>
      <c r="AG276" s="269"/>
      <c r="AH276" s="269"/>
      <c r="AI276" s="269"/>
      <c r="AJ276" s="269"/>
      <c r="AK276" s="269"/>
      <c r="AL276" s="269"/>
      <c r="AM276" s="269"/>
    </row>
    <row r="277" spans="9:39" ht="15.6" x14ac:dyDescent="0.3">
      <c r="I277" s="277"/>
      <c r="J277" s="278"/>
      <c r="K277" s="277"/>
      <c r="L277" s="248"/>
      <c r="M277" s="277"/>
      <c r="N277" s="85" t="str">
        <f>IF(ISBLANK(M277),"",IF(M277=Lookup!$B$74,"",Lookup!$C$74))</f>
        <v/>
      </c>
      <c r="O277" s="277"/>
      <c r="Q277" s="277"/>
      <c r="R277" s="278"/>
      <c r="S277" s="277"/>
      <c r="T277" s="248"/>
      <c r="U277" s="248"/>
      <c r="V277" s="277"/>
      <c r="W277" s="277"/>
      <c r="X277" s="277"/>
      <c r="Z277" s="276"/>
      <c r="AA277" s="276"/>
      <c r="AB277" s="276"/>
      <c r="AC277" s="276"/>
      <c r="AD277" s="276"/>
      <c r="AE277" s="266">
        <f t="shared" si="4"/>
        <v>0</v>
      </c>
      <c r="AG277" s="269"/>
      <c r="AH277" s="269"/>
      <c r="AI277" s="269"/>
      <c r="AJ277" s="269"/>
      <c r="AK277" s="269"/>
      <c r="AL277" s="269"/>
      <c r="AM277" s="269"/>
    </row>
    <row r="278" spans="9:39" ht="15.6" x14ac:dyDescent="0.3">
      <c r="I278" s="277"/>
      <c r="J278" s="278"/>
      <c r="K278" s="277"/>
      <c r="L278" s="248"/>
      <c r="M278" s="277"/>
      <c r="N278" s="85" t="str">
        <f>IF(ISBLANK(M278),"",IF(M278=Lookup!$B$74,"",Lookup!$C$74))</f>
        <v/>
      </c>
      <c r="O278" s="277"/>
      <c r="Q278" s="277"/>
      <c r="R278" s="278"/>
      <c r="S278" s="277"/>
      <c r="T278" s="248"/>
      <c r="U278" s="248"/>
      <c r="V278" s="277"/>
      <c r="W278" s="277"/>
      <c r="X278" s="277"/>
      <c r="Z278" s="276"/>
      <c r="AA278" s="276"/>
      <c r="AB278" s="276"/>
      <c r="AC278" s="276"/>
      <c r="AD278" s="276"/>
      <c r="AE278" s="266">
        <f t="shared" si="4"/>
        <v>0</v>
      </c>
      <c r="AG278" s="269"/>
      <c r="AH278" s="269"/>
      <c r="AI278" s="269"/>
      <c r="AJ278" s="269"/>
      <c r="AK278" s="269"/>
      <c r="AL278" s="269"/>
      <c r="AM278" s="269"/>
    </row>
    <row r="279" spans="9:39" ht="15.6" x14ac:dyDescent="0.3">
      <c r="I279" s="277"/>
      <c r="J279" s="278"/>
      <c r="K279" s="277"/>
      <c r="L279" s="248"/>
      <c r="M279" s="277"/>
      <c r="N279" s="85" t="str">
        <f>IF(ISBLANK(M279),"",IF(M279=Lookup!$B$74,"",Lookup!$C$74))</f>
        <v/>
      </c>
      <c r="O279" s="277"/>
      <c r="Q279" s="277"/>
      <c r="R279" s="278"/>
      <c r="S279" s="277"/>
      <c r="T279" s="248"/>
      <c r="U279" s="248"/>
      <c r="V279" s="277"/>
      <c r="W279" s="277"/>
      <c r="X279" s="277"/>
      <c r="Z279" s="276"/>
      <c r="AA279" s="276"/>
      <c r="AB279" s="276"/>
      <c r="AC279" s="276"/>
      <c r="AD279" s="276"/>
      <c r="AE279" s="266">
        <f t="shared" si="4"/>
        <v>0</v>
      </c>
      <c r="AG279" s="269"/>
      <c r="AH279" s="269"/>
      <c r="AI279" s="269"/>
      <c r="AJ279" s="269"/>
      <c r="AK279" s="269"/>
      <c r="AL279" s="269"/>
      <c r="AM279" s="269"/>
    </row>
    <row r="280" spans="9:39" ht="15.6" x14ac:dyDescent="0.3">
      <c r="I280" s="277"/>
      <c r="J280" s="278"/>
      <c r="K280" s="277"/>
      <c r="L280" s="248"/>
      <c r="M280" s="277"/>
      <c r="N280" s="85" t="str">
        <f>IF(ISBLANK(M280),"",IF(M280=Lookup!$B$74,"",Lookup!$C$74))</f>
        <v/>
      </c>
      <c r="O280" s="277"/>
      <c r="Q280" s="277"/>
      <c r="R280" s="278"/>
      <c r="S280" s="277"/>
      <c r="T280" s="248"/>
      <c r="U280" s="248"/>
      <c r="V280" s="277"/>
      <c r="W280" s="277"/>
      <c r="X280" s="277"/>
      <c r="Z280" s="276"/>
      <c r="AA280" s="276"/>
      <c r="AB280" s="276"/>
      <c r="AC280" s="276"/>
      <c r="AD280" s="276"/>
      <c r="AE280" s="266">
        <f t="shared" si="4"/>
        <v>0</v>
      </c>
      <c r="AG280" s="269"/>
      <c r="AH280" s="269"/>
      <c r="AI280" s="269"/>
      <c r="AJ280" s="269"/>
      <c r="AK280" s="269"/>
      <c r="AL280" s="269"/>
      <c r="AM280" s="269"/>
    </row>
    <row r="281" spans="9:39" ht="15.6" x14ac:dyDescent="0.3">
      <c r="I281" s="277"/>
      <c r="J281" s="278"/>
      <c r="K281" s="277"/>
      <c r="L281" s="248"/>
      <c r="M281" s="277"/>
      <c r="N281" s="85" t="str">
        <f>IF(ISBLANK(M281),"",IF(M281=Lookup!$B$74,"",Lookup!$C$74))</f>
        <v/>
      </c>
      <c r="O281" s="277"/>
      <c r="Q281" s="277"/>
      <c r="R281" s="278"/>
      <c r="S281" s="277"/>
      <c r="T281" s="248"/>
      <c r="U281" s="248"/>
      <c r="V281" s="277"/>
      <c r="W281" s="277"/>
      <c r="X281" s="277"/>
      <c r="Z281" s="276"/>
      <c r="AA281" s="276"/>
      <c r="AB281" s="276"/>
      <c r="AC281" s="276"/>
      <c r="AD281" s="276"/>
      <c r="AE281" s="266">
        <f t="shared" si="4"/>
        <v>0</v>
      </c>
      <c r="AG281" s="269"/>
      <c r="AH281" s="269"/>
      <c r="AI281" s="269"/>
      <c r="AJ281" s="269"/>
      <c r="AK281" s="269"/>
      <c r="AL281" s="269"/>
      <c r="AM281" s="269"/>
    </row>
    <row r="282" spans="9:39" ht="15.6" x14ac:dyDescent="0.3">
      <c r="I282" s="277"/>
      <c r="J282" s="278"/>
      <c r="K282" s="277"/>
      <c r="L282" s="248"/>
      <c r="M282" s="277"/>
      <c r="N282" s="85" t="str">
        <f>IF(ISBLANK(M282),"",IF(M282=Lookup!$B$74,"",Lookup!$C$74))</f>
        <v/>
      </c>
      <c r="O282" s="277"/>
      <c r="Q282" s="277"/>
      <c r="R282" s="278"/>
      <c r="S282" s="277"/>
      <c r="T282" s="248"/>
      <c r="U282" s="248"/>
      <c r="V282" s="277"/>
      <c r="W282" s="277"/>
      <c r="X282" s="277"/>
      <c r="Z282" s="276"/>
      <c r="AA282" s="276"/>
      <c r="AB282" s="276"/>
      <c r="AC282" s="276"/>
      <c r="AD282" s="276"/>
      <c r="AE282" s="266">
        <f t="shared" si="4"/>
        <v>0</v>
      </c>
      <c r="AG282" s="269"/>
      <c r="AH282" s="269"/>
      <c r="AI282" s="269"/>
      <c r="AJ282" s="269"/>
      <c r="AK282" s="269"/>
      <c r="AL282" s="269"/>
      <c r="AM282" s="269"/>
    </row>
    <row r="283" spans="9:39" ht="15.6" x14ac:dyDescent="0.3">
      <c r="I283" s="277"/>
      <c r="J283" s="278"/>
      <c r="K283" s="277"/>
      <c r="L283" s="248"/>
      <c r="M283" s="277"/>
      <c r="N283" s="85" t="str">
        <f>IF(ISBLANK(M283),"",IF(M283=Lookup!$B$74,"",Lookup!$C$74))</f>
        <v/>
      </c>
      <c r="O283" s="277"/>
      <c r="Q283" s="277"/>
      <c r="R283" s="278"/>
      <c r="S283" s="277"/>
      <c r="T283" s="248"/>
      <c r="U283" s="248"/>
      <c r="V283" s="277"/>
      <c r="W283" s="277"/>
      <c r="X283" s="277"/>
      <c r="Z283" s="276"/>
      <c r="AA283" s="276"/>
      <c r="AB283" s="276"/>
      <c r="AC283" s="276"/>
      <c r="AD283" s="276"/>
      <c r="AE283" s="266">
        <f t="shared" si="4"/>
        <v>0</v>
      </c>
      <c r="AG283" s="269"/>
      <c r="AH283" s="269"/>
      <c r="AI283" s="269"/>
      <c r="AJ283" s="269"/>
      <c r="AK283" s="269"/>
      <c r="AL283" s="269"/>
      <c r="AM283" s="269"/>
    </row>
    <row r="284" spans="9:39" ht="15.6" x14ac:dyDescent="0.3">
      <c r="I284" s="277"/>
      <c r="J284" s="278"/>
      <c r="K284" s="277"/>
      <c r="L284" s="248"/>
      <c r="M284" s="277"/>
      <c r="N284" s="85" t="str">
        <f>IF(ISBLANK(M284),"",IF(M284=Lookup!$B$74,"",Lookup!$C$74))</f>
        <v/>
      </c>
      <c r="O284" s="277"/>
      <c r="Q284" s="277"/>
      <c r="R284" s="278"/>
      <c r="S284" s="277"/>
      <c r="T284" s="248"/>
      <c r="U284" s="248"/>
      <c r="V284" s="277"/>
      <c r="W284" s="277"/>
      <c r="X284" s="277"/>
      <c r="Z284" s="276"/>
      <c r="AA284" s="276"/>
      <c r="AB284" s="276"/>
      <c r="AC284" s="276"/>
      <c r="AD284" s="276"/>
      <c r="AE284" s="266">
        <f t="shared" si="4"/>
        <v>0</v>
      </c>
      <c r="AG284" s="269"/>
      <c r="AH284" s="269"/>
      <c r="AI284" s="269"/>
      <c r="AJ284" s="269"/>
      <c r="AK284" s="269"/>
      <c r="AL284" s="269"/>
      <c r="AM284" s="269"/>
    </row>
    <row r="285" spans="9:39" ht="15.6" x14ac:dyDescent="0.3">
      <c r="I285" s="277"/>
      <c r="J285" s="278"/>
      <c r="K285" s="277"/>
      <c r="L285" s="248"/>
      <c r="M285" s="277"/>
      <c r="N285" s="85" t="str">
        <f>IF(ISBLANK(M285),"",IF(M285=Lookup!$B$74,"",Lookup!$C$74))</f>
        <v/>
      </c>
      <c r="O285" s="277"/>
      <c r="Q285" s="277"/>
      <c r="R285" s="278"/>
      <c r="S285" s="277"/>
      <c r="T285" s="248"/>
      <c r="U285" s="248"/>
      <c r="V285" s="277"/>
      <c r="W285" s="277"/>
      <c r="X285" s="277"/>
      <c r="Z285" s="276"/>
      <c r="AA285" s="276"/>
      <c r="AB285" s="276"/>
      <c r="AC285" s="276"/>
      <c r="AD285" s="276"/>
      <c r="AE285" s="266">
        <f t="shared" si="4"/>
        <v>0</v>
      </c>
      <c r="AG285" s="269"/>
      <c r="AH285" s="269"/>
      <c r="AI285" s="269"/>
      <c r="AJ285" s="269"/>
      <c r="AK285" s="269"/>
      <c r="AL285" s="269"/>
      <c r="AM285" s="269"/>
    </row>
    <row r="286" spans="9:39" ht="15.6" x14ac:dyDescent="0.3">
      <c r="I286" s="277"/>
      <c r="J286" s="278"/>
      <c r="K286" s="277"/>
      <c r="L286" s="248"/>
      <c r="M286" s="277"/>
      <c r="N286" s="85" t="str">
        <f>IF(ISBLANK(M286),"",IF(M286=Lookup!$B$74,"",Lookup!$C$74))</f>
        <v/>
      </c>
      <c r="O286" s="277"/>
      <c r="Q286" s="277"/>
      <c r="R286" s="278"/>
      <c r="S286" s="277"/>
      <c r="T286" s="248"/>
      <c r="U286" s="248"/>
      <c r="V286" s="277"/>
      <c r="W286" s="277"/>
      <c r="X286" s="277"/>
      <c r="Z286" s="276"/>
      <c r="AA286" s="276"/>
      <c r="AB286" s="276"/>
      <c r="AC286" s="276"/>
      <c r="AD286" s="276"/>
      <c r="AE286" s="266">
        <f t="shared" si="4"/>
        <v>0</v>
      </c>
      <c r="AG286" s="269"/>
      <c r="AH286" s="269"/>
      <c r="AI286" s="269"/>
      <c r="AJ286" s="269"/>
      <c r="AK286" s="269"/>
      <c r="AL286" s="269"/>
      <c r="AM286" s="269"/>
    </row>
    <row r="287" spans="9:39" ht="15.6" x14ac:dyDescent="0.3">
      <c r="I287" s="277"/>
      <c r="J287" s="278"/>
      <c r="K287" s="277"/>
      <c r="L287" s="248"/>
      <c r="M287" s="277"/>
      <c r="N287" s="85" t="str">
        <f>IF(ISBLANK(M287),"",IF(M287=Lookup!$B$74,"",Lookup!$C$74))</f>
        <v/>
      </c>
      <c r="O287" s="277"/>
      <c r="Q287" s="277"/>
      <c r="R287" s="278"/>
      <c r="S287" s="277"/>
      <c r="T287" s="248"/>
      <c r="U287" s="248"/>
      <c r="V287" s="277"/>
      <c r="W287" s="277"/>
      <c r="X287" s="277"/>
      <c r="Z287" s="276"/>
      <c r="AA287" s="276"/>
      <c r="AB287" s="276"/>
      <c r="AC287" s="276"/>
      <c r="AD287" s="276"/>
      <c r="AE287" s="266">
        <f t="shared" si="4"/>
        <v>0</v>
      </c>
      <c r="AG287" s="269"/>
      <c r="AH287" s="269"/>
      <c r="AI287" s="269"/>
      <c r="AJ287" s="269"/>
      <c r="AK287" s="269"/>
      <c r="AL287" s="269"/>
      <c r="AM287" s="269"/>
    </row>
    <row r="288" spans="9:39" ht="15.6" x14ac:dyDescent="0.3">
      <c r="I288" s="277"/>
      <c r="J288" s="278"/>
      <c r="K288" s="277"/>
      <c r="L288" s="248"/>
      <c r="M288" s="277"/>
      <c r="N288" s="85" t="str">
        <f>IF(ISBLANK(M288),"",IF(M288=Lookup!$B$74,"",Lookup!$C$74))</f>
        <v/>
      </c>
      <c r="O288" s="277"/>
      <c r="Q288" s="277"/>
      <c r="R288" s="278"/>
      <c r="S288" s="277"/>
      <c r="T288" s="248"/>
      <c r="U288" s="248"/>
      <c r="V288" s="277"/>
      <c r="W288" s="277"/>
      <c r="X288" s="277"/>
      <c r="Z288" s="276"/>
      <c r="AA288" s="276"/>
      <c r="AB288" s="276"/>
      <c r="AC288" s="276"/>
      <c r="AD288" s="276"/>
      <c r="AE288" s="266">
        <f t="shared" si="4"/>
        <v>0</v>
      </c>
      <c r="AG288" s="269"/>
      <c r="AH288" s="269"/>
      <c r="AI288" s="269"/>
      <c r="AJ288" s="269"/>
      <c r="AK288" s="269"/>
      <c r="AL288" s="269"/>
      <c r="AM288" s="269"/>
    </row>
    <row r="289" spans="9:39" ht="15.6" x14ac:dyDescent="0.3">
      <c r="I289" s="277"/>
      <c r="J289" s="278"/>
      <c r="K289" s="277"/>
      <c r="L289" s="248"/>
      <c r="M289" s="277"/>
      <c r="N289" s="85" t="str">
        <f>IF(ISBLANK(M289),"",IF(M289=Lookup!$B$74,"",Lookup!$C$74))</f>
        <v/>
      </c>
      <c r="O289" s="277"/>
      <c r="Q289" s="277"/>
      <c r="R289" s="278"/>
      <c r="S289" s="277"/>
      <c r="T289" s="248"/>
      <c r="U289" s="248"/>
      <c r="V289" s="277"/>
      <c r="W289" s="277"/>
      <c r="X289" s="277"/>
      <c r="Z289" s="276"/>
      <c r="AA289" s="276"/>
      <c r="AB289" s="276"/>
      <c r="AC289" s="276"/>
      <c r="AD289" s="276"/>
      <c r="AE289" s="266">
        <f t="shared" si="4"/>
        <v>0</v>
      </c>
      <c r="AG289" s="269"/>
      <c r="AH289" s="269"/>
      <c r="AI289" s="269"/>
      <c r="AJ289" s="269"/>
      <c r="AK289" s="269"/>
      <c r="AL289" s="269"/>
      <c r="AM289" s="269"/>
    </row>
    <row r="290" spans="9:39" ht="15.6" x14ac:dyDescent="0.3">
      <c r="I290" s="277"/>
      <c r="J290" s="278"/>
      <c r="K290" s="277"/>
      <c r="L290" s="248"/>
      <c r="M290" s="277"/>
      <c r="N290" s="85" t="str">
        <f>IF(ISBLANK(M290),"",IF(M290=Lookup!$B$74,"",Lookup!$C$74))</f>
        <v/>
      </c>
      <c r="O290" s="277"/>
      <c r="Q290" s="277"/>
      <c r="R290" s="278"/>
      <c r="S290" s="277"/>
      <c r="T290" s="248"/>
      <c r="U290" s="248"/>
      <c r="V290" s="277"/>
      <c r="W290" s="277"/>
      <c r="X290" s="277"/>
      <c r="Z290" s="276"/>
      <c r="AA290" s="276"/>
      <c r="AB290" s="276"/>
      <c r="AC290" s="276"/>
      <c r="AD290" s="276"/>
      <c r="AE290" s="266">
        <f t="shared" si="4"/>
        <v>0</v>
      </c>
      <c r="AG290" s="269"/>
      <c r="AH290" s="269"/>
      <c r="AI290" s="269"/>
      <c r="AJ290" s="269"/>
      <c r="AK290" s="269"/>
      <c r="AL290" s="269"/>
      <c r="AM290" s="269"/>
    </row>
    <row r="291" spans="9:39" ht="15.6" x14ac:dyDescent="0.3">
      <c r="I291" s="277"/>
      <c r="J291" s="278"/>
      <c r="K291" s="277"/>
      <c r="L291" s="248"/>
      <c r="M291" s="277"/>
      <c r="N291" s="85" t="str">
        <f>IF(ISBLANK(M291),"",IF(M291=Lookup!$B$74,"",Lookup!$C$74))</f>
        <v/>
      </c>
      <c r="O291" s="277"/>
      <c r="Q291" s="277"/>
      <c r="R291" s="278"/>
      <c r="S291" s="277"/>
      <c r="T291" s="248"/>
      <c r="U291" s="248"/>
      <c r="V291" s="277"/>
      <c r="W291" s="277"/>
      <c r="X291" s="277"/>
      <c r="Z291" s="276"/>
      <c r="AA291" s="276"/>
      <c r="AB291" s="276"/>
      <c r="AC291" s="276"/>
      <c r="AD291" s="276"/>
      <c r="AE291" s="266">
        <f t="shared" si="4"/>
        <v>0</v>
      </c>
      <c r="AG291" s="269"/>
      <c r="AH291" s="269"/>
      <c r="AI291" s="269"/>
      <c r="AJ291" s="269"/>
      <c r="AK291" s="269"/>
      <c r="AL291" s="269"/>
      <c r="AM291" s="269"/>
    </row>
    <row r="292" spans="9:39" ht="15.6" x14ac:dyDescent="0.3">
      <c r="I292" s="277"/>
      <c r="J292" s="278"/>
      <c r="K292" s="277"/>
      <c r="L292" s="248"/>
      <c r="M292" s="277"/>
      <c r="N292" s="85" t="str">
        <f>IF(ISBLANK(M292),"",IF(M292=Lookup!$B$74,"",Lookup!$C$74))</f>
        <v/>
      </c>
      <c r="O292" s="277"/>
      <c r="Q292" s="277"/>
      <c r="R292" s="278"/>
      <c r="S292" s="277"/>
      <c r="T292" s="248"/>
      <c r="U292" s="248"/>
      <c r="V292" s="277"/>
      <c r="W292" s="277"/>
      <c r="X292" s="277"/>
      <c r="Z292" s="276"/>
      <c r="AA292" s="276"/>
      <c r="AB292" s="276"/>
      <c r="AC292" s="276"/>
      <c r="AD292" s="276"/>
      <c r="AE292" s="266">
        <f t="shared" si="4"/>
        <v>0</v>
      </c>
      <c r="AG292" s="269"/>
      <c r="AH292" s="269"/>
      <c r="AI292" s="269"/>
      <c r="AJ292" s="269"/>
      <c r="AK292" s="269"/>
      <c r="AL292" s="269"/>
      <c r="AM292" s="269"/>
    </row>
    <row r="293" spans="9:39" ht="15.6" x14ac:dyDescent="0.3">
      <c r="I293" s="277"/>
      <c r="J293" s="278"/>
      <c r="K293" s="277"/>
      <c r="L293" s="248"/>
      <c r="M293" s="277"/>
      <c r="N293" s="85" t="str">
        <f>IF(ISBLANK(M293),"",IF(M293=Lookup!$B$74,"",Lookup!$C$74))</f>
        <v/>
      </c>
      <c r="O293" s="277"/>
      <c r="Q293" s="277"/>
      <c r="R293" s="278"/>
      <c r="S293" s="277"/>
      <c r="T293" s="248"/>
      <c r="U293" s="248"/>
      <c r="V293" s="277"/>
      <c r="W293" s="277"/>
      <c r="X293" s="277"/>
      <c r="Z293" s="276"/>
      <c r="AA293" s="276"/>
      <c r="AB293" s="276"/>
      <c r="AC293" s="276"/>
      <c r="AD293" s="276"/>
      <c r="AE293" s="266">
        <f t="shared" si="4"/>
        <v>0</v>
      </c>
      <c r="AG293" s="269"/>
      <c r="AH293" s="269"/>
      <c r="AI293" s="269"/>
      <c r="AJ293" s="269"/>
      <c r="AK293" s="269"/>
      <c r="AL293" s="269"/>
      <c r="AM293" s="269"/>
    </row>
    <row r="294" spans="9:39" ht="15.6" x14ac:dyDescent="0.3">
      <c r="I294" s="277"/>
      <c r="J294" s="278"/>
      <c r="K294" s="277"/>
      <c r="L294" s="248"/>
      <c r="M294" s="277"/>
      <c r="N294" s="85" t="str">
        <f>IF(ISBLANK(M294),"",IF(M294=Lookup!$B$74,"",Lookup!$C$74))</f>
        <v/>
      </c>
      <c r="O294" s="277"/>
      <c r="Q294" s="277"/>
      <c r="R294" s="278"/>
      <c r="S294" s="277"/>
      <c r="T294" s="248"/>
      <c r="U294" s="248"/>
      <c r="V294" s="277"/>
      <c r="W294" s="277"/>
      <c r="X294" s="277"/>
      <c r="Z294" s="276"/>
      <c r="AA294" s="276"/>
      <c r="AB294" s="276"/>
      <c r="AC294" s="276"/>
      <c r="AD294" s="276"/>
      <c r="AE294" s="266">
        <f t="shared" si="4"/>
        <v>0</v>
      </c>
      <c r="AG294" s="269"/>
      <c r="AH294" s="269"/>
      <c r="AI294" s="269"/>
      <c r="AJ294" s="269"/>
      <c r="AK294" s="269"/>
      <c r="AL294" s="269"/>
      <c r="AM294" s="269"/>
    </row>
    <row r="295" spans="9:39" ht="15.6" x14ac:dyDescent="0.3">
      <c r="I295" s="277"/>
      <c r="J295" s="278"/>
      <c r="K295" s="277"/>
      <c r="L295" s="248"/>
      <c r="M295" s="277"/>
      <c r="N295" s="85" t="str">
        <f>IF(ISBLANK(M295),"",IF(M295=Lookup!$B$74,"",Lookup!$C$74))</f>
        <v/>
      </c>
      <c r="O295" s="277"/>
      <c r="Q295" s="277"/>
      <c r="R295" s="278"/>
      <c r="S295" s="277"/>
      <c r="T295" s="248"/>
      <c r="U295" s="248"/>
      <c r="V295" s="277"/>
      <c r="W295" s="277"/>
      <c r="X295" s="277"/>
      <c r="Z295" s="276"/>
      <c r="AA295" s="276"/>
      <c r="AB295" s="276"/>
      <c r="AC295" s="276"/>
      <c r="AD295" s="276"/>
      <c r="AE295" s="266">
        <f t="shared" si="4"/>
        <v>0</v>
      </c>
      <c r="AG295" s="269"/>
      <c r="AH295" s="269"/>
      <c r="AI295" s="269"/>
      <c r="AJ295" s="269"/>
      <c r="AK295" s="269"/>
      <c r="AL295" s="269"/>
      <c r="AM295" s="269"/>
    </row>
    <row r="296" spans="9:39" ht="15.6" x14ac:dyDescent="0.3">
      <c r="I296" s="277"/>
      <c r="J296" s="278"/>
      <c r="K296" s="277"/>
      <c r="L296" s="248"/>
      <c r="M296" s="277"/>
      <c r="N296" s="85" t="str">
        <f>IF(ISBLANK(M296),"",IF(M296=Lookup!$B$74,"",Lookup!$C$74))</f>
        <v/>
      </c>
      <c r="O296" s="277"/>
      <c r="Q296" s="277"/>
      <c r="R296" s="278"/>
      <c r="S296" s="277"/>
      <c r="T296" s="248"/>
      <c r="U296" s="248"/>
      <c r="V296" s="277"/>
      <c r="W296" s="277"/>
      <c r="X296" s="277"/>
      <c r="Z296" s="276"/>
      <c r="AA296" s="276"/>
      <c r="AB296" s="276"/>
      <c r="AC296" s="276"/>
      <c r="AD296" s="276"/>
      <c r="AE296" s="266">
        <f t="shared" si="4"/>
        <v>0</v>
      </c>
      <c r="AG296" s="269"/>
      <c r="AH296" s="269"/>
      <c r="AI296" s="269"/>
      <c r="AJ296" s="269"/>
      <c r="AK296" s="269"/>
      <c r="AL296" s="269"/>
      <c r="AM296" s="269"/>
    </row>
    <row r="297" spans="9:39" ht="15.6" x14ac:dyDescent="0.3">
      <c r="I297" s="277"/>
      <c r="J297" s="278"/>
      <c r="K297" s="277"/>
      <c r="L297" s="248"/>
      <c r="M297" s="277"/>
      <c r="N297" s="85" t="str">
        <f>IF(ISBLANK(M297),"",IF(M297=Lookup!$B$74,"",Lookup!$C$74))</f>
        <v/>
      </c>
      <c r="O297" s="277"/>
      <c r="Q297" s="277"/>
      <c r="R297" s="278"/>
      <c r="S297" s="277"/>
      <c r="T297" s="248"/>
      <c r="U297" s="248"/>
      <c r="V297" s="277"/>
      <c r="W297" s="277"/>
      <c r="X297" s="277"/>
      <c r="Z297" s="276"/>
      <c r="AA297" s="276"/>
      <c r="AB297" s="276"/>
      <c r="AC297" s="276"/>
      <c r="AD297" s="276"/>
      <c r="AE297" s="266">
        <f t="shared" si="4"/>
        <v>0</v>
      </c>
      <c r="AG297" s="269"/>
      <c r="AH297" s="269"/>
      <c r="AI297" s="269"/>
      <c r="AJ297" s="269"/>
      <c r="AK297" s="269"/>
      <c r="AL297" s="269"/>
      <c r="AM297" s="269"/>
    </row>
    <row r="298" spans="9:39" ht="15.6" x14ac:dyDescent="0.3">
      <c r="I298" s="277"/>
      <c r="J298" s="278"/>
      <c r="K298" s="277"/>
      <c r="L298" s="248"/>
      <c r="M298" s="277"/>
      <c r="N298" s="85" t="str">
        <f>IF(ISBLANK(M298),"",IF(M298=Lookup!$B$74,"",Lookup!$C$74))</f>
        <v/>
      </c>
      <c r="O298" s="277"/>
      <c r="Q298" s="277"/>
      <c r="R298" s="278"/>
      <c r="S298" s="277"/>
      <c r="T298" s="248"/>
      <c r="U298" s="248"/>
      <c r="V298" s="277"/>
      <c r="W298" s="277"/>
      <c r="X298" s="277"/>
      <c r="Z298" s="276"/>
      <c r="AA298" s="276"/>
      <c r="AB298" s="276"/>
      <c r="AC298" s="276"/>
      <c r="AD298" s="276"/>
      <c r="AE298" s="266">
        <f t="shared" si="4"/>
        <v>0</v>
      </c>
      <c r="AG298" s="269"/>
      <c r="AH298" s="269"/>
      <c r="AI298" s="269"/>
      <c r="AJ298" s="269"/>
      <c r="AK298" s="269"/>
      <c r="AL298" s="269"/>
      <c r="AM298" s="269"/>
    </row>
    <row r="299" spans="9:39" ht="15.6" x14ac:dyDescent="0.3">
      <c r="I299" s="277"/>
      <c r="J299" s="278"/>
      <c r="K299" s="277"/>
      <c r="L299" s="248"/>
      <c r="M299" s="277"/>
      <c r="N299" s="85" t="str">
        <f>IF(ISBLANK(M299),"",IF(M299=Lookup!$B$74,"",Lookup!$C$74))</f>
        <v/>
      </c>
      <c r="O299" s="277"/>
      <c r="Q299" s="277"/>
      <c r="R299" s="278"/>
      <c r="S299" s="277"/>
      <c r="T299" s="248"/>
      <c r="U299" s="248"/>
      <c r="V299" s="277"/>
      <c r="W299" s="277"/>
      <c r="X299" s="277"/>
      <c r="Z299" s="276"/>
      <c r="AA299" s="276"/>
      <c r="AB299" s="276"/>
      <c r="AC299" s="276"/>
      <c r="AD299" s="276"/>
      <c r="AE299" s="266">
        <f t="shared" si="4"/>
        <v>0</v>
      </c>
      <c r="AG299" s="269"/>
      <c r="AH299" s="269"/>
      <c r="AI299" s="269"/>
      <c r="AJ299" s="269"/>
      <c r="AK299" s="269"/>
      <c r="AL299" s="269"/>
      <c r="AM299" s="269"/>
    </row>
    <row r="300" spans="9:39" ht="15.6" x14ac:dyDescent="0.3">
      <c r="I300" s="277"/>
      <c r="J300" s="278"/>
      <c r="K300" s="277"/>
      <c r="L300" s="248"/>
      <c r="M300" s="277"/>
      <c r="N300" s="85" t="str">
        <f>IF(ISBLANK(M300),"",IF(M300=Lookup!$B$74,"",Lookup!$C$74))</f>
        <v/>
      </c>
      <c r="O300" s="277"/>
      <c r="Q300" s="277"/>
      <c r="R300" s="278"/>
      <c r="S300" s="277"/>
      <c r="T300" s="248"/>
      <c r="U300" s="248"/>
      <c r="V300" s="277"/>
      <c r="W300" s="277"/>
      <c r="X300" s="277"/>
      <c r="Z300" s="276"/>
      <c r="AA300" s="276"/>
      <c r="AB300" s="276"/>
      <c r="AC300" s="276"/>
      <c r="AD300" s="276"/>
      <c r="AE300" s="266">
        <f t="shared" si="4"/>
        <v>0</v>
      </c>
      <c r="AG300" s="269"/>
      <c r="AH300" s="269"/>
      <c r="AI300" s="269"/>
      <c r="AJ300" s="269"/>
      <c r="AK300" s="269"/>
      <c r="AL300" s="269"/>
      <c r="AM300" s="269"/>
    </row>
    <row r="301" spans="9:39" ht="15.6" x14ac:dyDescent="0.3">
      <c r="I301" s="277"/>
      <c r="J301" s="278"/>
      <c r="K301" s="277"/>
      <c r="L301" s="248"/>
      <c r="M301" s="277"/>
      <c r="N301" s="85" t="str">
        <f>IF(ISBLANK(M301),"",IF(M301=Lookup!$B$74,"",Lookup!$C$74))</f>
        <v/>
      </c>
      <c r="O301" s="277"/>
      <c r="Q301" s="277"/>
      <c r="R301" s="278"/>
      <c r="S301" s="277"/>
      <c r="T301" s="248"/>
      <c r="U301" s="248"/>
      <c r="V301" s="277"/>
      <c r="W301" s="277"/>
      <c r="X301" s="277"/>
      <c r="Z301" s="276"/>
      <c r="AA301" s="276"/>
      <c r="AB301" s="276"/>
      <c r="AC301" s="276"/>
      <c r="AD301" s="276"/>
      <c r="AE301" s="266">
        <f t="shared" si="4"/>
        <v>0</v>
      </c>
      <c r="AG301" s="269"/>
      <c r="AH301" s="269"/>
      <c r="AI301" s="269"/>
      <c r="AJ301" s="269"/>
      <c r="AK301" s="269"/>
      <c r="AL301" s="269"/>
      <c r="AM301" s="269"/>
    </row>
    <row r="302" spans="9:39" ht="15.6" x14ac:dyDescent="0.3">
      <c r="I302" s="277"/>
      <c r="J302" s="278"/>
      <c r="K302" s="277"/>
      <c r="L302" s="248"/>
      <c r="M302" s="277"/>
      <c r="N302" s="85" t="str">
        <f>IF(ISBLANK(M302),"",IF(M302=Lookup!$B$74,"",Lookup!$C$74))</f>
        <v/>
      </c>
      <c r="O302" s="277"/>
      <c r="Q302" s="277"/>
      <c r="R302" s="278"/>
      <c r="S302" s="277"/>
      <c r="T302" s="248"/>
      <c r="U302" s="248"/>
      <c r="V302" s="277"/>
      <c r="W302" s="277"/>
      <c r="X302" s="277"/>
      <c r="Z302" s="276"/>
      <c r="AA302" s="276"/>
      <c r="AB302" s="276"/>
      <c r="AC302" s="276"/>
      <c r="AD302" s="276"/>
      <c r="AE302" s="266">
        <f t="shared" si="4"/>
        <v>0</v>
      </c>
      <c r="AG302" s="269"/>
      <c r="AH302" s="269"/>
      <c r="AI302" s="269"/>
      <c r="AJ302" s="269"/>
      <c r="AK302" s="269"/>
      <c r="AL302" s="269"/>
      <c r="AM302" s="269"/>
    </row>
    <row r="303" spans="9:39" ht="15.6" x14ac:dyDescent="0.3">
      <c r="I303" s="277"/>
      <c r="J303" s="278"/>
      <c r="K303" s="277"/>
      <c r="L303" s="248"/>
      <c r="M303" s="277"/>
      <c r="N303" s="85" t="str">
        <f>IF(ISBLANK(M303),"",IF(M303=Lookup!$B$74,"",Lookup!$C$74))</f>
        <v/>
      </c>
      <c r="O303" s="277"/>
      <c r="Q303" s="277"/>
      <c r="R303" s="278"/>
      <c r="S303" s="277"/>
      <c r="T303" s="248"/>
      <c r="U303" s="248"/>
      <c r="V303" s="277"/>
      <c r="W303" s="277"/>
      <c r="X303" s="277"/>
      <c r="Z303" s="276"/>
      <c r="AA303" s="276"/>
      <c r="AB303" s="276"/>
      <c r="AC303" s="276"/>
      <c r="AD303" s="276"/>
      <c r="AE303" s="266">
        <f t="shared" si="4"/>
        <v>0</v>
      </c>
      <c r="AG303" s="269"/>
      <c r="AH303" s="269"/>
      <c r="AI303" s="269"/>
      <c r="AJ303" s="269"/>
      <c r="AK303" s="269"/>
      <c r="AL303" s="269"/>
      <c r="AM303" s="269"/>
    </row>
    <row r="304" spans="9:39" ht="15.6" x14ac:dyDescent="0.3">
      <c r="I304" s="277"/>
      <c r="J304" s="278"/>
      <c r="K304" s="277"/>
      <c r="L304" s="248"/>
      <c r="M304" s="277"/>
      <c r="N304" s="85" t="str">
        <f>IF(ISBLANK(M304),"",IF(M304=Lookup!$B$74,"",Lookup!$C$74))</f>
        <v/>
      </c>
      <c r="O304" s="277"/>
      <c r="Q304" s="277"/>
      <c r="R304" s="278"/>
      <c r="S304" s="277"/>
      <c r="T304" s="248"/>
      <c r="U304" s="248"/>
      <c r="V304" s="277"/>
      <c r="W304" s="277"/>
      <c r="X304" s="277"/>
      <c r="Z304" s="276"/>
      <c r="AA304" s="276"/>
      <c r="AB304" s="276"/>
      <c r="AC304" s="276"/>
      <c r="AD304" s="276"/>
      <c r="AE304" s="266">
        <f t="shared" si="4"/>
        <v>0</v>
      </c>
      <c r="AG304" s="269"/>
      <c r="AH304" s="269"/>
      <c r="AI304" s="269"/>
      <c r="AJ304" s="269"/>
      <c r="AK304" s="269"/>
      <c r="AL304" s="269"/>
      <c r="AM304" s="269"/>
    </row>
    <row r="305" spans="9:39" ht="15.6" x14ac:dyDescent="0.3">
      <c r="I305" s="277"/>
      <c r="J305" s="278"/>
      <c r="K305" s="277"/>
      <c r="L305" s="248"/>
      <c r="M305" s="277"/>
      <c r="N305" s="85" t="str">
        <f>IF(ISBLANK(M305),"",IF(M305=Lookup!$B$74,"",Lookup!$C$74))</f>
        <v/>
      </c>
      <c r="O305" s="277"/>
      <c r="Q305" s="277"/>
      <c r="R305" s="278"/>
      <c r="S305" s="277"/>
      <c r="T305" s="248"/>
      <c r="U305" s="248"/>
      <c r="V305" s="277"/>
      <c r="W305" s="277"/>
      <c r="X305" s="277"/>
      <c r="Z305" s="276"/>
      <c r="AA305" s="276"/>
      <c r="AB305" s="276"/>
      <c r="AC305" s="276"/>
      <c r="AD305" s="276"/>
      <c r="AE305" s="266">
        <f t="shared" si="4"/>
        <v>0</v>
      </c>
      <c r="AG305" s="269"/>
      <c r="AH305" s="269"/>
      <c r="AI305" s="269"/>
      <c r="AJ305" s="269"/>
      <c r="AK305" s="269"/>
      <c r="AL305" s="269"/>
      <c r="AM305" s="269"/>
    </row>
    <row r="306" spans="9:39" ht="15.6" x14ac:dyDescent="0.3">
      <c r="I306" s="277"/>
      <c r="J306" s="278"/>
      <c r="K306" s="277"/>
      <c r="L306" s="248"/>
      <c r="M306" s="277"/>
      <c r="N306" s="85" t="str">
        <f>IF(ISBLANK(M306),"",IF(M306=Lookup!$B$74,"",Lookup!$C$74))</f>
        <v/>
      </c>
      <c r="O306" s="277"/>
      <c r="Q306" s="277"/>
      <c r="R306" s="278"/>
      <c r="S306" s="277"/>
      <c r="T306" s="248"/>
      <c r="U306" s="248"/>
      <c r="V306" s="277"/>
      <c r="W306" s="277"/>
      <c r="X306" s="277"/>
      <c r="Z306" s="276"/>
      <c r="AA306" s="276"/>
      <c r="AB306" s="276"/>
      <c r="AC306" s="276"/>
      <c r="AD306" s="276"/>
      <c r="AE306" s="266">
        <f t="shared" si="4"/>
        <v>0</v>
      </c>
      <c r="AG306" s="269"/>
      <c r="AH306" s="269"/>
      <c r="AI306" s="269"/>
      <c r="AJ306" s="269"/>
      <c r="AK306" s="269"/>
      <c r="AL306" s="269"/>
      <c r="AM306" s="269"/>
    </row>
    <row r="307" spans="9:39" ht="15.6" x14ac:dyDescent="0.3">
      <c r="I307" s="277"/>
      <c r="J307" s="278"/>
      <c r="K307" s="277"/>
      <c r="L307" s="248"/>
      <c r="M307" s="277"/>
      <c r="N307" s="85" t="str">
        <f>IF(ISBLANK(M307),"",IF(M307=Lookup!$B$74,"",Lookup!$C$74))</f>
        <v/>
      </c>
      <c r="O307" s="277"/>
      <c r="Q307" s="277"/>
      <c r="R307" s="278"/>
      <c r="S307" s="277"/>
      <c r="T307" s="248"/>
      <c r="U307" s="248"/>
      <c r="V307" s="277"/>
      <c r="W307" s="277"/>
      <c r="X307" s="277"/>
      <c r="Z307" s="276"/>
      <c r="AA307" s="276"/>
      <c r="AB307" s="276"/>
      <c r="AC307" s="276"/>
      <c r="AD307" s="276"/>
      <c r="AE307" s="266">
        <f t="shared" si="4"/>
        <v>0</v>
      </c>
      <c r="AG307" s="269"/>
      <c r="AH307" s="269"/>
      <c r="AI307" s="269"/>
      <c r="AJ307" s="269"/>
      <c r="AK307" s="269"/>
      <c r="AL307" s="269"/>
      <c r="AM307" s="269"/>
    </row>
    <row r="308" spans="9:39" ht="15.6" x14ac:dyDescent="0.3">
      <c r="I308" s="277"/>
      <c r="J308" s="278"/>
      <c r="K308" s="277"/>
      <c r="L308" s="248"/>
      <c r="M308" s="277"/>
      <c r="N308" s="85" t="str">
        <f>IF(ISBLANK(M308),"",IF(M308=Lookup!$B$74,"",Lookup!$C$74))</f>
        <v/>
      </c>
      <c r="O308" s="277"/>
      <c r="Q308" s="277"/>
      <c r="R308" s="278"/>
      <c r="S308" s="277"/>
      <c r="T308" s="248"/>
      <c r="U308" s="248"/>
      <c r="V308" s="277"/>
      <c r="W308" s="277"/>
      <c r="X308" s="277"/>
      <c r="Z308" s="276"/>
      <c r="AA308" s="276"/>
      <c r="AB308" s="276"/>
      <c r="AC308" s="276"/>
      <c r="AD308" s="276"/>
      <c r="AE308" s="266">
        <f t="shared" si="4"/>
        <v>0</v>
      </c>
      <c r="AG308" s="269"/>
      <c r="AH308" s="269"/>
      <c r="AI308" s="269"/>
      <c r="AJ308" s="269"/>
      <c r="AK308" s="269"/>
      <c r="AL308" s="269"/>
      <c r="AM308" s="269"/>
    </row>
    <row r="309" spans="9:39" ht="15.6" x14ac:dyDescent="0.3">
      <c r="I309" s="277"/>
      <c r="J309" s="278"/>
      <c r="K309" s="277"/>
      <c r="L309" s="248"/>
      <c r="M309" s="277"/>
      <c r="N309" s="85" t="str">
        <f>IF(ISBLANK(M309),"",IF(M309=Lookup!$B$74,"",Lookup!$C$74))</f>
        <v/>
      </c>
      <c r="O309" s="277"/>
      <c r="Q309" s="277"/>
      <c r="R309" s="278"/>
      <c r="S309" s="277"/>
      <c r="T309" s="248"/>
      <c r="U309" s="248"/>
      <c r="V309" s="277"/>
      <c r="W309" s="277"/>
      <c r="X309" s="277"/>
      <c r="Z309" s="276"/>
      <c r="AA309" s="276"/>
      <c r="AB309" s="276"/>
      <c r="AC309" s="276"/>
      <c r="AD309" s="276"/>
      <c r="AE309" s="266">
        <f t="shared" si="4"/>
        <v>0</v>
      </c>
      <c r="AG309" s="269"/>
      <c r="AH309" s="269"/>
      <c r="AI309" s="269"/>
      <c r="AJ309" s="269"/>
      <c r="AK309" s="269"/>
      <c r="AL309" s="269"/>
      <c r="AM309" s="269"/>
    </row>
    <row r="310" spans="9:39" ht="15.6" x14ac:dyDescent="0.3">
      <c r="I310" s="277"/>
      <c r="J310" s="278"/>
      <c r="K310" s="277"/>
      <c r="L310" s="248"/>
      <c r="M310" s="277"/>
      <c r="N310" s="85" t="str">
        <f>IF(ISBLANK(M310),"",IF(M310=Lookup!$B$74,"",Lookup!$C$74))</f>
        <v/>
      </c>
      <c r="O310" s="277"/>
      <c r="Q310" s="277"/>
      <c r="R310" s="278"/>
      <c r="S310" s="277"/>
      <c r="T310" s="248"/>
      <c r="U310" s="248"/>
      <c r="V310" s="277"/>
      <c r="W310" s="277"/>
      <c r="X310" s="277"/>
      <c r="Z310" s="276"/>
      <c r="AA310" s="276"/>
      <c r="AB310" s="276"/>
      <c r="AC310" s="276"/>
      <c r="AD310" s="276"/>
      <c r="AE310" s="266">
        <f t="shared" si="4"/>
        <v>0</v>
      </c>
      <c r="AG310" s="269"/>
      <c r="AH310" s="269"/>
      <c r="AI310" s="269"/>
      <c r="AJ310" s="269"/>
      <c r="AK310" s="269"/>
      <c r="AL310" s="269"/>
      <c r="AM310" s="269"/>
    </row>
    <row r="311" spans="9:39" ht="15.6" x14ac:dyDescent="0.3">
      <c r="I311" s="277"/>
      <c r="J311" s="278"/>
      <c r="K311" s="277"/>
      <c r="L311" s="248"/>
      <c r="M311" s="277"/>
      <c r="N311" s="85" t="str">
        <f>IF(ISBLANK(M311),"",IF(M311=Lookup!$B$74,"",Lookup!$C$74))</f>
        <v/>
      </c>
      <c r="O311" s="277"/>
      <c r="Q311" s="277"/>
      <c r="R311" s="278"/>
      <c r="S311" s="277"/>
      <c r="T311" s="248"/>
      <c r="U311" s="248"/>
      <c r="V311" s="277"/>
      <c r="W311" s="277"/>
      <c r="X311" s="277"/>
      <c r="Z311" s="276"/>
      <c r="AA311" s="276"/>
      <c r="AB311" s="276"/>
      <c r="AC311" s="276"/>
      <c r="AD311" s="276"/>
      <c r="AE311" s="266">
        <f t="shared" si="4"/>
        <v>0</v>
      </c>
      <c r="AG311" s="269"/>
      <c r="AH311" s="269"/>
      <c r="AI311" s="269"/>
      <c r="AJ311" s="269"/>
      <c r="AK311" s="269"/>
      <c r="AL311" s="269"/>
      <c r="AM311" s="269"/>
    </row>
    <row r="312" spans="9:39" ht="15.6" x14ac:dyDescent="0.3">
      <c r="I312" s="277"/>
      <c r="J312" s="278"/>
      <c r="K312" s="277"/>
      <c r="L312" s="248"/>
      <c r="M312" s="277"/>
      <c r="N312" s="85" t="str">
        <f>IF(ISBLANK(M312),"",IF(M312=Lookup!$B$74,"",Lookup!$C$74))</f>
        <v/>
      </c>
      <c r="O312" s="277"/>
      <c r="Q312" s="277"/>
      <c r="R312" s="278"/>
      <c r="S312" s="277"/>
      <c r="T312" s="248"/>
      <c r="U312" s="248"/>
      <c r="V312" s="277"/>
      <c r="W312" s="277"/>
      <c r="X312" s="277"/>
      <c r="Z312" s="276"/>
      <c r="AA312" s="276"/>
      <c r="AB312" s="276"/>
      <c r="AC312" s="276"/>
      <c r="AD312" s="276"/>
      <c r="AE312" s="266">
        <f t="shared" si="4"/>
        <v>0</v>
      </c>
      <c r="AG312" s="269"/>
      <c r="AH312" s="269"/>
      <c r="AI312" s="269"/>
      <c r="AJ312" s="269"/>
      <c r="AK312" s="269"/>
      <c r="AL312" s="269"/>
      <c r="AM312" s="269"/>
    </row>
    <row r="313" spans="9:39" ht="15.6" x14ac:dyDescent="0.3">
      <c r="I313" s="277"/>
      <c r="J313" s="278"/>
      <c r="K313" s="277"/>
      <c r="L313" s="248"/>
      <c r="M313" s="277"/>
      <c r="N313" s="85" t="str">
        <f>IF(ISBLANK(M313),"",IF(M313=Lookup!$B$74,"",Lookup!$C$74))</f>
        <v/>
      </c>
      <c r="O313" s="277"/>
      <c r="Q313" s="277"/>
      <c r="R313" s="278"/>
      <c r="S313" s="277"/>
      <c r="T313" s="248"/>
      <c r="U313" s="248"/>
      <c r="V313" s="277"/>
      <c r="W313" s="277"/>
      <c r="X313" s="277"/>
      <c r="Z313" s="276"/>
      <c r="AA313" s="276"/>
      <c r="AB313" s="276"/>
      <c r="AC313" s="276"/>
      <c r="AD313" s="276"/>
      <c r="AE313" s="266">
        <f t="shared" si="4"/>
        <v>0</v>
      </c>
      <c r="AG313" s="269"/>
      <c r="AH313" s="269"/>
      <c r="AI313" s="269"/>
      <c r="AJ313" s="269"/>
      <c r="AK313" s="269"/>
      <c r="AL313" s="269"/>
      <c r="AM313" s="269"/>
    </row>
    <row r="314" spans="9:39" ht="15.6" x14ac:dyDescent="0.3">
      <c r="I314" s="277"/>
      <c r="J314" s="278"/>
      <c r="K314" s="277"/>
      <c r="L314" s="248"/>
      <c r="M314" s="277"/>
      <c r="N314" s="85" t="str">
        <f>IF(ISBLANK(M314),"",IF(M314=Lookup!$B$74,"",Lookup!$C$74))</f>
        <v/>
      </c>
      <c r="O314" s="277"/>
      <c r="Q314" s="277"/>
      <c r="R314" s="278"/>
      <c r="S314" s="277"/>
      <c r="T314" s="248"/>
      <c r="U314" s="248"/>
      <c r="V314" s="277"/>
      <c r="W314" s="277"/>
      <c r="X314" s="277"/>
      <c r="Z314" s="276"/>
      <c r="AA314" s="276"/>
      <c r="AB314" s="276"/>
      <c r="AC314" s="276"/>
      <c r="AD314" s="276"/>
      <c r="AE314" s="266">
        <f t="shared" si="4"/>
        <v>0</v>
      </c>
      <c r="AG314" s="269"/>
      <c r="AH314" s="269"/>
      <c r="AI314" s="269"/>
      <c r="AJ314" s="269"/>
      <c r="AK314" s="269"/>
      <c r="AL314" s="269"/>
      <c r="AM314" s="269"/>
    </row>
    <row r="315" spans="9:39" ht="15.6" x14ac:dyDescent="0.3">
      <c r="I315" s="277"/>
      <c r="J315" s="278"/>
      <c r="K315" s="277"/>
      <c r="L315" s="248"/>
      <c r="M315" s="277"/>
      <c r="N315" s="85" t="str">
        <f>IF(ISBLANK(M315),"",IF(M315=Lookup!$B$74,"",Lookup!$C$74))</f>
        <v/>
      </c>
      <c r="O315" s="277"/>
      <c r="Q315" s="277"/>
      <c r="R315" s="278"/>
      <c r="S315" s="277"/>
      <c r="T315" s="248"/>
      <c r="U315" s="248"/>
      <c r="V315" s="277"/>
      <c r="W315" s="277"/>
      <c r="X315" s="277"/>
      <c r="Z315" s="276"/>
      <c r="AA315" s="276"/>
      <c r="AB315" s="276"/>
      <c r="AC315" s="276"/>
      <c r="AD315" s="276"/>
      <c r="AE315" s="266">
        <f t="shared" si="4"/>
        <v>0</v>
      </c>
      <c r="AG315" s="269"/>
      <c r="AH315" s="269"/>
      <c r="AI315" s="269"/>
      <c r="AJ315" s="269"/>
      <c r="AK315" s="269"/>
      <c r="AL315" s="269"/>
      <c r="AM315" s="269"/>
    </row>
    <row r="316" spans="9:39" ht="15.6" x14ac:dyDescent="0.3">
      <c r="I316" s="277"/>
      <c r="J316" s="278"/>
      <c r="K316" s="277"/>
      <c r="L316" s="248"/>
      <c r="M316" s="277"/>
      <c r="N316" s="85" t="str">
        <f>IF(ISBLANK(M316),"",IF(M316=Lookup!$B$74,"",Lookup!$C$74))</f>
        <v/>
      </c>
      <c r="O316" s="277"/>
      <c r="Q316" s="277"/>
      <c r="R316" s="278"/>
      <c r="S316" s="277"/>
      <c r="T316" s="248"/>
      <c r="U316" s="248"/>
      <c r="V316" s="277"/>
      <c r="W316" s="277"/>
      <c r="X316" s="277"/>
      <c r="Z316" s="276"/>
      <c r="AA316" s="276"/>
      <c r="AB316" s="276"/>
      <c r="AC316" s="276"/>
      <c r="AD316" s="276"/>
      <c r="AE316" s="266">
        <f t="shared" si="4"/>
        <v>0</v>
      </c>
      <c r="AG316" s="269"/>
      <c r="AH316" s="269"/>
      <c r="AI316" s="269"/>
      <c r="AJ316" s="269"/>
      <c r="AK316" s="269"/>
      <c r="AL316" s="269"/>
      <c r="AM316" s="269"/>
    </row>
    <row r="317" spans="9:39" ht="15.6" x14ac:dyDescent="0.3">
      <c r="I317" s="277"/>
      <c r="J317" s="278"/>
      <c r="K317" s="277"/>
      <c r="L317" s="248"/>
      <c r="M317" s="277"/>
      <c r="N317" s="85" t="str">
        <f>IF(ISBLANK(M317),"",IF(M317=Lookup!$B$74,"",Lookup!$C$74))</f>
        <v/>
      </c>
      <c r="O317" s="277"/>
      <c r="Q317" s="277"/>
      <c r="R317" s="278"/>
      <c r="S317" s="277"/>
      <c r="T317" s="248"/>
      <c r="U317" s="248"/>
      <c r="V317" s="277"/>
      <c r="W317" s="277"/>
      <c r="X317" s="277"/>
      <c r="Z317" s="276"/>
      <c r="AA317" s="276"/>
      <c r="AB317" s="276"/>
      <c r="AC317" s="276"/>
      <c r="AD317" s="276"/>
      <c r="AE317" s="266">
        <f t="shared" si="4"/>
        <v>0</v>
      </c>
      <c r="AG317" s="269"/>
      <c r="AH317" s="269"/>
      <c r="AI317" s="269"/>
      <c r="AJ317" s="269"/>
      <c r="AK317" s="269"/>
      <c r="AL317" s="269"/>
      <c r="AM317" s="269"/>
    </row>
    <row r="318" spans="9:39" ht="15.6" x14ac:dyDescent="0.3">
      <c r="I318" s="277"/>
      <c r="J318" s="278"/>
      <c r="K318" s="277"/>
      <c r="L318" s="248"/>
      <c r="M318" s="277"/>
      <c r="N318" s="85" t="str">
        <f>IF(ISBLANK(M318),"",IF(M318=Lookup!$B$74,"",Lookup!$C$74))</f>
        <v/>
      </c>
      <c r="O318" s="277"/>
      <c r="Q318" s="277"/>
      <c r="R318" s="278"/>
      <c r="S318" s="277"/>
      <c r="T318" s="248"/>
      <c r="U318" s="248"/>
      <c r="V318" s="277"/>
      <c r="W318" s="277"/>
      <c r="X318" s="277"/>
      <c r="Z318" s="276"/>
      <c r="AA318" s="276"/>
      <c r="AB318" s="276"/>
      <c r="AC318" s="276"/>
      <c r="AD318" s="276"/>
      <c r="AE318" s="266">
        <f t="shared" si="4"/>
        <v>0</v>
      </c>
      <c r="AG318" s="269"/>
      <c r="AH318" s="269"/>
      <c r="AI318" s="269"/>
      <c r="AJ318" s="269"/>
      <c r="AK318" s="269"/>
      <c r="AL318" s="269"/>
      <c r="AM318" s="269"/>
    </row>
    <row r="319" spans="9:39" ht="15.6" x14ac:dyDescent="0.3">
      <c r="I319" s="277"/>
      <c r="J319" s="278"/>
      <c r="K319" s="277"/>
      <c r="L319" s="248"/>
      <c r="M319" s="277"/>
      <c r="N319" s="85" t="str">
        <f>IF(ISBLANK(M319),"",IF(M319=Lookup!$B$74,"",Lookup!$C$74))</f>
        <v/>
      </c>
      <c r="O319" s="277"/>
      <c r="Q319" s="277"/>
      <c r="R319" s="278"/>
      <c r="S319" s="277"/>
      <c r="T319" s="248"/>
      <c r="U319" s="248"/>
      <c r="V319" s="277"/>
      <c r="W319" s="277"/>
      <c r="X319" s="277"/>
      <c r="Z319" s="276"/>
      <c r="AA319" s="276"/>
      <c r="AB319" s="276"/>
      <c r="AC319" s="276"/>
      <c r="AD319" s="276"/>
      <c r="AE319" s="266">
        <f t="shared" si="4"/>
        <v>0</v>
      </c>
      <c r="AG319" s="269"/>
      <c r="AH319" s="269"/>
      <c r="AI319" s="269"/>
      <c r="AJ319" s="269"/>
      <c r="AK319" s="269"/>
      <c r="AL319" s="269"/>
      <c r="AM319" s="269"/>
    </row>
    <row r="320" spans="9:39" ht="15.6" x14ac:dyDescent="0.3">
      <c r="I320" s="277"/>
      <c r="J320" s="278"/>
      <c r="K320" s="277"/>
      <c r="L320" s="248"/>
      <c r="M320" s="277"/>
      <c r="N320" s="85" t="str">
        <f>IF(ISBLANK(M320),"",IF(M320=Lookup!$B$74,"",Lookup!$C$74))</f>
        <v/>
      </c>
      <c r="O320" s="277"/>
      <c r="Q320" s="277"/>
      <c r="R320" s="278"/>
      <c r="S320" s="277"/>
      <c r="T320" s="248"/>
      <c r="U320" s="248"/>
      <c r="V320" s="277"/>
      <c r="W320" s="277"/>
      <c r="X320" s="277"/>
      <c r="Z320" s="276"/>
      <c r="AA320" s="276"/>
      <c r="AB320" s="276"/>
      <c r="AC320" s="276"/>
      <c r="AD320" s="276"/>
      <c r="AE320" s="266">
        <f t="shared" si="4"/>
        <v>0</v>
      </c>
      <c r="AG320" s="269"/>
      <c r="AH320" s="269"/>
      <c r="AI320" s="269"/>
      <c r="AJ320" s="269"/>
      <c r="AK320" s="269"/>
      <c r="AL320" s="269"/>
      <c r="AM320" s="269"/>
    </row>
    <row r="321" spans="9:39" ht="15.6" x14ac:dyDescent="0.3">
      <c r="I321" s="277"/>
      <c r="J321" s="278"/>
      <c r="K321" s="277"/>
      <c r="L321" s="248"/>
      <c r="M321" s="277"/>
      <c r="N321" s="85" t="str">
        <f>IF(ISBLANK(M321),"",IF(M321=Lookup!$B$74,"",Lookup!$C$74))</f>
        <v/>
      </c>
      <c r="O321" s="277"/>
      <c r="Q321" s="277"/>
      <c r="R321" s="278"/>
      <c r="S321" s="277"/>
      <c r="T321" s="248"/>
      <c r="U321" s="248"/>
      <c r="V321" s="277"/>
      <c r="W321" s="277"/>
      <c r="X321" s="277"/>
      <c r="Z321" s="276"/>
      <c r="AA321" s="276"/>
      <c r="AB321" s="276"/>
      <c r="AC321" s="276"/>
      <c r="AD321" s="276"/>
      <c r="AE321" s="266">
        <f t="shared" si="4"/>
        <v>0</v>
      </c>
      <c r="AG321" s="269"/>
      <c r="AH321" s="269"/>
      <c r="AI321" s="269"/>
      <c r="AJ321" s="269"/>
      <c r="AK321" s="269"/>
      <c r="AL321" s="269"/>
      <c r="AM321" s="269"/>
    </row>
    <row r="322" spans="9:39" ht="15.6" x14ac:dyDescent="0.3">
      <c r="I322" s="277"/>
      <c r="J322" s="278"/>
      <c r="K322" s="277"/>
      <c r="L322" s="248"/>
      <c r="M322" s="277"/>
      <c r="N322" s="85" t="str">
        <f>IF(ISBLANK(M322),"",IF(M322=Lookup!$B$74,"",Lookup!$C$74))</f>
        <v/>
      </c>
      <c r="O322" s="277"/>
      <c r="Q322" s="277"/>
      <c r="R322" s="278"/>
      <c r="S322" s="277"/>
      <c r="T322" s="248"/>
      <c r="U322" s="248"/>
      <c r="V322" s="277"/>
      <c r="W322" s="277"/>
      <c r="X322" s="277"/>
      <c r="Z322" s="276"/>
      <c r="AA322" s="276"/>
      <c r="AB322" s="276"/>
      <c r="AC322" s="276"/>
      <c r="AD322" s="276"/>
      <c r="AE322" s="266">
        <f t="shared" si="4"/>
        <v>0</v>
      </c>
      <c r="AG322" s="269"/>
      <c r="AH322" s="269"/>
      <c r="AI322" s="269"/>
      <c r="AJ322" s="269"/>
      <c r="AK322" s="269"/>
      <c r="AL322" s="269"/>
      <c r="AM322" s="269"/>
    </row>
    <row r="323" spans="9:39" ht="15.6" x14ac:dyDescent="0.3">
      <c r="I323" s="277"/>
      <c r="J323" s="278"/>
      <c r="K323" s="277"/>
      <c r="L323" s="248"/>
      <c r="M323" s="277"/>
      <c r="N323" s="85" t="str">
        <f>IF(ISBLANK(M323),"",IF(M323=Lookup!$B$74,"",Lookup!$C$74))</f>
        <v/>
      </c>
      <c r="O323" s="277"/>
      <c r="Q323" s="277"/>
      <c r="R323" s="278"/>
      <c r="S323" s="277"/>
      <c r="T323" s="248"/>
      <c r="U323" s="248"/>
      <c r="V323" s="277"/>
      <c r="W323" s="277"/>
      <c r="X323" s="277"/>
      <c r="Z323" s="276"/>
      <c r="AA323" s="276"/>
      <c r="AB323" s="276"/>
      <c r="AC323" s="276"/>
      <c r="AD323" s="276"/>
      <c r="AE323" s="266">
        <f t="shared" si="4"/>
        <v>0</v>
      </c>
      <c r="AG323" s="269"/>
      <c r="AH323" s="269"/>
      <c r="AI323" s="269"/>
      <c r="AJ323" s="269"/>
      <c r="AK323" s="269"/>
      <c r="AL323" s="269"/>
      <c r="AM323" s="269"/>
    </row>
    <row r="324" spans="9:39" ht="15.6" x14ac:dyDescent="0.3">
      <c r="I324" s="277"/>
      <c r="J324" s="278"/>
      <c r="K324" s="277"/>
      <c r="L324" s="248"/>
      <c r="M324" s="277"/>
      <c r="N324" s="85" t="str">
        <f>IF(ISBLANK(M324),"",IF(M324=Lookup!$B$74,"",Lookup!$C$74))</f>
        <v/>
      </c>
      <c r="O324" s="277"/>
      <c r="Q324" s="277"/>
      <c r="R324" s="278"/>
      <c r="S324" s="277"/>
      <c r="T324" s="248"/>
      <c r="U324" s="248"/>
      <c r="V324" s="277"/>
      <c r="W324" s="277"/>
      <c r="X324" s="277"/>
      <c r="Z324" s="276"/>
      <c r="AA324" s="276"/>
      <c r="AB324" s="276"/>
      <c r="AC324" s="276"/>
      <c r="AD324" s="276"/>
      <c r="AE324" s="266">
        <f t="shared" si="4"/>
        <v>0</v>
      </c>
      <c r="AG324" s="269"/>
      <c r="AH324" s="269"/>
      <c r="AI324" s="269"/>
      <c r="AJ324" s="269"/>
      <c r="AK324" s="269"/>
      <c r="AL324" s="269"/>
      <c r="AM324" s="269"/>
    </row>
    <row r="325" spans="9:39" ht="15.6" x14ac:dyDescent="0.3">
      <c r="I325" s="277"/>
      <c r="J325" s="278"/>
      <c r="K325" s="277"/>
      <c r="L325" s="248"/>
      <c r="M325" s="277"/>
      <c r="N325" s="85" t="str">
        <f>IF(ISBLANK(M325),"",IF(M325=Lookup!$B$74,"",Lookup!$C$74))</f>
        <v/>
      </c>
      <c r="O325" s="277"/>
      <c r="Q325" s="277"/>
      <c r="R325" s="278"/>
      <c r="S325" s="277"/>
      <c r="T325" s="248"/>
      <c r="U325" s="248"/>
      <c r="V325" s="277"/>
      <c r="W325" s="277"/>
      <c r="X325" s="277"/>
      <c r="Z325" s="276"/>
      <c r="AA325" s="276"/>
      <c r="AB325" s="276"/>
      <c r="AC325" s="276"/>
      <c r="AD325" s="276"/>
      <c r="AE325" s="266">
        <f t="shared" si="4"/>
        <v>0</v>
      </c>
      <c r="AG325" s="269"/>
      <c r="AH325" s="269"/>
      <c r="AI325" s="269"/>
      <c r="AJ325" s="269"/>
      <c r="AK325" s="269"/>
      <c r="AL325" s="269"/>
      <c r="AM325" s="269"/>
    </row>
    <row r="326" spans="9:39" ht="15.6" x14ac:dyDescent="0.3">
      <c r="I326" s="277"/>
      <c r="J326" s="278"/>
      <c r="K326" s="277"/>
      <c r="L326" s="248"/>
      <c r="M326" s="277"/>
      <c r="N326" s="85" t="str">
        <f>IF(ISBLANK(M326),"",IF(M326=Lookup!$B$74,"",Lookup!$C$74))</f>
        <v/>
      </c>
      <c r="O326" s="277"/>
      <c r="Q326" s="277"/>
      <c r="R326" s="278"/>
      <c r="S326" s="277"/>
      <c r="T326" s="248"/>
      <c r="U326" s="248"/>
      <c r="V326" s="277"/>
      <c r="W326" s="277"/>
      <c r="X326" s="277"/>
      <c r="Z326" s="276"/>
      <c r="AA326" s="276"/>
      <c r="AB326" s="276"/>
      <c r="AC326" s="276"/>
      <c r="AD326" s="276"/>
      <c r="AE326" s="266">
        <f t="shared" si="4"/>
        <v>0</v>
      </c>
      <c r="AG326" s="269"/>
      <c r="AH326" s="269"/>
      <c r="AI326" s="269"/>
      <c r="AJ326" s="269"/>
      <c r="AK326" s="269"/>
      <c r="AL326" s="269"/>
      <c r="AM326" s="269"/>
    </row>
    <row r="327" spans="9:39" ht="15.6" x14ac:dyDescent="0.3">
      <c r="I327" s="277"/>
      <c r="J327" s="278"/>
      <c r="K327" s="277"/>
      <c r="L327" s="248"/>
      <c r="M327" s="277"/>
      <c r="N327" s="85" t="str">
        <f>IF(ISBLANK(M327),"",IF(M327=Lookup!$B$74,"",Lookup!$C$74))</f>
        <v/>
      </c>
      <c r="O327" s="277"/>
      <c r="Q327" s="277"/>
      <c r="R327" s="278"/>
      <c r="S327" s="277"/>
      <c r="T327" s="248"/>
      <c r="U327" s="248"/>
      <c r="V327" s="277"/>
      <c r="W327" s="277"/>
      <c r="X327" s="277"/>
      <c r="Z327" s="276"/>
      <c r="AA327" s="276"/>
      <c r="AB327" s="276"/>
      <c r="AC327" s="276"/>
      <c r="AD327" s="276"/>
      <c r="AE327" s="266">
        <f t="shared" si="4"/>
        <v>0</v>
      </c>
      <c r="AG327" s="269"/>
      <c r="AH327" s="269"/>
      <c r="AI327" s="269"/>
      <c r="AJ327" s="269"/>
      <c r="AK327" s="269"/>
      <c r="AL327" s="269"/>
      <c r="AM327" s="269"/>
    </row>
    <row r="328" spans="9:39" ht="15.6" x14ac:dyDescent="0.3">
      <c r="I328" s="277"/>
      <c r="J328" s="278"/>
      <c r="K328" s="277"/>
      <c r="L328" s="248"/>
      <c r="M328" s="277"/>
      <c r="N328" s="85" t="str">
        <f>IF(ISBLANK(M328),"",IF(M328=Lookup!$B$74,"",Lookup!$C$74))</f>
        <v/>
      </c>
      <c r="O328" s="277"/>
      <c r="Q328" s="277"/>
      <c r="R328" s="278"/>
      <c r="S328" s="277"/>
      <c r="T328" s="248"/>
      <c r="U328" s="248"/>
      <c r="V328" s="277"/>
      <c r="W328" s="277"/>
      <c r="X328" s="277"/>
      <c r="Z328" s="276"/>
      <c r="AA328" s="276"/>
      <c r="AB328" s="276"/>
      <c r="AC328" s="276"/>
      <c r="AD328" s="276"/>
      <c r="AE328" s="266">
        <f t="shared" si="4"/>
        <v>0</v>
      </c>
      <c r="AG328" s="269"/>
      <c r="AH328" s="269"/>
      <c r="AI328" s="269"/>
      <c r="AJ328" s="269"/>
      <c r="AK328" s="269"/>
      <c r="AL328" s="269"/>
      <c r="AM328" s="269"/>
    </row>
    <row r="329" spans="9:39" ht="15.6" x14ac:dyDescent="0.3">
      <c r="I329" s="277"/>
      <c r="J329" s="278"/>
      <c r="K329" s="277"/>
      <c r="L329" s="248"/>
      <c r="M329" s="277"/>
      <c r="N329" s="85" t="str">
        <f>IF(ISBLANK(M329),"",IF(M329=Lookup!$B$74,"",Lookup!$C$74))</f>
        <v/>
      </c>
      <c r="O329" s="277"/>
      <c r="Q329" s="277"/>
      <c r="R329" s="278"/>
      <c r="S329" s="277"/>
      <c r="T329" s="248"/>
      <c r="U329" s="248"/>
      <c r="V329" s="277"/>
      <c r="W329" s="277"/>
      <c r="X329" s="277"/>
      <c r="Z329" s="276"/>
      <c r="AA329" s="276"/>
      <c r="AB329" s="276"/>
      <c r="AC329" s="276"/>
      <c r="AD329" s="276"/>
      <c r="AE329" s="266">
        <f t="shared" ref="AE329:AE392" si="5">SUM(Z329:AD329)</f>
        <v>0</v>
      </c>
      <c r="AG329" s="269"/>
      <c r="AH329" s="269"/>
      <c r="AI329" s="269"/>
      <c r="AJ329" s="269"/>
      <c r="AK329" s="269"/>
      <c r="AL329" s="269"/>
      <c r="AM329" s="269"/>
    </row>
    <row r="330" spans="9:39" ht="15.6" x14ac:dyDescent="0.3">
      <c r="I330" s="277"/>
      <c r="J330" s="278"/>
      <c r="K330" s="277"/>
      <c r="L330" s="248"/>
      <c r="M330" s="277"/>
      <c r="N330" s="85" t="str">
        <f>IF(ISBLANK(M330),"",IF(M330=Lookup!$B$74,"",Lookup!$C$74))</f>
        <v/>
      </c>
      <c r="O330" s="277"/>
      <c r="Q330" s="277"/>
      <c r="R330" s="278"/>
      <c r="S330" s="277"/>
      <c r="T330" s="248"/>
      <c r="U330" s="248"/>
      <c r="V330" s="277"/>
      <c r="W330" s="277"/>
      <c r="X330" s="277"/>
      <c r="Z330" s="276"/>
      <c r="AA330" s="276"/>
      <c r="AB330" s="276"/>
      <c r="AC330" s="276"/>
      <c r="AD330" s="276"/>
      <c r="AE330" s="266">
        <f t="shared" si="5"/>
        <v>0</v>
      </c>
      <c r="AG330" s="269"/>
      <c r="AH330" s="269"/>
      <c r="AI330" s="269"/>
      <c r="AJ330" s="269"/>
      <c r="AK330" s="269"/>
      <c r="AL330" s="269"/>
      <c r="AM330" s="269"/>
    </row>
    <row r="331" spans="9:39" ht="15.6" x14ac:dyDescent="0.3">
      <c r="I331" s="277"/>
      <c r="J331" s="278"/>
      <c r="K331" s="277"/>
      <c r="L331" s="248"/>
      <c r="M331" s="277"/>
      <c r="N331" s="85" t="str">
        <f>IF(ISBLANK(M331),"",IF(M331=Lookup!$B$74,"",Lookup!$C$74))</f>
        <v/>
      </c>
      <c r="O331" s="277"/>
      <c r="Q331" s="277"/>
      <c r="R331" s="278"/>
      <c r="S331" s="277"/>
      <c r="T331" s="248"/>
      <c r="U331" s="248"/>
      <c r="V331" s="277"/>
      <c r="W331" s="277"/>
      <c r="X331" s="277"/>
      <c r="Z331" s="276"/>
      <c r="AA331" s="276"/>
      <c r="AB331" s="276"/>
      <c r="AC331" s="276"/>
      <c r="AD331" s="276"/>
      <c r="AE331" s="266">
        <f t="shared" si="5"/>
        <v>0</v>
      </c>
      <c r="AG331" s="269"/>
      <c r="AH331" s="269"/>
      <c r="AI331" s="269"/>
      <c r="AJ331" s="269"/>
      <c r="AK331" s="269"/>
      <c r="AL331" s="269"/>
      <c r="AM331" s="269"/>
    </row>
    <row r="332" spans="9:39" ht="15.6" x14ac:dyDescent="0.3">
      <c r="I332" s="277"/>
      <c r="J332" s="278"/>
      <c r="K332" s="277"/>
      <c r="L332" s="248"/>
      <c r="M332" s="277"/>
      <c r="N332" s="85" t="str">
        <f>IF(ISBLANK(M332),"",IF(M332=Lookup!$B$74,"",Lookup!$C$74))</f>
        <v/>
      </c>
      <c r="O332" s="277"/>
      <c r="Q332" s="277"/>
      <c r="R332" s="278"/>
      <c r="S332" s="277"/>
      <c r="T332" s="248"/>
      <c r="U332" s="248"/>
      <c r="V332" s="277"/>
      <c r="W332" s="277"/>
      <c r="X332" s="277"/>
      <c r="Z332" s="276"/>
      <c r="AA332" s="276"/>
      <c r="AB332" s="276"/>
      <c r="AC332" s="276"/>
      <c r="AD332" s="276"/>
      <c r="AE332" s="266">
        <f t="shared" si="5"/>
        <v>0</v>
      </c>
      <c r="AG332" s="269"/>
      <c r="AH332" s="269"/>
      <c r="AI332" s="269"/>
      <c r="AJ332" s="269"/>
      <c r="AK332" s="269"/>
      <c r="AL332" s="269"/>
      <c r="AM332" s="269"/>
    </row>
    <row r="333" spans="9:39" ht="15.6" x14ac:dyDescent="0.3">
      <c r="I333" s="277"/>
      <c r="J333" s="278"/>
      <c r="K333" s="277"/>
      <c r="L333" s="248"/>
      <c r="M333" s="277"/>
      <c r="N333" s="85" t="str">
        <f>IF(ISBLANK(M333),"",IF(M333=Lookup!$B$74,"",Lookup!$C$74))</f>
        <v/>
      </c>
      <c r="O333" s="277"/>
      <c r="Q333" s="277"/>
      <c r="R333" s="278"/>
      <c r="S333" s="277"/>
      <c r="T333" s="248"/>
      <c r="U333" s="248"/>
      <c r="V333" s="277"/>
      <c r="W333" s="277"/>
      <c r="X333" s="277"/>
      <c r="Z333" s="276"/>
      <c r="AA333" s="276"/>
      <c r="AB333" s="276"/>
      <c r="AC333" s="276"/>
      <c r="AD333" s="276"/>
      <c r="AE333" s="266">
        <f t="shared" si="5"/>
        <v>0</v>
      </c>
      <c r="AG333" s="269"/>
      <c r="AH333" s="269"/>
      <c r="AI333" s="269"/>
      <c r="AJ333" s="269"/>
      <c r="AK333" s="269"/>
      <c r="AL333" s="269"/>
      <c r="AM333" s="269"/>
    </row>
    <row r="334" spans="9:39" ht="15.6" x14ac:dyDescent="0.3">
      <c r="I334" s="277"/>
      <c r="J334" s="278"/>
      <c r="K334" s="277"/>
      <c r="L334" s="248"/>
      <c r="M334" s="277"/>
      <c r="N334" s="85" t="str">
        <f>IF(ISBLANK(M334),"",IF(M334=Lookup!$B$74,"",Lookup!$C$74))</f>
        <v/>
      </c>
      <c r="O334" s="277"/>
      <c r="Q334" s="277"/>
      <c r="R334" s="278"/>
      <c r="S334" s="277"/>
      <c r="T334" s="248"/>
      <c r="U334" s="248"/>
      <c r="V334" s="277"/>
      <c r="W334" s="277"/>
      <c r="X334" s="277"/>
      <c r="Z334" s="276"/>
      <c r="AA334" s="276"/>
      <c r="AB334" s="276"/>
      <c r="AC334" s="276"/>
      <c r="AD334" s="276"/>
      <c r="AE334" s="266">
        <f t="shared" si="5"/>
        <v>0</v>
      </c>
      <c r="AG334" s="269"/>
      <c r="AH334" s="269"/>
      <c r="AI334" s="269"/>
      <c r="AJ334" s="269"/>
      <c r="AK334" s="269"/>
      <c r="AL334" s="269"/>
      <c r="AM334" s="269"/>
    </row>
    <row r="335" spans="9:39" ht="15.6" x14ac:dyDescent="0.3">
      <c r="I335" s="277"/>
      <c r="J335" s="278"/>
      <c r="K335" s="277"/>
      <c r="L335" s="248"/>
      <c r="M335" s="277"/>
      <c r="N335" s="85" t="str">
        <f>IF(ISBLANK(M335),"",IF(M335=Lookup!$B$74,"",Lookup!$C$74))</f>
        <v/>
      </c>
      <c r="O335" s="277"/>
      <c r="Q335" s="277"/>
      <c r="R335" s="278"/>
      <c r="S335" s="277"/>
      <c r="T335" s="248"/>
      <c r="U335" s="248"/>
      <c r="V335" s="277"/>
      <c r="W335" s="277"/>
      <c r="X335" s="277"/>
      <c r="Z335" s="276"/>
      <c r="AA335" s="276"/>
      <c r="AB335" s="276"/>
      <c r="AC335" s="276"/>
      <c r="AD335" s="276"/>
      <c r="AE335" s="266">
        <f t="shared" si="5"/>
        <v>0</v>
      </c>
      <c r="AG335" s="269"/>
      <c r="AH335" s="269"/>
      <c r="AI335" s="269"/>
      <c r="AJ335" s="269"/>
      <c r="AK335" s="269"/>
      <c r="AL335" s="269"/>
      <c r="AM335" s="269"/>
    </row>
    <row r="336" spans="9:39" ht="15.6" x14ac:dyDescent="0.3">
      <c r="I336" s="277"/>
      <c r="J336" s="278"/>
      <c r="K336" s="277"/>
      <c r="L336" s="248"/>
      <c r="M336" s="277"/>
      <c r="N336" s="85" t="str">
        <f>IF(ISBLANK(M336),"",IF(M336=Lookup!$B$74,"",Lookup!$C$74))</f>
        <v/>
      </c>
      <c r="O336" s="277"/>
      <c r="Q336" s="277"/>
      <c r="R336" s="278"/>
      <c r="S336" s="277"/>
      <c r="T336" s="248"/>
      <c r="U336" s="248"/>
      <c r="V336" s="277"/>
      <c r="W336" s="277"/>
      <c r="X336" s="277"/>
      <c r="Z336" s="276"/>
      <c r="AA336" s="276"/>
      <c r="AB336" s="276"/>
      <c r="AC336" s="276"/>
      <c r="AD336" s="276"/>
      <c r="AE336" s="266">
        <f t="shared" si="5"/>
        <v>0</v>
      </c>
      <c r="AG336" s="269"/>
      <c r="AH336" s="269"/>
      <c r="AI336" s="269"/>
      <c r="AJ336" s="269"/>
      <c r="AK336" s="269"/>
      <c r="AL336" s="269"/>
      <c r="AM336" s="269"/>
    </row>
    <row r="337" spans="9:39" ht="15.6" x14ac:dyDescent="0.3">
      <c r="I337" s="277"/>
      <c r="J337" s="278"/>
      <c r="K337" s="277"/>
      <c r="L337" s="248"/>
      <c r="M337" s="277"/>
      <c r="N337" s="85" t="str">
        <f>IF(ISBLANK(M337),"",IF(M337=Lookup!$B$74,"",Lookup!$C$74))</f>
        <v/>
      </c>
      <c r="O337" s="277"/>
      <c r="Q337" s="277"/>
      <c r="R337" s="278"/>
      <c r="S337" s="277"/>
      <c r="T337" s="248"/>
      <c r="U337" s="248"/>
      <c r="V337" s="277"/>
      <c r="W337" s="277"/>
      <c r="X337" s="277"/>
      <c r="Z337" s="276"/>
      <c r="AA337" s="276"/>
      <c r="AB337" s="276"/>
      <c r="AC337" s="276"/>
      <c r="AD337" s="276"/>
      <c r="AE337" s="266">
        <f t="shared" si="5"/>
        <v>0</v>
      </c>
      <c r="AG337" s="269"/>
      <c r="AH337" s="269"/>
      <c r="AI337" s="269"/>
      <c r="AJ337" s="269"/>
      <c r="AK337" s="269"/>
      <c r="AL337" s="269"/>
      <c r="AM337" s="269"/>
    </row>
    <row r="338" spans="9:39" ht="15.6" x14ac:dyDescent="0.3">
      <c r="I338" s="277"/>
      <c r="J338" s="278"/>
      <c r="K338" s="277"/>
      <c r="L338" s="248"/>
      <c r="M338" s="277"/>
      <c r="N338" s="85" t="str">
        <f>IF(ISBLANK(M338),"",IF(M338=Lookup!$B$74,"",Lookup!$C$74))</f>
        <v/>
      </c>
      <c r="O338" s="277"/>
      <c r="Q338" s="277"/>
      <c r="R338" s="278"/>
      <c r="S338" s="277"/>
      <c r="T338" s="248"/>
      <c r="U338" s="248"/>
      <c r="V338" s="277"/>
      <c r="W338" s="277"/>
      <c r="X338" s="277"/>
      <c r="Z338" s="276"/>
      <c r="AA338" s="276"/>
      <c r="AB338" s="276"/>
      <c r="AC338" s="276"/>
      <c r="AD338" s="276"/>
      <c r="AE338" s="266">
        <f t="shared" si="5"/>
        <v>0</v>
      </c>
      <c r="AG338" s="269"/>
      <c r="AH338" s="269"/>
      <c r="AI338" s="269"/>
      <c r="AJ338" s="269"/>
      <c r="AK338" s="269"/>
      <c r="AL338" s="269"/>
      <c r="AM338" s="269"/>
    </row>
    <row r="339" spans="9:39" ht="15.6" x14ac:dyDescent="0.3">
      <c r="I339" s="277"/>
      <c r="J339" s="278"/>
      <c r="K339" s="277"/>
      <c r="L339" s="248"/>
      <c r="M339" s="277"/>
      <c r="N339" s="85" t="str">
        <f>IF(ISBLANK(M339),"",IF(M339=Lookup!$B$74,"",Lookup!$C$74))</f>
        <v/>
      </c>
      <c r="O339" s="277"/>
      <c r="Q339" s="277"/>
      <c r="R339" s="278"/>
      <c r="S339" s="277"/>
      <c r="T339" s="248"/>
      <c r="U339" s="248"/>
      <c r="V339" s="277"/>
      <c r="W339" s="277"/>
      <c r="X339" s="277"/>
      <c r="Z339" s="276"/>
      <c r="AA339" s="276"/>
      <c r="AB339" s="276"/>
      <c r="AC339" s="276"/>
      <c r="AD339" s="276"/>
      <c r="AE339" s="266">
        <f t="shared" si="5"/>
        <v>0</v>
      </c>
      <c r="AG339" s="269"/>
      <c r="AH339" s="269"/>
      <c r="AI339" s="269"/>
      <c r="AJ339" s="269"/>
      <c r="AK339" s="269"/>
      <c r="AL339" s="269"/>
      <c r="AM339" s="269"/>
    </row>
    <row r="340" spans="9:39" ht="15.6" x14ac:dyDescent="0.3">
      <c r="I340" s="277"/>
      <c r="J340" s="278"/>
      <c r="K340" s="277"/>
      <c r="L340" s="248"/>
      <c r="M340" s="277"/>
      <c r="N340" s="85" t="str">
        <f>IF(ISBLANK(M340),"",IF(M340=Lookup!$B$74,"",Lookup!$C$74))</f>
        <v/>
      </c>
      <c r="O340" s="277"/>
      <c r="Q340" s="277"/>
      <c r="R340" s="278"/>
      <c r="S340" s="277"/>
      <c r="T340" s="248"/>
      <c r="U340" s="248"/>
      <c r="V340" s="277"/>
      <c r="W340" s="277"/>
      <c r="X340" s="277"/>
      <c r="Z340" s="276"/>
      <c r="AA340" s="276"/>
      <c r="AB340" s="276"/>
      <c r="AC340" s="276"/>
      <c r="AD340" s="276"/>
      <c r="AE340" s="266">
        <f t="shared" si="5"/>
        <v>0</v>
      </c>
      <c r="AG340" s="269"/>
      <c r="AH340" s="269"/>
      <c r="AI340" s="269"/>
      <c r="AJ340" s="269"/>
      <c r="AK340" s="269"/>
      <c r="AL340" s="269"/>
      <c r="AM340" s="269"/>
    </row>
    <row r="341" spans="9:39" ht="15.6" x14ac:dyDescent="0.3">
      <c r="I341" s="277"/>
      <c r="J341" s="278"/>
      <c r="K341" s="277"/>
      <c r="L341" s="248"/>
      <c r="M341" s="277"/>
      <c r="N341" s="85" t="str">
        <f>IF(ISBLANK(M341),"",IF(M341=Lookup!$B$74,"",Lookup!$C$74))</f>
        <v/>
      </c>
      <c r="O341" s="277"/>
      <c r="Q341" s="277"/>
      <c r="R341" s="278"/>
      <c r="S341" s="277"/>
      <c r="T341" s="248"/>
      <c r="U341" s="248"/>
      <c r="V341" s="277"/>
      <c r="W341" s="277"/>
      <c r="X341" s="277"/>
      <c r="Z341" s="276"/>
      <c r="AA341" s="276"/>
      <c r="AB341" s="276"/>
      <c r="AC341" s="276"/>
      <c r="AD341" s="276"/>
      <c r="AE341" s="266">
        <f t="shared" si="5"/>
        <v>0</v>
      </c>
      <c r="AG341" s="269"/>
      <c r="AH341" s="269"/>
      <c r="AI341" s="269"/>
      <c r="AJ341" s="269"/>
      <c r="AK341" s="269"/>
      <c r="AL341" s="269"/>
      <c r="AM341" s="269"/>
    </row>
    <row r="342" spans="9:39" ht="15.6" x14ac:dyDescent="0.3">
      <c r="I342" s="277"/>
      <c r="J342" s="278"/>
      <c r="K342" s="277"/>
      <c r="L342" s="248"/>
      <c r="M342" s="277"/>
      <c r="N342" s="85" t="str">
        <f>IF(ISBLANK(M342),"",IF(M342=Lookup!$B$74,"",Lookup!$C$74))</f>
        <v/>
      </c>
      <c r="O342" s="277"/>
      <c r="Q342" s="277"/>
      <c r="R342" s="278"/>
      <c r="S342" s="277"/>
      <c r="T342" s="248"/>
      <c r="U342" s="248"/>
      <c r="V342" s="277"/>
      <c r="W342" s="277"/>
      <c r="X342" s="277"/>
      <c r="Z342" s="276"/>
      <c r="AA342" s="276"/>
      <c r="AB342" s="276"/>
      <c r="AC342" s="276"/>
      <c r="AD342" s="276"/>
      <c r="AE342" s="266">
        <f t="shared" si="5"/>
        <v>0</v>
      </c>
      <c r="AG342" s="269"/>
      <c r="AH342" s="269"/>
      <c r="AI342" s="269"/>
      <c r="AJ342" s="269"/>
      <c r="AK342" s="269"/>
      <c r="AL342" s="269"/>
      <c r="AM342" s="269"/>
    </row>
    <row r="343" spans="9:39" ht="15.6" x14ac:dyDescent="0.3">
      <c r="I343" s="277"/>
      <c r="J343" s="278"/>
      <c r="K343" s="277"/>
      <c r="L343" s="248"/>
      <c r="M343" s="277"/>
      <c r="N343" s="85" t="str">
        <f>IF(ISBLANK(M343),"",IF(M343=Lookup!$B$74,"",Lookup!$C$74))</f>
        <v/>
      </c>
      <c r="O343" s="277"/>
      <c r="Q343" s="277"/>
      <c r="R343" s="278"/>
      <c r="S343" s="277"/>
      <c r="T343" s="248"/>
      <c r="U343" s="248"/>
      <c r="V343" s="277"/>
      <c r="W343" s="277"/>
      <c r="X343" s="277"/>
      <c r="Z343" s="276"/>
      <c r="AA343" s="276"/>
      <c r="AB343" s="276"/>
      <c r="AC343" s="276"/>
      <c r="AD343" s="276"/>
      <c r="AE343" s="266">
        <f t="shared" si="5"/>
        <v>0</v>
      </c>
      <c r="AG343" s="269"/>
      <c r="AH343" s="269"/>
      <c r="AI343" s="269"/>
      <c r="AJ343" s="269"/>
      <c r="AK343" s="269"/>
      <c r="AL343" s="269"/>
      <c r="AM343" s="269"/>
    </row>
    <row r="344" spans="9:39" ht="15.6" x14ac:dyDescent="0.3">
      <c r="I344" s="277"/>
      <c r="J344" s="278"/>
      <c r="K344" s="277"/>
      <c r="L344" s="248"/>
      <c r="M344" s="277"/>
      <c r="N344" s="85" t="str">
        <f>IF(ISBLANK(M344),"",IF(M344=Lookup!$B$74,"",Lookup!$C$74))</f>
        <v/>
      </c>
      <c r="O344" s="277"/>
      <c r="Q344" s="277"/>
      <c r="R344" s="278"/>
      <c r="S344" s="277"/>
      <c r="T344" s="248"/>
      <c r="U344" s="248"/>
      <c r="V344" s="277"/>
      <c r="W344" s="277"/>
      <c r="X344" s="277"/>
      <c r="Z344" s="276"/>
      <c r="AA344" s="276"/>
      <c r="AB344" s="276"/>
      <c r="AC344" s="276"/>
      <c r="AD344" s="276"/>
      <c r="AE344" s="266">
        <f t="shared" si="5"/>
        <v>0</v>
      </c>
      <c r="AG344" s="269"/>
      <c r="AH344" s="269"/>
      <c r="AI344" s="269"/>
      <c r="AJ344" s="269"/>
      <c r="AK344" s="269"/>
      <c r="AL344" s="269"/>
      <c r="AM344" s="269"/>
    </row>
    <row r="345" spans="9:39" ht="15.6" x14ac:dyDescent="0.3">
      <c r="I345" s="277"/>
      <c r="J345" s="278"/>
      <c r="K345" s="277"/>
      <c r="L345" s="248"/>
      <c r="M345" s="277"/>
      <c r="N345" s="85" t="str">
        <f>IF(ISBLANK(M345),"",IF(M345=Lookup!$B$74,"",Lookup!$C$74))</f>
        <v/>
      </c>
      <c r="O345" s="277"/>
      <c r="Q345" s="277"/>
      <c r="R345" s="278"/>
      <c r="S345" s="277"/>
      <c r="T345" s="248"/>
      <c r="U345" s="248"/>
      <c r="V345" s="277"/>
      <c r="W345" s="277"/>
      <c r="X345" s="277"/>
      <c r="Z345" s="276"/>
      <c r="AA345" s="276"/>
      <c r="AB345" s="276"/>
      <c r="AC345" s="276"/>
      <c r="AD345" s="276"/>
      <c r="AE345" s="266">
        <f t="shared" si="5"/>
        <v>0</v>
      </c>
      <c r="AG345" s="269"/>
      <c r="AH345" s="269"/>
      <c r="AI345" s="269"/>
      <c r="AJ345" s="269"/>
      <c r="AK345" s="269"/>
      <c r="AL345" s="269"/>
      <c r="AM345" s="269"/>
    </row>
    <row r="346" spans="9:39" ht="15.6" x14ac:dyDescent="0.3">
      <c r="I346" s="277"/>
      <c r="J346" s="278"/>
      <c r="K346" s="277"/>
      <c r="L346" s="248"/>
      <c r="M346" s="277"/>
      <c r="N346" s="85" t="str">
        <f>IF(ISBLANK(M346),"",IF(M346=Lookup!$B$74,"",Lookup!$C$74))</f>
        <v/>
      </c>
      <c r="O346" s="277"/>
      <c r="Q346" s="277"/>
      <c r="R346" s="278"/>
      <c r="S346" s="277"/>
      <c r="T346" s="248"/>
      <c r="U346" s="248"/>
      <c r="V346" s="277"/>
      <c r="W346" s="277"/>
      <c r="X346" s="277"/>
      <c r="Z346" s="276"/>
      <c r="AA346" s="276"/>
      <c r="AB346" s="276"/>
      <c r="AC346" s="276"/>
      <c r="AD346" s="276"/>
      <c r="AE346" s="266">
        <f t="shared" si="5"/>
        <v>0</v>
      </c>
      <c r="AG346" s="269"/>
      <c r="AH346" s="269"/>
      <c r="AI346" s="269"/>
      <c r="AJ346" s="269"/>
      <c r="AK346" s="269"/>
      <c r="AL346" s="269"/>
      <c r="AM346" s="269"/>
    </row>
    <row r="347" spans="9:39" ht="15.6" x14ac:dyDescent="0.3">
      <c r="I347" s="277"/>
      <c r="J347" s="278"/>
      <c r="K347" s="277"/>
      <c r="L347" s="248"/>
      <c r="M347" s="277"/>
      <c r="N347" s="85" t="str">
        <f>IF(ISBLANK(M347),"",IF(M347=Lookup!$B$74,"",Lookup!$C$74))</f>
        <v/>
      </c>
      <c r="O347" s="277"/>
      <c r="Q347" s="277"/>
      <c r="R347" s="278"/>
      <c r="S347" s="277"/>
      <c r="T347" s="248"/>
      <c r="U347" s="248"/>
      <c r="V347" s="277"/>
      <c r="W347" s="277"/>
      <c r="X347" s="277"/>
      <c r="Z347" s="276"/>
      <c r="AA347" s="276"/>
      <c r="AB347" s="276"/>
      <c r="AC347" s="276"/>
      <c r="AD347" s="276"/>
      <c r="AE347" s="266">
        <f t="shared" si="5"/>
        <v>0</v>
      </c>
      <c r="AG347" s="269"/>
      <c r="AH347" s="269"/>
      <c r="AI347" s="269"/>
      <c r="AJ347" s="269"/>
      <c r="AK347" s="269"/>
      <c r="AL347" s="269"/>
      <c r="AM347" s="269"/>
    </row>
    <row r="348" spans="9:39" ht="15.6" x14ac:dyDescent="0.3">
      <c r="I348" s="277"/>
      <c r="J348" s="278"/>
      <c r="K348" s="277"/>
      <c r="L348" s="248"/>
      <c r="M348" s="277"/>
      <c r="N348" s="85" t="str">
        <f>IF(ISBLANK(M348),"",IF(M348=Lookup!$B$74,"",Lookup!$C$74))</f>
        <v/>
      </c>
      <c r="O348" s="277"/>
      <c r="Q348" s="277"/>
      <c r="R348" s="278"/>
      <c r="S348" s="277"/>
      <c r="T348" s="248"/>
      <c r="U348" s="248"/>
      <c r="V348" s="277"/>
      <c r="W348" s="277"/>
      <c r="X348" s="277"/>
      <c r="Z348" s="276"/>
      <c r="AA348" s="276"/>
      <c r="AB348" s="276"/>
      <c r="AC348" s="276"/>
      <c r="AD348" s="276"/>
      <c r="AE348" s="266">
        <f t="shared" si="5"/>
        <v>0</v>
      </c>
      <c r="AG348" s="269"/>
      <c r="AH348" s="269"/>
      <c r="AI348" s="269"/>
      <c r="AJ348" s="269"/>
      <c r="AK348" s="269"/>
      <c r="AL348" s="269"/>
      <c r="AM348" s="269"/>
    </row>
    <row r="349" spans="9:39" ht="15.6" x14ac:dyDescent="0.3">
      <c r="I349" s="277"/>
      <c r="J349" s="278"/>
      <c r="K349" s="277"/>
      <c r="L349" s="248"/>
      <c r="M349" s="277"/>
      <c r="N349" s="85" t="str">
        <f>IF(ISBLANK(M349),"",IF(M349=Lookup!$B$74,"",Lookup!$C$74))</f>
        <v/>
      </c>
      <c r="O349" s="277"/>
      <c r="Q349" s="277"/>
      <c r="R349" s="278"/>
      <c r="S349" s="277"/>
      <c r="T349" s="248"/>
      <c r="U349" s="248"/>
      <c r="V349" s="277"/>
      <c r="W349" s="277"/>
      <c r="X349" s="277"/>
      <c r="Z349" s="276"/>
      <c r="AA349" s="276"/>
      <c r="AB349" s="276"/>
      <c r="AC349" s="276"/>
      <c r="AD349" s="276"/>
      <c r="AE349" s="266">
        <f t="shared" si="5"/>
        <v>0</v>
      </c>
      <c r="AG349" s="269"/>
      <c r="AH349" s="269"/>
      <c r="AI349" s="269"/>
      <c r="AJ349" s="269"/>
      <c r="AK349" s="269"/>
      <c r="AL349" s="269"/>
      <c r="AM349" s="269"/>
    </row>
    <row r="350" spans="9:39" ht="15.6" x14ac:dyDescent="0.3">
      <c r="I350" s="277"/>
      <c r="J350" s="278"/>
      <c r="K350" s="277"/>
      <c r="L350" s="248"/>
      <c r="M350" s="277"/>
      <c r="N350" s="85" t="str">
        <f>IF(ISBLANK(M350),"",IF(M350=Lookup!$B$74,"",Lookup!$C$74))</f>
        <v/>
      </c>
      <c r="O350" s="277"/>
      <c r="Q350" s="277"/>
      <c r="R350" s="278"/>
      <c r="S350" s="277"/>
      <c r="T350" s="248"/>
      <c r="U350" s="248"/>
      <c r="V350" s="277"/>
      <c r="W350" s="277"/>
      <c r="X350" s="277"/>
      <c r="Z350" s="276"/>
      <c r="AA350" s="276"/>
      <c r="AB350" s="276"/>
      <c r="AC350" s="276"/>
      <c r="AD350" s="276"/>
      <c r="AE350" s="266">
        <f t="shared" si="5"/>
        <v>0</v>
      </c>
      <c r="AG350" s="269"/>
      <c r="AH350" s="269"/>
      <c r="AI350" s="269"/>
      <c r="AJ350" s="269"/>
      <c r="AK350" s="269"/>
      <c r="AL350" s="269"/>
      <c r="AM350" s="269"/>
    </row>
    <row r="351" spans="9:39" ht="15.6" x14ac:dyDescent="0.3">
      <c r="I351" s="277"/>
      <c r="J351" s="278"/>
      <c r="K351" s="277"/>
      <c r="L351" s="248"/>
      <c r="M351" s="277"/>
      <c r="N351" s="85" t="str">
        <f>IF(ISBLANK(M351),"",IF(M351=Lookup!$B$74,"",Lookup!$C$74))</f>
        <v/>
      </c>
      <c r="O351" s="277"/>
      <c r="Q351" s="277"/>
      <c r="R351" s="278"/>
      <c r="S351" s="277"/>
      <c r="T351" s="248"/>
      <c r="U351" s="248"/>
      <c r="V351" s="277"/>
      <c r="W351" s="277"/>
      <c r="X351" s="277"/>
      <c r="Z351" s="276"/>
      <c r="AA351" s="276"/>
      <c r="AB351" s="276"/>
      <c r="AC351" s="276"/>
      <c r="AD351" s="276"/>
      <c r="AE351" s="266">
        <f t="shared" si="5"/>
        <v>0</v>
      </c>
      <c r="AG351" s="269"/>
      <c r="AH351" s="269"/>
      <c r="AI351" s="269"/>
      <c r="AJ351" s="269"/>
      <c r="AK351" s="269"/>
      <c r="AL351" s="269"/>
      <c r="AM351" s="269"/>
    </row>
    <row r="352" spans="9:39" ht="15.6" x14ac:dyDescent="0.3">
      <c r="I352" s="277"/>
      <c r="J352" s="278"/>
      <c r="K352" s="277"/>
      <c r="L352" s="248"/>
      <c r="M352" s="277"/>
      <c r="N352" s="85" t="str">
        <f>IF(ISBLANK(M352),"",IF(M352=Lookup!$B$74,"",Lookup!$C$74))</f>
        <v/>
      </c>
      <c r="O352" s="277"/>
      <c r="Q352" s="277"/>
      <c r="R352" s="278"/>
      <c r="S352" s="277"/>
      <c r="T352" s="248"/>
      <c r="U352" s="248"/>
      <c r="V352" s="277"/>
      <c r="W352" s="277"/>
      <c r="X352" s="277"/>
      <c r="Z352" s="276"/>
      <c r="AA352" s="276"/>
      <c r="AB352" s="276"/>
      <c r="AC352" s="276"/>
      <c r="AD352" s="276"/>
      <c r="AE352" s="266">
        <f t="shared" si="5"/>
        <v>0</v>
      </c>
      <c r="AG352" s="269"/>
      <c r="AH352" s="269"/>
      <c r="AI352" s="269"/>
      <c r="AJ352" s="269"/>
      <c r="AK352" s="269"/>
      <c r="AL352" s="269"/>
      <c r="AM352" s="269"/>
    </row>
    <row r="353" spans="9:39" ht="15.6" x14ac:dyDescent="0.3">
      <c r="I353" s="277"/>
      <c r="J353" s="278"/>
      <c r="K353" s="277"/>
      <c r="L353" s="248"/>
      <c r="M353" s="277"/>
      <c r="N353" s="85" t="str">
        <f>IF(ISBLANK(M353),"",IF(M353=Lookup!$B$74,"",Lookup!$C$74))</f>
        <v/>
      </c>
      <c r="O353" s="277"/>
      <c r="Q353" s="277"/>
      <c r="R353" s="278"/>
      <c r="S353" s="277"/>
      <c r="T353" s="248"/>
      <c r="U353" s="248"/>
      <c r="V353" s="277"/>
      <c r="W353" s="277"/>
      <c r="X353" s="277"/>
      <c r="Z353" s="276"/>
      <c r="AA353" s="276"/>
      <c r="AB353" s="276"/>
      <c r="AC353" s="276"/>
      <c r="AD353" s="276"/>
      <c r="AE353" s="266">
        <f t="shared" si="5"/>
        <v>0</v>
      </c>
      <c r="AG353" s="269"/>
      <c r="AH353" s="269"/>
      <c r="AI353" s="269"/>
      <c r="AJ353" s="269"/>
      <c r="AK353" s="269"/>
      <c r="AL353" s="269"/>
      <c r="AM353" s="269"/>
    </row>
    <row r="354" spans="9:39" ht="15.6" x14ac:dyDescent="0.3">
      <c r="I354" s="277"/>
      <c r="J354" s="278"/>
      <c r="K354" s="277"/>
      <c r="L354" s="248"/>
      <c r="M354" s="277"/>
      <c r="N354" s="85" t="str">
        <f>IF(ISBLANK(M354),"",IF(M354=Lookup!$B$74,"",Lookup!$C$74))</f>
        <v/>
      </c>
      <c r="O354" s="277"/>
      <c r="Q354" s="277"/>
      <c r="R354" s="278"/>
      <c r="S354" s="277"/>
      <c r="T354" s="248"/>
      <c r="U354" s="248"/>
      <c r="V354" s="277"/>
      <c r="W354" s="277"/>
      <c r="X354" s="277"/>
      <c r="Z354" s="276"/>
      <c r="AA354" s="276"/>
      <c r="AB354" s="276"/>
      <c r="AC354" s="276"/>
      <c r="AD354" s="276"/>
      <c r="AE354" s="266">
        <f t="shared" si="5"/>
        <v>0</v>
      </c>
      <c r="AG354" s="269"/>
      <c r="AH354" s="269"/>
      <c r="AI354" s="269"/>
      <c r="AJ354" s="269"/>
      <c r="AK354" s="269"/>
      <c r="AL354" s="269"/>
      <c r="AM354" s="269"/>
    </row>
    <row r="355" spans="9:39" ht="15.6" x14ac:dyDescent="0.3">
      <c r="I355" s="277"/>
      <c r="J355" s="278"/>
      <c r="K355" s="277"/>
      <c r="L355" s="248"/>
      <c r="M355" s="277"/>
      <c r="N355" s="85" t="str">
        <f>IF(ISBLANK(M355),"",IF(M355=Lookup!$B$74,"",Lookup!$C$74))</f>
        <v/>
      </c>
      <c r="O355" s="277"/>
      <c r="Q355" s="277"/>
      <c r="R355" s="278"/>
      <c r="S355" s="277"/>
      <c r="T355" s="248"/>
      <c r="U355" s="248"/>
      <c r="V355" s="277"/>
      <c r="W355" s="277"/>
      <c r="X355" s="277"/>
      <c r="Z355" s="276"/>
      <c r="AA355" s="276"/>
      <c r="AB355" s="276"/>
      <c r="AC355" s="276"/>
      <c r="AD355" s="276"/>
      <c r="AE355" s="266">
        <f t="shared" si="5"/>
        <v>0</v>
      </c>
      <c r="AG355" s="269"/>
      <c r="AH355" s="269"/>
      <c r="AI355" s="269"/>
      <c r="AJ355" s="269"/>
      <c r="AK355" s="269"/>
      <c r="AL355" s="269"/>
      <c r="AM355" s="269"/>
    </row>
    <row r="356" spans="9:39" ht="15.6" x14ac:dyDescent="0.3">
      <c r="I356" s="277"/>
      <c r="J356" s="278"/>
      <c r="K356" s="277"/>
      <c r="L356" s="248"/>
      <c r="M356" s="277"/>
      <c r="N356" s="85" t="str">
        <f>IF(ISBLANK(M356),"",IF(M356=Lookup!$B$74,"",Lookup!$C$74))</f>
        <v/>
      </c>
      <c r="O356" s="277"/>
      <c r="Q356" s="277"/>
      <c r="R356" s="278"/>
      <c r="S356" s="277"/>
      <c r="T356" s="248"/>
      <c r="U356" s="248"/>
      <c r="V356" s="277"/>
      <c r="W356" s="277"/>
      <c r="X356" s="277"/>
      <c r="Z356" s="276"/>
      <c r="AA356" s="276"/>
      <c r="AB356" s="276"/>
      <c r="AC356" s="276"/>
      <c r="AD356" s="276"/>
      <c r="AE356" s="266">
        <f t="shared" si="5"/>
        <v>0</v>
      </c>
      <c r="AG356" s="269"/>
      <c r="AH356" s="269"/>
      <c r="AI356" s="269"/>
      <c r="AJ356" s="269"/>
      <c r="AK356" s="269"/>
      <c r="AL356" s="269"/>
      <c r="AM356" s="269"/>
    </row>
    <row r="357" spans="9:39" ht="15.6" x14ac:dyDescent="0.3">
      <c r="I357" s="277"/>
      <c r="J357" s="278"/>
      <c r="K357" s="277"/>
      <c r="L357" s="248"/>
      <c r="M357" s="277"/>
      <c r="N357" s="85" t="str">
        <f>IF(ISBLANK(M357),"",IF(M357=Lookup!$B$74,"",Lookup!$C$74))</f>
        <v/>
      </c>
      <c r="O357" s="277"/>
      <c r="Q357" s="277"/>
      <c r="R357" s="278"/>
      <c r="S357" s="277"/>
      <c r="T357" s="248"/>
      <c r="U357" s="248"/>
      <c r="V357" s="277"/>
      <c r="W357" s="277"/>
      <c r="X357" s="277"/>
      <c r="Z357" s="276"/>
      <c r="AA357" s="276"/>
      <c r="AB357" s="276"/>
      <c r="AC357" s="276"/>
      <c r="AD357" s="276"/>
      <c r="AE357" s="266">
        <f t="shared" si="5"/>
        <v>0</v>
      </c>
      <c r="AG357" s="269"/>
      <c r="AH357" s="269"/>
      <c r="AI357" s="269"/>
      <c r="AJ357" s="269"/>
      <c r="AK357" s="269"/>
      <c r="AL357" s="269"/>
      <c r="AM357" s="269"/>
    </row>
    <row r="358" spans="9:39" ht="15.6" x14ac:dyDescent="0.3">
      <c r="I358" s="277"/>
      <c r="J358" s="278"/>
      <c r="K358" s="277"/>
      <c r="L358" s="248"/>
      <c r="M358" s="277"/>
      <c r="N358" s="85" t="str">
        <f>IF(ISBLANK(M358),"",IF(M358=Lookup!$B$74,"",Lookup!$C$74))</f>
        <v/>
      </c>
      <c r="O358" s="277"/>
      <c r="Q358" s="277"/>
      <c r="R358" s="278"/>
      <c r="S358" s="277"/>
      <c r="T358" s="248"/>
      <c r="U358" s="248"/>
      <c r="V358" s="277"/>
      <c r="W358" s="277"/>
      <c r="X358" s="277"/>
      <c r="Z358" s="276"/>
      <c r="AA358" s="276"/>
      <c r="AB358" s="276"/>
      <c r="AC358" s="276"/>
      <c r="AD358" s="276"/>
      <c r="AE358" s="266">
        <f t="shared" si="5"/>
        <v>0</v>
      </c>
      <c r="AG358" s="269"/>
      <c r="AH358" s="269"/>
      <c r="AI358" s="269"/>
      <c r="AJ358" s="269"/>
      <c r="AK358" s="269"/>
      <c r="AL358" s="269"/>
      <c r="AM358" s="269"/>
    </row>
    <row r="359" spans="9:39" ht="15.6" x14ac:dyDescent="0.3">
      <c r="I359" s="277"/>
      <c r="J359" s="278"/>
      <c r="K359" s="277"/>
      <c r="L359" s="248"/>
      <c r="M359" s="277"/>
      <c r="N359" s="85" t="str">
        <f>IF(ISBLANK(M359),"",IF(M359=Lookup!$B$74,"",Lookup!$C$74))</f>
        <v/>
      </c>
      <c r="O359" s="277"/>
      <c r="Q359" s="277"/>
      <c r="R359" s="278"/>
      <c r="S359" s="277"/>
      <c r="T359" s="248"/>
      <c r="U359" s="248"/>
      <c r="V359" s="277"/>
      <c r="W359" s="277"/>
      <c r="X359" s="277"/>
      <c r="Z359" s="276"/>
      <c r="AA359" s="276"/>
      <c r="AB359" s="276"/>
      <c r="AC359" s="276"/>
      <c r="AD359" s="276"/>
      <c r="AE359" s="266">
        <f t="shared" si="5"/>
        <v>0</v>
      </c>
      <c r="AG359" s="269"/>
      <c r="AH359" s="269"/>
      <c r="AI359" s="269"/>
      <c r="AJ359" s="269"/>
      <c r="AK359" s="269"/>
      <c r="AL359" s="269"/>
      <c r="AM359" s="269"/>
    </row>
    <row r="360" spans="9:39" ht="15.6" x14ac:dyDescent="0.3">
      <c r="I360" s="277"/>
      <c r="J360" s="278"/>
      <c r="K360" s="277"/>
      <c r="L360" s="248"/>
      <c r="M360" s="277"/>
      <c r="N360" s="85" t="str">
        <f>IF(ISBLANK(M360),"",IF(M360=Lookup!$B$74,"",Lookup!$C$74))</f>
        <v/>
      </c>
      <c r="O360" s="277"/>
      <c r="Q360" s="277"/>
      <c r="R360" s="278"/>
      <c r="S360" s="277"/>
      <c r="T360" s="248"/>
      <c r="U360" s="248"/>
      <c r="V360" s="277"/>
      <c r="W360" s="277"/>
      <c r="X360" s="277"/>
      <c r="Z360" s="276"/>
      <c r="AA360" s="276"/>
      <c r="AB360" s="276"/>
      <c r="AC360" s="276"/>
      <c r="AD360" s="276"/>
      <c r="AE360" s="266">
        <f t="shared" si="5"/>
        <v>0</v>
      </c>
      <c r="AG360" s="269"/>
      <c r="AH360" s="269"/>
      <c r="AI360" s="269"/>
      <c r="AJ360" s="269"/>
      <c r="AK360" s="269"/>
      <c r="AL360" s="269"/>
      <c r="AM360" s="269"/>
    </row>
    <row r="361" spans="9:39" ht="15.6" x14ac:dyDescent="0.3">
      <c r="I361" s="277"/>
      <c r="J361" s="278"/>
      <c r="K361" s="277"/>
      <c r="L361" s="248"/>
      <c r="M361" s="277"/>
      <c r="N361" s="85" t="str">
        <f>IF(ISBLANK(M361),"",IF(M361=Lookup!$B$74,"",Lookup!$C$74))</f>
        <v/>
      </c>
      <c r="O361" s="277"/>
      <c r="Q361" s="277"/>
      <c r="R361" s="278"/>
      <c r="S361" s="277"/>
      <c r="T361" s="248"/>
      <c r="U361" s="248"/>
      <c r="V361" s="277"/>
      <c r="W361" s="277"/>
      <c r="X361" s="277"/>
      <c r="Z361" s="276"/>
      <c r="AA361" s="276"/>
      <c r="AB361" s="276"/>
      <c r="AC361" s="276"/>
      <c r="AD361" s="276"/>
      <c r="AE361" s="266">
        <f t="shared" si="5"/>
        <v>0</v>
      </c>
      <c r="AG361" s="269"/>
      <c r="AH361" s="269"/>
      <c r="AI361" s="269"/>
      <c r="AJ361" s="269"/>
      <c r="AK361" s="269"/>
      <c r="AL361" s="269"/>
      <c r="AM361" s="269"/>
    </row>
    <row r="362" spans="9:39" ht="15.6" x14ac:dyDescent="0.3">
      <c r="I362" s="277"/>
      <c r="J362" s="278"/>
      <c r="K362" s="277"/>
      <c r="L362" s="248"/>
      <c r="M362" s="277"/>
      <c r="N362" s="85" t="str">
        <f>IF(ISBLANK(M362),"",IF(M362=Lookup!$B$74,"",Lookup!$C$74))</f>
        <v/>
      </c>
      <c r="O362" s="277"/>
      <c r="Q362" s="277"/>
      <c r="R362" s="278"/>
      <c r="S362" s="277"/>
      <c r="T362" s="248"/>
      <c r="U362" s="248"/>
      <c r="V362" s="277"/>
      <c r="W362" s="277"/>
      <c r="X362" s="277"/>
      <c r="Z362" s="276"/>
      <c r="AA362" s="276"/>
      <c r="AB362" s="276"/>
      <c r="AC362" s="276"/>
      <c r="AD362" s="276"/>
      <c r="AE362" s="266">
        <f t="shared" si="5"/>
        <v>0</v>
      </c>
      <c r="AG362" s="269"/>
      <c r="AH362" s="269"/>
      <c r="AI362" s="269"/>
      <c r="AJ362" s="269"/>
      <c r="AK362" s="269"/>
      <c r="AL362" s="269"/>
      <c r="AM362" s="269"/>
    </row>
    <row r="363" spans="9:39" ht="15.6" x14ac:dyDescent="0.3">
      <c r="I363" s="277"/>
      <c r="J363" s="278"/>
      <c r="K363" s="277"/>
      <c r="L363" s="248"/>
      <c r="M363" s="277"/>
      <c r="N363" s="85" t="str">
        <f>IF(ISBLANK(M363),"",IF(M363=Lookup!$B$74,"",Lookup!$C$74))</f>
        <v/>
      </c>
      <c r="O363" s="277"/>
      <c r="Q363" s="277"/>
      <c r="R363" s="278"/>
      <c r="S363" s="277"/>
      <c r="T363" s="248"/>
      <c r="U363" s="248"/>
      <c r="V363" s="277"/>
      <c r="W363" s="277"/>
      <c r="X363" s="277"/>
      <c r="Z363" s="276"/>
      <c r="AA363" s="276"/>
      <c r="AB363" s="276"/>
      <c r="AC363" s="276"/>
      <c r="AD363" s="276"/>
      <c r="AE363" s="266">
        <f t="shared" si="5"/>
        <v>0</v>
      </c>
      <c r="AG363" s="269"/>
      <c r="AH363" s="269"/>
      <c r="AI363" s="269"/>
      <c r="AJ363" s="269"/>
      <c r="AK363" s="269"/>
      <c r="AL363" s="269"/>
      <c r="AM363" s="269"/>
    </row>
    <row r="364" spans="9:39" ht="15.6" x14ac:dyDescent="0.3">
      <c r="I364" s="277"/>
      <c r="J364" s="278"/>
      <c r="K364" s="277"/>
      <c r="L364" s="248"/>
      <c r="M364" s="277"/>
      <c r="N364" s="85" t="str">
        <f>IF(ISBLANK(M364),"",IF(M364=Lookup!$B$74,"",Lookup!$C$74))</f>
        <v/>
      </c>
      <c r="O364" s="277"/>
      <c r="Q364" s="277"/>
      <c r="R364" s="278"/>
      <c r="S364" s="277"/>
      <c r="T364" s="248"/>
      <c r="U364" s="248"/>
      <c r="V364" s="277"/>
      <c r="W364" s="277"/>
      <c r="X364" s="277"/>
      <c r="Z364" s="276"/>
      <c r="AA364" s="276"/>
      <c r="AB364" s="276"/>
      <c r="AC364" s="276"/>
      <c r="AD364" s="276"/>
      <c r="AE364" s="266">
        <f t="shared" si="5"/>
        <v>0</v>
      </c>
      <c r="AG364" s="269"/>
      <c r="AH364" s="269"/>
      <c r="AI364" s="269"/>
      <c r="AJ364" s="269"/>
      <c r="AK364" s="269"/>
      <c r="AL364" s="269"/>
      <c r="AM364" s="269"/>
    </row>
    <row r="365" spans="9:39" ht="15.6" x14ac:dyDescent="0.3">
      <c r="I365" s="277"/>
      <c r="J365" s="278"/>
      <c r="K365" s="277"/>
      <c r="L365" s="248"/>
      <c r="M365" s="277"/>
      <c r="N365" s="85" t="str">
        <f>IF(ISBLANK(M365),"",IF(M365=Lookup!$B$74,"",Lookup!$C$74))</f>
        <v/>
      </c>
      <c r="O365" s="277"/>
      <c r="Q365" s="277"/>
      <c r="R365" s="278"/>
      <c r="S365" s="277"/>
      <c r="T365" s="248"/>
      <c r="U365" s="248"/>
      <c r="V365" s="277"/>
      <c r="W365" s="277"/>
      <c r="X365" s="277"/>
      <c r="Z365" s="276"/>
      <c r="AA365" s="276"/>
      <c r="AB365" s="276"/>
      <c r="AC365" s="276"/>
      <c r="AD365" s="276"/>
      <c r="AE365" s="266">
        <f t="shared" si="5"/>
        <v>0</v>
      </c>
      <c r="AG365" s="269"/>
      <c r="AH365" s="269"/>
      <c r="AI365" s="269"/>
      <c r="AJ365" s="269"/>
      <c r="AK365" s="269"/>
      <c r="AL365" s="269"/>
      <c r="AM365" s="269"/>
    </row>
    <row r="366" spans="9:39" ht="15.6" x14ac:dyDescent="0.3">
      <c r="I366" s="277"/>
      <c r="J366" s="278"/>
      <c r="K366" s="277"/>
      <c r="L366" s="248"/>
      <c r="M366" s="277"/>
      <c r="N366" s="85" t="str">
        <f>IF(ISBLANK(M366),"",IF(M366=Lookup!$B$74,"",Lookup!$C$74))</f>
        <v/>
      </c>
      <c r="O366" s="277"/>
      <c r="Q366" s="277"/>
      <c r="R366" s="278"/>
      <c r="S366" s="277"/>
      <c r="T366" s="248"/>
      <c r="U366" s="248"/>
      <c r="V366" s="277"/>
      <c r="W366" s="277"/>
      <c r="X366" s="277"/>
      <c r="Z366" s="276"/>
      <c r="AA366" s="276"/>
      <c r="AB366" s="276"/>
      <c r="AC366" s="276"/>
      <c r="AD366" s="276"/>
      <c r="AE366" s="266">
        <f t="shared" si="5"/>
        <v>0</v>
      </c>
      <c r="AG366" s="269"/>
      <c r="AH366" s="269"/>
      <c r="AI366" s="269"/>
      <c r="AJ366" s="269"/>
      <c r="AK366" s="269"/>
      <c r="AL366" s="269"/>
      <c r="AM366" s="269"/>
    </row>
    <row r="367" spans="9:39" ht="15.6" x14ac:dyDescent="0.3">
      <c r="I367" s="277"/>
      <c r="J367" s="278"/>
      <c r="K367" s="277"/>
      <c r="L367" s="248"/>
      <c r="M367" s="277"/>
      <c r="N367" s="85" t="str">
        <f>IF(ISBLANK(M367),"",IF(M367=Lookup!$B$74,"",Lookup!$C$74))</f>
        <v/>
      </c>
      <c r="O367" s="277"/>
      <c r="Q367" s="277"/>
      <c r="R367" s="278"/>
      <c r="S367" s="277"/>
      <c r="T367" s="248"/>
      <c r="U367" s="248"/>
      <c r="V367" s="277"/>
      <c r="W367" s="277"/>
      <c r="X367" s="277"/>
      <c r="Z367" s="276"/>
      <c r="AA367" s="276"/>
      <c r="AB367" s="276"/>
      <c r="AC367" s="276"/>
      <c r="AD367" s="276"/>
      <c r="AE367" s="266">
        <f t="shared" si="5"/>
        <v>0</v>
      </c>
      <c r="AG367" s="269"/>
      <c r="AH367" s="269"/>
      <c r="AI367" s="269"/>
      <c r="AJ367" s="269"/>
      <c r="AK367" s="269"/>
      <c r="AL367" s="269"/>
      <c r="AM367" s="269"/>
    </row>
    <row r="368" spans="9:39" ht="15.6" x14ac:dyDescent="0.3">
      <c r="I368" s="277"/>
      <c r="J368" s="278"/>
      <c r="K368" s="277"/>
      <c r="L368" s="248"/>
      <c r="M368" s="277"/>
      <c r="N368" s="85" t="str">
        <f>IF(ISBLANK(M368),"",IF(M368=Lookup!$B$74,"",Lookup!$C$74))</f>
        <v/>
      </c>
      <c r="O368" s="277"/>
      <c r="Q368" s="277"/>
      <c r="R368" s="278"/>
      <c r="S368" s="277"/>
      <c r="T368" s="248"/>
      <c r="U368" s="248"/>
      <c r="V368" s="277"/>
      <c r="W368" s="277"/>
      <c r="X368" s="277"/>
      <c r="Z368" s="276"/>
      <c r="AA368" s="276"/>
      <c r="AB368" s="276"/>
      <c r="AC368" s="276"/>
      <c r="AD368" s="276"/>
      <c r="AE368" s="266">
        <f t="shared" si="5"/>
        <v>0</v>
      </c>
      <c r="AG368" s="269"/>
      <c r="AH368" s="269"/>
      <c r="AI368" s="269"/>
      <c r="AJ368" s="269"/>
      <c r="AK368" s="269"/>
      <c r="AL368" s="269"/>
      <c r="AM368" s="269"/>
    </row>
    <row r="369" spans="9:39" ht="15.6" x14ac:dyDescent="0.3">
      <c r="I369" s="277"/>
      <c r="J369" s="278"/>
      <c r="K369" s="277"/>
      <c r="L369" s="248"/>
      <c r="M369" s="277"/>
      <c r="N369" s="85" t="str">
        <f>IF(ISBLANK(M369),"",IF(M369=Lookup!$B$74,"",Lookup!$C$74))</f>
        <v/>
      </c>
      <c r="O369" s="277"/>
      <c r="Q369" s="277"/>
      <c r="R369" s="278"/>
      <c r="S369" s="277"/>
      <c r="T369" s="248"/>
      <c r="U369" s="248"/>
      <c r="V369" s="277"/>
      <c r="W369" s="277"/>
      <c r="X369" s="277"/>
      <c r="Z369" s="276"/>
      <c r="AA369" s="276"/>
      <c r="AB369" s="276"/>
      <c r="AC369" s="276"/>
      <c r="AD369" s="276"/>
      <c r="AE369" s="266">
        <f t="shared" si="5"/>
        <v>0</v>
      </c>
      <c r="AG369" s="269"/>
      <c r="AH369" s="269"/>
      <c r="AI369" s="269"/>
      <c r="AJ369" s="269"/>
      <c r="AK369" s="269"/>
      <c r="AL369" s="269"/>
      <c r="AM369" s="269"/>
    </row>
    <row r="370" spans="9:39" ht="15.6" x14ac:dyDescent="0.3">
      <c r="I370" s="277"/>
      <c r="J370" s="278"/>
      <c r="K370" s="277"/>
      <c r="L370" s="248"/>
      <c r="M370" s="277"/>
      <c r="N370" s="85" t="str">
        <f>IF(ISBLANK(M370),"",IF(M370=Lookup!$B$74,"",Lookup!$C$74))</f>
        <v/>
      </c>
      <c r="O370" s="277"/>
      <c r="Q370" s="277"/>
      <c r="R370" s="278"/>
      <c r="S370" s="277"/>
      <c r="T370" s="248"/>
      <c r="U370" s="248"/>
      <c r="V370" s="277"/>
      <c r="W370" s="277"/>
      <c r="X370" s="277"/>
      <c r="Z370" s="276"/>
      <c r="AA370" s="276"/>
      <c r="AB370" s="276"/>
      <c r="AC370" s="276"/>
      <c r="AD370" s="276"/>
      <c r="AE370" s="266">
        <f t="shared" si="5"/>
        <v>0</v>
      </c>
      <c r="AG370" s="269"/>
      <c r="AH370" s="269"/>
      <c r="AI370" s="269"/>
      <c r="AJ370" s="269"/>
      <c r="AK370" s="269"/>
      <c r="AL370" s="269"/>
      <c r="AM370" s="269"/>
    </row>
    <row r="371" spans="9:39" ht="15.6" x14ac:dyDescent="0.3">
      <c r="I371" s="277"/>
      <c r="J371" s="278"/>
      <c r="K371" s="277"/>
      <c r="L371" s="248"/>
      <c r="M371" s="277"/>
      <c r="N371" s="85" t="str">
        <f>IF(ISBLANK(M371),"",IF(M371=Lookup!$B$74,"",Lookup!$C$74))</f>
        <v/>
      </c>
      <c r="O371" s="277"/>
      <c r="Q371" s="277"/>
      <c r="R371" s="278"/>
      <c r="S371" s="277"/>
      <c r="T371" s="248"/>
      <c r="U371" s="248"/>
      <c r="V371" s="277"/>
      <c r="W371" s="277"/>
      <c r="X371" s="277"/>
      <c r="Z371" s="276"/>
      <c r="AA371" s="276"/>
      <c r="AB371" s="276"/>
      <c r="AC371" s="276"/>
      <c r="AD371" s="276"/>
      <c r="AE371" s="266">
        <f t="shared" si="5"/>
        <v>0</v>
      </c>
      <c r="AG371" s="269"/>
      <c r="AH371" s="269"/>
      <c r="AI371" s="269"/>
      <c r="AJ371" s="269"/>
      <c r="AK371" s="269"/>
      <c r="AL371" s="269"/>
      <c r="AM371" s="269"/>
    </row>
    <row r="372" spans="9:39" ht="15.6" x14ac:dyDescent="0.3">
      <c r="I372" s="277"/>
      <c r="J372" s="278"/>
      <c r="K372" s="277"/>
      <c r="L372" s="248"/>
      <c r="M372" s="277"/>
      <c r="N372" s="85" t="str">
        <f>IF(ISBLANK(M372),"",IF(M372=Lookup!$B$74,"",Lookup!$C$74))</f>
        <v/>
      </c>
      <c r="O372" s="277"/>
      <c r="Q372" s="277"/>
      <c r="R372" s="278"/>
      <c r="S372" s="277"/>
      <c r="T372" s="248"/>
      <c r="U372" s="248"/>
      <c r="V372" s="277"/>
      <c r="W372" s="277"/>
      <c r="X372" s="277"/>
      <c r="Z372" s="276"/>
      <c r="AA372" s="276"/>
      <c r="AB372" s="276"/>
      <c r="AC372" s="276"/>
      <c r="AD372" s="276"/>
      <c r="AE372" s="266">
        <f t="shared" si="5"/>
        <v>0</v>
      </c>
      <c r="AG372" s="269"/>
      <c r="AH372" s="269"/>
      <c r="AI372" s="269"/>
      <c r="AJ372" s="269"/>
      <c r="AK372" s="269"/>
      <c r="AL372" s="269"/>
      <c r="AM372" s="269"/>
    </row>
    <row r="373" spans="9:39" ht="15.6" x14ac:dyDescent="0.3">
      <c r="I373" s="277"/>
      <c r="J373" s="278"/>
      <c r="K373" s="277"/>
      <c r="L373" s="248"/>
      <c r="M373" s="277"/>
      <c r="N373" s="85" t="str">
        <f>IF(ISBLANK(M373),"",IF(M373=Lookup!$B$74,"",Lookup!$C$74))</f>
        <v/>
      </c>
      <c r="O373" s="277"/>
      <c r="Q373" s="277"/>
      <c r="R373" s="278"/>
      <c r="S373" s="277"/>
      <c r="T373" s="248"/>
      <c r="U373" s="248"/>
      <c r="V373" s="277"/>
      <c r="W373" s="277"/>
      <c r="X373" s="277"/>
      <c r="Z373" s="276"/>
      <c r="AA373" s="276"/>
      <c r="AB373" s="276"/>
      <c r="AC373" s="276"/>
      <c r="AD373" s="276"/>
      <c r="AE373" s="266">
        <f t="shared" si="5"/>
        <v>0</v>
      </c>
      <c r="AG373" s="269"/>
      <c r="AH373" s="269"/>
      <c r="AI373" s="269"/>
      <c r="AJ373" s="269"/>
      <c r="AK373" s="269"/>
      <c r="AL373" s="269"/>
      <c r="AM373" s="269"/>
    </row>
    <row r="374" spans="9:39" ht="15.6" x14ac:dyDescent="0.3">
      <c r="I374" s="277"/>
      <c r="J374" s="278"/>
      <c r="K374" s="277"/>
      <c r="L374" s="248"/>
      <c r="M374" s="277"/>
      <c r="N374" s="85" t="str">
        <f>IF(ISBLANK(M374),"",IF(M374=Lookup!$B$74,"",Lookup!$C$74))</f>
        <v/>
      </c>
      <c r="O374" s="277"/>
      <c r="Q374" s="277"/>
      <c r="R374" s="278"/>
      <c r="S374" s="277"/>
      <c r="T374" s="248"/>
      <c r="U374" s="248"/>
      <c r="V374" s="277"/>
      <c r="W374" s="277"/>
      <c r="X374" s="277"/>
      <c r="Z374" s="276"/>
      <c r="AA374" s="276"/>
      <c r="AB374" s="276"/>
      <c r="AC374" s="276"/>
      <c r="AD374" s="276"/>
      <c r="AE374" s="266">
        <f t="shared" si="5"/>
        <v>0</v>
      </c>
      <c r="AG374" s="269"/>
      <c r="AH374" s="269"/>
      <c r="AI374" s="269"/>
      <c r="AJ374" s="269"/>
      <c r="AK374" s="269"/>
      <c r="AL374" s="269"/>
      <c r="AM374" s="269"/>
    </row>
    <row r="375" spans="9:39" ht="15.6" x14ac:dyDescent="0.3">
      <c r="I375" s="277"/>
      <c r="J375" s="278"/>
      <c r="K375" s="277"/>
      <c r="L375" s="248"/>
      <c r="M375" s="277"/>
      <c r="N375" s="85" t="str">
        <f>IF(ISBLANK(M375),"",IF(M375=Lookup!$B$74,"",Lookup!$C$74))</f>
        <v/>
      </c>
      <c r="O375" s="277"/>
      <c r="Q375" s="277"/>
      <c r="R375" s="278"/>
      <c r="S375" s="277"/>
      <c r="T375" s="248"/>
      <c r="U375" s="248"/>
      <c r="V375" s="277"/>
      <c r="W375" s="277"/>
      <c r="X375" s="277"/>
      <c r="Z375" s="276"/>
      <c r="AA375" s="276"/>
      <c r="AB375" s="276"/>
      <c r="AC375" s="276"/>
      <c r="AD375" s="276"/>
      <c r="AE375" s="266">
        <f t="shared" si="5"/>
        <v>0</v>
      </c>
      <c r="AG375" s="269"/>
      <c r="AH375" s="269"/>
      <c r="AI375" s="269"/>
      <c r="AJ375" s="269"/>
      <c r="AK375" s="269"/>
      <c r="AL375" s="269"/>
      <c r="AM375" s="269"/>
    </row>
    <row r="376" spans="9:39" ht="15.6" x14ac:dyDescent="0.3">
      <c r="I376" s="277"/>
      <c r="J376" s="278"/>
      <c r="K376" s="277"/>
      <c r="L376" s="248"/>
      <c r="M376" s="277"/>
      <c r="N376" s="85" t="str">
        <f>IF(ISBLANK(M376),"",IF(M376=Lookup!$B$74,"",Lookup!$C$74))</f>
        <v/>
      </c>
      <c r="O376" s="277"/>
      <c r="Q376" s="277"/>
      <c r="R376" s="278"/>
      <c r="S376" s="277"/>
      <c r="T376" s="248"/>
      <c r="U376" s="248"/>
      <c r="V376" s="277"/>
      <c r="W376" s="277"/>
      <c r="X376" s="277"/>
      <c r="Z376" s="276"/>
      <c r="AA376" s="276"/>
      <c r="AB376" s="276"/>
      <c r="AC376" s="276"/>
      <c r="AD376" s="276"/>
      <c r="AE376" s="266">
        <f t="shared" si="5"/>
        <v>0</v>
      </c>
      <c r="AG376" s="269"/>
      <c r="AH376" s="269"/>
      <c r="AI376" s="269"/>
      <c r="AJ376" s="269"/>
      <c r="AK376" s="269"/>
      <c r="AL376" s="269"/>
      <c r="AM376" s="269"/>
    </row>
    <row r="377" spans="9:39" ht="15.6" x14ac:dyDescent="0.3">
      <c r="I377" s="277"/>
      <c r="J377" s="278"/>
      <c r="K377" s="277"/>
      <c r="L377" s="248"/>
      <c r="M377" s="277"/>
      <c r="N377" s="85" t="str">
        <f>IF(ISBLANK(M377),"",IF(M377=Lookup!$B$74,"",Lookup!$C$74))</f>
        <v/>
      </c>
      <c r="O377" s="277"/>
      <c r="Q377" s="277"/>
      <c r="R377" s="278"/>
      <c r="S377" s="277"/>
      <c r="T377" s="248"/>
      <c r="U377" s="248"/>
      <c r="V377" s="277"/>
      <c r="W377" s="277"/>
      <c r="X377" s="277"/>
      <c r="Z377" s="276"/>
      <c r="AA377" s="276"/>
      <c r="AB377" s="276"/>
      <c r="AC377" s="276"/>
      <c r="AD377" s="276"/>
      <c r="AE377" s="266">
        <f t="shared" si="5"/>
        <v>0</v>
      </c>
      <c r="AG377" s="269"/>
      <c r="AH377" s="269"/>
      <c r="AI377" s="269"/>
      <c r="AJ377" s="269"/>
      <c r="AK377" s="269"/>
      <c r="AL377" s="269"/>
      <c r="AM377" s="269"/>
    </row>
    <row r="378" spans="9:39" ht="15.6" x14ac:dyDescent="0.3">
      <c r="I378" s="277"/>
      <c r="J378" s="278"/>
      <c r="K378" s="277"/>
      <c r="L378" s="248"/>
      <c r="M378" s="277"/>
      <c r="N378" s="85" t="str">
        <f>IF(ISBLANK(M378),"",IF(M378=Lookup!$B$74,"",Lookup!$C$74))</f>
        <v/>
      </c>
      <c r="O378" s="277"/>
      <c r="Q378" s="277"/>
      <c r="R378" s="278"/>
      <c r="S378" s="277"/>
      <c r="T378" s="248"/>
      <c r="U378" s="248"/>
      <c r="V378" s="277"/>
      <c r="W378" s="277"/>
      <c r="X378" s="277"/>
      <c r="Z378" s="276"/>
      <c r="AA378" s="276"/>
      <c r="AB378" s="276"/>
      <c r="AC378" s="276"/>
      <c r="AD378" s="276"/>
      <c r="AE378" s="266">
        <f t="shared" si="5"/>
        <v>0</v>
      </c>
      <c r="AG378" s="269"/>
      <c r="AH378" s="269"/>
      <c r="AI378" s="269"/>
      <c r="AJ378" s="269"/>
      <c r="AK378" s="269"/>
      <c r="AL378" s="269"/>
      <c r="AM378" s="269"/>
    </row>
    <row r="379" spans="9:39" ht="15.6" x14ac:dyDescent="0.3">
      <c r="I379" s="277"/>
      <c r="J379" s="278"/>
      <c r="K379" s="277"/>
      <c r="L379" s="248"/>
      <c r="M379" s="277"/>
      <c r="N379" s="85" t="str">
        <f>IF(ISBLANK(M379),"",IF(M379=Lookup!$B$74,"",Lookup!$C$74))</f>
        <v/>
      </c>
      <c r="O379" s="277"/>
      <c r="Q379" s="277"/>
      <c r="R379" s="278"/>
      <c r="S379" s="277"/>
      <c r="T379" s="248"/>
      <c r="U379" s="248"/>
      <c r="V379" s="277"/>
      <c r="W379" s="277"/>
      <c r="X379" s="277"/>
      <c r="Z379" s="276"/>
      <c r="AA379" s="276"/>
      <c r="AB379" s="276"/>
      <c r="AC379" s="276"/>
      <c r="AD379" s="276"/>
      <c r="AE379" s="266">
        <f t="shared" si="5"/>
        <v>0</v>
      </c>
      <c r="AG379" s="269"/>
      <c r="AH379" s="269"/>
      <c r="AI379" s="269"/>
      <c r="AJ379" s="269"/>
      <c r="AK379" s="269"/>
      <c r="AL379" s="269"/>
      <c r="AM379" s="269"/>
    </row>
    <row r="380" spans="9:39" ht="15.6" x14ac:dyDescent="0.3">
      <c r="I380" s="277"/>
      <c r="J380" s="278"/>
      <c r="K380" s="277"/>
      <c r="L380" s="248"/>
      <c r="M380" s="277"/>
      <c r="N380" s="85" t="str">
        <f>IF(ISBLANK(M380),"",IF(M380=Lookup!$B$74,"",Lookup!$C$74))</f>
        <v/>
      </c>
      <c r="O380" s="277"/>
      <c r="Q380" s="277"/>
      <c r="R380" s="278"/>
      <c r="S380" s="277"/>
      <c r="T380" s="248"/>
      <c r="U380" s="248"/>
      <c r="V380" s="277"/>
      <c r="W380" s="277"/>
      <c r="X380" s="277"/>
      <c r="Z380" s="276"/>
      <c r="AA380" s="276"/>
      <c r="AB380" s="276"/>
      <c r="AC380" s="276"/>
      <c r="AD380" s="276"/>
      <c r="AE380" s="266">
        <f t="shared" si="5"/>
        <v>0</v>
      </c>
      <c r="AG380" s="269"/>
      <c r="AH380" s="269"/>
      <c r="AI380" s="269"/>
      <c r="AJ380" s="269"/>
      <c r="AK380" s="269"/>
      <c r="AL380" s="269"/>
      <c r="AM380" s="269"/>
    </row>
    <row r="381" spans="9:39" ht="15.6" x14ac:dyDescent="0.3">
      <c r="I381" s="277"/>
      <c r="J381" s="278"/>
      <c r="K381" s="277"/>
      <c r="L381" s="248"/>
      <c r="M381" s="277"/>
      <c r="N381" s="85" t="str">
        <f>IF(ISBLANK(M381),"",IF(M381=Lookup!$B$74,"",Lookup!$C$74))</f>
        <v/>
      </c>
      <c r="O381" s="277"/>
      <c r="Q381" s="277"/>
      <c r="R381" s="278"/>
      <c r="S381" s="277"/>
      <c r="T381" s="248"/>
      <c r="U381" s="248"/>
      <c r="V381" s="277"/>
      <c r="W381" s="277"/>
      <c r="X381" s="277"/>
      <c r="Z381" s="276"/>
      <c r="AA381" s="276"/>
      <c r="AB381" s="276"/>
      <c r="AC381" s="276"/>
      <c r="AD381" s="276"/>
      <c r="AE381" s="266">
        <f t="shared" si="5"/>
        <v>0</v>
      </c>
      <c r="AG381" s="269"/>
      <c r="AH381" s="269"/>
      <c r="AI381" s="269"/>
      <c r="AJ381" s="269"/>
      <c r="AK381" s="269"/>
      <c r="AL381" s="269"/>
      <c r="AM381" s="269"/>
    </row>
    <row r="382" spans="9:39" ht="15.6" x14ac:dyDescent="0.3">
      <c r="I382" s="277"/>
      <c r="J382" s="278"/>
      <c r="K382" s="277"/>
      <c r="L382" s="248"/>
      <c r="M382" s="277"/>
      <c r="N382" s="85" t="str">
        <f>IF(ISBLANK(M382),"",IF(M382=Lookup!$B$74,"",Lookup!$C$74))</f>
        <v/>
      </c>
      <c r="O382" s="277"/>
      <c r="Q382" s="277"/>
      <c r="R382" s="278"/>
      <c r="S382" s="277"/>
      <c r="T382" s="248"/>
      <c r="U382" s="248"/>
      <c r="V382" s="277"/>
      <c r="W382" s="277"/>
      <c r="X382" s="277"/>
      <c r="Z382" s="276"/>
      <c r="AA382" s="276"/>
      <c r="AB382" s="276"/>
      <c r="AC382" s="276"/>
      <c r="AD382" s="276"/>
      <c r="AE382" s="266">
        <f t="shared" si="5"/>
        <v>0</v>
      </c>
      <c r="AG382" s="269"/>
      <c r="AH382" s="269"/>
      <c r="AI382" s="269"/>
      <c r="AJ382" s="269"/>
      <c r="AK382" s="269"/>
      <c r="AL382" s="269"/>
      <c r="AM382" s="269"/>
    </row>
    <row r="383" spans="9:39" ht="15.6" x14ac:dyDescent="0.3">
      <c r="I383" s="277"/>
      <c r="J383" s="278"/>
      <c r="K383" s="277"/>
      <c r="L383" s="248"/>
      <c r="M383" s="277"/>
      <c r="N383" s="85" t="str">
        <f>IF(ISBLANK(M383),"",IF(M383=Lookup!$B$74,"",Lookup!$C$74))</f>
        <v/>
      </c>
      <c r="O383" s="277"/>
      <c r="Q383" s="277"/>
      <c r="R383" s="278"/>
      <c r="S383" s="277"/>
      <c r="T383" s="248"/>
      <c r="U383" s="248"/>
      <c r="V383" s="277"/>
      <c r="W383" s="277"/>
      <c r="X383" s="277"/>
      <c r="Z383" s="276"/>
      <c r="AA383" s="276"/>
      <c r="AB383" s="276"/>
      <c r="AC383" s="276"/>
      <c r="AD383" s="276"/>
      <c r="AE383" s="266">
        <f t="shared" si="5"/>
        <v>0</v>
      </c>
      <c r="AG383" s="269"/>
      <c r="AH383" s="269"/>
      <c r="AI383" s="269"/>
      <c r="AJ383" s="269"/>
      <c r="AK383" s="269"/>
      <c r="AL383" s="269"/>
      <c r="AM383" s="269"/>
    </row>
    <row r="384" spans="9:39" ht="15.6" x14ac:dyDescent="0.3">
      <c r="I384" s="277"/>
      <c r="J384" s="278"/>
      <c r="K384" s="277"/>
      <c r="L384" s="248"/>
      <c r="M384" s="277"/>
      <c r="N384" s="85" t="str">
        <f>IF(ISBLANK(M384),"",IF(M384=Lookup!$B$74,"",Lookup!$C$74))</f>
        <v/>
      </c>
      <c r="O384" s="277"/>
      <c r="Q384" s="277"/>
      <c r="R384" s="278"/>
      <c r="S384" s="277"/>
      <c r="T384" s="248"/>
      <c r="U384" s="248"/>
      <c r="V384" s="277"/>
      <c r="W384" s="277"/>
      <c r="X384" s="277"/>
      <c r="Z384" s="276"/>
      <c r="AA384" s="276"/>
      <c r="AB384" s="276"/>
      <c r="AC384" s="276"/>
      <c r="AD384" s="276"/>
      <c r="AE384" s="266">
        <f t="shared" si="5"/>
        <v>0</v>
      </c>
      <c r="AG384" s="269"/>
      <c r="AH384" s="269"/>
      <c r="AI384" s="269"/>
      <c r="AJ384" s="269"/>
      <c r="AK384" s="269"/>
      <c r="AL384" s="269"/>
      <c r="AM384" s="269"/>
    </row>
    <row r="385" spans="9:39" ht="15.6" x14ac:dyDescent="0.3">
      <c r="I385" s="277"/>
      <c r="J385" s="278"/>
      <c r="K385" s="277"/>
      <c r="L385" s="248"/>
      <c r="M385" s="277"/>
      <c r="N385" s="85" t="str">
        <f>IF(ISBLANK(M385),"",IF(M385=Lookup!$B$74,"",Lookup!$C$74))</f>
        <v/>
      </c>
      <c r="O385" s="277"/>
      <c r="Q385" s="277"/>
      <c r="R385" s="278"/>
      <c r="S385" s="277"/>
      <c r="T385" s="248"/>
      <c r="U385" s="248"/>
      <c r="V385" s="277"/>
      <c r="W385" s="277"/>
      <c r="X385" s="277"/>
      <c r="Z385" s="276"/>
      <c r="AA385" s="276"/>
      <c r="AB385" s="276"/>
      <c r="AC385" s="276"/>
      <c r="AD385" s="276"/>
      <c r="AE385" s="266">
        <f t="shared" si="5"/>
        <v>0</v>
      </c>
      <c r="AG385" s="269"/>
      <c r="AH385" s="269"/>
      <c r="AI385" s="269"/>
      <c r="AJ385" s="269"/>
      <c r="AK385" s="269"/>
      <c r="AL385" s="269"/>
      <c r="AM385" s="269"/>
    </row>
    <row r="386" spans="9:39" ht="15.6" x14ac:dyDescent="0.3">
      <c r="I386" s="277"/>
      <c r="J386" s="278"/>
      <c r="K386" s="277"/>
      <c r="L386" s="248"/>
      <c r="M386" s="277"/>
      <c r="N386" s="85" t="str">
        <f>IF(ISBLANK(M386),"",IF(M386=Lookup!$B$74,"",Lookup!$C$74))</f>
        <v/>
      </c>
      <c r="O386" s="277"/>
      <c r="Q386" s="277"/>
      <c r="R386" s="278"/>
      <c r="S386" s="277"/>
      <c r="T386" s="248"/>
      <c r="U386" s="248"/>
      <c r="V386" s="277"/>
      <c r="W386" s="277"/>
      <c r="X386" s="277"/>
      <c r="Z386" s="276"/>
      <c r="AA386" s="276"/>
      <c r="AB386" s="276"/>
      <c r="AC386" s="276"/>
      <c r="AD386" s="276"/>
      <c r="AE386" s="266">
        <f t="shared" si="5"/>
        <v>0</v>
      </c>
      <c r="AG386" s="269"/>
      <c r="AH386" s="269"/>
      <c r="AI386" s="269"/>
      <c r="AJ386" s="269"/>
      <c r="AK386" s="269"/>
      <c r="AL386" s="269"/>
      <c r="AM386" s="269"/>
    </row>
    <row r="387" spans="9:39" ht="15.6" x14ac:dyDescent="0.3">
      <c r="I387" s="277"/>
      <c r="J387" s="278"/>
      <c r="K387" s="277"/>
      <c r="L387" s="248"/>
      <c r="M387" s="277"/>
      <c r="N387" s="85" t="str">
        <f>IF(ISBLANK(M387),"",IF(M387=Lookup!$B$74,"",Lookup!$C$74))</f>
        <v/>
      </c>
      <c r="O387" s="277"/>
      <c r="Q387" s="277"/>
      <c r="R387" s="278"/>
      <c r="S387" s="277"/>
      <c r="T387" s="248"/>
      <c r="U387" s="248"/>
      <c r="V387" s="277"/>
      <c r="W387" s="277"/>
      <c r="X387" s="277"/>
      <c r="Z387" s="276"/>
      <c r="AA387" s="276"/>
      <c r="AB387" s="276"/>
      <c r="AC387" s="276"/>
      <c r="AD387" s="276"/>
      <c r="AE387" s="266">
        <f t="shared" si="5"/>
        <v>0</v>
      </c>
      <c r="AG387" s="269"/>
      <c r="AH387" s="269"/>
      <c r="AI387" s="269"/>
      <c r="AJ387" s="269"/>
      <c r="AK387" s="269"/>
      <c r="AL387" s="269"/>
      <c r="AM387" s="269"/>
    </row>
    <row r="388" spans="9:39" ht="15.6" x14ac:dyDescent="0.3">
      <c r="I388" s="277"/>
      <c r="J388" s="278"/>
      <c r="K388" s="277"/>
      <c r="L388" s="248"/>
      <c r="M388" s="277"/>
      <c r="N388" s="85" t="str">
        <f>IF(ISBLANK(M388),"",IF(M388=Lookup!$B$74,"",Lookup!$C$74))</f>
        <v/>
      </c>
      <c r="O388" s="277"/>
      <c r="Q388" s="277"/>
      <c r="R388" s="278"/>
      <c r="S388" s="277"/>
      <c r="T388" s="248"/>
      <c r="U388" s="248"/>
      <c r="V388" s="277"/>
      <c r="W388" s="277"/>
      <c r="X388" s="277"/>
      <c r="Z388" s="276"/>
      <c r="AA388" s="276"/>
      <c r="AB388" s="276"/>
      <c r="AC388" s="276"/>
      <c r="AD388" s="276"/>
      <c r="AE388" s="266">
        <f t="shared" si="5"/>
        <v>0</v>
      </c>
      <c r="AG388" s="269"/>
      <c r="AH388" s="269"/>
      <c r="AI388" s="269"/>
      <c r="AJ388" s="269"/>
      <c r="AK388" s="269"/>
      <c r="AL388" s="269"/>
      <c r="AM388" s="269"/>
    </row>
    <row r="389" spans="9:39" ht="15.6" x14ac:dyDescent="0.3">
      <c r="I389" s="277"/>
      <c r="J389" s="278"/>
      <c r="K389" s="277"/>
      <c r="L389" s="248"/>
      <c r="M389" s="277"/>
      <c r="N389" s="85" t="str">
        <f>IF(ISBLANK(M389),"",IF(M389=Lookup!$B$74,"",Lookup!$C$74))</f>
        <v/>
      </c>
      <c r="O389" s="277"/>
      <c r="Q389" s="277"/>
      <c r="R389" s="278"/>
      <c r="S389" s="277"/>
      <c r="T389" s="248"/>
      <c r="U389" s="248"/>
      <c r="V389" s="277"/>
      <c r="W389" s="277"/>
      <c r="X389" s="277"/>
      <c r="Z389" s="276"/>
      <c r="AA389" s="276"/>
      <c r="AB389" s="276"/>
      <c r="AC389" s="276"/>
      <c r="AD389" s="276"/>
      <c r="AE389" s="266">
        <f t="shared" si="5"/>
        <v>0</v>
      </c>
      <c r="AG389" s="269"/>
      <c r="AH389" s="269"/>
      <c r="AI389" s="269"/>
      <c r="AJ389" s="269"/>
      <c r="AK389" s="269"/>
      <c r="AL389" s="269"/>
      <c r="AM389" s="269"/>
    </row>
    <row r="390" spans="9:39" ht="15.6" x14ac:dyDescent="0.3">
      <c r="I390" s="277"/>
      <c r="J390" s="278"/>
      <c r="K390" s="277"/>
      <c r="L390" s="248"/>
      <c r="M390" s="277"/>
      <c r="N390" s="85" t="str">
        <f>IF(ISBLANK(M390),"",IF(M390=Lookup!$B$74,"",Lookup!$C$74))</f>
        <v/>
      </c>
      <c r="O390" s="277"/>
      <c r="Q390" s="277"/>
      <c r="R390" s="278"/>
      <c r="S390" s="277"/>
      <c r="T390" s="248"/>
      <c r="U390" s="248"/>
      <c r="V390" s="277"/>
      <c r="W390" s="277"/>
      <c r="X390" s="277"/>
      <c r="Z390" s="276"/>
      <c r="AA390" s="276"/>
      <c r="AB390" s="276"/>
      <c r="AC390" s="276"/>
      <c r="AD390" s="276"/>
      <c r="AE390" s="266">
        <f t="shared" si="5"/>
        <v>0</v>
      </c>
      <c r="AG390" s="269"/>
      <c r="AH390" s="269"/>
      <c r="AI390" s="269"/>
      <c r="AJ390" s="269"/>
      <c r="AK390" s="269"/>
      <c r="AL390" s="269"/>
      <c r="AM390" s="269"/>
    </row>
    <row r="391" spans="9:39" ht="15.6" x14ac:dyDescent="0.3">
      <c r="I391" s="277"/>
      <c r="J391" s="278"/>
      <c r="K391" s="277"/>
      <c r="L391" s="248"/>
      <c r="M391" s="277"/>
      <c r="N391" s="85" t="str">
        <f>IF(ISBLANK(M391),"",IF(M391=Lookup!$B$74,"",Lookup!$C$74))</f>
        <v/>
      </c>
      <c r="O391" s="277"/>
      <c r="Q391" s="277"/>
      <c r="R391" s="278"/>
      <c r="S391" s="277"/>
      <c r="T391" s="248"/>
      <c r="U391" s="248"/>
      <c r="V391" s="277"/>
      <c r="W391" s="277"/>
      <c r="X391" s="277"/>
      <c r="Z391" s="276"/>
      <c r="AA391" s="276"/>
      <c r="AB391" s="276"/>
      <c r="AC391" s="276"/>
      <c r="AD391" s="276"/>
      <c r="AE391" s="266">
        <f t="shared" si="5"/>
        <v>0</v>
      </c>
      <c r="AG391" s="269"/>
      <c r="AH391" s="269"/>
      <c r="AI391" s="269"/>
      <c r="AJ391" s="269"/>
      <c r="AK391" s="269"/>
      <c r="AL391" s="269"/>
      <c r="AM391" s="269"/>
    </row>
    <row r="392" spans="9:39" ht="15.6" x14ac:dyDescent="0.3">
      <c r="I392" s="277"/>
      <c r="J392" s="278"/>
      <c r="K392" s="277"/>
      <c r="L392" s="248"/>
      <c r="M392" s="277"/>
      <c r="N392" s="85" t="str">
        <f>IF(ISBLANK(M392),"",IF(M392=Lookup!$B$74,"",Lookup!$C$74))</f>
        <v/>
      </c>
      <c r="O392" s="277"/>
      <c r="Q392" s="277"/>
      <c r="R392" s="278"/>
      <c r="S392" s="277"/>
      <c r="T392" s="248"/>
      <c r="U392" s="248"/>
      <c r="V392" s="277"/>
      <c r="W392" s="277"/>
      <c r="X392" s="277"/>
      <c r="Z392" s="276"/>
      <c r="AA392" s="276"/>
      <c r="AB392" s="276"/>
      <c r="AC392" s="276"/>
      <c r="AD392" s="276"/>
      <c r="AE392" s="266">
        <f t="shared" si="5"/>
        <v>0</v>
      </c>
      <c r="AG392" s="269"/>
      <c r="AH392" s="269"/>
      <c r="AI392" s="269"/>
      <c r="AJ392" s="269"/>
      <c r="AK392" s="269"/>
      <c r="AL392" s="269"/>
      <c r="AM392" s="269"/>
    </row>
    <row r="393" spans="9:39" ht="15.6" x14ac:dyDescent="0.3">
      <c r="I393" s="277"/>
      <c r="J393" s="278"/>
      <c r="K393" s="277"/>
      <c r="L393" s="248"/>
      <c r="M393" s="277"/>
      <c r="N393" s="85" t="str">
        <f>IF(ISBLANK(M393),"",IF(M393=Lookup!$B$74,"",Lookup!$C$74))</f>
        <v/>
      </c>
      <c r="O393" s="277"/>
      <c r="Q393" s="277"/>
      <c r="R393" s="278"/>
      <c r="S393" s="277"/>
      <c r="T393" s="248"/>
      <c r="U393" s="248"/>
      <c r="V393" s="277"/>
      <c r="W393" s="277"/>
      <c r="X393" s="277"/>
      <c r="Z393" s="276"/>
      <c r="AA393" s="276"/>
      <c r="AB393" s="276"/>
      <c r="AC393" s="276"/>
      <c r="AD393" s="276"/>
      <c r="AE393" s="266">
        <f t="shared" ref="AE393:AE456" si="6">SUM(Z393:AD393)</f>
        <v>0</v>
      </c>
      <c r="AG393" s="269"/>
      <c r="AH393" s="269"/>
      <c r="AI393" s="269"/>
      <c r="AJ393" s="269"/>
      <c r="AK393" s="269"/>
      <c r="AL393" s="269"/>
      <c r="AM393" s="269"/>
    </row>
    <row r="394" spans="9:39" ht="15.6" x14ac:dyDescent="0.3">
      <c r="I394" s="277"/>
      <c r="J394" s="278"/>
      <c r="K394" s="277"/>
      <c r="L394" s="248"/>
      <c r="M394" s="277"/>
      <c r="N394" s="85" t="str">
        <f>IF(ISBLANK(M394),"",IF(M394=Lookup!$B$74,"",Lookup!$C$74))</f>
        <v/>
      </c>
      <c r="O394" s="277"/>
      <c r="Q394" s="277"/>
      <c r="R394" s="278"/>
      <c r="S394" s="277"/>
      <c r="T394" s="248"/>
      <c r="U394" s="248"/>
      <c r="V394" s="277"/>
      <c r="W394" s="277"/>
      <c r="X394" s="277"/>
      <c r="Z394" s="276"/>
      <c r="AA394" s="276"/>
      <c r="AB394" s="276"/>
      <c r="AC394" s="276"/>
      <c r="AD394" s="276"/>
      <c r="AE394" s="266">
        <f t="shared" si="6"/>
        <v>0</v>
      </c>
      <c r="AG394" s="269"/>
      <c r="AH394" s="269"/>
      <c r="AI394" s="269"/>
      <c r="AJ394" s="269"/>
      <c r="AK394" s="269"/>
      <c r="AL394" s="269"/>
      <c r="AM394" s="269"/>
    </row>
    <row r="395" spans="9:39" ht="15.6" x14ac:dyDescent="0.3">
      <c r="I395" s="277"/>
      <c r="J395" s="278"/>
      <c r="K395" s="277"/>
      <c r="L395" s="248"/>
      <c r="M395" s="277"/>
      <c r="N395" s="85" t="str">
        <f>IF(ISBLANK(M395),"",IF(M395=Lookup!$B$74,"",Lookup!$C$74))</f>
        <v/>
      </c>
      <c r="O395" s="277"/>
      <c r="Q395" s="277"/>
      <c r="R395" s="278"/>
      <c r="S395" s="277"/>
      <c r="T395" s="248"/>
      <c r="U395" s="248"/>
      <c r="V395" s="277"/>
      <c r="W395" s="277"/>
      <c r="X395" s="277"/>
      <c r="Z395" s="276"/>
      <c r="AA395" s="276"/>
      <c r="AB395" s="276"/>
      <c r="AC395" s="276"/>
      <c r="AD395" s="276"/>
      <c r="AE395" s="266">
        <f t="shared" si="6"/>
        <v>0</v>
      </c>
      <c r="AG395" s="269"/>
      <c r="AH395" s="269"/>
      <c r="AI395" s="269"/>
      <c r="AJ395" s="269"/>
      <c r="AK395" s="269"/>
      <c r="AL395" s="269"/>
      <c r="AM395" s="269"/>
    </row>
    <row r="396" spans="9:39" ht="15.6" x14ac:dyDescent="0.3">
      <c r="I396" s="277"/>
      <c r="J396" s="278"/>
      <c r="K396" s="277"/>
      <c r="L396" s="248"/>
      <c r="M396" s="277"/>
      <c r="N396" s="85" t="str">
        <f>IF(ISBLANK(M396),"",IF(M396=Lookup!$B$74,"",Lookup!$C$74))</f>
        <v/>
      </c>
      <c r="O396" s="277"/>
      <c r="Q396" s="277"/>
      <c r="R396" s="278"/>
      <c r="S396" s="277"/>
      <c r="T396" s="248"/>
      <c r="U396" s="248"/>
      <c r="V396" s="277"/>
      <c r="W396" s="277"/>
      <c r="X396" s="277"/>
      <c r="Z396" s="276"/>
      <c r="AA396" s="276"/>
      <c r="AB396" s="276"/>
      <c r="AC396" s="276"/>
      <c r="AD396" s="276"/>
      <c r="AE396" s="266">
        <f t="shared" si="6"/>
        <v>0</v>
      </c>
      <c r="AG396" s="269"/>
      <c r="AH396" s="269"/>
      <c r="AI396" s="269"/>
      <c r="AJ396" s="269"/>
      <c r="AK396" s="269"/>
      <c r="AL396" s="269"/>
      <c r="AM396" s="269"/>
    </row>
    <row r="397" spans="9:39" ht="15.6" x14ac:dyDescent="0.3">
      <c r="I397" s="277"/>
      <c r="J397" s="278"/>
      <c r="K397" s="277"/>
      <c r="L397" s="248"/>
      <c r="M397" s="277"/>
      <c r="N397" s="85" t="str">
        <f>IF(ISBLANK(M397),"",IF(M397=Lookup!$B$74,"",Lookup!$C$74))</f>
        <v/>
      </c>
      <c r="O397" s="277"/>
      <c r="Q397" s="277"/>
      <c r="R397" s="278"/>
      <c r="S397" s="277"/>
      <c r="T397" s="248"/>
      <c r="U397" s="248"/>
      <c r="V397" s="277"/>
      <c r="W397" s="277"/>
      <c r="X397" s="277"/>
      <c r="Z397" s="276"/>
      <c r="AA397" s="276"/>
      <c r="AB397" s="276"/>
      <c r="AC397" s="276"/>
      <c r="AD397" s="276"/>
      <c r="AE397" s="266">
        <f t="shared" si="6"/>
        <v>0</v>
      </c>
      <c r="AG397" s="269"/>
      <c r="AH397" s="269"/>
      <c r="AI397" s="269"/>
      <c r="AJ397" s="269"/>
      <c r="AK397" s="269"/>
      <c r="AL397" s="269"/>
      <c r="AM397" s="269"/>
    </row>
    <row r="398" spans="9:39" ht="15.6" x14ac:dyDescent="0.3">
      <c r="I398" s="277"/>
      <c r="J398" s="278"/>
      <c r="K398" s="277"/>
      <c r="L398" s="248"/>
      <c r="M398" s="277"/>
      <c r="N398" s="85" t="str">
        <f>IF(ISBLANK(M398),"",IF(M398=Lookup!$B$74,"",Lookup!$C$74))</f>
        <v/>
      </c>
      <c r="O398" s="277"/>
      <c r="Q398" s="277"/>
      <c r="R398" s="278"/>
      <c r="S398" s="277"/>
      <c r="T398" s="248"/>
      <c r="U398" s="248"/>
      <c r="V398" s="277"/>
      <c r="W398" s="277"/>
      <c r="X398" s="277"/>
      <c r="Z398" s="276"/>
      <c r="AA398" s="276"/>
      <c r="AB398" s="276"/>
      <c r="AC398" s="276"/>
      <c r="AD398" s="276"/>
      <c r="AE398" s="266">
        <f t="shared" si="6"/>
        <v>0</v>
      </c>
      <c r="AG398" s="269"/>
      <c r="AH398" s="269"/>
      <c r="AI398" s="269"/>
      <c r="AJ398" s="269"/>
      <c r="AK398" s="269"/>
      <c r="AL398" s="269"/>
      <c r="AM398" s="269"/>
    </row>
    <row r="399" spans="9:39" ht="15.6" x14ac:dyDescent="0.3">
      <c r="I399" s="277"/>
      <c r="J399" s="278"/>
      <c r="K399" s="277"/>
      <c r="L399" s="248"/>
      <c r="M399" s="277"/>
      <c r="N399" s="85" t="str">
        <f>IF(ISBLANK(M399),"",IF(M399=Lookup!$B$74,"",Lookup!$C$74))</f>
        <v/>
      </c>
      <c r="O399" s="277"/>
      <c r="Q399" s="277"/>
      <c r="R399" s="278"/>
      <c r="S399" s="277"/>
      <c r="T399" s="248"/>
      <c r="U399" s="248"/>
      <c r="V399" s="277"/>
      <c r="W399" s="277"/>
      <c r="X399" s="277"/>
      <c r="Z399" s="276"/>
      <c r="AA399" s="276"/>
      <c r="AB399" s="276"/>
      <c r="AC399" s="276"/>
      <c r="AD399" s="276"/>
      <c r="AE399" s="266">
        <f t="shared" si="6"/>
        <v>0</v>
      </c>
      <c r="AG399" s="269"/>
      <c r="AH399" s="269"/>
      <c r="AI399" s="269"/>
      <c r="AJ399" s="269"/>
      <c r="AK399" s="269"/>
      <c r="AL399" s="269"/>
      <c r="AM399" s="269"/>
    </row>
    <row r="400" spans="9:39" ht="15.6" x14ac:dyDescent="0.3">
      <c r="I400" s="277"/>
      <c r="J400" s="278"/>
      <c r="K400" s="277"/>
      <c r="L400" s="248"/>
      <c r="M400" s="277"/>
      <c r="N400" s="85" t="str">
        <f>IF(ISBLANK(M400),"",IF(M400=Lookup!$B$74,"",Lookup!$C$74))</f>
        <v/>
      </c>
      <c r="O400" s="277"/>
      <c r="Q400" s="277"/>
      <c r="R400" s="278"/>
      <c r="S400" s="277"/>
      <c r="T400" s="248"/>
      <c r="U400" s="248"/>
      <c r="V400" s="277"/>
      <c r="W400" s="277"/>
      <c r="X400" s="277"/>
      <c r="Z400" s="276"/>
      <c r="AA400" s="276"/>
      <c r="AB400" s="276"/>
      <c r="AC400" s="276"/>
      <c r="AD400" s="276"/>
      <c r="AE400" s="266">
        <f t="shared" si="6"/>
        <v>0</v>
      </c>
      <c r="AG400" s="269"/>
      <c r="AH400" s="269"/>
      <c r="AI400" s="269"/>
      <c r="AJ400" s="269"/>
      <c r="AK400" s="269"/>
      <c r="AL400" s="269"/>
      <c r="AM400" s="269"/>
    </row>
    <row r="401" spans="9:39" ht="15.6" x14ac:dyDescent="0.3">
      <c r="I401" s="277"/>
      <c r="J401" s="278"/>
      <c r="K401" s="277"/>
      <c r="L401" s="248"/>
      <c r="M401" s="277"/>
      <c r="N401" s="85" t="str">
        <f>IF(ISBLANK(M401),"",IF(M401=Lookup!$B$74,"",Lookup!$C$74))</f>
        <v/>
      </c>
      <c r="O401" s="277"/>
      <c r="Q401" s="277"/>
      <c r="R401" s="278"/>
      <c r="S401" s="277"/>
      <c r="T401" s="248"/>
      <c r="U401" s="248"/>
      <c r="V401" s="277"/>
      <c r="W401" s="277"/>
      <c r="X401" s="277"/>
      <c r="Z401" s="276"/>
      <c r="AA401" s="276"/>
      <c r="AB401" s="276"/>
      <c r="AC401" s="276"/>
      <c r="AD401" s="276"/>
      <c r="AE401" s="266">
        <f t="shared" si="6"/>
        <v>0</v>
      </c>
      <c r="AG401" s="269"/>
      <c r="AH401" s="269"/>
      <c r="AI401" s="269"/>
      <c r="AJ401" s="269"/>
      <c r="AK401" s="269"/>
      <c r="AL401" s="269"/>
      <c r="AM401" s="269"/>
    </row>
    <row r="402" spans="9:39" ht="15.6" x14ac:dyDescent="0.3">
      <c r="I402" s="277"/>
      <c r="J402" s="278"/>
      <c r="K402" s="277"/>
      <c r="L402" s="248"/>
      <c r="M402" s="277"/>
      <c r="N402" s="85" t="str">
        <f>IF(ISBLANK(M402),"",IF(M402=Lookup!$B$74,"",Lookup!$C$74))</f>
        <v/>
      </c>
      <c r="O402" s="277"/>
      <c r="Q402" s="277"/>
      <c r="R402" s="278"/>
      <c r="S402" s="277"/>
      <c r="T402" s="248"/>
      <c r="U402" s="248"/>
      <c r="V402" s="277"/>
      <c r="W402" s="277"/>
      <c r="X402" s="277"/>
      <c r="Z402" s="276"/>
      <c r="AA402" s="276"/>
      <c r="AB402" s="276"/>
      <c r="AC402" s="276"/>
      <c r="AD402" s="276"/>
      <c r="AE402" s="266">
        <f t="shared" si="6"/>
        <v>0</v>
      </c>
      <c r="AG402" s="269"/>
      <c r="AH402" s="269"/>
      <c r="AI402" s="269"/>
      <c r="AJ402" s="269"/>
      <c r="AK402" s="269"/>
      <c r="AL402" s="269"/>
      <c r="AM402" s="269"/>
    </row>
    <row r="403" spans="9:39" ht="15.6" x14ac:dyDescent="0.3">
      <c r="I403" s="277"/>
      <c r="J403" s="278"/>
      <c r="K403" s="277"/>
      <c r="L403" s="248"/>
      <c r="M403" s="277"/>
      <c r="N403" s="85" t="str">
        <f>IF(ISBLANK(M403),"",IF(M403=Lookup!$B$74,"",Lookup!$C$74))</f>
        <v/>
      </c>
      <c r="O403" s="277"/>
      <c r="Q403" s="277"/>
      <c r="R403" s="278"/>
      <c r="S403" s="277"/>
      <c r="T403" s="248"/>
      <c r="U403" s="248"/>
      <c r="V403" s="277"/>
      <c r="W403" s="277"/>
      <c r="X403" s="277"/>
      <c r="Z403" s="276"/>
      <c r="AA403" s="276"/>
      <c r="AB403" s="276"/>
      <c r="AC403" s="276"/>
      <c r="AD403" s="276"/>
      <c r="AE403" s="266">
        <f t="shared" si="6"/>
        <v>0</v>
      </c>
      <c r="AG403" s="269"/>
      <c r="AH403" s="269"/>
      <c r="AI403" s="269"/>
      <c r="AJ403" s="269"/>
      <c r="AK403" s="269"/>
      <c r="AL403" s="269"/>
      <c r="AM403" s="269"/>
    </row>
    <row r="404" spans="9:39" ht="15.6" x14ac:dyDescent="0.3">
      <c r="I404" s="277"/>
      <c r="J404" s="278"/>
      <c r="K404" s="277"/>
      <c r="L404" s="248"/>
      <c r="M404" s="277"/>
      <c r="N404" s="85" t="str">
        <f>IF(ISBLANK(M404),"",IF(M404=Lookup!$B$74,"",Lookup!$C$74))</f>
        <v/>
      </c>
      <c r="O404" s="277"/>
      <c r="Q404" s="277"/>
      <c r="R404" s="278"/>
      <c r="S404" s="277"/>
      <c r="T404" s="248"/>
      <c r="U404" s="248"/>
      <c r="V404" s="277"/>
      <c r="W404" s="277"/>
      <c r="X404" s="277"/>
      <c r="Z404" s="276"/>
      <c r="AA404" s="276"/>
      <c r="AB404" s="276"/>
      <c r="AC404" s="276"/>
      <c r="AD404" s="276"/>
      <c r="AE404" s="266">
        <f t="shared" si="6"/>
        <v>0</v>
      </c>
      <c r="AG404" s="269"/>
      <c r="AH404" s="269"/>
      <c r="AI404" s="269"/>
      <c r="AJ404" s="269"/>
      <c r="AK404" s="269"/>
      <c r="AL404" s="269"/>
      <c r="AM404" s="269"/>
    </row>
    <row r="405" spans="9:39" ht="15.6" x14ac:dyDescent="0.3">
      <c r="I405" s="277"/>
      <c r="J405" s="278"/>
      <c r="K405" s="277"/>
      <c r="L405" s="248"/>
      <c r="M405" s="277"/>
      <c r="N405" s="85" t="str">
        <f>IF(ISBLANK(M405),"",IF(M405=Lookup!$B$74,"",Lookup!$C$74))</f>
        <v/>
      </c>
      <c r="O405" s="277"/>
      <c r="Q405" s="277"/>
      <c r="R405" s="278"/>
      <c r="S405" s="277"/>
      <c r="T405" s="248"/>
      <c r="U405" s="248"/>
      <c r="V405" s="277"/>
      <c r="W405" s="277"/>
      <c r="X405" s="277"/>
      <c r="Z405" s="276"/>
      <c r="AA405" s="276"/>
      <c r="AB405" s="276"/>
      <c r="AC405" s="276"/>
      <c r="AD405" s="276"/>
      <c r="AE405" s="266">
        <f t="shared" si="6"/>
        <v>0</v>
      </c>
      <c r="AG405" s="269"/>
      <c r="AH405" s="269"/>
      <c r="AI405" s="269"/>
      <c r="AJ405" s="269"/>
      <c r="AK405" s="269"/>
      <c r="AL405" s="269"/>
      <c r="AM405" s="269"/>
    </row>
    <row r="406" spans="9:39" ht="15.6" x14ac:dyDescent="0.3">
      <c r="I406" s="277"/>
      <c r="J406" s="278"/>
      <c r="K406" s="277"/>
      <c r="L406" s="248"/>
      <c r="M406" s="277"/>
      <c r="N406" s="85" t="str">
        <f>IF(ISBLANK(M406),"",IF(M406=Lookup!$B$74,"",Lookup!$C$74))</f>
        <v/>
      </c>
      <c r="O406" s="277"/>
      <c r="Q406" s="277"/>
      <c r="R406" s="278"/>
      <c r="S406" s="277"/>
      <c r="T406" s="248"/>
      <c r="U406" s="248"/>
      <c r="V406" s="277"/>
      <c r="W406" s="277"/>
      <c r="X406" s="277"/>
      <c r="Z406" s="276"/>
      <c r="AA406" s="276"/>
      <c r="AB406" s="276"/>
      <c r="AC406" s="276"/>
      <c r="AD406" s="276"/>
      <c r="AE406" s="266">
        <f t="shared" si="6"/>
        <v>0</v>
      </c>
      <c r="AG406" s="269"/>
      <c r="AH406" s="269"/>
      <c r="AI406" s="269"/>
      <c r="AJ406" s="269"/>
      <c r="AK406" s="269"/>
      <c r="AL406" s="269"/>
      <c r="AM406" s="269"/>
    </row>
    <row r="407" spans="9:39" ht="15.6" x14ac:dyDescent="0.3">
      <c r="I407" s="277"/>
      <c r="J407" s="278"/>
      <c r="K407" s="277"/>
      <c r="L407" s="248"/>
      <c r="M407" s="277"/>
      <c r="N407" s="85" t="str">
        <f>IF(ISBLANK(M407),"",IF(M407=Lookup!$B$74,"",Lookup!$C$74))</f>
        <v/>
      </c>
      <c r="O407" s="277"/>
      <c r="Q407" s="277"/>
      <c r="R407" s="278"/>
      <c r="S407" s="277"/>
      <c r="T407" s="248"/>
      <c r="U407" s="248"/>
      <c r="V407" s="277"/>
      <c r="W407" s="277"/>
      <c r="X407" s="277"/>
      <c r="Z407" s="276"/>
      <c r="AA407" s="276"/>
      <c r="AB407" s="276"/>
      <c r="AC407" s="276"/>
      <c r="AD407" s="276"/>
      <c r="AE407" s="266">
        <f t="shared" si="6"/>
        <v>0</v>
      </c>
      <c r="AG407" s="269"/>
      <c r="AH407" s="269"/>
      <c r="AI407" s="269"/>
      <c r="AJ407" s="269"/>
      <c r="AK407" s="269"/>
      <c r="AL407" s="269"/>
      <c r="AM407" s="269"/>
    </row>
    <row r="408" spans="9:39" ht="15.6" x14ac:dyDescent="0.3">
      <c r="I408" s="277"/>
      <c r="J408" s="278"/>
      <c r="K408" s="277"/>
      <c r="L408" s="248"/>
      <c r="M408" s="277"/>
      <c r="N408" s="85" t="str">
        <f>IF(ISBLANK(M408),"",IF(M408=Lookup!$B$74,"",Lookup!$C$74))</f>
        <v/>
      </c>
      <c r="O408" s="277"/>
      <c r="Q408" s="277"/>
      <c r="R408" s="278"/>
      <c r="S408" s="277"/>
      <c r="T408" s="248"/>
      <c r="U408" s="248"/>
      <c r="V408" s="277"/>
      <c r="W408" s="277"/>
      <c r="X408" s="277"/>
      <c r="Z408" s="276"/>
      <c r="AA408" s="276"/>
      <c r="AB408" s="276"/>
      <c r="AC408" s="276"/>
      <c r="AD408" s="276"/>
      <c r="AE408" s="266">
        <f t="shared" si="6"/>
        <v>0</v>
      </c>
      <c r="AG408" s="269"/>
      <c r="AH408" s="269"/>
      <c r="AI408" s="269"/>
      <c r="AJ408" s="269"/>
      <c r="AK408" s="269"/>
      <c r="AL408" s="269"/>
      <c r="AM408" s="269"/>
    </row>
    <row r="409" spans="9:39" ht="15.6" x14ac:dyDescent="0.3">
      <c r="I409" s="277"/>
      <c r="J409" s="278"/>
      <c r="K409" s="277"/>
      <c r="L409" s="248"/>
      <c r="M409" s="277"/>
      <c r="N409" s="85" t="str">
        <f>IF(ISBLANK(M409),"",IF(M409=Lookup!$B$74,"",Lookup!$C$74))</f>
        <v/>
      </c>
      <c r="O409" s="277"/>
      <c r="Q409" s="277"/>
      <c r="R409" s="278"/>
      <c r="S409" s="277"/>
      <c r="T409" s="248"/>
      <c r="U409" s="248"/>
      <c r="V409" s="277"/>
      <c r="W409" s="277"/>
      <c r="X409" s="277"/>
      <c r="Z409" s="276"/>
      <c r="AA409" s="276"/>
      <c r="AB409" s="276"/>
      <c r="AC409" s="276"/>
      <c r="AD409" s="276"/>
      <c r="AE409" s="266">
        <f t="shared" si="6"/>
        <v>0</v>
      </c>
      <c r="AG409" s="269"/>
      <c r="AH409" s="269"/>
      <c r="AI409" s="269"/>
      <c r="AJ409" s="269"/>
      <c r="AK409" s="269"/>
      <c r="AL409" s="269"/>
      <c r="AM409" s="269"/>
    </row>
    <row r="410" spans="9:39" ht="15.6" x14ac:dyDescent="0.3">
      <c r="I410" s="277"/>
      <c r="J410" s="278"/>
      <c r="K410" s="277"/>
      <c r="L410" s="248"/>
      <c r="M410" s="277"/>
      <c r="N410" s="85" t="str">
        <f>IF(ISBLANK(M410),"",IF(M410=Lookup!$B$74,"",Lookup!$C$74))</f>
        <v/>
      </c>
      <c r="O410" s="277"/>
      <c r="Q410" s="277"/>
      <c r="R410" s="278"/>
      <c r="S410" s="277"/>
      <c r="T410" s="248"/>
      <c r="U410" s="248"/>
      <c r="V410" s="277"/>
      <c r="W410" s="277"/>
      <c r="X410" s="277"/>
      <c r="Z410" s="276"/>
      <c r="AA410" s="276"/>
      <c r="AB410" s="276"/>
      <c r="AC410" s="276"/>
      <c r="AD410" s="276"/>
      <c r="AE410" s="266">
        <f t="shared" si="6"/>
        <v>0</v>
      </c>
      <c r="AG410" s="269"/>
      <c r="AH410" s="269"/>
      <c r="AI410" s="269"/>
      <c r="AJ410" s="269"/>
      <c r="AK410" s="269"/>
      <c r="AL410" s="269"/>
      <c r="AM410" s="269"/>
    </row>
    <row r="411" spans="9:39" ht="15.6" x14ac:dyDescent="0.3">
      <c r="I411" s="277"/>
      <c r="J411" s="278"/>
      <c r="K411" s="277"/>
      <c r="L411" s="248"/>
      <c r="M411" s="277"/>
      <c r="N411" s="85" t="str">
        <f>IF(ISBLANK(M411),"",IF(M411=Lookup!$B$74,"",Lookup!$C$74))</f>
        <v/>
      </c>
      <c r="O411" s="277"/>
      <c r="Q411" s="277"/>
      <c r="R411" s="278"/>
      <c r="S411" s="277"/>
      <c r="T411" s="248"/>
      <c r="U411" s="248"/>
      <c r="V411" s="277"/>
      <c r="W411" s="277"/>
      <c r="X411" s="277"/>
      <c r="Z411" s="276"/>
      <c r="AA411" s="276"/>
      <c r="AB411" s="276"/>
      <c r="AC411" s="276"/>
      <c r="AD411" s="276"/>
      <c r="AE411" s="266">
        <f t="shared" si="6"/>
        <v>0</v>
      </c>
      <c r="AG411" s="269"/>
      <c r="AH411" s="269"/>
      <c r="AI411" s="269"/>
      <c r="AJ411" s="269"/>
      <c r="AK411" s="269"/>
      <c r="AL411" s="269"/>
      <c r="AM411" s="269"/>
    </row>
    <row r="412" spans="9:39" ht="15.6" x14ac:dyDescent="0.3">
      <c r="I412" s="277"/>
      <c r="J412" s="278"/>
      <c r="K412" s="277"/>
      <c r="L412" s="248"/>
      <c r="M412" s="277"/>
      <c r="N412" s="85" t="str">
        <f>IF(ISBLANK(M412),"",IF(M412=Lookup!$B$74,"",Lookup!$C$74))</f>
        <v/>
      </c>
      <c r="O412" s="277"/>
      <c r="Q412" s="277"/>
      <c r="R412" s="278"/>
      <c r="S412" s="277"/>
      <c r="T412" s="248"/>
      <c r="U412" s="248"/>
      <c r="V412" s="277"/>
      <c r="W412" s="277"/>
      <c r="X412" s="277"/>
      <c r="Z412" s="276"/>
      <c r="AA412" s="276"/>
      <c r="AB412" s="276"/>
      <c r="AC412" s="276"/>
      <c r="AD412" s="276"/>
      <c r="AE412" s="266">
        <f t="shared" si="6"/>
        <v>0</v>
      </c>
      <c r="AG412" s="269"/>
      <c r="AH412" s="269"/>
      <c r="AI412" s="269"/>
      <c r="AJ412" s="269"/>
      <c r="AK412" s="269"/>
      <c r="AL412" s="269"/>
      <c r="AM412" s="269"/>
    </row>
    <row r="413" spans="9:39" ht="15.6" x14ac:dyDescent="0.3">
      <c r="I413" s="277"/>
      <c r="J413" s="278"/>
      <c r="K413" s="277"/>
      <c r="L413" s="248"/>
      <c r="M413" s="277"/>
      <c r="N413" s="85" t="str">
        <f>IF(ISBLANK(M413),"",IF(M413=Lookup!$B$74,"",Lookup!$C$74))</f>
        <v/>
      </c>
      <c r="O413" s="277"/>
      <c r="Q413" s="277"/>
      <c r="R413" s="278"/>
      <c r="S413" s="277"/>
      <c r="T413" s="248"/>
      <c r="U413" s="248"/>
      <c r="V413" s="277"/>
      <c r="W413" s="277"/>
      <c r="X413" s="277"/>
      <c r="Z413" s="276"/>
      <c r="AA413" s="276"/>
      <c r="AB413" s="276"/>
      <c r="AC413" s="276"/>
      <c r="AD413" s="276"/>
      <c r="AE413" s="266">
        <f t="shared" si="6"/>
        <v>0</v>
      </c>
      <c r="AG413" s="269"/>
      <c r="AH413" s="269"/>
      <c r="AI413" s="269"/>
      <c r="AJ413" s="269"/>
      <c r="AK413" s="269"/>
      <c r="AL413" s="269"/>
      <c r="AM413" s="269"/>
    </row>
    <row r="414" spans="9:39" ht="15.6" x14ac:dyDescent="0.3">
      <c r="I414" s="277"/>
      <c r="J414" s="278"/>
      <c r="K414" s="277"/>
      <c r="L414" s="248"/>
      <c r="M414" s="277"/>
      <c r="N414" s="85" t="str">
        <f>IF(ISBLANK(M414),"",IF(M414=Lookup!$B$74,"",Lookup!$C$74))</f>
        <v/>
      </c>
      <c r="O414" s="277"/>
      <c r="Q414" s="277"/>
      <c r="R414" s="278"/>
      <c r="S414" s="277"/>
      <c r="T414" s="248"/>
      <c r="U414" s="248"/>
      <c r="V414" s="277"/>
      <c r="W414" s="277"/>
      <c r="X414" s="277"/>
      <c r="Z414" s="276"/>
      <c r="AA414" s="276"/>
      <c r="AB414" s="276"/>
      <c r="AC414" s="276"/>
      <c r="AD414" s="276"/>
      <c r="AE414" s="266">
        <f t="shared" si="6"/>
        <v>0</v>
      </c>
      <c r="AG414" s="269"/>
      <c r="AH414" s="269"/>
      <c r="AI414" s="269"/>
      <c r="AJ414" s="269"/>
      <c r="AK414" s="269"/>
      <c r="AL414" s="269"/>
      <c r="AM414" s="269"/>
    </row>
    <row r="415" spans="9:39" ht="15.6" x14ac:dyDescent="0.3">
      <c r="I415" s="277"/>
      <c r="J415" s="278"/>
      <c r="K415" s="277"/>
      <c r="L415" s="248"/>
      <c r="M415" s="277"/>
      <c r="N415" s="85" t="str">
        <f>IF(ISBLANK(M415),"",IF(M415=Lookup!$B$74,"",Lookup!$C$74))</f>
        <v/>
      </c>
      <c r="O415" s="277"/>
      <c r="Q415" s="277"/>
      <c r="R415" s="278"/>
      <c r="S415" s="277"/>
      <c r="T415" s="248"/>
      <c r="U415" s="248"/>
      <c r="V415" s="277"/>
      <c r="W415" s="277"/>
      <c r="X415" s="277"/>
      <c r="Z415" s="276"/>
      <c r="AA415" s="276"/>
      <c r="AB415" s="276"/>
      <c r="AC415" s="276"/>
      <c r="AD415" s="276"/>
      <c r="AE415" s="266">
        <f t="shared" si="6"/>
        <v>0</v>
      </c>
      <c r="AG415" s="269"/>
      <c r="AH415" s="269"/>
      <c r="AI415" s="269"/>
      <c r="AJ415" s="269"/>
      <c r="AK415" s="269"/>
      <c r="AL415" s="269"/>
      <c r="AM415" s="269"/>
    </row>
    <row r="416" spans="9:39" ht="15.6" x14ac:dyDescent="0.3">
      <c r="I416" s="277"/>
      <c r="J416" s="278"/>
      <c r="K416" s="277"/>
      <c r="L416" s="248"/>
      <c r="M416" s="277"/>
      <c r="N416" s="85" t="str">
        <f>IF(ISBLANK(M416),"",IF(M416=Lookup!$B$74,"",Lookup!$C$74))</f>
        <v/>
      </c>
      <c r="O416" s="277"/>
      <c r="Q416" s="277"/>
      <c r="R416" s="278"/>
      <c r="S416" s="277"/>
      <c r="T416" s="248"/>
      <c r="U416" s="248"/>
      <c r="V416" s="277"/>
      <c r="W416" s="277"/>
      <c r="X416" s="277"/>
      <c r="Z416" s="276"/>
      <c r="AA416" s="276"/>
      <c r="AB416" s="276"/>
      <c r="AC416" s="276"/>
      <c r="AD416" s="276"/>
      <c r="AE416" s="266">
        <f t="shared" si="6"/>
        <v>0</v>
      </c>
      <c r="AG416" s="269"/>
      <c r="AH416" s="269"/>
      <c r="AI416" s="269"/>
      <c r="AJ416" s="269"/>
      <c r="AK416" s="269"/>
      <c r="AL416" s="269"/>
      <c r="AM416" s="269"/>
    </row>
    <row r="417" spans="9:39" ht="15.6" x14ac:dyDescent="0.3">
      <c r="I417" s="277"/>
      <c r="J417" s="278"/>
      <c r="K417" s="277"/>
      <c r="L417" s="248"/>
      <c r="M417" s="277"/>
      <c r="N417" s="85" t="str">
        <f>IF(ISBLANK(M417),"",IF(M417=Lookup!$B$74,"",Lookup!$C$74))</f>
        <v/>
      </c>
      <c r="O417" s="277"/>
      <c r="Q417" s="277"/>
      <c r="R417" s="278"/>
      <c r="S417" s="277"/>
      <c r="T417" s="248"/>
      <c r="U417" s="248"/>
      <c r="V417" s="277"/>
      <c r="W417" s="277"/>
      <c r="X417" s="277"/>
      <c r="Z417" s="276"/>
      <c r="AA417" s="276"/>
      <c r="AB417" s="276"/>
      <c r="AC417" s="276"/>
      <c r="AD417" s="276"/>
      <c r="AE417" s="266">
        <f t="shared" si="6"/>
        <v>0</v>
      </c>
      <c r="AG417" s="269"/>
      <c r="AH417" s="269"/>
      <c r="AI417" s="269"/>
      <c r="AJ417" s="269"/>
      <c r="AK417" s="269"/>
      <c r="AL417" s="269"/>
      <c r="AM417" s="269"/>
    </row>
    <row r="418" spans="9:39" ht="15.6" x14ac:dyDescent="0.3">
      <c r="I418" s="277"/>
      <c r="J418" s="278"/>
      <c r="K418" s="277"/>
      <c r="L418" s="248"/>
      <c r="M418" s="277"/>
      <c r="N418" s="85" t="str">
        <f>IF(ISBLANK(M418),"",IF(M418=Lookup!$B$74,"",Lookup!$C$74))</f>
        <v/>
      </c>
      <c r="O418" s="277"/>
      <c r="Q418" s="277"/>
      <c r="R418" s="278"/>
      <c r="S418" s="277"/>
      <c r="T418" s="248"/>
      <c r="U418" s="248"/>
      <c r="V418" s="277"/>
      <c r="W418" s="277"/>
      <c r="X418" s="277"/>
      <c r="Z418" s="276"/>
      <c r="AA418" s="276"/>
      <c r="AB418" s="276"/>
      <c r="AC418" s="276"/>
      <c r="AD418" s="276"/>
      <c r="AE418" s="266">
        <f t="shared" si="6"/>
        <v>0</v>
      </c>
      <c r="AG418" s="269"/>
      <c r="AH418" s="269"/>
      <c r="AI418" s="269"/>
      <c r="AJ418" s="269"/>
      <c r="AK418" s="269"/>
      <c r="AL418" s="269"/>
      <c r="AM418" s="269"/>
    </row>
    <row r="419" spans="9:39" ht="15.6" x14ac:dyDescent="0.3">
      <c r="I419" s="277"/>
      <c r="J419" s="278"/>
      <c r="K419" s="277"/>
      <c r="L419" s="248"/>
      <c r="M419" s="277"/>
      <c r="N419" s="85" t="str">
        <f>IF(ISBLANK(M419),"",IF(M419=Lookup!$B$74,"",Lookup!$C$74))</f>
        <v/>
      </c>
      <c r="O419" s="277"/>
      <c r="Q419" s="277"/>
      <c r="R419" s="278"/>
      <c r="S419" s="277"/>
      <c r="T419" s="248"/>
      <c r="U419" s="248"/>
      <c r="V419" s="277"/>
      <c r="W419" s="277"/>
      <c r="X419" s="277"/>
      <c r="Z419" s="276"/>
      <c r="AA419" s="276"/>
      <c r="AB419" s="276"/>
      <c r="AC419" s="276"/>
      <c r="AD419" s="276"/>
      <c r="AE419" s="266">
        <f t="shared" si="6"/>
        <v>0</v>
      </c>
      <c r="AG419" s="269"/>
      <c r="AH419" s="269"/>
      <c r="AI419" s="269"/>
      <c r="AJ419" s="269"/>
      <c r="AK419" s="269"/>
      <c r="AL419" s="269"/>
      <c r="AM419" s="269"/>
    </row>
    <row r="420" spans="9:39" ht="15.6" x14ac:dyDescent="0.3">
      <c r="I420" s="277"/>
      <c r="J420" s="278"/>
      <c r="K420" s="277"/>
      <c r="L420" s="248"/>
      <c r="M420" s="277"/>
      <c r="N420" s="85" t="str">
        <f>IF(ISBLANK(M420),"",IF(M420=Lookup!$B$74,"",Lookup!$C$74))</f>
        <v/>
      </c>
      <c r="O420" s="277"/>
      <c r="Q420" s="277"/>
      <c r="R420" s="278"/>
      <c r="S420" s="277"/>
      <c r="T420" s="248"/>
      <c r="U420" s="248"/>
      <c r="V420" s="277"/>
      <c r="W420" s="277"/>
      <c r="X420" s="277"/>
      <c r="Z420" s="276"/>
      <c r="AA420" s="276"/>
      <c r="AB420" s="276"/>
      <c r="AC420" s="276"/>
      <c r="AD420" s="276"/>
      <c r="AE420" s="266">
        <f t="shared" si="6"/>
        <v>0</v>
      </c>
      <c r="AG420" s="269"/>
      <c r="AH420" s="269"/>
      <c r="AI420" s="269"/>
      <c r="AJ420" s="269"/>
      <c r="AK420" s="269"/>
      <c r="AL420" s="269"/>
      <c r="AM420" s="269"/>
    </row>
    <row r="421" spans="9:39" ht="15.6" x14ac:dyDescent="0.3">
      <c r="I421" s="277"/>
      <c r="J421" s="278"/>
      <c r="K421" s="277"/>
      <c r="L421" s="248"/>
      <c r="M421" s="277"/>
      <c r="N421" s="85" t="str">
        <f>IF(ISBLANK(M421),"",IF(M421=Lookup!$B$74,"",Lookup!$C$74))</f>
        <v/>
      </c>
      <c r="O421" s="277"/>
      <c r="Q421" s="277"/>
      <c r="R421" s="278"/>
      <c r="S421" s="277"/>
      <c r="T421" s="248"/>
      <c r="U421" s="248"/>
      <c r="V421" s="277"/>
      <c r="W421" s="277"/>
      <c r="X421" s="277"/>
      <c r="Z421" s="276"/>
      <c r="AA421" s="276"/>
      <c r="AB421" s="276"/>
      <c r="AC421" s="276"/>
      <c r="AD421" s="276"/>
      <c r="AE421" s="266">
        <f t="shared" si="6"/>
        <v>0</v>
      </c>
      <c r="AG421" s="269"/>
      <c r="AH421" s="269"/>
      <c r="AI421" s="269"/>
      <c r="AJ421" s="269"/>
      <c r="AK421" s="269"/>
      <c r="AL421" s="269"/>
      <c r="AM421" s="269"/>
    </row>
    <row r="422" spans="9:39" ht="15.6" x14ac:dyDescent="0.3">
      <c r="I422" s="277"/>
      <c r="J422" s="278"/>
      <c r="K422" s="277"/>
      <c r="L422" s="248"/>
      <c r="M422" s="277"/>
      <c r="N422" s="85" t="str">
        <f>IF(ISBLANK(M422),"",IF(M422=Lookup!$B$74,"",Lookup!$C$74))</f>
        <v/>
      </c>
      <c r="O422" s="277"/>
      <c r="Q422" s="277"/>
      <c r="R422" s="278"/>
      <c r="S422" s="277"/>
      <c r="T422" s="248"/>
      <c r="U422" s="248"/>
      <c r="V422" s="277"/>
      <c r="W422" s="277"/>
      <c r="X422" s="277"/>
      <c r="Z422" s="276"/>
      <c r="AA422" s="276"/>
      <c r="AB422" s="276"/>
      <c r="AC422" s="276"/>
      <c r="AD422" s="276"/>
      <c r="AE422" s="266">
        <f t="shared" si="6"/>
        <v>0</v>
      </c>
      <c r="AG422" s="269"/>
      <c r="AH422" s="269"/>
      <c r="AI422" s="269"/>
      <c r="AJ422" s="269"/>
      <c r="AK422" s="269"/>
      <c r="AL422" s="269"/>
      <c r="AM422" s="269"/>
    </row>
    <row r="423" spans="9:39" ht="15.6" x14ac:dyDescent="0.3">
      <c r="I423" s="277"/>
      <c r="J423" s="278"/>
      <c r="K423" s="277"/>
      <c r="L423" s="248"/>
      <c r="M423" s="277"/>
      <c r="N423" s="85" t="str">
        <f>IF(ISBLANK(M423),"",IF(M423=Lookup!$B$74,"",Lookup!$C$74))</f>
        <v/>
      </c>
      <c r="O423" s="277"/>
      <c r="Q423" s="277"/>
      <c r="R423" s="278"/>
      <c r="S423" s="277"/>
      <c r="T423" s="248"/>
      <c r="U423" s="248"/>
      <c r="V423" s="277"/>
      <c r="W423" s="277"/>
      <c r="X423" s="277"/>
      <c r="Z423" s="276"/>
      <c r="AA423" s="276"/>
      <c r="AB423" s="276"/>
      <c r="AC423" s="276"/>
      <c r="AD423" s="276"/>
      <c r="AE423" s="266">
        <f t="shared" si="6"/>
        <v>0</v>
      </c>
      <c r="AG423" s="269"/>
      <c r="AH423" s="269"/>
      <c r="AI423" s="269"/>
      <c r="AJ423" s="269"/>
      <c r="AK423" s="269"/>
      <c r="AL423" s="269"/>
      <c r="AM423" s="269"/>
    </row>
    <row r="424" spans="9:39" ht="15.6" x14ac:dyDescent="0.3">
      <c r="I424" s="277"/>
      <c r="J424" s="278"/>
      <c r="K424" s="277"/>
      <c r="L424" s="248"/>
      <c r="M424" s="277"/>
      <c r="N424" s="85" t="str">
        <f>IF(ISBLANK(M424),"",IF(M424=Lookup!$B$74,"",Lookup!$C$74))</f>
        <v/>
      </c>
      <c r="O424" s="277"/>
      <c r="Q424" s="277"/>
      <c r="R424" s="278"/>
      <c r="S424" s="277"/>
      <c r="T424" s="248"/>
      <c r="U424" s="248"/>
      <c r="V424" s="277"/>
      <c r="W424" s="277"/>
      <c r="X424" s="277"/>
      <c r="Z424" s="276"/>
      <c r="AA424" s="276"/>
      <c r="AB424" s="276"/>
      <c r="AC424" s="276"/>
      <c r="AD424" s="276"/>
      <c r="AE424" s="266">
        <f t="shared" si="6"/>
        <v>0</v>
      </c>
      <c r="AG424" s="269"/>
      <c r="AH424" s="269"/>
      <c r="AI424" s="269"/>
      <c r="AJ424" s="269"/>
      <c r="AK424" s="269"/>
      <c r="AL424" s="269"/>
      <c r="AM424" s="269"/>
    </row>
    <row r="425" spans="9:39" ht="15.6" x14ac:dyDescent="0.3">
      <c r="I425" s="277"/>
      <c r="J425" s="278"/>
      <c r="K425" s="277"/>
      <c r="L425" s="248"/>
      <c r="M425" s="277"/>
      <c r="N425" s="85" t="str">
        <f>IF(ISBLANK(M425),"",IF(M425=Lookup!$B$74,"",Lookup!$C$74))</f>
        <v/>
      </c>
      <c r="O425" s="277"/>
      <c r="Q425" s="277"/>
      <c r="R425" s="278"/>
      <c r="S425" s="277"/>
      <c r="T425" s="248"/>
      <c r="U425" s="248"/>
      <c r="V425" s="277"/>
      <c r="W425" s="277"/>
      <c r="X425" s="277"/>
      <c r="Z425" s="276"/>
      <c r="AA425" s="276"/>
      <c r="AB425" s="276"/>
      <c r="AC425" s="276"/>
      <c r="AD425" s="276"/>
      <c r="AE425" s="266">
        <f t="shared" si="6"/>
        <v>0</v>
      </c>
      <c r="AG425" s="269"/>
      <c r="AH425" s="269"/>
      <c r="AI425" s="269"/>
      <c r="AJ425" s="269"/>
      <c r="AK425" s="269"/>
      <c r="AL425" s="269"/>
      <c r="AM425" s="269"/>
    </row>
    <row r="426" spans="9:39" ht="15.6" x14ac:dyDescent="0.3">
      <c r="I426" s="277"/>
      <c r="J426" s="278"/>
      <c r="K426" s="277"/>
      <c r="L426" s="248"/>
      <c r="M426" s="277"/>
      <c r="N426" s="85" t="str">
        <f>IF(ISBLANK(M426),"",IF(M426=Lookup!$B$74,"",Lookup!$C$74))</f>
        <v/>
      </c>
      <c r="O426" s="277"/>
      <c r="Q426" s="277"/>
      <c r="R426" s="278"/>
      <c r="S426" s="277"/>
      <c r="T426" s="248"/>
      <c r="U426" s="248"/>
      <c r="V426" s="277"/>
      <c r="W426" s="277"/>
      <c r="X426" s="277"/>
      <c r="Z426" s="276"/>
      <c r="AA426" s="276"/>
      <c r="AB426" s="276"/>
      <c r="AC426" s="276"/>
      <c r="AD426" s="276"/>
      <c r="AE426" s="266">
        <f t="shared" si="6"/>
        <v>0</v>
      </c>
      <c r="AG426" s="269"/>
      <c r="AH426" s="269"/>
      <c r="AI426" s="269"/>
      <c r="AJ426" s="269"/>
      <c r="AK426" s="269"/>
      <c r="AL426" s="269"/>
      <c r="AM426" s="269"/>
    </row>
    <row r="427" spans="9:39" ht="15.6" x14ac:dyDescent="0.3">
      <c r="I427" s="277"/>
      <c r="J427" s="278"/>
      <c r="K427" s="277"/>
      <c r="L427" s="248"/>
      <c r="M427" s="277"/>
      <c r="N427" s="85" t="str">
        <f>IF(ISBLANK(M427),"",IF(M427=Lookup!$B$74,"",Lookup!$C$74))</f>
        <v/>
      </c>
      <c r="O427" s="277"/>
      <c r="Q427" s="277"/>
      <c r="R427" s="278"/>
      <c r="S427" s="277"/>
      <c r="T427" s="248"/>
      <c r="U427" s="248"/>
      <c r="V427" s="277"/>
      <c r="W427" s="277"/>
      <c r="X427" s="277"/>
      <c r="Z427" s="276"/>
      <c r="AA427" s="276"/>
      <c r="AB427" s="276"/>
      <c r="AC427" s="276"/>
      <c r="AD427" s="276"/>
      <c r="AE427" s="266">
        <f t="shared" si="6"/>
        <v>0</v>
      </c>
      <c r="AG427" s="269"/>
      <c r="AH427" s="269"/>
      <c r="AI427" s="269"/>
      <c r="AJ427" s="269"/>
      <c r="AK427" s="269"/>
      <c r="AL427" s="269"/>
      <c r="AM427" s="269"/>
    </row>
    <row r="428" spans="9:39" ht="15.6" x14ac:dyDescent="0.3">
      <c r="I428" s="277"/>
      <c r="J428" s="278"/>
      <c r="K428" s="277"/>
      <c r="L428" s="248"/>
      <c r="M428" s="277"/>
      <c r="N428" s="85" t="str">
        <f>IF(ISBLANK(M428),"",IF(M428=Lookup!$B$74,"",Lookup!$C$74))</f>
        <v/>
      </c>
      <c r="O428" s="277"/>
      <c r="Q428" s="277"/>
      <c r="R428" s="278"/>
      <c r="S428" s="277"/>
      <c r="T428" s="248"/>
      <c r="U428" s="248"/>
      <c r="V428" s="277"/>
      <c r="W428" s="277"/>
      <c r="X428" s="277"/>
      <c r="Z428" s="276"/>
      <c r="AA428" s="276"/>
      <c r="AB428" s="276"/>
      <c r="AC428" s="276"/>
      <c r="AD428" s="276"/>
      <c r="AE428" s="266">
        <f t="shared" si="6"/>
        <v>0</v>
      </c>
      <c r="AG428" s="269"/>
      <c r="AH428" s="269"/>
      <c r="AI428" s="269"/>
      <c r="AJ428" s="269"/>
      <c r="AK428" s="269"/>
      <c r="AL428" s="269"/>
      <c r="AM428" s="269"/>
    </row>
    <row r="429" spans="9:39" ht="15.6" x14ac:dyDescent="0.3">
      <c r="I429" s="277"/>
      <c r="J429" s="278"/>
      <c r="K429" s="277"/>
      <c r="L429" s="248"/>
      <c r="M429" s="277"/>
      <c r="N429" s="85" t="str">
        <f>IF(ISBLANK(M429),"",IF(M429=Lookup!$B$74,"",Lookup!$C$74))</f>
        <v/>
      </c>
      <c r="O429" s="277"/>
      <c r="Q429" s="277"/>
      <c r="R429" s="278"/>
      <c r="S429" s="277"/>
      <c r="T429" s="248"/>
      <c r="U429" s="248"/>
      <c r="V429" s="277"/>
      <c r="W429" s="277"/>
      <c r="X429" s="277"/>
      <c r="Z429" s="276"/>
      <c r="AA429" s="276"/>
      <c r="AB429" s="276"/>
      <c r="AC429" s="276"/>
      <c r="AD429" s="276"/>
      <c r="AE429" s="266">
        <f t="shared" si="6"/>
        <v>0</v>
      </c>
      <c r="AG429" s="269"/>
      <c r="AH429" s="269"/>
      <c r="AI429" s="269"/>
      <c r="AJ429" s="269"/>
      <c r="AK429" s="269"/>
      <c r="AL429" s="269"/>
      <c r="AM429" s="269"/>
    </row>
    <row r="430" spans="9:39" ht="15.6" x14ac:dyDescent="0.3">
      <c r="I430" s="277"/>
      <c r="J430" s="278"/>
      <c r="K430" s="277"/>
      <c r="L430" s="248"/>
      <c r="M430" s="277"/>
      <c r="N430" s="85" t="str">
        <f>IF(ISBLANK(M430),"",IF(M430=Lookup!$B$74,"",Lookup!$C$74))</f>
        <v/>
      </c>
      <c r="O430" s="277"/>
      <c r="Q430" s="277"/>
      <c r="R430" s="278"/>
      <c r="S430" s="277"/>
      <c r="T430" s="248"/>
      <c r="U430" s="248"/>
      <c r="V430" s="277"/>
      <c r="W430" s="277"/>
      <c r="X430" s="277"/>
      <c r="Z430" s="276"/>
      <c r="AA430" s="276"/>
      <c r="AB430" s="276"/>
      <c r="AC430" s="276"/>
      <c r="AD430" s="276"/>
      <c r="AE430" s="266">
        <f t="shared" si="6"/>
        <v>0</v>
      </c>
      <c r="AG430" s="269"/>
      <c r="AH430" s="269"/>
      <c r="AI430" s="269"/>
      <c r="AJ430" s="269"/>
      <c r="AK430" s="269"/>
      <c r="AL430" s="269"/>
      <c r="AM430" s="269"/>
    </row>
    <row r="431" spans="9:39" ht="15.6" x14ac:dyDescent="0.3">
      <c r="I431" s="277"/>
      <c r="J431" s="278"/>
      <c r="K431" s="277"/>
      <c r="L431" s="248"/>
      <c r="M431" s="277"/>
      <c r="N431" s="85" t="str">
        <f>IF(ISBLANK(M431),"",IF(M431=Lookup!$B$74,"",Lookup!$C$74))</f>
        <v/>
      </c>
      <c r="O431" s="277"/>
      <c r="Q431" s="277"/>
      <c r="R431" s="278"/>
      <c r="S431" s="277"/>
      <c r="T431" s="248"/>
      <c r="U431" s="248"/>
      <c r="V431" s="277"/>
      <c r="W431" s="277"/>
      <c r="X431" s="277"/>
      <c r="Z431" s="276"/>
      <c r="AA431" s="276"/>
      <c r="AB431" s="276"/>
      <c r="AC431" s="276"/>
      <c r="AD431" s="276"/>
      <c r="AE431" s="266">
        <f t="shared" si="6"/>
        <v>0</v>
      </c>
      <c r="AG431" s="269"/>
      <c r="AH431" s="269"/>
      <c r="AI431" s="269"/>
      <c r="AJ431" s="269"/>
      <c r="AK431" s="269"/>
      <c r="AL431" s="269"/>
      <c r="AM431" s="269"/>
    </row>
    <row r="432" spans="9:39" ht="15.6" x14ac:dyDescent="0.3">
      <c r="I432" s="277"/>
      <c r="J432" s="278"/>
      <c r="K432" s="277"/>
      <c r="L432" s="248"/>
      <c r="M432" s="277"/>
      <c r="N432" s="85" t="str">
        <f>IF(ISBLANK(M432),"",IF(M432=Lookup!$B$74,"",Lookup!$C$74))</f>
        <v/>
      </c>
      <c r="O432" s="277"/>
      <c r="Q432" s="277"/>
      <c r="R432" s="278"/>
      <c r="S432" s="277"/>
      <c r="T432" s="248"/>
      <c r="U432" s="248"/>
      <c r="V432" s="277"/>
      <c r="W432" s="277"/>
      <c r="X432" s="277"/>
      <c r="Z432" s="276"/>
      <c r="AA432" s="276"/>
      <c r="AB432" s="276"/>
      <c r="AC432" s="276"/>
      <c r="AD432" s="276"/>
      <c r="AE432" s="266">
        <f t="shared" si="6"/>
        <v>0</v>
      </c>
      <c r="AG432" s="269"/>
      <c r="AH432" s="269"/>
      <c r="AI432" s="269"/>
      <c r="AJ432" s="269"/>
      <c r="AK432" s="269"/>
      <c r="AL432" s="269"/>
      <c r="AM432" s="269"/>
    </row>
    <row r="433" spans="9:39" ht="15.6" x14ac:dyDescent="0.3">
      <c r="I433" s="277"/>
      <c r="J433" s="278"/>
      <c r="K433" s="277"/>
      <c r="L433" s="248"/>
      <c r="M433" s="277"/>
      <c r="N433" s="85" t="str">
        <f>IF(ISBLANK(M433),"",IF(M433=Lookup!$B$74,"",Lookup!$C$74))</f>
        <v/>
      </c>
      <c r="O433" s="277"/>
      <c r="Q433" s="277"/>
      <c r="R433" s="278"/>
      <c r="S433" s="277"/>
      <c r="T433" s="248"/>
      <c r="U433" s="248"/>
      <c r="V433" s="277"/>
      <c r="W433" s="277"/>
      <c r="X433" s="277"/>
      <c r="Z433" s="276"/>
      <c r="AA433" s="276"/>
      <c r="AB433" s="276"/>
      <c r="AC433" s="276"/>
      <c r="AD433" s="276"/>
      <c r="AE433" s="266">
        <f t="shared" si="6"/>
        <v>0</v>
      </c>
      <c r="AG433" s="269"/>
      <c r="AH433" s="269"/>
      <c r="AI433" s="269"/>
      <c r="AJ433" s="269"/>
      <c r="AK433" s="269"/>
      <c r="AL433" s="269"/>
      <c r="AM433" s="269"/>
    </row>
    <row r="434" spans="9:39" ht="15.6" x14ac:dyDescent="0.3">
      <c r="I434" s="277"/>
      <c r="J434" s="278"/>
      <c r="K434" s="277"/>
      <c r="L434" s="248"/>
      <c r="M434" s="277"/>
      <c r="N434" s="85" t="str">
        <f>IF(ISBLANK(M434),"",IF(M434=Lookup!$B$74,"",Lookup!$C$74))</f>
        <v/>
      </c>
      <c r="O434" s="277"/>
      <c r="Q434" s="277"/>
      <c r="R434" s="278"/>
      <c r="S434" s="277"/>
      <c r="T434" s="248"/>
      <c r="U434" s="248"/>
      <c r="V434" s="277"/>
      <c r="W434" s="277"/>
      <c r="X434" s="277"/>
      <c r="Z434" s="276"/>
      <c r="AA434" s="276"/>
      <c r="AB434" s="276"/>
      <c r="AC434" s="276"/>
      <c r="AD434" s="276"/>
      <c r="AE434" s="266">
        <f t="shared" si="6"/>
        <v>0</v>
      </c>
      <c r="AG434" s="269"/>
      <c r="AH434" s="269"/>
      <c r="AI434" s="269"/>
      <c r="AJ434" s="269"/>
      <c r="AK434" s="269"/>
      <c r="AL434" s="269"/>
      <c r="AM434" s="269"/>
    </row>
    <row r="435" spans="9:39" ht="15.6" x14ac:dyDescent="0.3">
      <c r="I435" s="277"/>
      <c r="J435" s="278"/>
      <c r="K435" s="277"/>
      <c r="L435" s="248"/>
      <c r="M435" s="277"/>
      <c r="N435" s="85" t="str">
        <f>IF(ISBLANK(M435),"",IF(M435=Lookup!$B$74,"",Lookup!$C$74))</f>
        <v/>
      </c>
      <c r="O435" s="277"/>
      <c r="Q435" s="277"/>
      <c r="R435" s="278"/>
      <c r="S435" s="277"/>
      <c r="T435" s="248"/>
      <c r="U435" s="248"/>
      <c r="V435" s="277"/>
      <c r="W435" s="277"/>
      <c r="X435" s="277"/>
      <c r="Z435" s="276"/>
      <c r="AA435" s="276"/>
      <c r="AB435" s="276"/>
      <c r="AC435" s="276"/>
      <c r="AD435" s="276"/>
      <c r="AE435" s="266">
        <f t="shared" si="6"/>
        <v>0</v>
      </c>
      <c r="AG435" s="269"/>
      <c r="AH435" s="269"/>
      <c r="AI435" s="269"/>
      <c r="AJ435" s="269"/>
      <c r="AK435" s="269"/>
      <c r="AL435" s="269"/>
      <c r="AM435" s="269"/>
    </row>
    <row r="436" spans="9:39" ht="15.6" x14ac:dyDescent="0.3">
      <c r="I436" s="277"/>
      <c r="J436" s="278"/>
      <c r="K436" s="277"/>
      <c r="L436" s="248"/>
      <c r="M436" s="277"/>
      <c r="N436" s="85" t="str">
        <f>IF(ISBLANK(M436),"",IF(M436=Lookup!$B$74,"",Lookup!$C$74))</f>
        <v/>
      </c>
      <c r="O436" s="277"/>
      <c r="Q436" s="277"/>
      <c r="R436" s="278"/>
      <c r="S436" s="277"/>
      <c r="T436" s="248"/>
      <c r="U436" s="248"/>
      <c r="V436" s="277"/>
      <c r="W436" s="277"/>
      <c r="X436" s="277"/>
      <c r="Z436" s="276"/>
      <c r="AA436" s="276"/>
      <c r="AB436" s="276"/>
      <c r="AC436" s="276"/>
      <c r="AD436" s="276"/>
      <c r="AE436" s="266">
        <f t="shared" si="6"/>
        <v>0</v>
      </c>
      <c r="AG436" s="269"/>
      <c r="AH436" s="269"/>
      <c r="AI436" s="269"/>
      <c r="AJ436" s="269"/>
      <c r="AK436" s="269"/>
      <c r="AL436" s="269"/>
      <c r="AM436" s="269"/>
    </row>
    <row r="437" spans="9:39" ht="15.6" x14ac:dyDescent="0.3">
      <c r="I437" s="277"/>
      <c r="J437" s="278"/>
      <c r="K437" s="277"/>
      <c r="L437" s="248"/>
      <c r="M437" s="277"/>
      <c r="N437" s="85" t="str">
        <f>IF(ISBLANK(M437),"",IF(M437=Lookup!$B$74,"",Lookup!$C$74))</f>
        <v/>
      </c>
      <c r="O437" s="277"/>
      <c r="Q437" s="277"/>
      <c r="R437" s="278"/>
      <c r="S437" s="277"/>
      <c r="T437" s="248"/>
      <c r="U437" s="248"/>
      <c r="V437" s="277"/>
      <c r="W437" s="277"/>
      <c r="X437" s="277"/>
      <c r="Z437" s="276"/>
      <c r="AA437" s="276"/>
      <c r="AB437" s="276"/>
      <c r="AC437" s="276"/>
      <c r="AD437" s="276"/>
      <c r="AE437" s="266">
        <f t="shared" si="6"/>
        <v>0</v>
      </c>
      <c r="AG437" s="269"/>
      <c r="AH437" s="269"/>
      <c r="AI437" s="269"/>
      <c r="AJ437" s="269"/>
      <c r="AK437" s="269"/>
      <c r="AL437" s="269"/>
      <c r="AM437" s="269"/>
    </row>
    <row r="438" spans="9:39" ht="15.6" x14ac:dyDescent="0.3">
      <c r="I438" s="277"/>
      <c r="J438" s="278"/>
      <c r="K438" s="277"/>
      <c r="L438" s="248"/>
      <c r="M438" s="277"/>
      <c r="N438" s="85" t="str">
        <f>IF(ISBLANK(M438),"",IF(M438=Lookup!$B$74,"",Lookup!$C$74))</f>
        <v/>
      </c>
      <c r="O438" s="277"/>
      <c r="Q438" s="277"/>
      <c r="R438" s="278"/>
      <c r="S438" s="277"/>
      <c r="T438" s="248"/>
      <c r="U438" s="248"/>
      <c r="V438" s="277"/>
      <c r="W438" s="277"/>
      <c r="X438" s="277"/>
      <c r="Z438" s="276"/>
      <c r="AA438" s="276"/>
      <c r="AB438" s="276"/>
      <c r="AC438" s="276"/>
      <c r="AD438" s="276"/>
      <c r="AE438" s="266">
        <f t="shared" si="6"/>
        <v>0</v>
      </c>
      <c r="AG438" s="269"/>
      <c r="AH438" s="269"/>
      <c r="AI438" s="269"/>
      <c r="AJ438" s="269"/>
      <c r="AK438" s="269"/>
      <c r="AL438" s="269"/>
      <c r="AM438" s="269"/>
    </row>
    <row r="439" spans="9:39" ht="15.6" x14ac:dyDescent="0.3">
      <c r="I439" s="277"/>
      <c r="J439" s="278"/>
      <c r="K439" s="277"/>
      <c r="L439" s="248"/>
      <c r="M439" s="277"/>
      <c r="N439" s="85" t="str">
        <f>IF(ISBLANK(M439),"",IF(M439=Lookup!$B$74,"",Lookup!$C$74))</f>
        <v/>
      </c>
      <c r="O439" s="277"/>
      <c r="Q439" s="277"/>
      <c r="R439" s="278"/>
      <c r="S439" s="277"/>
      <c r="T439" s="248"/>
      <c r="U439" s="248"/>
      <c r="V439" s="277"/>
      <c r="W439" s="277"/>
      <c r="X439" s="277"/>
      <c r="Z439" s="276"/>
      <c r="AA439" s="276"/>
      <c r="AB439" s="276"/>
      <c r="AC439" s="276"/>
      <c r="AD439" s="276"/>
      <c r="AE439" s="266">
        <f t="shared" si="6"/>
        <v>0</v>
      </c>
      <c r="AG439" s="269"/>
      <c r="AH439" s="269"/>
      <c r="AI439" s="269"/>
      <c r="AJ439" s="269"/>
      <c r="AK439" s="269"/>
      <c r="AL439" s="269"/>
      <c r="AM439" s="269"/>
    </row>
    <row r="440" spans="9:39" ht="15.6" x14ac:dyDescent="0.3">
      <c r="I440" s="277"/>
      <c r="J440" s="278"/>
      <c r="K440" s="277"/>
      <c r="L440" s="248"/>
      <c r="M440" s="277"/>
      <c r="N440" s="85" t="str">
        <f>IF(ISBLANK(M440),"",IF(M440=Lookup!$B$74,"",Lookup!$C$74))</f>
        <v/>
      </c>
      <c r="O440" s="277"/>
      <c r="Q440" s="277"/>
      <c r="R440" s="278"/>
      <c r="S440" s="277"/>
      <c r="T440" s="248"/>
      <c r="U440" s="248"/>
      <c r="V440" s="277"/>
      <c r="W440" s="277"/>
      <c r="X440" s="277"/>
      <c r="Z440" s="276"/>
      <c r="AA440" s="276"/>
      <c r="AB440" s="276"/>
      <c r="AC440" s="276"/>
      <c r="AD440" s="276"/>
      <c r="AE440" s="266">
        <f t="shared" si="6"/>
        <v>0</v>
      </c>
      <c r="AG440" s="269"/>
      <c r="AH440" s="269"/>
      <c r="AI440" s="269"/>
      <c r="AJ440" s="269"/>
      <c r="AK440" s="269"/>
      <c r="AL440" s="269"/>
      <c r="AM440" s="269"/>
    </row>
    <row r="441" spans="9:39" ht="15.6" x14ac:dyDescent="0.3">
      <c r="I441" s="277"/>
      <c r="J441" s="278"/>
      <c r="K441" s="277"/>
      <c r="L441" s="248"/>
      <c r="M441" s="277"/>
      <c r="N441" s="85" t="str">
        <f>IF(ISBLANK(M441),"",IF(M441=Lookup!$B$74,"",Lookup!$C$74))</f>
        <v/>
      </c>
      <c r="O441" s="277"/>
      <c r="Q441" s="277"/>
      <c r="R441" s="278"/>
      <c r="S441" s="277"/>
      <c r="T441" s="248"/>
      <c r="U441" s="248"/>
      <c r="V441" s="277"/>
      <c r="W441" s="277"/>
      <c r="X441" s="277"/>
      <c r="Z441" s="276"/>
      <c r="AA441" s="276"/>
      <c r="AB441" s="276"/>
      <c r="AC441" s="276"/>
      <c r="AD441" s="276"/>
      <c r="AE441" s="266">
        <f t="shared" si="6"/>
        <v>0</v>
      </c>
      <c r="AG441" s="269"/>
      <c r="AH441" s="269"/>
      <c r="AI441" s="269"/>
      <c r="AJ441" s="269"/>
      <c r="AK441" s="269"/>
      <c r="AL441" s="269"/>
      <c r="AM441" s="269"/>
    </row>
    <row r="442" spans="9:39" ht="15.6" x14ac:dyDescent="0.3">
      <c r="I442" s="277"/>
      <c r="J442" s="278"/>
      <c r="K442" s="277"/>
      <c r="L442" s="248"/>
      <c r="M442" s="277"/>
      <c r="N442" s="85" t="str">
        <f>IF(ISBLANK(M442),"",IF(M442=Lookup!$B$74,"",Lookup!$C$74))</f>
        <v/>
      </c>
      <c r="O442" s="277"/>
      <c r="Q442" s="277"/>
      <c r="R442" s="278"/>
      <c r="S442" s="277"/>
      <c r="T442" s="248"/>
      <c r="U442" s="248"/>
      <c r="V442" s="277"/>
      <c r="W442" s="277"/>
      <c r="X442" s="277"/>
      <c r="Z442" s="276"/>
      <c r="AA442" s="276"/>
      <c r="AB442" s="276"/>
      <c r="AC442" s="276"/>
      <c r="AD442" s="276"/>
      <c r="AE442" s="266">
        <f t="shared" si="6"/>
        <v>0</v>
      </c>
      <c r="AG442" s="269"/>
      <c r="AH442" s="269"/>
      <c r="AI442" s="269"/>
      <c r="AJ442" s="269"/>
      <c r="AK442" s="269"/>
      <c r="AL442" s="269"/>
      <c r="AM442" s="269"/>
    </row>
    <row r="443" spans="9:39" ht="15.6" x14ac:dyDescent="0.3">
      <c r="I443" s="277"/>
      <c r="J443" s="278"/>
      <c r="K443" s="277"/>
      <c r="L443" s="248"/>
      <c r="M443" s="277"/>
      <c r="N443" s="85" t="str">
        <f>IF(ISBLANK(M443),"",IF(M443=Lookup!$B$74,"",Lookup!$C$74))</f>
        <v/>
      </c>
      <c r="O443" s="277"/>
      <c r="Q443" s="277"/>
      <c r="R443" s="278"/>
      <c r="S443" s="277"/>
      <c r="T443" s="248"/>
      <c r="U443" s="248"/>
      <c r="V443" s="277"/>
      <c r="W443" s="277"/>
      <c r="X443" s="277"/>
      <c r="Z443" s="276"/>
      <c r="AA443" s="276"/>
      <c r="AB443" s="276"/>
      <c r="AC443" s="276"/>
      <c r="AD443" s="276"/>
      <c r="AE443" s="266">
        <f t="shared" si="6"/>
        <v>0</v>
      </c>
      <c r="AG443" s="269"/>
      <c r="AH443" s="269"/>
      <c r="AI443" s="269"/>
      <c r="AJ443" s="269"/>
      <c r="AK443" s="269"/>
      <c r="AL443" s="269"/>
      <c r="AM443" s="269"/>
    </row>
    <row r="444" spans="9:39" ht="15.6" x14ac:dyDescent="0.3">
      <c r="I444" s="277"/>
      <c r="J444" s="278"/>
      <c r="K444" s="277"/>
      <c r="L444" s="248"/>
      <c r="M444" s="277"/>
      <c r="N444" s="85" t="str">
        <f>IF(ISBLANK(M444),"",IF(M444=Lookup!$B$74,"",Lookup!$C$74))</f>
        <v/>
      </c>
      <c r="O444" s="277"/>
      <c r="Q444" s="277"/>
      <c r="R444" s="278"/>
      <c r="S444" s="277"/>
      <c r="T444" s="248"/>
      <c r="U444" s="248"/>
      <c r="V444" s="277"/>
      <c r="W444" s="277"/>
      <c r="X444" s="277"/>
      <c r="Z444" s="276"/>
      <c r="AA444" s="276"/>
      <c r="AB444" s="276"/>
      <c r="AC444" s="276"/>
      <c r="AD444" s="276"/>
      <c r="AE444" s="266">
        <f t="shared" si="6"/>
        <v>0</v>
      </c>
      <c r="AG444" s="269"/>
      <c r="AH444" s="269"/>
      <c r="AI444" s="269"/>
      <c r="AJ444" s="269"/>
      <c r="AK444" s="269"/>
      <c r="AL444" s="269"/>
      <c r="AM444" s="269"/>
    </row>
    <row r="445" spans="9:39" ht="15.6" x14ac:dyDescent="0.3">
      <c r="I445" s="277"/>
      <c r="J445" s="278"/>
      <c r="K445" s="277"/>
      <c r="L445" s="248"/>
      <c r="M445" s="277"/>
      <c r="N445" s="85" t="str">
        <f>IF(ISBLANK(M445),"",IF(M445=Lookup!$B$74,"",Lookup!$C$74))</f>
        <v/>
      </c>
      <c r="O445" s="277"/>
      <c r="Q445" s="277"/>
      <c r="R445" s="278"/>
      <c r="S445" s="277"/>
      <c r="T445" s="248"/>
      <c r="U445" s="248"/>
      <c r="V445" s="277"/>
      <c r="W445" s="277"/>
      <c r="X445" s="277"/>
      <c r="Z445" s="276"/>
      <c r="AA445" s="276"/>
      <c r="AB445" s="276"/>
      <c r="AC445" s="276"/>
      <c r="AD445" s="276"/>
      <c r="AE445" s="266">
        <f t="shared" si="6"/>
        <v>0</v>
      </c>
      <c r="AG445" s="269"/>
      <c r="AH445" s="269"/>
      <c r="AI445" s="269"/>
      <c r="AJ445" s="269"/>
      <c r="AK445" s="269"/>
      <c r="AL445" s="269"/>
      <c r="AM445" s="269"/>
    </row>
    <row r="446" spans="9:39" ht="15.6" x14ac:dyDescent="0.3">
      <c r="I446" s="277"/>
      <c r="J446" s="278"/>
      <c r="K446" s="277"/>
      <c r="L446" s="248"/>
      <c r="M446" s="277"/>
      <c r="N446" s="85" t="str">
        <f>IF(ISBLANK(M446),"",IF(M446=Lookup!$B$74,"",Lookup!$C$74))</f>
        <v/>
      </c>
      <c r="O446" s="277"/>
      <c r="Q446" s="277"/>
      <c r="R446" s="278"/>
      <c r="S446" s="277"/>
      <c r="T446" s="248"/>
      <c r="U446" s="248"/>
      <c r="V446" s="277"/>
      <c r="W446" s="277"/>
      <c r="X446" s="277"/>
      <c r="Z446" s="276"/>
      <c r="AA446" s="276"/>
      <c r="AB446" s="276"/>
      <c r="AC446" s="276"/>
      <c r="AD446" s="276"/>
      <c r="AE446" s="266">
        <f t="shared" si="6"/>
        <v>0</v>
      </c>
      <c r="AG446" s="269"/>
      <c r="AH446" s="269"/>
      <c r="AI446" s="269"/>
      <c r="AJ446" s="269"/>
      <c r="AK446" s="269"/>
      <c r="AL446" s="269"/>
      <c r="AM446" s="269"/>
    </row>
    <row r="447" spans="9:39" ht="15.6" x14ac:dyDescent="0.3">
      <c r="I447" s="277"/>
      <c r="J447" s="278"/>
      <c r="K447" s="277"/>
      <c r="L447" s="248"/>
      <c r="M447" s="277"/>
      <c r="N447" s="85" t="str">
        <f>IF(ISBLANK(M447),"",IF(M447=Lookup!$B$74,"",Lookup!$C$74))</f>
        <v/>
      </c>
      <c r="O447" s="277"/>
      <c r="Q447" s="277"/>
      <c r="R447" s="278"/>
      <c r="S447" s="277"/>
      <c r="T447" s="248"/>
      <c r="U447" s="248"/>
      <c r="V447" s="277"/>
      <c r="W447" s="277"/>
      <c r="X447" s="277"/>
      <c r="Z447" s="276"/>
      <c r="AA447" s="276"/>
      <c r="AB447" s="276"/>
      <c r="AC447" s="276"/>
      <c r="AD447" s="276"/>
      <c r="AE447" s="266">
        <f t="shared" si="6"/>
        <v>0</v>
      </c>
      <c r="AG447" s="269"/>
      <c r="AH447" s="269"/>
      <c r="AI447" s="269"/>
      <c r="AJ447" s="269"/>
      <c r="AK447" s="269"/>
      <c r="AL447" s="269"/>
      <c r="AM447" s="269"/>
    </row>
    <row r="448" spans="9:39" ht="15.6" x14ac:dyDescent="0.3">
      <c r="I448" s="277"/>
      <c r="J448" s="278"/>
      <c r="K448" s="277"/>
      <c r="L448" s="248"/>
      <c r="M448" s="277"/>
      <c r="N448" s="85" t="str">
        <f>IF(ISBLANK(M448),"",IF(M448=Lookup!$B$74,"",Lookup!$C$74))</f>
        <v/>
      </c>
      <c r="O448" s="277"/>
      <c r="Q448" s="277"/>
      <c r="R448" s="278"/>
      <c r="S448" s="277"/>
      <c r="T448" s="248"/>
      <c r="U448" s="248"/>
      <c r="V448" s="277"/>
      <c r="W448" s="277"/>
      <c r="X448" s="277"/>
      <c r="Z448" s="276"/>
      <c r="AA448" s="276"/>
      <c r="AB448" s="276"/>
      <c r="AC448" s="276"/>
      <c r="AD448" s="276"/>
      <c r="AE448" s="266">
        <f t="shared" si="6"/>
        <v>0</v>
      </c>
      <c r="AG448" s="269"/>
      <c r="AH448" s="269"/>
      <c r="AI448" s="269"/>
      <c r="AJ448" s="269"/>
      <c r="AK448" s="269"/>
      <c r="AL448" s="269"/>
      <c r="AM448" s="269"/>
    </row>
    <row r="449" spans="9:39" ht="15.6" x14ac:dyDescent="0.3">
      <c r="I449" s="277"/>
      <c r="J449" s="278"/>
      <c r="K449" s="277"/>
      <c r="L449" s="248"/>
      <c r="M449" s="277"/>
      <c r="N449" s="85" t="str">
        <f>IF(ISBLANK(M449),"",IF(M449=Lookup!$B$74,"",Lookup!$C$74))</f>
        <v/>
      </c>
      <c r="O449" s="277"/>
      <c r="Q449" s="277"/>
      <c r="R449" s="278"/>
      <c r="S449" s="277"/>
      <c r="T449" s="248"/>
      <c r="U449" s="248"/>
      <c r="V449" s="277"/>
      <c r="W449" s="277"/>
      <c r="X449" s="277"/>
      <c r="Z449" s="276"/>
      <c r="AA449" s="276"/>
      <c r="AB449" s="276"/>
      <c r="AC449" s="276"/>
      <c r="AD449" s="276"/>
      <c r="AE449" s="266">
        <f t="shared" si="6"/>
        <v>0</v>
      </c>
      <c r="AG449" s="269"/>
      <c r="AH449" s="269"/>
      <c r="AI449" s="269"/>
      <c r="AJ449" s="269"/>
      <c r="AK449" s="269"/>
      <c r="AL449" s="269"/>
      <c r="AM449" s="269"/>
    </row>
    <row r="450" spans="9:39" ht="15.6" x14ac:dyDescent="0.3">
      <c r="I450" s="277"/>
      <c r="J450" s="278"/>
      <c r="K450" s="277"/>
      <c r="L450" s="248"/>
      <c r="M450" s="277"/>
      <c r="N450" s="85" t="str">
        <f>IF(ISBLANK(M450),"",IF(M450=Lookup!$B$74,"",Lookup!$C$74))</f>
        <v/>
      </c>
      <c r="O450" s="277"/>
      <c r="Q450" s="277"/>
      <c r="R450" s="278"/>
      <c r="S450" s="277"/>
      <c r="T450" s="248"/>
      <c r="U450" s="248"/>
      <c r="V450" s="277"/>
      <c r="W450" s="277"/>
      <c r="X450" s="277"/>
      <c r="Z450" s="276"/>
      <c r="AA450" s="276"/>
      <c r="AB450" s="276"/>
      <c r="AC450" s="276"/>
      <c r="AD450" s="276"/>
      <c r="AE450" s="266">
        <f t="shared" si="6"/>
        <v>0</v>
      </c>
      <c r="AG450" s="269"/>
      <c r="AH450" s="269"/>
      <c r="AI450" s="269"/>
      <c r="AJ450" s="269"/>
      <c r="AK450" s="269"/>
      <c r="AL450" s="269"/>
      <c r="AM450" s="269"/>
    </row>
    <row r="451" spans="9:39" ht="15.6" x14ac:dyDescent="0.3">
      <c r="I451" s="277"/>
      <c r="J451" s="278"/>
      <c r="K451" s="277"/>
      <c r="L451" s="248"/>
      <c r="M451" s="277"/>
      <c r="N451" s="85" t="str">
        <f>IF(ISBLANK(M451),"",IF(M451=Lookup!$B$74,"",Lookup!$C$74))</f>
        <v/>
      </c>
      <c r="O451" s="277"/>
      <c r="Q451" s="277"/>
      <c r="R451" s="278"/>
      <c r="S451" s="277"/>
      <c r="T451" s="248"/>
      <c r="U451" s="248"/>
      <c r="V451" s="277"/>
      <c r="W451" s="277"/>
      <c r="X451" s="277"/>
      <c r="Z451" s="276"/>
      <c r="AA451" s="276"/>
      <c r="AB451" s="276"/>
      <c r="AC451" s="276"/>
      <c r="AD451" s="276"/>
      <c r="AE451" s="266">
        <f t="shared" si="6"/>
        <v>0</v>
      </c>
      <c r="AG451" s="269"/>
      <c r="AH451" s="269"/>
      <c r="AI451" s="269"/>
      <c r="AJ451" s="269"/>
      <c r="AK451" s="269"/>
      <c r="AL451" s="269"/>
      <c r="AM451" s="269"/>
    </row>
    <row r="452" spans="9:39" ht="15.6" x14ac:dyDescent="0.3">
      <c r="I452" s="277"/>
      <c r="J452" s="278"/>
      <c r="K452" s="277"/>
      <c r="L452" s="248"/>
      <c r="M452" s="277"/>
      <c r="N452" s="85" t="str">
        <f>IF(ISBLANK(M452),"",IF(M452=Lookup!$B$74,"",Lookup!$C$74))</f>
        <v/>
      </c>
      <c r="O452" s="277"/>
      <c r="Q452" s="277"/>
      <c r="R452" s="278"/>
      <c r="S452" s="277"/>
      <c r="T452" s="248"/>
      <c r="U452" s="248"/>
      <c r="V452" s="277"/>
      <c r="W452" s="277"/>
      <c r="X452" s="277"/>
      <c r="Z452" s="276"/>
      <c r="AA452" s="276"/>
      <c r="AB452" s="276"/>
      <c r="AC452" s="276"/>
      <c r="AD452" s="276"/>
      <c r="AE452" s="266">
        <f t="shared" si="6"/>
        <v>0</v>
      </c>
      <c r="AG452" s="269"/>
      <c r="AH452" s="269"/>
      <c r="AI452" s="269"/>
      <c r="AJ452" s="269"/>
      <c r="AK452" s="269"/>
      <c r="AL452" s="269"/>
      <c r="AM452" s="269"/>
    </row>
    <row r="453" spans="9:39" ht="15.6" x14ac:dyDescent="0.3">
      <c r="I453" s="277"/>
      <c r="J453" s="278"/>
      <c r="K453" s="277"/>
      <c r="L453" s="248"/>
      <c r="M453" s="277"/>
      <c r="N453" s="85" t="str">
        <f>IF(ISBLANK(M453),"",IF(M453=Lookup!$B$74,"",Lookup!$C$74))</f>
        <v/>
      </c>
      <c r="O453" s="277"/>
      <c r="Q453" s="277"/>
      <c r="R453" s="278"/>
      <c r="S453" s="277"/>
      <c r="T453" s="248"/>
      <c r="U453" s="248"/>
      <c r="V453" s="277"/>
      <c r="W453" s="277"/>
      <c r="X453" s="277"/>
      <c r="Z453" s="276"/>
      <c r="AA453" s="276"/>
      <c r="AB453" s="276"/>
      <c r="AC453" s="276"/>
      <c r="AD453" s="276"/>
      <c r="AE453" s="266">
        <f t="shared" si="6"/>
        <v>0</v>
      </c>
      <c r="AG453" s="269"/>
      <c r="AH453" s="269"/>
      <c r="AI453" s="269"/>
      <c r="AJ453" s="269"/>
      <c r="AK453" s="269"/>
      <c r="AL453" s="269"/>
      <c r="AM453" s="269"/>
    </row>
    <row r="454" spans="9:39" ht="15.6" x14ac:dyDescent="0.3">
      <c r="I454" s="277"/>
      <c r="J454" s="278"/>
      <c r="K454" s="277"/>
      <c r="L454" s="248"/>
      <c r="M454" s="277"/>
      <c r="N454" s="85" t="str">
        <f>IF(ISBLANK(M454),"",IF(M454=Lookup!$B$74,"",Lookup!$C$74))</f>
        <v/>
      </c>
      <c r="O454" s="277"/>
      <c r="Q454" s="277"/>
      <c r="R454" s="278"/>
      <c r="S454" s="277"/>
      <c r="T454" s="248"/>
      <c r="U454" s="248"/>
      <c r="V454" s="277"/>
      <c r="W454" s="277"/>
      <c r="X454" s="277"/>
      <c r="Z454" s="276"/>
      <c r="AA454" s="276"/>
      <c r="AB454" s="276"/>
      <c r="AC454" s="276"/>
      <c r="AD454" s="276"/>
      <c r="AE454" s="266">
        <f t="shared" si="6"/>
        <v>0</v>
      </c>
      <c r="AG454" s="269"/>
      <c r="AH454" s="269"/>
      <c r="AI454" s="269"/>
      <c r="AJ454" s="269"/>
      <c r="AK454" s="269"/>
      <c r="AL454" s="269"/>
      <c r="AM454" s="269"/>
    </row>
    <row r="455" spans="9:39" ht="15.6" x14ac:dyDescent="0.3">
      <c r="I455" s="277"/>
      <c r="J455" s="278"/>
      <c r="K455" s="277"/>
      <c r="L455" s="248"/>
      <c r="M455" s="277"/>
      <c r="N455" s="85" t="str">
        <f>IF(ISBLANK(M455),"",IF(M455=Lookup!$B$74,"",Lookup!$C$74))</f>
        <v/>
      </c>
      <c r="O455" s="277"/>
      <c r="Q455" s="277"/>
      <c r="R455" s="278"/>
      <c r="S455" s="277"/>
      <c r="T455" s="248"/>
      <c r="U455" s="248"/>
      <c r="V455" s="277"/>
      <c r="W455" s="277"/>
      <c r="X455" s="277"/>
      <c r="Z455" s="276"/>
      <c r="AA455" s="276"/>
      <c r="AB455" s="276"/>
      <c r="AC455" s="276"/>
      <c r="AD455" s="276"/>
      <c r="AE455" s="266">
        <f t="shared" si="6"/>
        <v>0</v>
      </c>
      <c r="AG455" s="269"/>
      <c r="AH455" s="269"/>
      <c r="AI455" s="269"/>
      <c r="AJ455" s="269"/>
      <c r="AK455" s="269"/>
      <c r="AL455" s="269"/>
      <c r="AM455" s="269"/>
    </row>
    <row r="456" spans="9:39" ht="15.6" x14ac:dyDescent="0.3">
      <c r="I456" s="277"/>
      <c r="J456" s="278"/>
      <c r="K456" s="277"/>
      <c r="L456" s="248"/>
      <c r="M456" s="277"/>
      <c r="N456" s="85" t="str">
        <f>IF(ISBLANK(M456),"",IF(M456=Lookup!$B$74,"",Lookup!$C$74))</f>
        <v/>
      </c>
      <c r="O456" s="277"/>
      <c r="Q456" s="277"/>
      <c r="R456" s="278"/>
      <c r="S456" s="277"/>
      <c r="T456" s="248"/>
      <c r="U456" s="248"/>
      <c r="V456" s="277"/>
      <c r="W456" s="277"/>
      <c r="X456" s="277"/>
      <c r="Z456" s="276"/>
      <c r="AA456" s="276"/>
      <c r="AB456" s="276"/>
      <c r="AC456" s="276"/>
      <c r="AD456" s="276"/>
      <c r="AE456" s="266">
        <f t="shared" si="6"/>
        <v>0</v>
      </c>
      <c r="AG456" s="269"/>
      <c r="AH456" s="269"/>
      <c r="AI456" s="269"/>
      <c r="AJ456" s="269"/>
      <c r="AK456" s="269"/>
      <c r="AL456" s="269"/>
      <c r="AM456" s="269"/>
    </row>
    <row r="457" spans="9:39" ht="15.6" x14ac:dyDescent="0.3">
      <c r="I457" s="277"/>
      <c r="J457" s="278"/>
      <c r="K457" s="277"/>
      <c r="L457" s="248"/>
      <c r="M457" s="277"/>
      <c r="N457" s="85" t="str">
        <f>IF(ISBLANK(M457),"",IF(M457=Lookup!$B$74,"",Lookup!$C$74))</f>
        <v/>
      </c>
      <c r="O457" s="277"/>
      <c r="Q457" s="277"/>
      <c r="R457" s="278"/>
      <c r="S457" s="277"/>
      <c r="T457" s="248"/>
      <c r="U457" s="248"/>
      <c r="V457" s="277"/>
      <c r="W457" s="277"/>
      <c r="X457" s="277"/>
      <c r="Z457" s="276"/>
      <c r="AA457" s="276"/>
      <c r="AB457" s="276"/>
      <c r="AC457" s="276"/>
      <c r="AD457" s="276"/>
      <c r="AE457" s="266">
        <f t="shared" ref="AE457:AE520" si="7">SUM(Z457:AD457)</f>
        <v>0</v>
      </c>
      <c r="AG457" s="269"/>
      <c r="AH457" s="269"/>
      <c r="AI457" s="269"/>
      <c r="AJ457" s="269"/>
      <c r="AK457" s="269"/>
      <c r="AL457" s="269"/>
      <c r="AM457" s="269"/>
    </row>
    <row r="458" spans="9:39" ht="15.6" x14ac:dyDescent="0.3">
      <c r="I458" s="277"/>
      <c r="J458" s="278"/>
      <c r="K458" s="277"/>
      <c r="L458" s="248"/>
      <c r="M458" s="277"/>
      <c r="N458" s="85" t="str">
        <f>IF(ISBLANK(M458),"",IF(M458=Lookup!$B$74,"",Lookup!$C$74))</f>
        <v/>
      </c>
      <c r="O458" s="277"/>
      <c r="Q458" s="277"/>
      <c r="R458" s="278"/>
      <c r="S458" s="277"/>
      <c r="T458" s="248"/>
      <c r="U458" s="248"/>
      <c r="V458" s="277"/>
      <c r="W458" s="277"/>
      <c r="X458" s="277"/>
      <c r="Z458" s="276"/>
      <c r="AA458" s="276"/>
      <c r="AB458" s="276"/>
      <c r="AC458" s="276"/>
      <c r="AD458" s="276"/>
      <c r="AE458" s="266">
        <f t="shared" si="7"/>
        <v>0</v>
      </c>
      <c r="AG458" s="269"/>
      <c r="AH458" s="269"/>
      <c r="AI458" s="269"/>
      <c r="AJ458" s="269"/>
      <c r="AK458" s="269"/>
      <c r="AL458" s="269"/>
      <c r="AM458" s="269"/>
    </row>
    <row r="459" spans="9:39" ht="15.6" x14ac:dyDescent="0.3">
      <c r="I459" s="277"/>
      <c r="J459" s="278"/>
      <c r="K459" s="277"/>
      <c r="L459" s="248"/>
      <c r="M459" s="277"/>
      <c r="N459" s="85" t="str">
        <f>IF(ISBLANK(M459),"",IF(M459=Lookup!$B$74,"",Lookup!$C$74))</f>
        <v/>
      </c>
      <c r="O459" s="277"/>
      <c r="Q459" s="277"/>
      <c r="R459" s="278"/>
      <c r="S459" s="277"/>
      <c r="T459" s="248"/>
      <c r="U459" s="248"/>
      <c r="V459" s="277"/>
      <c r="W459" s="277"/>
      <c r="X459" s="277"/>
      <c r="Z459" s="276"/>
      <c r="AA459" s="276"/>
      <c r="AB459" s="276"/>
      <c r="AC459" s="276"/>
      <c r="AD459" s="276"/>
      <c r="AE459" s="266">
        <f t="shared" si="7"/>
        <v>0</v>
      </c>
      <c r="AG459" s="269"/>
      <c r="AH459" s="269"/>
      <c r="AI459" s="269"/>
      <c r="AJ459" s="269"/>
      <c r="AK459" s="269"/>
      <c r="AL459" s="269"/>
      <c r="AM459" s="269"/>
    </row>
    <row r="460" spans="9:39" ht="15.6" x14ac:dyDescent="0.3">
      <c r="I460" s="277"/>
      <c r="J460" s="278"/>
      <c r="K460" s="277"/>
      <c r="L460" s="248"/>
      <c r="M460" s="277"/>
      <c r="N460" s="85" t="str">
        <f>IF(ISBLANK(M460),"",IF(M460=Lookup!$B$74,"",Lookup!$C$74))</f>
        <v/>
      </c>
      <c r="O460" s="277"/>
      <c r="Q460" s="277"/>
      <c r="R460" s="278"/>
      <c r="S460" s="277"/>
      <c r="T460" s="248"/>
      <c r="U460" s="248"/>
      <c r="V460" s="277"/>
      <c r="W460" s="277"/>
      <c r="X460" s="277"/>
      <c r="Z460" s="276"/>
      <c r="AA460" s="276"/>
      <c r="AB460" s="276"/>
      <c r="AC460" s="276"/>
      <c r="AD460" s="276"/>
      <c r="AE460" s="266">
        <f t="shared" si="7"/>
        <v>0</v>
      </c>
      <c r="AG460" s="269"/>
      <c r="AH460" s="269"/>
      <c r="AI460" s="269"/>
      <c r="AJ460" s="269"/>
      <c r="AK460" s="269"/>
      <c r="AL460" s="269"/>
      <c r="AM460" s="269"/>
    </row>
    <row r="461" spans="9:39" ht="15.6" x14ac:dyDescent="0.3">
      <c r="I461" s="277"/>
      <c r="J461" s="278"/>
      <c r="K461" s="277"/>
      <c r="L461" s="248"/>
      <c r="M461" s="277"/>
      <c r="N461" s="85" t="str">
        <f>IF(ISBLANK(M461),"",IF(M461=Lookup!$B$74,"",Lookup!$C$74))</f>
        <v/>
      </c>
      <c r="O461" s="277"/>
      <c r="Q461" s="277"/>
      <c r="R461" s="278"/>
      <c r="S461" s="277"/>
      <c r="T461" s="248"/>
      <c r="U461" s="248"/>
      <c r="V461" s="277"/>
      <c r="W461" s="277"/>
      <c r="X461" s="277"/>
      <c r="Z461" s="276"/>
      <c r="AA461" s="276"/>
      <c r="AB461" s="276"/>
      <c r="AC461" s="276"/>
      <c r="AD461" s="276"/>
      <c r="AE461" s="266">
        <f t="shared" si="7"/>
        <v>0</v>
      </c>
      <c r="AG461" s="269"/>
      <c r="AH461" s="269"/>
      <c r="AI461" s="269"/>
      <c r="AJ461" s="269"/>
      <c r="AK461" s="269"/>
      <c r="AL461" s="269"/>
      <c r="AM461" s="269"/>
    </row>
    <row r="462" spans="9:39" ht="15.6" x14ac:dyDescent="0.3">
      <c r="I462" s="277"/>
      <c r="J462" s="278"/>
      <c r="K462" s="277"/>
      <c r="L462" s="248"/>
      <c r="M462" s="277"/>
      <c r="N462" s="85" t="str">
        <f>IF(ISBLANK(M462),"",IF(M462=Lookup!$B$74,"",Lookup!$C$74))</f>
        <v/>
      </c>
      <c r="O462" s="277"/>
      <c r="Q462" s="277"/>
      <c r="R462" s="278"/>
      <c r="S462" s="277"/>
      <c r="T462" s="248"/>
      <c r="U462" s="248"/>
      <c r="V462" s="277"/>
      <c r="W462" s="277"/>
      <c r="X462" s="277"/>
      <c r="Z462" s="276"/>
      <c r="AA462" s="276"/>
      <c r="AB462" s="276"/>
      <c r="AC462" s="276"/>
      <c r="AD462" s="276"/>
      <c r="AE462" s="266">
        <f t="shared" si="7"/>
        <v>0</v>
      </c>
      <c r="AG462" s="269"/>
      <c r="AH462" s="269"/>
      <c r="AI462" s="269"/>
      <c r="AJ462" s="269"/>
      <c r="AK462" s="269"/>
      <c r="AL462" s="269"/>
      <c r="AM462" s="269"/>
    </row>
    <row r="463" spans="9:39" ht="15.6" x14ac:dyDescent="0.3">
      <c r="I463" s="277"/>
      <c r="J463" s="278"/>
      <c r="K463" s="277"/>
      <c r="L463" s="248"/>
      <c r="M463" s="277"/>
      <c r="N463" s="85" t="str">
        <f>IF(ISBLANK(M463),"",IF(M463=Lookup!$B$74,"",Lookup!$C$74))</f>
        <v/>
      </c>
      <c r="O463" s="277"/>
      <c r="Q463" s="277"/>
      <c r="R463" s="278"/>
      <c r="S463" s="277"/>
      <c r="T463" s="248"/>
      <c r="U463" s="248"/>
      <c r="V463" s="277"/>
      <c r="W463" s="277"/>
      <c r="X463" s="277"/>
      <c r="Z463" s="276"/>
      <c r="AA463" s="276"/>
      <c r="AB463" s="276"/>
      <c r="AC463" s="276"/>
      <c r="AD463" s="276"/>
      <c r="AE463" s="266">
        <f t="shared" si="7"/>
        <v>0</v>
      </c>
      <c r="AG463" s="269"/>
      <c r="AH463" s="269"/>
      <c r="AI463" s="269"/>
      <c r="AJ463" s="269"/>
      <c r="AK463" s="269"/>
      <c r="AL463" s="269"/>
      <c r="AM463" s="269"/>
    </row>
    <row r="464" spans="9:39" ht="15.6" x14ac:dyDescent="0.3">
      <c r="I464" s="277"/>
      <c r="J464" s="278"/>
      <c r="K464" s="277"/>
      <c r="L464" s="248"/>
      <c r="M464" s="277"/>
      <c r="N464" s="85" t="str">
        <f>IF(ISBLANK(M464),"",IF(M464=Lookup!$B$74,"",Lookup!$C$74))</f>
        <v/>
      </c>
      <c r="O464" s="277"/>
      <c r="Q464" s="277"/>
      <c r="R464" s="278"/>
      <c r="S464" s="277"/>
      <c r="T464" s="248"/>
      <c r="U464" s="248"/>
      <c r="V464" s="277"/>
      <c r="W464" s="277"/>
      <c r="X464" s="277"/>
      <c r="Z464" s="276"/>
      <c r="AA464" s="276"/>
      <c r="AB464" s="276"/>
      <c r="AC464" s="276"/>
      <c r="AD464" s="276"/>
      <c r="AE464" s="266">
        <f t="shared" si="7"/>
        <v>0</v>
      </c>
      <c r="AG464" s="269"/>
      <c r="AH464" s="269"/>
      <c r="AI464" s="269"/>
      <c r="AJ464" s="269"/>
      <c r="AK464" s="269"/>
      <c r="AL464" s="269"/>
      <c r="AM464" s="269"/>
    </row>
    <row r="465" spans="9:39" ht="15.6" x14ac:dyDescent="0.3">
      <c r="I465" s="277"/>
      <c r="J465" s="278"/>
      <c r="K465" s="277"/>
      <c r="L465" s="248"/>
      <c r="M465" s="277"/>
      <c r="N465" s="85" t="str">
        <f>IF(ISBLANK(M465),"",IF(M465=Lookup!$B$74,"",Lookup!$C$74))</f>
        <v/>
      </c>
      <c r="O465" s="277"/>
      <c r="Q465" s="277"/>
      <c r="R465" s="278"/>
      <c r="S465" s="277"/>
      <c r="T465" s="248"/>
      <c r="U465" s="248"/>
      <c r="V465" s="277"/>
      <c r="W465" s="277"/>
      <c r="X465" s="277"/>
      <c r="Z465" s="276"/>
      <c r="AA465" s="276"/>
      <c r="AB465" s="276"/>
      <c r="AC465" s="276"/>
      <c r="AD465" s="276"/>
      <c r="AE465" s="266">
        <f t="shared" si="7"/>
        <v>0</v>
      </c>
      <c r="AG465" s="269"/>
      <c r="AH465" s="269"/>
      <c r="AI465" s="269"/>
      <c r="AJ465" s="269"/>
      <c r="AK465" s="269"/>
      <c r="AL465" s="269"/>
      <c r="AM465" s="269"/>
    </row>
    <row r="466" spans="9:39" ht="15.6" x14ac:dyDescent="0.3">
      <c r="I466" s="277"/>
      <c r="J466" s="278"/>
      <c r="K466" s="277"/>
      <c r="L466" s="248"/>
      <c r="M466" s="277"/>
      <c r="N466" s="85" t="str">
        <f>IF(ISBLANK(M466),"",IF(M466=Lookup!$B$74,"",Lookup!$C$74))</f>
        <v/>
      </c>
      <c r="O466" s="277"/>
      <c r="Q466" s="277"/>
      <c r="R466" s="278"/>
      <c r="S466" s="277"/>
      <c r="T466" s="248"/>
      <c r="U466" s="248"/>
      <c r="V466" s="277"/>
      <c r="W466" s="277"/>
      <c r="X466" s="277"/>
      <c r="Z466" s="276"/>
      <c r="AA466" s="276"/>
      <c r="AB466" s="276"/>
      <c r="AC466" s="276"/>
      <c r="AD466" s="276"/>
      <c r="AE466" s="266">
        <f t="shared" si="7"/>
        <v>0</v>
      </c>
      <c r="AG466" s="269"/>
      <c r="AH466" s="269"/>
      <c r="AI466" s="269"/>
      <c r="AJ466" s="269"/>
      <c r="AK466" s="269"/>
      <c r="AL466" s="269"/>
      <c r="AM466" s="269"/>
    </row>
    <row r="467" spans="9:39" ht="15.6" x14ac:dyDescent="0.3">
      <c r="I467" s="277"/>
      <c r="J467" s="278"/>
      <c r="K467" s="277"/>
      <c r="L467" s="248"/>
      <c r="M467" s="277"/>
      <c r="N467" s="85" t="str">
        <f>IF(ISBLANK(M467),"",IF(M467=Lookup!$B$74,"",Lookup!$C$74))</f>
        <v/>
      </c>
      <c r="O467" s="277"/>
      <c r="Q467" s="277"/>
      <c r="R467" s="278"/>
      <c r="S467" s="277"/>
      <c r="T467" s="248"/>
      <c r="U467" s="248"/>
      <c r="V467" s="277"/>
      <c r="W467" s="277"/>
      <c r="X467" s="277"/>
      <c r="Z467" s="276"/>
      <c r="AA467" s="276"/>
      <c r="AB467" s="276"/>
      <c r="AC467" s="276"/>
      <c r="AD467" s="276"/>
      <c r="AE467" s="266">
        <f t="shared" si="7"/>
        <v>0</v>
      </c>
      <c r="AG467" s="269"/>
      <c r="AH467" s="269"/>
      <c r="AI467" s="269"/>
      <c r="AJ467" s="269"/>
      <c r="AK467" s="269"/>
      <c r="AL467" s="269"/>
      <c r="AM467" s="269"/>
    </row>
    <row r="468" spans="9:39" ht="15.6" x14ac:dyDescent="0.3">
      <c r="I468" s="277"/>
      <c r="J468" s="278"/>
      <c r="K468" s="277"/>
      <c r="L468" s="248"/>
      <c r="M468" s="277"/>
      <c r="N468" s="85" t="str">
        <f>IF(ISBLANK(M468),"",IF(M468=Lookup!$B$74,"",Lookup!$C$74))</f>
        <v/>
      </c>
      <c r="O468" s="277"/>
      <c r="Q468" s="277"/>
      <c r="R468" s="278"/>
      <c r="S468" s="277"/>
      <c r="T468" s="248"/>
      <c r="U468" s="248"/>
      <c r="V468" s="277"/>
      <c r="W468" s="277"/>
      <c r="X468" s="277"/>
      <c r="Z468" s="276"/>
      <c r="AA468" s="276"/>
      <c r="AB468" s="276"/>
      <c r="AC468" s="276"/>
      <c r="AD468" s="276"/>
      <c r="AE468" s="266">
        <f t="shared" si="7"/>
        <v>0</v>
      </c>
      <c r="AG468" s="269"/>
      <c r="AH468" s="269"/>
      <c r="AI468" s="269"/>
      <c r="AJ468" s="269"/>
      <c r="AK468" s="269"/>
      <c r="AL468" s="269"/>
      <c r="AM468" s="269"/>
    </row>
    <row r="469" spans="9:39" ht="15.6" x14ac:dyDescent="0.3">
      <c r="I469" s="277"/>
      <c r="J469" s="278"/>
      <c r="K469" s="277"/>
      <c r="L469" s="248"/>
      <c r="M469" s="277"/>
      <c r="N469" s="85" t="str">
        <f>IF(ISBLANK(M469),"",IF(M469=Lookup!$B$74,"",Lookup!$C$74))</f>
        <v/>
      </c>
      <c r="O469" s="277"/>
      <c r="Q469" s="277"/>
      <c r="R469" s="278"/>
      <c r="S469" s="277"/>
      <c r="T469" s="248"/>
      <c r="U469" s="248"/>
      <c r="V469" s="277"/>
      <c r="W469" s="277"/>
      <c r="X469" s="277"/>
      <c r="Z469" s="276"/>
      <c r="AA469" s="276"/>
      <c r="AB469" s="276"/>
      <c r="AC469" s="276"/>
      <c r="AD469" s="276"/>
      <c r="AE469" s="266">
        <f t="shared" si="7"/>
        <v>0</v>
      </c>
      <c r="AG469" s="269"/>
      <c r="AH469" s="269"/>
      <c r="AI469" s="269"/>
      <c r="AJ469" s="269"/>
      <c r="AK469" s="269"/>
      <c r="AL469" s="269"/>
      <c r="AM469" s="269"/>
    </row>
    <row r="470" spans="9:39" ht="15.6" x14ac:dyDescent="0.3">
      <c r="I470" s="277"/>
      <c r="J470" s="278"/>
      <c r="K470" s="277"/>
      <c r="L470" s="248"/>
      <c r="M470" s="277"/>
      <c r="N470" s="85" t="str">
        <f>IF(ISBLANK(M470),"",IF(M470=Lookup!$B$74,"",Lookup!$C$74))</f>
        <v/>
      </c>
      <c r="O470" s="277"/>
      <c r="Q470" s="277"/>
      <c r="R470" s="278"/>
      <c r="S470" s="277"/>
      <c r="T470" s="248"/>
      <c r="U470" s="248"/>
      <c r="V470" s="277"/>
      <c r="W470" s="277"/>
      <c r="X470" s="277"/>
      <c r="Z470" s="276"/>
      <c r="AA470" s="276"/>
      <c r="AB470" s="276"/>
      <c r="AC470" s="276"/>
      <c r="AD470" s="276"/>
      <c r="AE470" s="266">
        <f t="shared" si="7"/>
        <v>0</v>
      </c>
      <c r="AG470" s="269"/>
      <c r="AH470" s="269"/>
      <c r="AI470" s="269"/>
      <c r="AJ470" s="269"/>
      <c r="AK470" s="269"/>
      <c r="AL470" s="269"/>
      <c r="AM470" s="269"/>
    </row>
    <row r="471" spans="9:39" ht="15.6" x14ac:dyDescent="0.3">
      <c r="I471" s="277"/>
      <c r="J471" s="278"/>
      <c r="K471" s="277"/>
      <c r="L471" s="248"/>
      <c r="M471" s="277"/>
      <c r="N471" s="85" t="str">
        <f>IF(ISBLANK(M471),"",IF(M471=Lookup!$B$74,"",Lookup!$C$74))</f>
        <v/>
      </c>
      <c r="O471" s="277"/>
      <c r="Q471" s="277"/>
      <c r="R471" s="278"/>
      <c r="S471" s="277"/>
      <c r="T471" s="248"/>
      <c r="U471" s="248"/>
      <c r="V471" s="277"/>
      <c r="W471" s="277"/>
      <c r="X471" s="277"/>
      <c r="Z471" s="276"/>
      <c r="AA471" s="276"/>
      <c r="AB471" s="276"/>
      <c r="AC471" s="276"/>
      <c r="AD471" s="276"/>
      <c r="AE471" s="266">
        <f t="shared" si="7"/>
        <v>0</v>
      </c>
      <c r="AG471" s="269"/>
      <c r="AH471" s="269"/>
      <c r="AI471" s="269"/>
      <c r="AJ471" s="269"/>
      <c r="AK471" s="269"/>
      <c r="AL471" s="269"/>
      <c r="AM471" s="269"/>
    </row>
    <row r="472" spans="9:39" ht="15.6" x14ac:dyDescent="0.3">
      <c r="I472" s="277"/>
      <c r="J472" s="278"/>
      <c r="K472" s="277"/>
      <c r="L472" s="248"/>
      <c r="M472" s="277"/>
      <c r="N472" s="85" t="str">
        <f>IF(ISBLANK(M472),"",IF(M472=Lookup!$B$74,"",Lookup!$C$74))</f>
        <v/>
      </c>
      <c r="O472" s="277"/>
      <c r="Q472" s="277"/>
      <c r="R472" s="278"/>
      <c r="S472" s="277"/>
      <c r="T472" s="248"/>
      <c r="U472" s="248"/>
      <c r="V472" s="277"/>
      <c r="W472" s="277"/>
      <c r="X472" s="277"/>
      <c r="Z472" s="276"/>
      <c r="AA472" s="276"/>
      <c r="AB472" s="276"/>
      <c r="AC472" s="276"/>
      <c r="AD472" s="276"/>
      <c r="AE472" s="266">
        <f t="shared" si="7"/>
        <v>0</v>
      </c>
      <c r="AG472" s="269"/>
      <c r="AH472" s="269"/>
      <c r="AI472" s="269"/>
      <c r="AJ472" s="269"/>
      <c r="AK472" s="269"/>
      <c r="AL472" s="269"/>
      <c r="AM472" s="269"/>
    </row>
    <row r="473" spans="9:39" ht="15.6" x14ac:dyDescent="0.3">
      <c r="I473" s="277"/>
      <c r="J473" s="278"/>
      <c r="K473" s="277"/>
      <c r="L473" s="248"/>
      <c r="M473" s="277"/>
      <c r="N473" s="85" t="str">
        <f>IF(ISBLANK(M473),"",IF(M473=Lookup!$B$74,"",Lookup!$C$74))</f>
        <v/>
      </c>
      <c r="O473" s="277"/>
      <c r="Q473" s="277"/>
      <c r="R473" s="278"/>
      <c r="S473" s="277"/>
      <c r="T473" s="248"/>
      <c r="U473" s="248"/>
      <c r="V473" s="277"/>
      <c r="W473" s="277"/>
      <c r="X473" s="277"/>
      <c r="Z473" s="276"/>
      <c r="AA473" s="276"/>
      <c r="AB473" s="276"/>
      <c r="AC473" s="276"/>
      <c r="AD473" s="276"/>
      <c r="AE473" s="266">
        <f t="shared" si="7"/>
        <v>0</v>
      </c>
      <c r="AG473" s="269"/>
      <c r="AH473" s="269"/>
      <c r="AI473" s="269"/>
      <c r="AJ473" s="269"/>
      <c r="AK473" s="269"/>
      <c r="AL473" s="269"/>
      <c r="AM473" s="269"/>
    </row>
    <row r="474" spans="9:39" ht="15.6" x14ac:dyDescent="0.3">
      <c r="I474" s="277"/>
      <c r="J474" s="278"/>
      <c r="K474" s="277"/>
      <c r="L474" s="248"/>
      <c r="M474" s="277"/>
      <c r="N474" s="85" t="str">
        <f>IF(ISBLANK(M474),"",IF(M474=Lookup!$B$74,"",Lookup!$C$74))</f>
        <v/>
      </c>
      <c r="O474" s="277"/>
      <c r="Q474" s="277"/>
      <c r="R474" s="278"/>
      <c r="S474" s="277"/>
      <c r="T474" s="248"/>
      <c r="U474" s="248"/>
      <c r="V474" s="277"/>
      <c r="W474" s="277"/>
      <c r="X474" s="277"/>
      <c r="Z474" s="276"/>
      <c r="AA474" s="276"/>
      <c r="AB474" s="276"/>
      <c r="AC474" s="276"/>
      <c r="AD474" s="276"/>
      <c r="AE474" s="266">
        <f t="shared" si="7"/>
        <v>0</v>
      </c>
      <c r="AG474" s="269"/>
      <c r="AH474" s="269"/>
      <c r="AI474" s="269"/>
      <c r="AJ474" s="269"/>
      <c r="AK474" s="269"/>
      <c r="AL474" s="269"/>
      <c r="AM474" s="269"/>
    </row>
    <row r="475" spans="9:39" ht="15.6" x14ac:dyDescent="0.3">
      <c r="I475" s="277"/>
      <c r="J475" s="278"/>
      <c r="K475" s="277"/>
      <c r="L475" s="248"/>
      <c r="M475" s="277"/>
      <c r="N475" s="85" t="str">
        <f>IF(ISBLANK(M475),"",IF(M475=Lookup!$B$74,"",Lookup!$C$74))</f>
        <v/>
      </c>
      <c r="O475" s="277"/>
      <c r="Q475" s="277"/>
      <c r="R475" s="278"/>
      <c r="S475" s="277"/>
      <c r="T475" s="248"/>
      <c r="U475" s="248"/>
      <c r="V475" s="277"/>
      <c r="W475" s="277"/>
      <c r="X475" s="277"/>
      <c r="Z475" s="276"/>
      <c r="AA475" s="276"/>
      <c r="AB475" s="276"/>
      <c r="AC475" s="276"/>
      <c r="AD475" s="276"/>
      <c r="AE475" s="266">
        <f t="shared" si="7"/>
        <v>0</v>
      </c>
      <c r="AG475" s="269"/>
      <c r="AH475" s="269"/>
      <c r="AI475" s="269"/>
      <c r="AJ475" s="269"/>
      <c r="AK475" s="269"/>
      <c r="AL475" s="269"/>
      <c r="AM475" s="269"/>
    </row>
    <row r="476" spans="9:39" ht="15.6" x14ac:dyDescent="0.3">
      <c r="I476" s="277"/>
      <c r="J476" s="278"/>
      <c r="K476" s="277"/>
      <c r="L476" s="248"/>
      <c r="M476" s="277"/>
      <c r="N476" s="85" t="str">
        <f>IF(ISBLANK(M476),"",IF(M476=Lookup!$B$74,"",Lookup!$C$74))</f>
        <v/>
      </c>
      <c r="O476" s="277"/>
      <c r="Q476" s="277"/>
      <c r="R476" s="278"/>
      <c r="S476" s="277"/>
      <c r="T476" s="248"/>
      <c r="U476" s="248"/>
      <c r="V476" s="277"/>
      <c r="W476" s="277"/>
      <c r="X476" s="277"/>
      <c r="Z476" s="276"/>
      <c r="AA476" s="276"/>
      <c r="AB476" s="276"/>
      <c r="AC476" s="276"/>
      <c r="AD476" s="276"/>
      <c r="AE476" s="266">
        <f t="shared" si="7"/>
        <v>0</v>
      </c>
      <c r="AG476" s="269"/>
      <c r="AH476" s="269"/>
      <c r="AI476" s="269"/>
      <c r="AJ476" s="269"/>
      <c r="AK476" s="269"/>
      <c r="AL476" s="269"/>
      <c r="AM476" s="269"/>
    </row>
    <row r="477" spans="9:39" ht="15.6" x14ac:dyDescent="0.3">
      <c r="I477" s="277"/>
      <c r="J477" s="278"/>
      <c r="K477" s="277"/>
      <c r="L477" s="248"/>
      <c r="M477" s="277"/>
      <c r="N477" s="85" t="str">
        <f>IF(ISBLANK(M477),"",IF(M477=Lookup!$B$74,"",Lookup!$C$74))</f>
        <v/>
      </c>
      <c r="O477" s="277"/>
      <c r="Q477" s="277"/>
      <c r="R477" s="278"/>
      <c r="S477" s="277"/>
      <c r="T477" s="248"/>
      <c r="U477" s="248"/>
      <c r="V477" s="277"/>
      <c r="W477" s="277"/>
      <c r="X477" s="277"/>
      <c r="Z477" s="276"/>
      <c r="AA477" s="276"/>
      <c r="AB477" s="276"/>
      <c r="AC477" s="276"/>
      <c r="AD477" s="276"/>
      <c r="AE477" s="266">
        <f t="shared" si="7"/>
        <v>0</v>
      </c>
      <c r="AG477" s="269"/>
      <c r="AH477" s="269"/>
      <c r="AI477" s="269"/>
      <c r="AJ477" s="269"/>
      <c r="AK477" s="269"/>
      <c r="AL477" s="269"/>
      <c r="AM477" s="269"/>
    </row>
    <row r="478" spans="9:39" ht="15.6" x14ac:dyDescent="0.3">
      <c r="I478" s="277"/>
      <c r="J478" s="278"/>
      <c r="K478" s="277"/>
      <c r="L478" s="248"/>
      <c r="M478" s="277"/>
      <c r="N478" s="85" t="str">
        <f>IF(ISBLANK(M478),"",IF(M478=Lookup!$B$74,"",Lookup!$C$74))</f>
        <v/>
      </c>
      <c r="O478" s="277"/>
      <c r="Q478" s="277"/>
      <c r="R478" s="278"/>
      <c r="S478" s="277"/>
      <c r="T478" s="248"/>
      <c r="U478" s="248"/>
      <c r="V478" s="277"/>
      <c r="W478" s="277"/>
      <c r="X478" s="277"/>
      <c r="Z478" s="276"/>
      <c r="AA478" s="276"/>
      <c r="AB478" s="276"/>
      <c r="AC478" s="276"/>
      <c r="AD478" s="276"/>
      <c r="AE478" s="266">
        <f t="shared" si="7"/>
        <v>0</v>
      </c>
      <c r="AG478" s="269"/>
      <c r="AH478" s="269"/>
      <c r="AI478" s="269"/>
      <c r="AJ478" s="269"/>
      <c r="AK478" s="269"/>
      <c r="AL478" s="269"/>
      <c r="AM478" s="269"/>
    </row>
    <row r="479" spans="9:39" ht="15.6" x14ac:dyDescent="0.3">
      <c r="I479" s="277"/>
      <c r="J479" s="278"/>
      <c r="K479" s="277"/>
      <c r="L479" s="248"/>
      <c r="M479" s="277"/>
      <c r="N479" s="85" t="str">
        <f>IF(ISBLANK(M479),"",IF(M479=Lookup!$B$74,"",Lookup!$C$74))</f>
        <v/>
      </c>
      <c r="O479" s="277"/>
      <c r="Q479" s="277"/>
      <c r="R479" s="278"/>
      <c r="S479" s="277"/>
      <c r="T479" s="248"/>
      <c r="U479" s="248"/>
      <c r="V479" s="277"/>
      <c r="W479" s="277"/>
      <c r="X479" s="277"/>
      <c r="Z479" s="276"/>
      <c r="AA479" s="276"/>
      <c r="AB479" s="276"/>
      <c r="AC479" s="276"/>
      <c r="AD479" s="276"/>
      <c r="AE479" s="266">
        <f t="shared" si="7"/>
        <v>0</v>
      </c>
      <c r="AG479" s="269"/>
      <c r="AH479" s="269"/>
      <c r="AI479" s="269"/>
      <c r="AJ479" s="269"/>
      <c r="AK479" s="269"/>
      <c r="AL479" s="269"/>
      <c r="AM479" s="269"/>
    </row>
    <row r="480" spans="9:39" ht="15.6" x14ac:dyDescent="0.3">
      <c r="I480" s="277"/>
      <c r="J480" s="278"/>
      <c r="K480" s="277"/>
      <c r="L480" s="248"/>
      <c r="M480" s="277"/>
      <c r="N480" s="85" t="str">
        <f>IF(ISBLANK(M480),"",IF(M480=Lookup!$B$74,"",Lookup!$C$74))</f>
        <v/>
      </c>
      <c r="O480" s="277"/>
      <c r="Q480" s="277"/>
      <c r="R480" s="278"/>
      <c r="S480" s="277"/>
      <c r="T480" s="248"/>
      <c r="U480" s="248"/>
      <c r="V480" s="277"/>
      <c r="W480" s="277"/>
      <c r="X480" s="277"/>
      <c r="Z480" s="276"/>
      <c r="AA480" s="276"/>
      <c r="AB480" s="276"/>
      <c r="AC480" s="276"/>
      <c r="AD480" s="276"/>
      <c r="AE480" s="266">
        <f t="shared" si="7"/>
        <v>0</v>
      </c>
      <c r="AG480" s="269"/>
      <c r="AH480" s="269"/>
      <c r="AI480" s="269"/>
      <c r="AJ480" s="269"/>
      <c r="AK480" s="269"/>
      <c r="AL480" s="269"/>
      <c r="AM480" s="269"/>
    </row>
    <row r="481" spans="9:39" ht="15.6" x14ac:dyDescent="0.3">
      <c r="I481" s="277"/>
      <c r="J481" s="278"/>
      <c r="K481" s="277"/>
      <c r="L481" s="248"/>
      <c r="M481" s="277"/>
      <c r="N481" s="85" t="str">
        <f>IF(ISBLANK(M481),"",IF(M481=Lookup!$B$74,"",Lookup!$C$74))</f>
        <v/>
      </c>
      <c r="O481" s="277"/>
      <c r="Q481" s="277"/>
      <c r="R481" s="278"/>
      <c r="S481" s="277"/>
      <c r="T481" s="248"/>
      <c r="U481" s="248"/>
      <c r="V481" s="277"/>
      <c r="W481" s="277"/>
      <c r="X481" s="277"/>
      <c r="Z481" s="276"/>
      <c r="AA481" s="276"/>
      <c r="AB481" s="276"/>
      <c r="AC481" s="276"/>
      <c r="AD481" s="276"/>
      <c r="AE481" s="266">
        <f t="shared" si="7"/>
        <v>0</v>
      </c>
      <c r="AG481" s="269"/>
      <c r="AH481" s="269"/>
      <c r="AI481" s="269"/>
      <c r="AJ481" s="269"/>
      <c r="AK481" s="269"/>
      <c r="AL481" s="269"/>
      <c r="AM481" s="269"/>
    </row>
    <row r="482" spans="9:39" ht="15.6" x14ac:dyDescent="0.3">
      <c r="I482" s="277"/>
      <c r="J482" s="278"/>
      <c r="K482" s="277"/>
      <c r="L482" s="248"/>
      <c r="M482" s="277"/>
      <c r="N482" s="85" t="str">
        <f>IF(ISBLANK(M482),"",IF(M482=Lookup!$B$74,"",Lookup!$C$74))</f>
        <v/>
      </c>
      <c r="O482" s="277"/>
      <c r="Q482" s="277"/>
      <c r="R482" s="278"/>
      <c r="S482" s="277"/>
      <c r="T482" s="248"/>
      <c r="U482" s="248"/>
      <c r="V482" s="277"/>
      <c r="W482" s="277"/>
      <c r="X482" s="277"/>
      <c r="Z482" s="276"/>
      <c r="AA482" s="276"/>
      <c r="AB482" s="276"/>
      <c r="AC482" s="276"/>
      <c r="AD482" s="276"/>
      <c r="AE482" s="266">
        <f t="shared" si="7"/>
        <v>0</v>
      </c>
      <c r="AG482" s="269"/>
      <c r="AH482" s="269"/>
      <c r="AI482" s="269"/>
      <c r="AJ482" s="269"/>
      <c r="AK482" s="269"/>
      <c r="AL482" s="269"/>
      <c r="AM482" s="269"/>
    </row>
    <row r="483" spans="9:39" ht="15.6" x14ac:dyDescent="0.3">
      <c r="I483" s="277"/>
      <c r="J483" s="278"/>
      <c r="K483" s="277"/>
      <c r="L483" s="248"/>
      <c r="M483" s="277"/>
      <c r="N483" s="85" t="str">
        <f>IF(ISBLANK(M483),"",IF(M483=Lookup!$B$74,"",Lookup!$C$74))</f>
        <v/>
      </c>
      <c r="O483" s="277"/>
      <c r="Q483" s="277"/>
      <c r="R483" s="278"/>
      <c r="S483" s="277"/>
      <c r="T483" s="248"/>
      <c r="U483" s="248"/>
      <c r="V483" s="277"/>
      <c r="W483" s="277"/>
      <c r="X483" s="277"/>
      <c r="Z483" s="276"/>
      <c r="AA483" s="276"/>
      <c r="AB483" s="276"/>
      <c r="AC483" s="276"/>
      <c r="AD483" s="276"/>
      <c r="AE483" s="266">
        <f t="shared" si="7"/>
        <v>0</v>
      </c>
      <c r="AG483" s="269"/>
      <c r="AH483" s="269"/>
      <c r="AI483" s="269"/>
      <c r="AJ483" s="269"/>
      <c r="AK483" s="269"/>
      <c r="AL483" s="269"/>
      <c r="AM483" s="269"/>
    </row>
    <row r="484" spans="9:39" ht="15.6" x14ac:dyDescent="0.3">
      <c r="I484" s="277"/>
      <c r="J484" s="278"/>
      <c r="K484" s="277"/>
      <c r="L484" s="248"/>
      <c r="M484" s="277"/>
      <c r="N484" s="85" t="str">
        <f>IF(ISBLANK(M484),"",IF(M484=Lookup!$B$74,"",Lookup!$C$74))</f>
        <v/>
      </c>
      <c r="O484" s="277"/>
      <c r="Q484" s="277"/>
      <c r="R484" s="278"/>
      <c r="S484" s="277"/>
      <c r="T484" s="248"/>
      <c r="U484" s="248"/>
      <c r="V484" s="277"/>
      <c r="W484" s="277"/>
      <c r="X484" s="277"/>
      <c r="Z484" s="276"/>
      <c r="AA484" s="276"/>
      <c r="AB484" s="276"/>
      <c r="AC484" s="276"/>
      <c r="AD484" s="276"/>
      <c r="AE484" s="266">
        <f t="shared" si="7"/>
        <v>0</v>
      </c>
      <c r="AG484" s="269"/>
      <c r="AH484" s="269"/>
      <c r="AI484" s="269"/>
      <c r="AJ484" s="269"/>
      <c r="AK484" s="269"/>
      <c r="AL484" s="269"/>
      <c r="AM484" s="269"/>
    </row>
    <row r="485" spans="9:39" ht="15.6" x14ac:dyDescent="0.3">
      <c r="I485" s="277"/>
      <c r="J485" s="278"/>
      <c r="K485" s="277"/>
      <c r="L485" s="248"/>
      <c r="M485" s="277"/>
      <c r="N485" s="85" t="str">
        <f>IF(ISBLANK(M485),"",IF(M485=Lookup!$B$74,"",Lookup!$C$74))</f>
        <v/>
      </c>
      <c r="O485" s="277"/>
      <c r="Q485" s="277"/>
      <c r="R485" s="278"/>
      <c r="S485" s="277"/>
      <c r="T485" s="248"/>
      <c r="U485" s="248"/>
      <c r="V485" s="277"/>
      <c r="W485" s="277"/>
      <c r="X485" s="277"/>
      <c r="Z485" s="276"/>
      <c r="AA485" s="276"/>
      <c r="AB485" s="276"/>
      <c r="AC485" s="276"/>
      <c r="AD485" s="276"/>
      <c r="AE485" s="266">
        <f t="shared" si="7"/>
        <v>0</v>
      </c>
      <c r="AG485" s="269"/>
      <c r="AH485" s="269"/>
      <c r="AI485" s="269"/>
      <c r="AJ485" s="269"/>
      <c r="AK485" s="269"/>
      <c r="AL485" s="269"/>
      <c r="AM485" s="269"/>
    </row>
    <row r="486" spans="9:39" ht="15.6" x14ac:dyDescent="0.3">
      <c r="I486" s="277"/>
      <c r="J486" s="278"/>
      <c r="K486" s="277"/>
      <c r="L486" s="248"/>
      <c r="M486" s="277"/>
      <c r="N486" s="85" t="str">
        <f>IF(ISBLANK(M486),"",IF(M486=Lookup!$B$74,"",Lookup!$C$74))</f>
        <v/>
      </c>
      <c r="O486" s="277"/>
      <c r="Q486" s="277"/>
      <c r="R486" s="278"/>
      <c r="S486" s="277"/>
      <c r="T486" s="248"/>
      <c r="U486" s="248"/>
      <c r="V486" s="277"/>
      <c r="W486" s="277"/>
      <c r="X486" s="277"/>
      <c r="Z486" s="276"/>
      <c r="AA486" s="276"/>
      <c r="AB486" s="276"/>
      <c r="AC486" s="276"/>
      <c r="AD486" s="276"/>
      <c r="AE486" s="266">
        <f t="shared" si="7"/>
        <v>0</v>
      </c>
      <c r="AG486" s="269"/>
      <c r="AH486" s="269"/>
      <c r="AI486" s="269"/>
      <c r="AJ486" s="269"/>
      <c r="AK486" s="269"/>
      <c r="AL486" s="269"/>
      <c r="AM486" s="269"/>
    </row>
    <row r="487" spans="9:39" ht="15.6" x14ac:dyDescent="0.3">
      <c r="I487" s="277"/>
      <c r="J487" s="278"/>
      <c r="K487" s="277"/>
      <c r="L487" s="248"/>
      <c r="M487" s="277"/>
      <c r="N487" s="85" t="str">
        <f>IF(ISBLANK(M487),"",IF(M487=Lookup!$B$74,"",Lookup!$C$74))</f>
        <v/>
      </c>
      <c r="O487" s="277"/>
      <c r="Q487" s="277"/>
      <c r="R487" s="278"/>
      <c r="S487" s="277"/>
      <c r="T487" s="248"/>
      <c r="U487" s="248"/>
      <c r="V487" s="277"/>
      <c r="W487" s="277"/>
      <c r="X487" s="277"/>
      <c r="Z487" s="276"/>
      <c r="AA487" s="276"/>
      <c r="AB487" s="276"/>
      <c r="AC487" s="276"/>
      <c r="AD487" s="276"/>
      <c r="AE487" s="266">
        <f t="shared" si="7"/>
        <v>0</v>
      </c>
      <c r="AG487" s="269"/>
      <c r="AH487" s="269"/>
      <c r="AI487" s="269"/>
      <c r="AJ487" s="269"/>
      <c r="AK487" s="269"/>
      <c r="AL487" s="269"/>
      <c r="AM487" s="269"/>
    </row>
    <row r="488" spans="9:39" ht="15.6" x14ac:dyDescent="0.3">
      <c r="I488" s="277"/>
      <c r="J488" s="278"/>
      <c r="K488" s="277"/>
      <c r="L488" s="248"/>
      <c r="M488" s="277"/>
      <c r="N488" s="85" t="str">
        <f>IF(ISBLANK(M488),"",IF(M488=Lookup!$B$74,"",Lookup!$C$74))</f>
        <v/>
      </c>
      <c r="O488" s="277"/>
      <c r="Q488" s="277"/>
      <c r="R488" s="278"/>
      <c r="S488" s="277"/>
      <c r="T488" s="248"/>
      <c r="U488" s="248"/>
      <c r="V488" s="277"/>
      <c r="W488" s="277"/>
      <c r="X488" s="277"/>
      <c r="Z488" s="276"/>
      <c r="AA488" s="276"/>
      <c r="AB488" s="276"/>
      <c r="AC488" s="276"/>
      <c r="AD488" s="276"/>
      <c r="AE488" s="266">
        <f t="shared" si="7"/>
        <v>0</v>
      </c>
      <c r="AG488" s="269"/>
      <c r="AH488" s="269"/>
      <c r="AI488" s="269"/>
      <c r="AJ488" s="269"/>
      <c r="AK488" s="269"/>
      <c r="AL488" s="269"/>
      <c r="AM488" s="269"/>
    </row>
    <row r="489" spans="9:39" ht="15.6" x14ac:dyDescent="0.3">
      <c r="I489" s="277"/>
      <c r="J489" s="278"/>
      <c r="K489" s="277"/>
      <c r="L489" s="248"/>
      <c r="M489" s="277"/>
      <c r="N489" s="85" t="str">
        <f>IF(ISBLANK(M489),"",IF(M489=Lookup!$B$74,"",Lookup!$C$74))</f>
        <v/>
      </c>
      <c r="O489" s="277"/>
      <c r="Q489" s="277"/>
      <c r="R489" s="278"/>
      <c r="S489" s="277"/>
      <c r="T489" s="248"/>
      <c r="U489" s="248"/>
      <c r="V489" s="277"/>
      <c r="W489" s="277"/>
      <c r="X489" s="277"/>
      <c r="Z489" s="276"/>
      <c r="AA489" s="276"/>
      <c r="AB489" s="276"/>
      <c r="AC489" s="276"/>
      <c r="AD489" s="276"/>
      <c r="AE489" s="266">
        <f t="shared" si="7"/>
        <v>0</v>
      </c>
      <c r="AG489" s="269"/>
      <c r="AH489" s="269"/>
      <c r="AI489" s="269"/>
      <c r="AJ489" s="269"/>
      <c r="AK489" s="269"/>
      <c r="AL489" s="269"/>
      <c r="AM489" s="269"/>
    </row>
    <row r="490" spans="9:39" ht="15.6" x14ac:dyDescent="0.3">
      <c r="I490" s="277"/>
      <c r="J490" s="278"/>
      <c r="K490" s="277"/>
      <c r="L490" s="248"/>
      <c r="M490" s="277"/>
      <c r="N490" s="85" t="str">
        <f>IF(ISBLANK(M490),"",IF(M490=Lookup!$B$74,"",Lookup!$C$74))</f>
        <v/>
      </c>
      <c r="O490" s="277"/>
      <c r="Q490" s="277"/>
      <c r="R490" s="278"/>
      <c r="S490" s="277"/>
      <c r="T490" s="248"/>
      <c r="U490" s="248"/>
      <c r="V490" s="277"/>
      <c r="W490" s="277"/>
      <c r="X490" s="277"/>
      <c r="Z490" s="276"/>
      <c r="AA490" s="276"/>
      <c r="AB490" s="276"/>
      <c r="AC490" s="276"/>
      <c r="AD490" s="276"/>
      <c r="AE490" s="266">
        <f t="shared" si="7"/>
        <v>0</v>
      </c>
      <c r="AG490" s="269"/>
      <c r="AH490" s="269"/>
      <c r="AI490" s="269"/>
      <c r="AJ490" s="269"/>
      <c r="AK490" s="269"/>
      <c r="AL490" s="269"/>
      <c r="AM490" s="269"/>
    </row>
    <row r="491" spans="9:39" ht="15.6" x14ac:dyDescent="0.3">
      <c r="I491" s="277"/>
      <c r="J491" s="278"/>
      <c r="K491" s="277"/>
      <c r="L491" s="248"/>
      <c r="M491" s="277"/>
      <c r="N491" s="85" t="str">
        <f>IF(ISBLANK(M491),"",IF(M491=Lookup!$B$74,"",Lookup!$C$74))</f>
        <v/>
      </c>
      <c r="O491" s="277"/>
      <c r="Q491" s="277"/>
      <c r="R491" s="278"/>
      <c r="S491" s="277"/>
      <c r="T491" s="248"/>
      <c r="U491" s="248"/>
      <c r="V491" s="277"/>
      <c r="W491" s="277"/>
      <c r="X491" s="277"/>
      <c r="Z491" s="276"/>
      <c r="AA491" s="276"/>
      <c r="AB491" s="276"/>
      <c r="AC491" s="276"/>
      <c r="AD491" s="276"/>
      <c r="AE491" s="266">
        <f t="shared" si="7"/>
        <v>0</v>
      </c>
      <c r="AG491" s="269"/>
      <c r="AH491" s="269"/>
      <c r="AI491" s="269"/>
      <c r="AJ491" s="269"/>
      <c r="AK491" s="269"/>
      <c r="AL491" s="269"/>
      <c r="AM491" s="269"/>
    </row>
    <row r="492" spans="9:39" ht="15.6" x14ac:dyDescent="0.3">
      <c r="I492" s="277"/>
      <c r="J492" s="278"/>
      <c r="K492" s="277"/>
      <c r="L492" s="248"/>
      <c r="M492" s="277"/>
      <c r="N492" s="85" t="str">
        <f>IF(ISBLANK(M492),"",IF(M492=Lookup!$B$74,"",Lookup!$C$74))</f>
        <v/>
      </c>
      <c r="O492" s="277"/>
      <c r="Q492" s="277"/>
      <c r="R492" s="278"/>
      <c r="S492" s="277"/>
      <c r="T492" s="248"/>
      <c r="U492" s="248"/>
      <c r="V492" s="277"/>
      <c r="W492" s="277"/>
      <c r="X492" s="277"/>
      <c r="Z492" s="276"/>
      <c r="AA492" s="276"/>
      <c r="AB492" s="276"/>
      <c r="AC492" s="276"/>
      <c r="AD492" s="276"/>
      <c r="AE492" s="266">
        <f t="shared" si="7"/>
        <v>0</v>
      </c>
      <c r="AG492" s="269"/>
      <c r="AH492" s="269"/>
      <c r="AI492" s="269"/>
      <c r="AJ492" s="269"/>
      <c r="AK492" s="269"/>
      <c r="AL492" s="269"/>
      <c r="AM492" s="269"/>
    </row>
    <row r="493" spans="9:39" ht="15.6" x14ac:dyDescent="0.3">
      <c r="I493" s="277"/>
      <c r="J493" s="278"/>
      <c r="K493" s="277"/>
      <c r="L493" s="248"/>
      <c r="M493" s="277"/>
      <c r="N493" s="85" t="str">
        <f>IF(ISBLANK(M493),"",IF(M493=Lookup!$B$74,"",Lookup!$C$74))</f>
        <v/>
      </c>
      <c r="O493" s="277"/>
      <c r="Q493" s="277"/>
      <c r="R493" s="278"/>
      <c r="S493" s="277"/>
      <c r="T493" s="248"/>
      <c r="U493" s="248"/>
      <c r="V493" s="277"/>
      <c r="W493" s="277"/>
      <c r="X493" s="277"/>
      <c r="Z493" s="276"/>
      <c r="AA493" s="276"/>
      <c r="AB493" s="276"/>
      <c r="AC493" s="276"/>
      <c r="AD493" s="276"/>
      <c r="AE493" s="266">
        <f t="shared" si="7"/>
        <v>0</v>
      </c>
      <c r="AG493" s="269"/>
      <c r="AH493" s="269"/>
      <c r="AI493" s="269"/>
      <c r="AJ493" s="269"/>
      <c r="AK493" s="269"/>
      <c r="AL493" s="269"/>
      <c r="AM493" s="269"/>
    </row>
    <row r="494" spans="9:39" ht="15.6" x14ac:dyDescent="0.3">
      <c r="I494" s="277"/>
      <c r="J494" s="278"/>
      <c r="K494" s="277"/>
      <c r="L494" s="248"/>
      <c r="M494" s="277"/>
      <c r="N494" s="85" t="str">
        <f>IF(ISBLANK(M494),"",IF(M494=Lookup!$B$74,"",Lookup!$C$74))</f>
        <v/>
      </c>
      <c r="O494" s="277"/>
      <c r="Q494" s="277"/>
      <c r="R494" s="278"/>
      <c r="S494" s="277"/>
      <c r="T494" s="248"/>
      <c r="U494" s="248"/>
      <c r="V494" s="277"/>
      <c r="W494" s="277"/>
      <c r="X494" s="277"/>
      <c r="Z494" s="276"/>
      <c r="AA494" s="276"/>
      <c r="AB494" s="276"/>
      <c r="AC494" s="276"/>
      <c r="AD494" s="276"/>
      <c r="AE494" s="266">
        <f t="shared" si="7"/>
        <v>0</v>
      </c>
      <c r="AG494" s="269"/>
      <c r="AH494" s="269"/>
      <c r="AI494" s="269"/>
      <c r="AJ494" s="269"/>
      <c r="AK494" s="269"/>
      <c r="AL494" s="269"/>
      <c r="AM494" s="269"/>
    </row>
    <row r="495" spans="9:39" ht="15.6" x14ac:dyDescent="0.3">
      <c r="I495" s="277"/>
      <c r="J495" s="278"/>
      <c r="K495" s="277"/>
      <c r="L495" s="248"/>
      <c r="M495" s="277"/>
      <c r="N495" s="85" t="str">
        <f>IF(ISBLANK(M495),"",IF(M495=Lookup!$B$74,"",Lookup!$C$74))</f>
        <v/>
      </c>
      <c r="O495" s="277"/>
      <c r="Q495" s="277"/>
      <c r="R495" s="278"/>
      <c r="S495" s="277"/>
      <c r="T495" s="248"/>
      <c r="U495" s="248"/>
      <c r="V495" s="277"/>
      <c r="W495" s="277"/>
      <c r="X495" s="277"/>
      <c r="Z495" s="276"/>
      <c r="AA495" s="276"/>
      <c r="AB495" s="276"/>
      <c r="AC495" s="276"/>
      <c r="AD495" s="276"/>
      <c r="AE495" s="266">
        <f t="shared" si="7"/>
        <v>0</v>
      </c>
      <c r="AG495" s="269"/>
      <c r="AH495" s="269"/>
      <c r="AI495" s="269"/>
      <c r="AJ495" s="269"/>
      <c r="AK495" s="269"/>
      <c r="AL495" s="269"/>
      <c r="AM495" s="269"/>
    </row>
    <row r="496" spans="9:39" ht="15.6" x14ac:dyDescent="0.3">
      <c r="I496" s="277"/>
      <c r="J496" s="278"/>
      <c r="K496" s="277"/>
      <c r="L496" s="248"/>
      <c r="M496" s="277"/>
      <c r="N496" s="85" t="str">
        <f>IF(ISBLANK(M496),"",IF(M496=Lookup!$B$74,"",Lookup!$C$74))</f>
        <v/>
      </c>
      <c r="O496" s="277"/>
      <c r="Q496" s="277"/>
      <c r="R496" s="278"/>
      <c r="S496" s="277"/>
      <c r="T496" s="248"/>
      <c r="U496" s="248"/>
      <c r="V496" s="277"/>
      <c r="W496" s="277"/>
      <c r="X496" s="277"/>
      <c r="Z496" s="276"/>
      <c r="AA496" s="276"/>
      <c r="AB496" s="276"/>
      <c r="AC496" s="276"/>
      <c r="AD496" s="276"/>
      <c r="AE496" s="266">
        <f t="shared" si="7"/>
        <v>0</v>
      </c>
      <c r="AG496" s="269"/>
      <c r="AH496" s="269"/>
      <c r="AI496" s="269"/>
      <c r="AJ496" s="269"/>
      <c r="AK496" s="269"/>
      <c r="AL496" s="269"/>
      <c r="AM496" s="269"/>
    </row>
    <row r="497" spans="9:39" ht="15.6" x14ac:dyDescent="0.3">
      <c r="I497" s="277"/>
      <c r="J497" s="278"/>
      <c r="K497" s="277"/>
      <c r="L497" s="248"/>
      <c r="M497" s="277"/>
      <c r="N497" s="85" t="str">
        <f>IF(ISBLANK(M497),"",IF(M497=Lookup!$B$74,"",Lookup!$C$74))</f>
        <v/>
      </c>
      <c r="O497" s="277"/>
      <c r="Q497" s="277"/>
      <c r="R497" s="278"/>
      <c r="S497" s="277"/>
      <c r="T497" s="248"/>
      <c r="U497" s="248"/>
      <c r="V497" s="277"/>
      <c r="W497" s="277"/>
      <c r="X497" s="277"/>
      <c r="Z497" s="276"/>
      <c r="AA497" s="276"/>
      <c r="AB497" s="276"/>
      <c r="AC497" s="276"/>
      <c r="AD497" s="276"/>
      <c r="AE497" s="266">
        <f t="shared" si="7"/>
        <v>0</v>
      </c>
      <c r="AG497" s="269"/>
      <c r="AH497" s="269"/>
      <c r="AI497" s="269"/>
      <c r="AJ497" s="269"/>
      <c r="AK497" s="269"/>
      <c r="AL497" s="269"/>
      <c r="AM497" s="269"/>
    </row>
    <row r="498" spans="9:39" ht="15.6" x14ac:dyDescent="0.3">
      <c r="I498" s="277"/>
      <c r="J498" s="278"/>
      <c r="K498" s="277"/>
      <c r="L498" s="248"/>
      <c r="M498" s="277"/>
      <c r="N498" s="85" t="str">
        <f>IF(ISBLANK(M498),"",IF(M498=Lookup!$B$74,"",Lookup!$C$74))</f>
        <v/>
      </c>
      <c r="O498" s="277"/>
      <c r="Q498" s="277"/>
      <c r="R498" s="278"/>
      <c r="S498" s="277"/>
      <c r="T498" s="248"/>
      <c r="U498" s="248"/>
      <c r="V498" s="277"/>
      <c r="W498" s="277"/>
      <c r="X498" s="277"/>
      <c r="Z498" s="276"/>
      <c r="AA498" s="276"/>
      <c r="AB498" s="276"/>
      <c r="AC498" s="276"/>
      <c r="AD498" s="276"/>
      <c r="AE498" s="266">
        <f t="shared" si="7"/>
        <v>0</v>
      </c>
      <c r="AG498" s="269"/>
      <c r="AH498" s="269"/>
      <c r="AI498" s="269"/>
      <c r="AJ498" s="269"/>
      <c r="AK498" s="269"/>
      <c r="AL498" s="269"/>
      <c r="AM498" s="269"/>
    </row>
    <row r="499" spans="9:39" ht="15.6" x14ac:dyDescent="0.3">
      <c r="I499" s="277"/>
      <c r="J499" s="278"/>
      <c r="K499" s="277"/>
      <c r="L499" s="248"/>
      <c r="M499" s="277"/>
      <c r="N499" s="85" t="str">
        <f>IF(ISBLANK(M499),"",IF(M499=Lookup!$B$74,"",Lookup!$C$74))</f>
        <v/>
      </c>
      <c r="O499" s="277"/>
      <c r="Q499" s="277"/>
      <c r="R499" s="278"/>
      <c r="S499" s="277"/>
      <c r="T499" s="248"/>
      <c r="U499" s="248"/>
      <c r="V499" s="277"/>
      <c r="W499" s="277"/>
      <c r="X499" s="277"/>
      <c r="Z499" s="276"/>
      <c r="AA499" s="276"/>
      <c r="AB499" s="276"/>
      <c r="AC499" s="276"/>
      <c r="AD499" s="276"/>
      <c r="AE499" s="266">
        <f t="shared" si="7"/>
        <v>0</v>
      </c>
      <c r="AG499" s="269"/>
      <c r="AH499" s="269"/>
      <c r="AI499" s="269"/>
      <c r="AJ499" s="269"/>
      <c r="AK499" s="269"/>
      <c r="AL499" s="269"/>
      <c r="AM499" s="269"/>
    </row>
    <row r="500" spans="9:39" ht="15.6" x14ac:dyDescent="0.3">
      <c r="I500" s="277"/>
      <c r="J500" s="278"/>
      <c r="K500" s="277"/>
      <c r="L500" s="248"/>
      <c r="M500" s="277"/>
      <c r="N500" s="85" t="str">
        <f>IF(ISBLANK(M500),"",IF(M500=Lookup!$B$74,"",Lookup!$C$74))</f>
        <v/>
      </c>
      <c r="O500" s="277"/>
      <c r="Q500" s="277"/>
      <c r="R500" s="278"/>
      <c r="S500" s="277"/>
      <c r="T500" s="248"/>
      <c r="U500" s="248"/>
      <c r="V500" s="277"/>
      <c r="W500" s="277"/>
      <c r="X500" s="277"/>
      <c r="Z500" s="276"/>
      <c r="AA500" s="276"/>
      <c r="AB500" s="276"/>
      <c r="AC500" s="276"/>
      <c r="AD500" s="276"/>
      <c r="AE500" s="266">
        <f t="shared" si="7"/>
        <v>0</v>
      </c>
      <c r="AG500" s="269"/>
      <c r="AH500" s="269"/>
      <c r="AI500" s="269"/>
      <c r="AJ500" s="269"/>
      <c r="AK500" s="269"/>
      <c r="AL500" s="269"/>
      <c r="AM500" s="269"/>
    </row>
    <row r="501" spans="9:39" ht="15.6" x14ac:dyDescent="0.3">
      <c r="I501" s="277"/>
      <c r="J501" s="278"/>
      <c r="K501" s="277"/>
      <c r="L501" s="248"/>
      <c r="M501" s="277"/>
      <c r="N501" s="85" t="str">
        <f>IF(ISBLANK(M501),"",IF(M501=Lookup!$B$74,"",Lookup!$C$74))</f>
        <v/>
      </c>
      <c r="O501" s="277"/>
      <c r="Q501" s="277"/>
      <c r="R501" s="278"/>
      <c r="S501" s="277"/>
      <c r="T501" s="248"/>
      <c r="U501" s="248"/>
      <c r="V501" s="277"/>
      <c r="W501" s="277"/>
      <c r="X501" s="277"/>
      <c r="Z501" s="276"/>
      <c r="AA501" s="276"/>
      <c r="AB501" s="276"/>
      <c r="AC501" s="276"/>
      <c r="AD501" s="276"/>
      <c r="AE501" s="266">
        <f t="shared" si="7"/>
        <v>0</v>
      </c>
      <c r="AG501" s="269"/>
      <c r="AH501" s="269"/>
      <c r="AI501" s="269"/>
      <c r="AJ501" s="269"/>
      <c r="AK501" s="269"/>
      <c r="AL501" s="269"/>
      <c r="AM501" s="269"/>
    </row>
    <row r="502" spans="9:39" ht="15.6" x14ac:dyDescent="0.3">
      <c r="I502" s="277"/>
      <c r="J502" s="278"/>
      <c r="K502" s="277"/>
      <c r="L502" s="248"/>
      <c r="M502" s="277"/>
      <c r="N502" s="85" t="str">
        <f>IF(ISBLANK(M502),"",IF(M502=Lookup!$B$74,"",Lookup!$C$74))</f>
        <v/>
      </c>
      <c r="O502" s="277"/>
      <c r="Q502" s="277"/>
      <c r="R502" s="278"/>
      <c r="S502" s="277"/>
      <c r="T502" s="248"/>
      <c r="U502" s="248"/>
      <c r="V502" s="277"/>
      <c r="W502" s="277"/>
      <c r="X502" s="277"/>
      <c r="Z502" s="276"/>
      <c r="AA502" s="276"/>
      <c r="AB502" s="276"/>
      <c r="AC502" s="276"/>
      <c r="AD502" s="276"/>
      <c r="AE502" s="266">
        <f t="shared" si="7"/>
        <v>0</v>
      </c>
      <c r="AG502" s="269"/>
      <c r="AH502" s="269"/>
      <c r="AI502" s="269"/>
      <c r="AJ502" s="269"/>
      <c r="AK502" s="269"/>
      <c r="AL502" s="269"/>
      <c r="AM502" s="269"/>
    </row>
    <row r="503" spans="9:39" ht="15.6" x14ac:dyDescent="0.3">
      <c r="I503" s="277"/>
      <c r="J503" s="278"/>
      <c r="K503" s="277"/>
      <c r="L503" s="248"/>
      <c r="M503" s="277"/>
      <c r="N503" s="85" t="str">
        <f>IF(ISBLANK(M503),"",IF(M503=Lookup!$B$74,"",Lookup!$C$74))</f>
        <v/>
      </c>
      <c r="O503" s="277"/>
      <c r="Q503" s="277"/>
      <c r="R503" s="278"/>
      <c r="S503" s="277"/>
      <c r="T503" s="248"/>
      <c r="U503" s="248"/>
      <c r="V503" s="277"/>
      <c r="W503" s="277"/>
      <c r="X503" s="277"/>
      <c r="Z503" s="276"/>
      <c r="AA503" s="276"/>
      <c r="AB503" s="276"/>
      <c r="AC503" s="276"/>
      <c r="AD503" s="276"/>
      <c r="AE503" s="266">
        <f t="shared" si="7"/>
        <v>0</v>
      </c>
      <c r="AG503" s="269"/>
      <c r="AH503" s="269"/>
      <c r="AI503" s="269"/>
      <c r="AJ503" s="269"/>
      <c r="AK503" s="269"/>
      <c r="AL503" s="269"/>
      <c r="AM503" s="269"/>
    </row>
    <row r="504" spans="9:39" ht="15.6" x14ac:dyDescent="0.3">
      <c r="I504" s="277"/>
      <c r="J504" s="278"/>
      <c r="K504" s="277"/>
      <c r="L504" s="248"/>
      <c r="M504" s="277"/>
      <c r="N504" s="85" t="str">
        <f>IF(ISBLANK(M504),"",IF(M504=Lookup!$B$74,"",Lookup!$C$74))</f>
        <v/>
      </c>
      <c r="O504" s="277"/>
      <c r="Q504" s="277"/>
      <c r="R504" s="278"/>
      <c r="S504" s="277"/>
      <c r="T504" s="248"/>
      <c r="U504" s="248"/>
      <c r="V504" s="277"/>
      <c r="W504" s="277"/>
      <c r="X504" s="277"/>
      <c r="Z504" s="276"/>
      <c r="AA504" s="276"/>
      <c r="AB504" s="276"/>
      <c r="AC504" s="276"/>
      <c r="AD504" s="276"/>
      <c r="AE504" s="266">
        <f t="shared" si="7"/>
        <v>0</v>
      </c>
      <c r="AG504" s="269"/>
      <c r="AH504" s="269"/>
      <c r="AI504" s="269"/>
      <c r="AJ504" s="269"/>
      <c r="AK504" s="269"/>
      <c r="AL504" s="269"/>
      <c r="AM504" s="269"/>
    </row>
    <row r="505" spans="9:39" ht="15.6" x14ac:dyDescent="0.3">
      <c r="I505" s="277"/>
      <c r="J505" s="278"/>
      <c r="K505" s="277"/>
      <c r="L505" s="248"/>
      <c r="M505" s="277"/>
      <c r="N505" s="85" t="str">
        <f>IF(ISBLANK(M505),"",IF(M505=Lookup!$B$74,"",Lookup!$C$74))</f>
        <v/>
      </c>
      <c r="O505" s="277"/>
      <c r="Q505" s="277"/>
      <c r="R505" s="278"/>
      <c r="S505" s="277"/>
      <c r="T505" s="248"/>
      <c r="U505" s="248"/>
      <c r="V505" s="277"/>
      <c r="W505" s="277"/>
      <c r="X505" s="277"/>
      <c r="Z505" s="276"/>
      <c r="AA505" s="276"/>
      <c r="AB505" s="276"/>
      <c r="AC505" s="276"/>
      <c r="AD505" s="276"/>
      <c r="AE505" s="266">
        <f t="shared" si="7"/>
        <v>0</v>
      </c>
      <c r="AG505" s="269"/>
      <c r="AH505" s="269"/>
      <c r="AI505" s="269"/>
      <c r="AJ505" s="269"/>
      <c r="AK505" s="269"/>
      <c r="AL505" s="269"/>
      <c r="AM505" s="269"/>
    </row>
    <row r="506" spans="9:39" ht="15.6" x14ac:dyDescent="0.3">
      <c r="I506" s="277"/>
      <c r="J506" s="278"/>
      <c r="K506" s="277"/>
      <c r="L506" s="248"/>
      <c r="M506" s="277"/>
      <c r="N506" s="85" t="str">
        <f>IF(ISBLANK(M506),"",IF(M506=Lookup!$B$74,"",Lookup!$C$74))</f>
        <v/>
      </c>
      <c r="O506" s="277"/>
      <c r="Q506" s="277"/>
      <c r="R506" s="278"/>
      <c r="S506" s="277"/>
      <c r="T506" s="248"/>
      <c r="U506" s="248"/>
      <c r="V506" s="277"/>
      <c r="W506" s="277"/>
      <c r="X506" s="277"/>
      <c r="Z506" s="276"/>
      <c r="AA506" s="276"/>
      <c r="AB506" s="276"/>
      <c r="AC506" s="276"/>
      <c r="AD506" s="276"/>
      <c r="AE506" s="266">
        <f t="shared" si="7"/>
        <v>0</v>
      </c>
      <c r="AG506" s="269"/>
      <c r="AH506" s="269"/>
      <c r="AI506" s="269"/>
      <c r="AJ506" s="269"/>
      <c r="AK506" s="269"/>
      <c r="AL506" s="269"/>
      <c r="AM506" s="269"/>
    </row>
    <row r="507" spans="9:39" ht="15.6" x14ac:dyDescent="0.3">
      <c r="I507" s="277"/>
      <c r="J507" s="278"/>
      <c r="K507" s="277"/>
      <c r="L507" s="248"/>
      <c r="M507" s="277"/>
      <c r="N507" s="85" t="str">
        <f>IF(ISBLANK(M507),"",IF(M507=Lookup!$B$74,"",Lookup!$C$74))</f>
        <v/>
      </c>
      <c r="O507" s="277"/>
      <c r="Q507" s="277"/>
      <c r="R507" s="278"/>
      <c r="S507" s="277"/>
      <c r="T507" s="248"/>
      <c r="U507" s="248"/>
      <c r="V507" s="277"/>
      <c r="W507" s="277"/>
      <c r="X507" s="277"/>
      <c r="Z507" s="276"/>
      <c r="AA507" s="276"/>
      <c r="AB507" s="276"/>
      <c r="AC507" s="276"/>
      <c r="AD507" s="276"/>
      <c r="AE507" s="266">
        <f t="shared" si="7"/>
        <v>0</v>
      </c>
      <c r="AG507" s="269"/>
      <c r="AH507" s="269"/>
      <c r="AI507" s="269"/>
      <c r="AJ507" s="269"/>
      <c r="AK507" s="269"/>
      <c r="AL507" s="269"/>
      <c r="AM507" s="269"/>
    </row>
    <row r="508" spans="9:39" ht="15.6" x14ac:dyDescent="0.3">
      <c r="I508" s="277"/>
      <c r="J508" s="278"/>
      <c r="K508" s="277"/>
      <c r="L508" s="248"/>
      <c r="M508" s="277"/>
      <c r="N508" s="85" t="str">
        <f>IF(ISBLANK(M508),"",IF(M508=Lookup!$B$74,"",Lookup!$C$74))</f>
        <v/>
      </c>
      <c r="O508" s="277"/>
      <c r="Q508" s="277"/>
      <c r="R508" s="278"/>
      <c r="S508" s="277"/>
      <c r="T508" s="248"/>
      <c r="U508" s="248"/>
      <c r="V508" s="277"/>
      <c r="W508" s="277"/>
      <c r="X508" s="277"/>
      <c r="Z508" s="276"/>
      <c r="AA508" s="276"/>
      <c r="AB508" s="276"/>
      <c r="AC508" s="276"/>
      <c r="AD508" s="276"/>
      <c r="AE508" s="266">
        <f t="shared" si="7"/>
        <v>0</v>
      </c>
      <c r="AG508" s="269"/>
      <c r="AH508" s="269"/>
      <c r="AI508" s="269"/>
      <c r="AJ508" s="269"/>
      <c r="AK508" s="269"/>
      <c r="AL508" s="269"/>
      <c r="AM508" s="269"/>
    </row>
    <row r="509" spans="9:39" ht="15.6" x14ac:dyDescent="0.3">
      <c r="I509" s="277"/>
      <c r="J509" s="278"/>
      <c r="K509" s="277"/>
      <c r="L509" s="248"/>
      <c r="M509" s="277"/>
      <c r="N509" s="85" t="str">
        <f>IF(ISBLANK(M509),"",IF(M509=Lookup!$B$74,"",Lookup!$C$74))</f>
        <v/>
      </c>
      <c r="O509" s="277"/>
      <c r="Q509" s="277"/>
      <c r="R509" s="278"/>
      <c r="S509" s="277"/>
      <c r="T509" s="248"/>
      <c r="U509" s="248"/>
      <c r="V509" s="277"/>
      <c r="W509" s="277"/>
      <c r="X509" s="277"/>
      <c r="Z509" s="276"/>
      <c r="AA509" s="276"/>
      <c r="AB509" s="276"/>
      <c r="AC509" s="276"/>
      <c r="AD509" s="276"/>
      <c r="AE509" s="266">
        <f t="shared" si="7"/>
        <v>0</v>
      </c>
      <c r="AG509" s="269"/>
      <c r="AH509" s="269"/>
      <c r="AI509" s="269"/>
      <c r="AJ509" s="269"/>
      <c r="AK509" s="269"/>
      <c r="AL509" s="269"/>
      <c r="AM509" s="269"/>
    </row>
    <row r="510" spans="9:39" ht="15.6" x14ac:dyDescent="0.3">
      <c r="I510" s="277"/>
      <c r="J510" s="278"/>
      <c r="K510" s="277"/>
      <c r="L510" s="248"/>
      <c r="M510" s="277"/>
      <c r="N510" s="85" t="str">
        <f>IF(ISBLANK(M510),"",IF(M510=Lookup!$B$74,"",Lookup!$C$74))</f>
        <v/>
      </c>
      <c r="O510" s="277"/>
      <c r="Q510" s="277"/>
      <c r="R510" s="278"/>
      <c r="S510" s="277"/>
      <c r="T510" s="248"/>
      <c r="U510" s="248"/>
      <c r="V510" s="277"/>
      <c r="W510" s="277"/>
      <c r="X510" s="277"/>
      <c r="Z510" s="276"/>
      <c r="AA510" s="276"/>
      <c r="AB510" s="276"/>
      <c r="AC510" s="276"/>
      <c r="AD510" s="276"/>
      <c r="AE510" s="266">
        <f t="shared" si="7"/>
        <v>0</v>
      </c>
      <c r="AG510" s="269"/>
      <c r="AH510" s="269"/>
      <c r="AI510" s="269"/>
      <c r="AJ510" s="269"/>
      <c r="AK510" s="269"/>
      <c r="AL510" s="269"/>
      <c r="AM510" s="269"/>
    </row>
    <row r="511" spans="9:39" ht="15.6" x14ac:dyDescent="0.3">
      <c r="I511" s="277"/>
      <c r="J511" s="278"/>
      <c r="K511" s="277"/>
      <c r="L511" s="248"/>
      <c r="M511" s="277"/>
      <c r="N511" s="85" t="str">
        <f>IF(ISBLANK(M511),"",IF(M511=Lookup!$B$74,"",Lookup!$C$74))</f>
        <v/>
      </c>
      <c r="O511" s="277"/>
      <c r="Q511" s="277"/>
      <c r="R511" s="278"/>
      <c r="S511" s="277"/>
      <c r="T511" s="248"/>
      <c r="U511" s="248"/>
      <c r="V511" s="277"/>
      <c r="W511" s="277"/>
      <c r="X511" s="277"/>
      <c r="Z511" s="276"/>
      <c r="AA511" s="276"/>
      <c r="AB511" s="276"/>
      <c r="AC511" s="276"/>
      <c r="AD511" s="276"/>
      <c r="AE511" s="266">
        <f t="shared" si="7"/>
        <v>0</v>
      </c>
      <c r="AG511" s="269"/>
      <c r="AH511" s="269"/>
      <c r="AI511" s="269"/>
      <c r="AJ511" s="269"/>
      <c r="AK511" s="269"/>
      <c r="AL511" s="269"/>
      <c r="AM511" s="269"/>
    </row>
    <row r="512" spans="9:39" ht="15.6" x14ac:dyDescent="0.3">
      <c r="I512" s="277"/>
      <c r="J512" s="278"/>
      <c r="K512" s="277"/>
      <c r="L512" s="248"/>
      <c r="M512" s="277"/>
      <c r="N512" s="85" t="str">
        <f>IF(ISBLANK(M512),"",IF(M512=Lookup!$B$74,"",Lookup!$C$74))</f>
        <v/>
      </c>
      <c r="O512" s="277"/>
      <c r="Q512" s="277"/>
      <c r="R512" s="278"/>
      <c r="S512" s="277"/>
      <c r="T512" s="248"/>
      <c r="U512" s="248"/>
      <c r="V512" s="277"/>
      <c r="W512" s="277"/>
      <c r="X512" s="277"/>
      <c r="Z512" s="276"/>
      <c r="AA512" s="276"/>
      <c r="AB512" s="276"/>
      <c r="AC512" s="276"/>
      <c r="AD512" s="276"/>
      <c r="AE512" s="266">
        <f t="shared" si="7"/>
        <v>0</v>
      </c>
      <c r="AG512" s="269"/>
      <c r="AH512" s="269"/>
      <c r="AI512" s="269"/>
      <c r="AJ512" s="269"/>
      <c r="AK512" s="269"/>
      <c r="AL512" s="269"/>
      <c r="AM512" s="269"/>
    </row>
    <row r="513" spans="9:39" ht="15.6" x14ac:dyDescent="0.3">
      <c r="I513" s="277"/>
      <c r="J513" s="278"/>
      <c r="K513" s="277"/>
      <c r="L513" s="248"/>
      <c r="M513" s="277"/>
      <c r="N513" s="85" t="str">
        <f>IF(ISBLANK(M513),"",IF(M513=Lookup!$B$74,"",Lookup!$C$74))</f>
        <v/>
      </c>
      <c r="O513" s="277"/>
      <c r="Q513" s="277"/>
      <c r="R513" s="278"/>
      <c r="S513" s="277"/>
      <c r="T513" s="248"/>
      <c r="U513" s="248"/>
      <c r="V513" s="277"/>
      <c r="W513" s="277"/>
      <c r="X513" s="277"/>
      <c r="Z513" s="276"/>
      <c r="AA513" s="276"/>
      <c r="AB513" s="276"/>
      <c r="AC513" s="276"/>
      <c r="AD513" s="276"/>
      <c r="AE513" s="266">
        <f t="shared" si="7"/>
        <v>0</v>
      </c>
      <c r="AG513" s="269"/>
      <c r="AH513" s="269"/>
      <c r="AI513" s="269"/>
      <c r="AJ513" s="269"/>
      <c r="AK513" s="269"/>
      <c r="AL513" s="269"/>
      <c r="AM513" s="269"/>
    </row>
    <row r="514" spans="9:39" ht="15.6" x14ac:dyDescent="0.3">
      <c r="I514" s="277"/>
      <c r="J514" s="278"/>
      <c r="K514" s="277"/>
      <c r="L514" s="248"/>
      <c r="M514" s="277"/>
      <c r="N514" s="85" t="str">
        <f>IF(ISBLANK(M514),"",IF(M514=Lookup!$B$74,"",Lookup!$C$74))</f>
        <v/>
      </c>
      <c r="O514" s="277"/>
      <c r="Q514" s="277"/>
      <c r="R514" s="278"/>
      <c r="S514" s="277"/>
      <c r="T514" s="248"/>
      <c r="U514" s="248"/>
      <c r="V514" s="277"/>
      <c r="W514" s="277"/>
      <c r="X514" s="277"/>
      <c r="Z514" s="276"/>
      <c r="AA514" s="276"/>
      <c r="AB514" s="276"/>
      <c r="AC514" s="276"/>
      <c r="AD514" s="276"/>
      <c r="AE514" s="266">
        <f t="shared" si="7"/>
        <v>0</v>
      </c>
      <c r="AG514" s="269"/>
      <c r="AH514" s="269"/>
      <c r="AI514" s="269"/>
      <c r="AJ514" s="269"/>
      <c r="AK514" s="269"/>
      <c r="AL514" s="269"/>
      <c r="AM514" s="269"/>
    </row>
    <row r="515" spans="9:39" ht="15.6" x14ac:dyDescent="0.3">
      <c r="I515" s="277"/>
      <c r="J515" s="278"/>
      <c r="K515" s="277"/>
      <c r="L515" s="248"/>
      <c r="M515" s="277"/>
      <c r="N515" s="85" t="str">
        <f>IF(ISBLANK(M515),"",IF(M515=Lookup!$B$74,"",Lookup!$C$74))</f>
        <v/>
      </c>
      <c r="O515" s="277"/>
      <c r="Q515" s="277"/>
      <c r="R515" s="278"/>
      <c r="S515" s="277"/>
      <c r="T515" s="248"/>
      <c r="U515" s="248"/>
      <c r="V515" s="277"/>
      <c r="W515" s="277"/>
      <c r="X515" s="277"/>
      <c r="Z515" s="276"/>
      <c r="AA515" s="276"/>
      <c r="AB515" s="276"/>
      <c r="AC515" s="276"/>
      <c r="AD515" s="276"/>
      <c r="AE515" s="266">
        <f t="shared" si="7"/>
        <v>0</v>
      </c>
      <c r="AG515" s="269"/>
      <c r="AH515" s="269"/>
      <c r="AI515" s="269"/>
      <c r="AJ515" s="269"/>
      <c r="AK515" s="269"/>
      <c r="AL515" s="269"/>
      <c r="AM515" s="269"/>
    </row>
    <row r="516" spans="9:39" ht="15.6" x14ac:dyDescent="0.3">
      <c r="I516" s="277"/>
      <c r="J516" s="278"/>
      <c r="K516" s="277"/>
      <c r="L516" s="248"/>
      <c r="M516" s="277"/>
      <c r="N516" s="85" t="str">
        <f>IF(ISBLANK(M516),"",IF(M516=Lookup!$B$74,"",Lookup!$C$74))</f>
        <v/>
      </c>
      <c r="O516" s="277"/>
      <c r="Q516" s="277"/>
      <c r="R516" s="278"/>
      <c r="S516" s="277"/>
      <c r="T516" s="248"/>
      <c r="U516" s="248"/>
      <c r="V516" s="277"/>
      <c r="W516" s="277"/>
      <c r="X516" s="277"/>
      <c r="Z516" s="276"/>
      <c r="AA516" s="276"/>
      <c r="AB516" s="276"/>
      <c r="AC516" s="276"/>
      <c r="AD516" s="276"/>
      <c r="AE516" s="266">
        <f t="shared" si="7"/>
        <v>0</v>
      </c>
      <c r="AG516" s="269"/>
      <c r="AH516" s="269"/>
      <c r="AI516" s="269"/>
      <c r="AJ516" s="269"/>
      <c r="AK516" s="269"/>
      <c r="AL516" s="269"/>
      <c r="AM516" s="269"/>
    </row>
    <row r="517" spans="9:39" ht="15.6" x14ac:dyDescent="0.3">
      <c r="I517" s="277"/>
      <c r="J517" s="278"/>
      <c r="K517" s="277"/>
      <c r="L517" s="248"/>
      <c r="M517" s="277"/>
      <c r="N517" s="85" t="str">
        <f>IF(ISBLANK(M517),"",IF(M517=Lookup!$B$74,"",Lookup!$C$74))</f>
        <v/>
      </c>
      <c r="O517" s="277"/>
      <c r="Q517" s="277"/>
      <c r="R517" s="278"/>
      <c r="S517" s="277"/>
      <c r="T517" s="248"/>
      <c r="U517" s="248"/>
      <c r="V517" s="277"/>
      <c r="W517" s="277"/>
      <c r="X517" s="277"/>
      <c r="Z517" s="276"/>
      <c r="AA517" s="276"/>
      <c r="AB517" s="276"/>
      <c r="AC517" s="276"/>
      <c r="AD517" s="276"/>
      <c r="AE517" s="266">
        <f t="shared" si="7"/>
        <v>0</v>
      </c>
      <c r="AG517" s="269"/>
      <c r="AH517" s="269"/>
      <c r="AI517" s="269"/>
      <c r="AJ517" s="269"/>
      <c r="AK517" s="269"/>
      <c r="AL517" s="269"/>
      <c r="AM517" s="269"/>
    </row>
    <row r="518" spans="9:39" ht="15.6" x14ac:dyDescent="0.3">
      <c r="I518" s="277"/>
      <c r="J518" s="278"/>
      <c r="K518" s="277"/>
      <c r="L518" s="248"/>
      <c r="M518" s="277"/>
      <c r="N518" s="85" t="str">
        <f>IF(ISBLANK(M518),"",IF(M518=Lookup!$B$74,"",Lookup!$C$74))</f>
        <v/>
      </c>
      <c r="O518" s="277"/>
      <c r="Q518" s="277"/>
      <c r="R518" s="278"/>
      <c r="S518" s="277"/>
      <c r="T518" s="248"/>
      <c r="U518" s="248"/>
      <c r="V518" s="277"/>
      <c r="W518" s="277"/>
      <c r="X518" s="277"/>
      <c r="Z518" s="276"/>
      <c r="AA518" s="276"/>
      <c r="AB518" s="276"/>
      <c r="AC518" s="276"/>
      <c r="AD518" s="276"/>
      <c r="AE518" s="266">
        <f t="shared" si="7"/>
        <v>0</v>
      </c>
      <c r="AG518" s="269"/>
      <c r="AH518" s="269"/>
      <c r="AI518" s="269"/>
      <c r="AJ518" s="269"/>
      <c r="AK518" s="269"/>
      <c r="AL518" s="269"/>
      <c r="AM518" s="269"/>
    </row>
    <row r="519" spans="9:39" ht="15.6" x14ac:dyDescent="0.3">
      <c r="I519" s="277"/>
      <c r="J519" s="278"/>
      <c r="K519" s="277"/>
      <c r="L519" s="248"/>
      <c r="M519" s="277"/>
      <c r="N519" s="85" t="str">
        <f>IF(ISBLANK(M519),"",IF(M519=Lookup!$B$74,"",Lookup!$C$74))</f>
        <v/>
      </c>
      <c r="O519" s="277"/>
      <c r="Q519" s="277"/>
      <c r="R519" s="278"/>
      <c r="S519" s="277"/>
      <c r="T519" s="248"/>
      <c r="U519" s="248"/>
      <c r="V519" s="277"/>
      <c r="W519" s="277"/>
      <c r="X519" s="277"/>
      <c r="Z519" s="276"/>
      <c r="AA519" s="276"/>
      <c r="AB519" s="276"/>
      <c r="AC519" s="276"/>
      <c r="AD519" s="276"/>
      <c r="AE519" s="266">
        <f t="shared" si="7"/>
        <v>0</v>
      </c>
      <c r="AG519" s="269"/>
      <c r="AH519" s="269"/>
      <c r="AI519" s="269"/>
      <c r="AJ519" s="269"/>
      <c r="AK519" s="269"/>
      <c r="AL519" s="269"/>
      <c r="AM519" s="269"/>
    </row>
    <row r="520" spans="9:39" ht="15.6" x14ac:dyDescent="0.3">
      <c r="I520" s="277"/>
      <c r="J520" s="278"/>
      <c r="K520" s="277"/>
      <c r="L520" s="248"/>
      <c r="M520" s="277"/>
      <c r="N520" s="85" t="str">
        <f>IF(ISBLANK(M520),"",IF(M520=Lookup!$B$74,"",Lookup!$C$74))</f>
        <v/>
      </c>
      <c r="O520" s="277"/>
      <c r="Q520" s="277"/>
      <c r="R520" s="278"/>
      <c r="S520" s="277"/>
      <c r="T520" s="248"/>
      <c r="U520" s="248"/>
      <c r="V520" s="277"/>
      <c r="W520" s="277"/>
      <c r="X520" s="277"/>
      <c r="Z520" s="276"/>
      <c r="AA520" s="276"/>
      <c r="AB520" s="276"/>
      <c r="AC520" s="276"/>
      <c r="AD520" s="276"/>
      <c r="AE520" s="266">
        <f t="shared" si="7"/>
        <v>0</v>
      </c>
      <c r="AG520" s="269"/>
      <c r="AH520" s="269"/>
      <c r="AI520" s="269"/>
      <c r="AJ520" s="269"/>
      <c r="AK520" s="269"/>
      <c r="AL520" s="269"/>
      <c r="AM520" s="269"/>
    </row>
    <row r="521" spans="9:39" ht="15.6" x14ac:dyDescent="0.3">
      <c r="I521" s="277"/>
      <c r="J521" s="278"/>
      <c r="K521" s="277"/>
      <c r="L521" s="248"/>
      <c r="M521" s="277"/>
      <c r="N521" s="85" t="str">
        <f>IF(ISBLANK(M521),"",IF(M521=Lookup!$B$74,"",Lookup!$C$74))</f>
        <v/>
      </c>
      <c r="O521" s="277"/>
      <c r="Q521" s="277"/>
      <c r="R521" s="278"/>
      <c r="S521" s="277"/>
      <c r="T521" s="248"/>
      <c r="U521" s="248"/>
      <c r="V521" s="277"/>
      <c r="W521" s="277"/>
      <c r="X521" s="277"/>
      <c r="Z521" s="276"/>
      <c r="AA521" s="276"/>
      <c r="AB521" s="276"/>
      <c r="AC521" s="276"/>
      <c r="AD521" s="276"/>
      <c r="AE521" s="266">
        <f t="shared" ref="AE521:AE584" si="8">SUM(Z521:AD521)</f>
        <v>0</v>
      </c>
      <c r="AG521" s="269"/>
      <c r="AH521" s="269"/>
      <c r="AI521" s="269"/>
      <c r="AJ521" s="269"/>
      <c r="AK521" s="269"/>
      <c r="AL521" s="269"/>
      <c r="AM521" s="269"/>
    </row>
    <row r="522" spans="9:39" ht="15.6" x14ac:dyDescent="0.3">
      <c r="I522" s="277"/>
      <c r="J522" s="278"/>
      <c r="K522" s="277"/>
      <c r="L522" s="248"/>
      <c r="M522" s="277"/>
      <c r="N522" s="85" t="str">
        <f>IF(ISBLANK(M522),"",IF(M522=Lookup!$B$74,"",Lookup!$C$74))</f>
        <v/>
      </c>
      <c r="O522" s="277"/>
      <c r="Q522" s="277"/>
      <c r="R522" s="278"/>
      <c r="S522" s="277"/>
      <c r="T522" s="248"/>
      <c r="U522" s="248"/>
      <c r="V522" s="277"/>
      <c r="W522" s="277"/>
      <c r="X522" s="277"/>
      <c r="Z522" s="276"/>
      <c r="AA522" s="276"/>
      <c r="AB522" s="276"/>
      <c r="AC522" s="276"/>
      <c r="AD522" s="276"/>
      <c r="AE522" s="266">
        <f t="shared" si="8"/>
        <v>0</v>
      </c>
      <c r="AG522" s="269"/>
      <c r="AH522" s="269"/>
      <c r="AI522" s="269"/>
      <c r="AJ522" s="269"/>
      <c r="AK522" s="269"/>
      <c r="AL522" s="269"/>
      <c r="AM522" s="269"/>
    </row>
    <row r="523" spans="9:39" ht="15.6" x14ac:dyDescent="0.3">
      <c r="I523" s="277"/>
      <c r="J523" s="278"/>
      <c r="K523" s="277"/>
      <c r="L523" s="248"/>
      <c r="M523" s="277"/>
      <c r="N523" s="85" t="str">
        <f>IF(ISBLANK(M523),"",IF(M523=Lookup!$B$74,"",Lookup!$C$74))</f>
        <v/>
      </c>
      <c r="O523" s="277"/>
      <c r="Q523" s="277"/>
      <c r="R523" s="278"/>
      <c r="S523" s="277"/>
      <c r="T523" s="248"/>
      <c r="U523" s="248"/>
      <c r="V523" s="277"/>
      <c r="W523" s="277"/>
      <c r="X523" s="277"/>
      <c r="Z523" s="276"/>
      <c r="AA523" s="276"/>
      <c r="AB523" s="276"/>
      <c r="AC523" s="276"/>
      <c r="AD523" s="276"/>
      <c r="AE523" s="266">
        <f t="shared" si="8"/>
        <v>0</v>
      </c>
      <c r="AG523" s="269"/>
      <c r="AH523" s="269"/>
      <c r="AI523" s="269"/>
      <c r="AJ523" s="269"/>
      <c r="AK523" s="269"/>
      <c r="AL523" s="269"/>
      <c r="AM523" s="269"/>
    </row>
    <row r="524" spans="9:39" ht="15.6" x14ac:dyDescent="0.3">
      <c r="I524" s="277"/>
      <c r="J524" s="278"/>
      <c r="K524" s="277"/>
      <c r="L524" s="248"/>
      <c r="M524" s="277"/>
      <c r="N524" s="85" t="str">
        <f>IF(ISBLANK(M524),"",IF(M524=Lookup!$B$74,"",Lookup!$C$74))</f>
        <v/>
      </c>
      <c r="O524" s="277"/>
      <c r="Q524" s="277"/>
      <c r="R524" s="278"/>
      <c r="S524" s="277"/>
      <c r="T524" s="248"/>
      <c r="U524" s="248"/>
      <c r="V524" s="277"/>
      <c r="W524" s="277"/>
      <c r="X524" s="277"/>
      <c r="Z524" s="276"/>
      <c r="AA524" s="276"/>
      <c r="AB524" s="276"/>
      <c r="AC524" s="276"/>
      <c r="AD524" s="276"/>
      <c r="AE524" s="266">
        <f t="shared" si="8"/>
        <v>0</v>
      </c>
      <c r="AG524" s="269"/>
      <c r="AH524" s="269"/>
      <c r="AI524" s="269"/>
      <c r="AJ524" s="269"/>
      <c r="AK524" s="269"/>
      <c r="AL524" s="269"/>
      <c r="AM524" s="269"/>
    </row>
    <row r="525" spans="9:39" ht="15.6" x14ac:dyDescent="0.3">
      <c r="I525" s="277"/>
      <c r="J525" s="278"/>
      <c r="K525" s="277"/>
      <c r="L525" s="248"/>
      <c r="M525" s="277"/>
      <c r="N525" s="85" t="str">
        <f>IF(ISBLANK(M525),"",IF(M525=Lookup!$B$74,"",Lookup!$C$74))</f>
        <v/>
      </c>
      <c r="O525" s="277"/>
      <c r="Q525" s="277"/>
      <c r="R525" s="278"/>
      <c r="S525" s="277"/>
      <c r="T525" s="248"/>
      <c r="U525" s="248"/>
      <c r="V525" s="277"/>
      <c r="W525" s="277"/>
      <c r="X525" s="277"/>
      <c r="Z525" s="276"/>
      <c r="AA525" s="276"/>
      <c r="AB525" s="276"/>
      <c r="AC525" s="276"/>
      <c r="AD525" s="276"/>
      <c r="AE525" s="266">
        <f t="shared" si="8"/>
        <v>0</v>
      </c>
      <c r="AG525" s="269"/>
      <c r="AH525" s="269"/>
      <c r="AI525" s="269"/>
      <c r="AJ525" s="269"/>
      <c r="AK525" s="269"/>
      <c r="AL525" s="269"/>
      <c r="AM525" s="269"/>
    </row>
    <row r="526" spans="9:39" ht="15.6" x14ac:dyDescent="0.3">
      <c r="I526" s="277"/>
      <c r="J526" s="278"/>
      <c r="K526" s="277"/>
      <c r="L526" s="248"/>
      <c r="M526" s="277"/>
      <c r="N526" s="85" t="str">
        <f>IF(ISBLANK(M526),"",IF(M526=Lookup!$B$74,"",Lookup!$C$74))</f>
        <v/>
      </c>
      <c r="O526" s="277"/>
      <c r="Q526" s="277"/>
      <c r="R526" s="278"/>
      <c r="S526" s="277"/>
      <c r="T526" s="248"/>
      <c r="U526" s="248"/>
      <c r="V526" s="277"/>
      <c r="W526" s="277"/>
      <c r="X526" s="277"/>
      <c r="Z526" s="276"/>
      <c r="AA526" s="276"/>
      <c r="AB526" s="276"/>
      <c r="AC526" s="276"/>
      <c r="AD526" s="276"/>
      <c r="AE526" s="266">
        <f t="shared" si="8"/>
        <v>0</v>
      </c>
      <c r="AG526" s="269"/>
      <c r="AH526" s="269"/>
      <c r="AI526" s="269"/>
      <c r="AJ526" s="269"/>
      <c r="AK526" s="269"/>
      <c r="AL526" s="269"/>
      <c r="AM526" s="269"/>
    </row>
    <row r="527" spans="9:39" ht="15.6" x14ac:dyDescent="0.3">
      <c r="I527" s="277"/>
      <c r="J527" s="278"/>
      <c r="K527" s="277"/>
      <c r="L527" s="248"/>
      <c r="M527" s="277"/>
      <c r="N527" s="85" t="str">
        <f>IF(ISBLANK(M527),"",IF(M527=Lookup!$B$74,"",Lookup!$C$74))</f>
        <v/>
      </c>
      <c r="O527" s="277"/>
      <c r="Q527" s="277"/>
      <c r="R527" s="278"/>
      <c r="S527" s="277"/>
      <c r="T527" s="248"/>
      <c r="U527" s="248"/>
      <c r="V527" s="277"/>
      <c r="W527" s="277"/>
      <c r="X527" s="277"/>
      <c r="Z527" s="276"/>
      <c r="AA527" s="276"/>
      <c r="AB527" s="276"/>
      <c r="AC527" s="276"/>
      <c r="AD527" s="276"/>
      <c r="AE527" s="266">
        <f t="shared" si="8"/>
        <v>0</v>
      </c>
      <c r="AG527" s="269"/>
      <c r="AH527" s="269"/>
      <c r="AI527" s="269"/>
      <c r="AJ527" s="269"/>
      <c r="AK527" s="269"/>
      <c r="AL527" s="269"/>
      <c r="AM527" s="269"/>
    </row>
    <row r="528" spans="9:39" ht="15.6" x14ac:dyDescent="0.3">
      <c r="I528" s="277"/>
      <c r="J528" s="278"/>
      <c r="K528" s="277"/>
      <c r="L528" s="248"/>
      <c r="M528" s="277"/>
      <c r="N528" s="85" t="str">
        <f>IF(ISBLANK(M528),"",IF(M528=Lookup!$B$74,"",Lookup!$C$74))</f>
        <v/>
      </c>
      <c r="O528" s="277"/>
      <c r="Q528" s="277"/>
      <c r="R528" s="278"/>
      <c r="S528" s="277"/>
      <c r="T528" s="248"/>
      <c r="U528" s="248"/>
      <c r="V528" s="277"/>
      <c r="W528" s="277"/>
      <c r="X528" s="277"/>
      <c r="Z528" s="276"/>
      <c r="AA528" s="276"/>
      <c r="AB528" s="276"/>
      <c r="AC528" s="276"/>
      <c r="AD528" s="276"/>
      <c r="AE528" s="266">
        <f t="shared" si="8"/>
        <v>0</v>
      </c>
      <c r="AG528" s="269"/>
      <c r="AH528" s="269"/>
      <c r="AI528" s="269"/>
      <c r="AJ528" s="269"/>
      <c r="AK528" s="269"/>
      <c r="AL528" s="269"/>
      <c r="AM528" s="269"/>
    </row>
    <row r="529" spans="9:39" ht="15.6" x14ac:dyDescent="0.3">
      <c r="I529" s="277"/>
      <c r="J529" s="278"/>
      <c r="K529" s="277"/>
      <c r="L529" s="248"/>
      <c r="M529" s="277"/>
      <c r="N529" s="85" t="str">
        <f>IF(ISBLANK(M529),"",IF(M529=Lookup!$B$74,"",Lookup!$C$74))</f>
        <v/>
      </c>
      <c r="O529" s="277"/>
      <c r="Q529" s="277"/>
      <c r="R529" s="278"/>
      <c r="S529" s="277"/>
      <c r="T529" s="248"/>
      <c r="U529" s="248"/>
      <c r="V529" s="277"/>
      <c r="W529" s="277"/>
      <c r="X529" s="277"/>
      <c r="Z529" s="276"/>
      <c r="AA529" s="276"/>
      <c r="AB529" s="276"/>
      <c r="AC529" s="276"/>
      <c r="AD529" s="276"/>
      <c r="AE529" s="266">
        <f t="shared" si="8"/>
        <v>0</v>
      </c>
      <c r="AG529" s="269"/>
      <c r="AH529" s="269"/>
      <c r="AI529" s="269"/>
      <c r="AJ529" s="269"/>
      <c r="AK529" s="269"/>
      <c r="AL529" s="269"/>
      <c r="AM529" s="269"/>
    </row>
    <row r="530" spans="9:39" ht="15.6" x14ac:dyDescent="0.3">
      <c r="I530" s="277"/>
      <c r="J530" s="278"/>
      <c r="K530" s="277"/>
      <c r="L530" s="248"/>
      <c r="M530" s="277"/>
      <c r="N530" s="85" t="str">
        <f>IF(ISBLANK(M530),"",IF(M530=Lookup!$B$74,"",Lookup!$C$74))</f>
        <v/>
      </c>
      <c r="O530" s="277"/>
      <c r="Q530" s="277"/>
      <c r="R530" s="278"/>
      <c r="S530" s="277"/>
      <c r="T530" s="248"/>
      <c r="U530" s="248"/>
      <c r="V530" s="277"/>
      <c r="W530" s="277"/>
      <c r="X530" s="277"/>
      <c r="Z530" s="276"/>
      <c r="AA530" s="276"/>
      <c r="AB530" s="276"/>
      <c r="AC530" s="276"/>
      <c r="AD530" s="276"/>
      <c r="AE530" s="266">
        <f t="shared" si="8"/>
        <v>0</v>
      </c>
      <c r="AG530" s="269"/>
      <c r="AH530" s="269"/>
      <c r="AI530" s="269"/>
      <c r="AJ530" s="269"/>
      <c r="AK530" s="269"/>
      <c r="AL530" s="269"/>
      <c r="AM530" s="269"/>
    </row>
    <row r="531" spans="9:39" ht="15.6" x14ac:dyDescent="0.3">
      <c r="I531" s="277"/>
      <c r="J531" s="278"/>
      <c r="K531" s="277"/>
      <c r="L531" s="248"/>
      <c r="M531" s="277"/>
      <c r="N531" s="85" t="str">
        <f>IF(ISBLANK(M531),"",IF(M531=Lookup!$B$74,"",Lookup!$C$74))</f>
        <v/>
      </c>
      <c r="O531" s="277"/>
      <c r="Q531" s="277"/>
      <c r="R531" s="278"/>
      <c r="S531" s="277"/>
      <c r="T531" s="248"/>
      <c r="U531" s="248"/>
      <c r="V531" s="277"/>
      <c r="W531" s="277"/>
      <c r="X531" s="277"/>
      <c r="Z531" s="276"/>
      <c r="AA531" s="276"/>
      <c r="AB531" s="276"/>
      <c r="AC531" s="276"/>
      <c r="AD531" s="276"/>
      <c r="AE531" s="266">
        <f t="shared" si="8"/>
        <v>0</v>
      </c>
      <c r="AG531" s="269"/>
      <c r="AH531" s="269"/>
      <c r="AI531" s="269"/>
      <c r="AJ531" s="269"/>
      <c r="AK531" s="269"/>
      <c r="AL531" s="269"/>
      <c r="AM531" s="269"/>
    </row>
    <row r="532" spans="9:39" ht="15.6" x14ac:dyDescent="0.3">
      <c r="I532" s="277"/>
      <c r="J532" s="278"/>
      <c r="K532" s="277"/>
      <c r="L532" s="248"/>
      <c r="M532" s="277"/>
      <c r="N532" s="85" t="str">
        <f>IF(ISBLANK(M532),"",IF(M532=Lookup!$B$74,"",Lookup!$C$74))</f>
        <v/>
      </c>
      <c r="O532" s="277"/>
      <c r="Q532" s="277"/>
      <c r="R532" s="278"/>
      <c r="S532" s="277"/>
      <c r="T532" s="248"/>
      <c r="U532" s="248"/>
      <c r="V532" s="277"/>
      <c r="W532" s="277"/>
      <c r="X532" s="277"/>
      <c r="Z532" s="276"/>
      <c r="AA532" s="276"/>
      <c r="AB532" s="276"/>
      <c r="AC532" s="276"/>
      <c r="AD532" s="276"/>
      <c r="AE532" s="266">
        <f t="shared" si="8"/>
        <v>0</v>
      </c>
      <c r="AG532" s="269"/>
      <c r="AH532" s="269"/>
      <c r="AI532" s="269"/>
      <c r="AJ532" s="269"/>
      <c r="AK532" s="269"/>
      <c r="AL532" s="269"/>
      <c r="AM532" s="269"/>
    </row>
    <row r="533" spans="9:39" ht="15.6" x14ac:dyDescent="0.3">
      <c r="I533" s="277"/>
      <c r="J533" s="278"/>
      <c r="K533" s="277"/>
      <c r="L533" s="248"/>
      <c r="M533" s="277"/>
      <c r="N533" s="85" t="str">
        <f>IF(ISBLANK(M533),"",IF(M533=Lookup!$B$74,"",Lookup!$C$74))</f>
        <v/>
      </c>
      <c r="O533" s="277"/>
      <c r="Q533" s="277"/>
      <c r="R533" s="278"/>
      <c r="S533" s="277"/>
      <c r="T533" s="248"/>
      <c r="U533" s="248"/>
      <c r="V533" s="277"/>
      <c r="W533" s="277"/>
      <c r="X533" s="277"/>
      <c r="Z533" s="276"/>
      <c r="AA533" s="276"/>
      <c r="AB533" s="276"/>
      <c r="AC533" s="276"/>
      <c r="AD533" s="276"/>
      <c r="AE533" s="266">
        <f t="shared" si="8"/>
        <v>0</v>
      </c>
      <c r="AG533" s="269"/>
      <c r="AH533" s="269"/>
      <c r="AI533" s="269"/>
      <c r="AJ533" s="269"/>
      <c r="AK533" s="269"/>
      <c r="AL533" s="269"/>
      <c r="AM533" s="269"/>
    </row>
    <row r="534" spans="9:39" ht="15.6" x14ac:dyDescent="0.3">
      <c r="I534" s="277"/>
      <c r="J534" s="278"/>
      <c r="K534" s="277"/>
      <c r="L534" s="248"/>
      <c r="M534" s="277"/>
      <c r="N534" s="85" t="str">
        <f>IF(ISBLANK(M534),"",IF(M534=Lookup!$B$74,"",Lookup!$C$74))</f>
        <v/>
      </c>
      <c r="O534" s="277"/>
      <c r="Q534" s="277"/>
      <c r="R534" s="278"/>
      <c r="S534" s="277"/>
      <c r="T534" s="248"/>
      <c r="U534" s="248"/>
      <c r="V534" s="277"/>
      <c r="W534" s="277"/>
      <c r="X534" s="277"/>
      <c r="Z534" s="276"/>
      <c r="AA534" s="276"/>
      <c r="AB534" s="276"/>
      <c r="AC534" s="276"/>
      <c r="AD534" s="276"/>
      <c r="AE534" s="266">
        <f t="shared" si="8"/>
        <v>0</v>
      </c>
      <c r="AG534" s="269"/>
      <c r="AH534" s="269"/>
      <c r="AI534" s="269"/>
      <c r="AJ534" s="269"/>
      <c r="AK534" s="269"/>
      <c r="AL534" s="269"/>
      <c r="AM534" s="269"/>
    </row>
    <row r="535" spans="9:39" ht="15.6" x14ac:dyDescent="0.3">
      <c r="I535" s="277"/>
      <c r="J535" s="278"/>
      <c r="K535" s="277"/>
      <c r="L535" s="248"/>
      <c r="M535" s="277"/>
      <c r="N535" s="85" t="str">
        <f>IF(ISBLANK(M535),"",IF(M535=Lookup!$B$74,"",Lookup!$C$74))</f>
        <v/>
      </c>
      <c r="O535" s="277"/>
      <c r="Q535" s="277"/>
      <c r="R535" s="278"/>
      <c r="S535" s="277"/>
      <c r="T535" s="248"/>
      <c r="U535" s="248"/>
      <c r="V535" s="277"/>
      <c r="W535" s="277"/>
      <c r="X535" s="277"/>
      <c r="Z535" s="276"/>
      <c r="AA535" s="276"/>
      <c r="AB535" s="276"/>
      <c r="AC535" s="276"/>
      <c r="AD535" s="276"/>
      <c r="AE535" s="266">
        <f t="shared" si="8"/>
        <v>0</v>
      </c>
      <c r="AG535" s="269"/>
      <c r="AH535" s="269"/>
      <c r="AI535" s="269"/>
      <c r="AJ535" s="269"/>
      <c r="AK535" s="269"/>
      <c r="AL535" s="269"/>
      <c r="AM535" s="269"/>
    </row>
    <row r="536" spans="9:39" ht="15.6" x14ac:dyDescent="0.3">
      <c r="I536" s="277"/>
      <c r="J536" s="278"/>
      <c r="K536" s="277"/>
      <c r="L536" s="248"/>
      <c r="M536" s="277"/>
      <c r="N536" s="85" t="str">
        <f>IF(ISBLANK(M536),"",IF(M536=Lookup!$B$74,"",Lookup!$C$74))</f>
        <v/>
      </c>
      <c r="O536" s="277"/>
      <c r="Q536" s="277"/>
      <c r="R536" s="278"/>
      <c r="S536" s="277"/>
      <c r="T536" s="248"/>
      <c r="U536" s="248"/>
      <c r="V536" s="277"/>
      <c r="W536" s="277"/>
      <c r="X536" s="277"/>
      <c r="Z536" s="276"/>
      <c r="AA536" s="276"/>
      <c r="AB536" s="276"/>
      <c r="AC536" s="276"/>
      <c r="AD536" s="276"/>
      <c r="AE536" s="266">
        <f t="shared" si="8"/>
        <v>0</v>
      </c>
      <c r="AG536" s="269"/>
      <c r="AH536" s="269"/>
      <c r="AI536" s="269"/>
      <c r="AJ536" s="269"/>
      <c r="AK536" s="269"/>
      <c r="AL536" s="269"/>
      <c r="AM536" s="269"/>
    </row>
    <row r="537" spans="9:39" ht="15.6" x14ac:dyDescent="0.3">
      <c r="I537" s="277"/>
      <c r="J537" s="278"/>
      <c r="K537" s="277"/>
      <c r="L537" s="248"/>
      <c r="M537" s="277"/>
      <c r="N537" s="85" t="str">
        <f>IF(ISBLANK(M537),"",IF(M537=Lookup!$B$74,"",Lookup!$C$74))</f>
        <v/>
      </c>
      <c r="O537" s="277"/>
      <c r="Q537" s="277"/>
      <c r="R537" s="278"/>
      <c r="S537" s="277"/>
      <c r="T537" s="248"/>
      <c r="U537" s="248"/>
      <c r="V537" s="277"/>
      <c r="W537" s="277"/>
      <c r="X537" s="277"/>
      <c r="Z537" s="276"/>
      <c r="AA537" s="276"/>
      <c r="AB537" s="276"/>
      <c r="AC537" s="276"/>
      <c r="AD537" s="276"/>
      <c r="AE537" s="266">
        <f t="shared" si="8"/>
        <v>0</v>
      </c>
      <c r="AG537" s="269"/>
      <c r="AH537" s="269"/>
      <c r="AI537" s="269"/>
      <c r="AJ537" s="269"/>
      <c r="AK537" s="269"/>
      <c r="AL537" s="269"/>
      <c r="AM537" s="269"/>
    </row>
    <row r="538" spans="9:39" ht="15.6" x14ac:dyDescent="0.3">
      <c r="I538" s="277"/>
      <c r="J538" s="278"/>
      <c r="K538" s="277"/>
      <c r="L538" s="248"/>
      <c r="M538" s="277"/>
      <c r="N538" s="85" t="str">
        <f>IF(ISBLANK(M538),"",IF(M538=Lookup!$B$74,"",Lookup!$C$74))</f>
        <v/>
      </c>
      <c r="O538" s="277"/>
      <c r="Q538" s="277"/>
      <c r="R538" s="278"/>
      <c r="S538" s="277"/>
      <c r="T538" s="248"/>
      <c r="U538" s="248"/>
      <c r="V538" s="277"/>
      <c r="W538" s="277"/>
      <c r="X538" s="277"/>
      <c r="Z538" s="276"/>
      <c r="AA538" s="276"/>
      <c r="AB538" s="276"/>
      <c r="AC538" s="276"/>
      <c r="AD538" s="276"/>
      <c r="AE538" s="266">
        <f t="shared" si="8"/>
        <v>0</v>
      </c>
      <c r="AG538" s="269"/>
      <c r="AH538" s="269"/>
      <c r="AI538" s="269"/>
      <c r="AJ538" s="269"/>
      <c r="AK538" s="269"/>
      <c r="AL538" s="269"/>
      <c r="AM538" s="269"/>
    </row>
    <row r="539" spans="9:39" ht="15.6" x14ac:dyDescent="0.3">
      <c r="I539" s="277"/>
      <c r="J539" s="278"/>
      <c r="K539" s="277"/>
      <c r="L539" s="248"/>
      <c r="M539" s="277"/>
      <c r="N539" s="85" t="str">
        <f>IF(ISBLANK(M539),"",IF(M539=Lookup!$B$74,"",Lookup!$C$74))</f>
        <v/>
      </c>
      <c r="O539" s="277"/>
      <c r="Q539" s="277"/>
      <c r="R539" s="278"/>
      <c r="S539" s="277"/>
      <c r="T539" s="248"/>
      <c r="U539" s="248"/>
      <c r="V539" s="277"/>
      <c r="W539" s="277"/>
      <c r="X539" s="277"/>
      <c r="Z539" s="276"/>
      <c r="AA539" s="276"/>
      <c r="AB539" s="276"/>
      <c r="AC539" s="276"/>
      <c r="AD539" s="276"/>
      <c r="AE539" s="266">
        <f t="shared" si="8"/>
        <v>0</v>
      </c>
      <c r="AG539" s="269"/>
      <c r="AH539" s="269"/>
      <c r="AI539" s="269"/>
      <c r="AJ539" s="269"/>
      <c r="AK539" s="269"/>
      <c r="AL539" s="269"/>
      <c r="AM539" s="269"/>
    </row>
    <row r="540" spans="9:39" ht="15.6" x14ac:dyDescent="0.3">
      <c r="I540" s="277"/>
      <c r="J540" s="278"/>
      <c r="K540" s="277"/>
      <c r="L540" s="248"/>
      <c r="M540" s="277"/>
      <c r="N540" s="85" t="str">
        <f>IF(ISBLANK(M540),"",IF(M540=Lookup!$B$74,"",Lookup!$C$74))</f>
        <v/>
      </c>
      <c r="O540" s="277"/>
      <c r="Q540" s="277"/>
      <c r="R540" s="278"/>
      <c r="S540" s="277"/>
      <c r="T540" s="248"/>
      <c r="U540" s="248"/>
      <c r="V540" s="277"/>
      <c r="W540" s="277"/>
      <c r="X540" s="277"/>
      <c r="Z540" s="276"/>
      <c r="AA540" s="276"/>
      <c r="AB540" s="276"/>
      <c r="AC540" s="276"/>
      <c r="AD540" s="276"/>
      <c r="AE540" s="266">
        <f t="shared" si="8"/>
        <v>0</v>
      </c>
      <c r="AG540" s="269"/>
      <c r="AH540" s="269"/>
      <c r="AI540" s="269"/>
      <c r="AJ540" s="269"/>
      <c r="AK540" s="269"/>
      <c r="AL540" s="269"/>
      <c r="AM540" s="269"/>
    </row>
    <row r="541" spans="9:39" ht="15.6" x14ac:dyDescent="0.3">
      <c r="I541" s="277"/>
      <c r="J541" s="278"/>
      <c r="K541" s="277"/>
      <c r="L541" s="248"/>
      <c r="M541" s="277"/>
      <c r="N541" s="85" t="str">
        <f>IF(ISBLANK(M541),"",IF(M541=Lookup!$B$74,"",Lookup!$C$74))</f>
        <v/>
      </c>
      <c r="O541" s="277"/>
      <c r="Q541" s="277"/>
      <c r="R541" s="278"/>
      <c r="S541" s="277"/>
      <c r="T541" s="248"/>
      <c r="U541" s="248"/>
      <c r="V541" s="277"/>
      <c r="W541" s="277"/>
      <c r="X541" s="277"/>
      <c r="Z541" s="276"/>
      <c r="AA541" s="276"/>
      <c r="AB541" s="276"/>
      <c r="AC541" s="276"/>
      <c r="AD541" s="276"/>
      <c r="AE541" s="266">
        <f t="shared" si="8"/>
        <v>0</v>
      </c>
      <c r="AG541" s="269"/>
      <c r="AH541" s="269"/>
      <c r="AI541" s="269"/>
      <c r="AJ541" s="269"/>
      <c r="AK541" s="269"/>
      <c r="AL541" s="269"/>
      <c r="AM541" s="269"/>
    </row>
    <row r="542" spans="9:39" ht="15.6" x14ac:dyDescent="0.3">
      <c r="I542" s="277"/>
      <c r="J542" s="278"/>
      <c r="K542" s="277"/>
      <c r="L542" s="248"/>
      <c r="M542" s="277"/>
      <c r="N542" s="85" t="str">
        <f>IF(ISBLANK(M542),"",IF(M542=Lookup!$B$74,"",Lookup!$C$74))</f>
        <v/>
      </c>
      <c r="O542" s="277"/>
      <c r="Q542" s="277"/>
      <c r="R542" s="278"/>
      <c r="S542" s="277"/>
      <c r="T542" s="248"/>
      <c r="U542" s="248"/>
      <c r="V542" s="277"/>
      <c r="W542" s="277"/>
      <c r="X542" s="277"/>
      <c r="Z542" s="276"/>
      <c r="AA542" s="276"/>
      <c r="AB542" s="276"/>
      <c r="AC542" s="276"/>
      <c r="AD542" s="276"/>
      <c r="AE542" s="266">
        <f t="shared" si="8"/>
        <v>0</v>
      </c>
      <c r="AG542" s="269"/>
      <c r="AH542" s="269"/>
      <c r="AI542" s="269"/>
      <c r="AJ542" s="269"/>
      <c r="AK542" s="269"/>
      <c r="AL542" s="269"/>
      <c r="AM542" s="269"/>
    </row>
    <row r="543" spans="9:39" ht="15.6" x14ac:dyDescent="0.3">
      <c r="I543" s="277"/>
      <c r="J543" s="278"/>
      <c r="K543" s="277"/>
      <c r="L543" s="248"/>
      <c r="M543" s="277"/>
      <c r="N543" s="85" t="str">
        <f>IF(ISBLANK(M543),"",IF(M543=Lookup!$B$74,"",Lookup!$C$74))</f>
        <v/>
      </c>
      <c r="O543" s="277"/>
      <c r="Q543" s="277"/>
      <c r="R543" s="278"/>
      <c r="S543" s="277"/>
      <c r="T543" s="248"/>
      <c r="U543" s="248"/>
      <c r="V543" s="277"/>
      <c r="W543" s="277"/>
      <c r="X543" s="277"/>
      <c r="Z543" s="276"/>
      <c r="AA543" s="276"/>
      <c r="AB543" s="276"/>
      <c r="AC543" s="276"/>
      <c r="AD543" s="276"/>
      <c r="AE543" s="266">
        <f t="shared" si="8"/>
        <v>0</v>
      </c>
      <c r="AG543" s="269"/>
      <c r="AH543" s="269"/>
      <c r="AI543" s="269"/>
      <c r="AJ543" s="269"/>
      <c r="AK543" s="269"/>
      <c r="AL543" s="269"/>
      <c r="AM543" s="269"/>
    </row>
    <row r="544" spans="9:39" ht="15.6" x14ac:dyDescent="0.3">
      <c r="I544" s="277"/>
      <c r="J544" s="278"/>
      <c r="K544" s="277"/>
      <c r="L544" s="248"/>
      <c r="M544" s="277"/>
      <c r="N544" s="85" t="str">
        <f>IF(ISBLANK(M544),"",IF(M544=Lookup!$B$74,"",Lookup!$C$74))</f>
        <v/>
      </c>
      <c r="O544" s="277"/>
      <c r="Q544" s="277"/>
      <c r="R544" s="278"/>
      <c r="S544" s="277"/>
      <c r="T544" s="248"/>
      <c r="U544" s="248"/>
      <c r="V544" s="277"/>
      <c r="W544" s="277"/>
      <c r="X544" s="277"/>
      <c r="Z544" s="276"/>
      <c r="AA544" s="276"/>
      <c r="AB544" s="276"/>
      <c r="AC544" s="276"/>
      <c r="AD544" s="276"/>
      <c r="AE544" s="266">
        <f t="shared" si="8"/>
        <v>0</v>
      </c>
      <c r="AG544" s="269"/>
      <c r="AH544" s="269"/>
      <c r="AI544" s="269"/>
      <c r="AJ544" s="269"/>
      <c r="AK544" s="269"/>
      <c r="AL544" s="269"/>
      <c r="AM544" s="269"/>
    </row>
    <row r="545" spans="9:39" ht="15.6" x14ac:dyDescent="0.3">
      <c r="I545" s="277"/>
      <c r="J545" s="278"/>
      <c r="K545" s="277"/>
      <c r="L545" s="248"/>
      <c r="M545" s="277"/>
      <c r="N545" s="85" t="str">
        <f>IF(ISBLANK(M545),"",IF(M545=Lookup!$B$74,"",Lookup!$C$74))</f>
        <v/>
      </c>
      <c r="O545" s="277"/>
      <c r="Q545" s="277"/>
      <c r="R545" s="278"/>
      <c r="S545" s="277"/>
      <c r="T545" s="248"/>
      <c r="U545" s="248"/>
      <c r="V545" s="277"/>
      <c r="W545" s="277"/>
      <c r="X545" s="277"/>
      <c r="Z545" s="276"/>
      <c r="AA545" s="276"/>
      <c r="AB545" s="276"/>
      <c r="AC545" s="276"/>
      <c r="AD545" s="276"/>
      <c r="AE545" s="266">
        <f t="shared" si="8"/>
        <v>0</v>
      </c>
      <c r="AG545" s="269"/>
      <c r="AH545" s="269"/>
      <c r="AI545" s="269"/>
      <c r="AJ545" s="269"/>
      <c r="AK545" s="269"/>
      <c r="AL545" s="269"/>
      <c r="AM545" s="269"/>
    </row>
    <row r="546" spans="9:39" ht="15.6" x14ac:dyDescent="0.3">
      <c r="I546" s="277"/>
      <c r="J546" s="278"/>
      <c r="K546" s="277"/>
      <c r="L546" s="248"/>
      <c r="M546" s="277"/>
      <c r="N546" s="85" t="str">
        <f>IF(ISBLANK(M546),"",IF(M546=Lookup!$B$74,"",Lookup!$C$74))</f>
        <v/>
      </c>
      <c r="O546" s="277"/>
      <c r="Q546" s="277"/>
      <c r="R546" s="278"/>
      <c r="S546" s="277"/>
      <c r="T546" s="248"/>
      <c r="U546" s="248"/>
      <c r="V546" s="277"/>
      <c r="W546" s="277"/>
      <c r="X546" s="277"/>
      <c r="Z546" s="276"/>
      <c r="AA546" s="276"/>
      <c r="AB546" s="276"/>
      <c r="AC546" s="276"/>
      <c r="AD546" s="276"/>
      <c r="AE546" s="266">
        <f t="shared" si="8"/>
        <v>0</v>
      </c>
      <c r="AG546" s="269"/>
      <c r="AH546" s="269"/>
      <c r="AI546" s="269"/>
      <c r="AJ546" s="269"/>
      <c r="AK546" s="269"/>
      <c r="AL546" s="269"/>
      <c r="AM546" s="269"/>
    </row>
    <row r="547" spans="9:39" ht="15.6" x14ac:dyDescent="0.3">
      <c r="I547" s="277"/>
      <c r="J547" s="278"/>
      <c r="K547" s="277"/>
      <c r="L547" s="248"/>
      <c r="M547" s="277"/>
      <c r="N547" s="85" t="str">
        <f>IF(ISBLANK(M547),"",IF(M547=Lookup!$B$74,"",Lookup!$C$74))</f>
        <v/>
      </c>
      <c r="O547" s="277"/>
      <c r="Q547" s="277"/>
      <c r="R547" s="278"/>
      <c r="S547" s="277"/>
      <c r="T547" s="248"/>
      <c r="U547" s="248"/>
      <c r="V547" s="277"/>
      <c r="W547" s="277"/>
      <c r="X547" s="277"/>
      <c r="Z547" s="276"/>
      <c r="AA547" s="276"/>
      <c r="AB547" s="276"/>
      <c r="AC547" s="276"/>
      <c r="AD547" s="276"/>
      <c r="AE547" s="266">
        <f t="shared" si="8"/>
        <v>0</v>
      </c>
      <c r="AG547" s="269"/>
      <c r="AH547" s="269"/>
      <c r="AI547" s="269"/>
      <c r="AJ547" s="269"/>
      <c r="AK547" s="269"/>
      <c r="AL547" s="269"/>
      <c r="AM547" s="269"/>
    </row>
    <row r="548" spans="9:39" ht="15.6" x14ac:dyDescent="0.3">
      <c r="I548" s="277"/>
      <c r="J548" s="278"/>
      <c r="K548" s="277"/>
      <c r="L548" s="248"/>
      <c r="M548" s="277"/>
      <c r="N548" s="85" t="str">
        <f>IF(ISBLANK(M548),"",IF(M548=Lookup!$B$74,"",Lookup!$C$74))</f>
        <v/>
      </c>
      <c r="O548" s="277"/>
      <c r="Q548" s="277"/>
      <c r="R548" s="278"/>
      <c r="S548" s="277"/>
      <c r="T548" s="248"/>
      <c r="U548" s="248"/>
      <c r="V548" s="277"/>
      <c r="W548" s="277"/>
      <c r="X548" s="277"/>
      <c r="Z548" s="276"/>
      <c r="AA548" s="276"/>
      <c r="AB548" s="276"/>
      <c r="AC548" s="276"/>
      <c r="AD548" s="276"/>
      <c r="AE548" s="266">
        <f t="shared" si="8"/>
        <v>0</v>
      </c>
      <c r="AG548" s="269"/>
      <c r="AH548" s="269"/>
      <c r="AI548" s="269"/>
      <c r="AJ548" s="269"/>
      <c r="AK548" s="269"/>
      <c r="AL548" s="269"/>
      <c r="AM548" s="269"/>
    </row>
    <row r="549" spans="9:39" ht="15.6" x14ac:dyDescent="0.3">
      <c r="I549" s="277"/>
      <c r="J549" s="278"/>
      <c r="K549" s="277"/>
      <c r="L549" s="248"/>
      <c r="M549" s="277"/>
      <c r="N549" s="85" t="str">
        <f>IF(ISBLANK(M549),"",IF(M549=Lookup!$B$74,"",Lookup!$C$74))</f>
        <v/>
      </c>
      <c r="O549" s="277"/>
      <c r="Q549" s="277"/>
      <c r="R549" s="278"/>
      <c r="S549" s="277"/>
      <c r="T549" s="248"/>
      <c r="U549" s="248"/>
      <c r="V549" s="277"/>
      <c r="W549" s="277"/>
      <c r="X549" s="277"/>
      <c r="Z549" s="276"/>
      <c r="AA549" s="276"/>
      <c r="AB549" s="276"/>
      <c r="AC549" s="276"/>
      <c r="AD549" s="276"/>
      <c r="AE549" s="266">
        <f t="shared" si="8"/>
        <v>0</v>
      </c>
      <c r="AG549" s="269"/>
      <c r="AH549" s="269"/>
      <c r="AI549" s="269"/>
      <c r="AJ549" s="269"/>
      <c r="AK549" s="269"/>
      <c r="AL549" s="269"/>
      <c r="AM549" s="269"/>
    </row>
    <row r="550" spans="9:39" ht="15.6" x14ac:dyDescent="0.3">
      <c r="I550" s="277"/>
      <c r="J550" s="278"/>
      <c r="K550" s="277"/>
      <c r="L550" s="248"/>
      <c r="M550" s="277"/>
      <c r="N550" s="85" t="str">
        <f>IF(ISBLANK(M550),"",IF(M550=Lookup!$B$74,"",Lookup!$C$74))</f>
        <v/>
      </c>
      <c r="O550" s="277"/>
      <c r="Q550" s="277"/>
      <c r="R550" s="278"/>
      <c r="S550" s="277"/>
      <c r="T550" s="248"/>
      <c r="U550" s="248"/>
      <c r="V550" s="277"/>
      <c r="W550" s="277"/>
      <c r="X550" s="277"/>
      <c r="Z550" s="276"/>
      <c r="AA550" s="276"/>
      <c r="AB550" s="276"/>
      <c r="AC550" s="276"/>
      <c r="AD550" s="276"/>
      <c r="AE550" s="266">
        <f t="shared" si="8"/>
        <v>0</v>
      </c>
      <c r="AG550" s="269"/>
      <c r="AH550" s="269"/>
      <c r="AI550" s="269"/>
      <c r="AJ550" s="269"/>
      <c r="AK550" s="269"/>
      <c r="AL550" s="269"/>
      <c r="AM550" s="269"/>
    </row>
    <row r="551" spans="9:39" ht="15.6" x14ac:dyDescent="0.3">
      <c r="I551" s="277"/>
      <c r="J551" s="278"/>
      <c r="K551" s="277"/>
      <c r="L551" s="248"/>
      <c r="M551" s="277"/>
      <c r="N551" s="85" t="str">
        <f>IF(ISBLANK(M551),"",IF(M551=Lookup!$B$74,"",Lookup!$C$74))</f>
        <v/>
      </c>
      <c r="O551" s="277"/>
      <c r="Q551" s="277"/>
      <c r="R551" s="278"/>
      <c r="S551" s="277"/>
      <c r="T551" s="248"/>
      <c r="U551" s="248"/>
      <c r="V551" s="277"/>
      <c r="W551" s="277"/>
      <c r="X551" s="277"/>
      <c r="Z551" s="276"/>
      <c r="AA551" s="276"/>
      <c r="AB551" s="276"/>
      <c r="AC551" s="276"/>
      <c r="AD551" s="276"/>
      <c r="AE551" s="266">
        <f t="shared" si="8"/>
        <v>0</v>
      </c>
      <c r="AG551" s="269"/>
      <c r="AH551" s="269"/>
      <c r="AI551" s="269"/>
      <c r="AJ551" s="269"/>
      <c r="AK551" s="269"/>
      <c r="AL551" s="269"/>
      <c r="AM551" s="269"/>
    </row>
    <row r="552" spans="9:39" ht="15.6" x14ac:dyDescent="0.3">
      <c r="I552" s="277"/>
      <c r="J552" s="278"/>
      <c r="K552" s="277"/>
      <c r="L552" s="248"/>
      <c r="M552" s="277"/>
      <c r="N552" s="85" t="str">
        <f>IF(ISBLANK(M552),"",IF(M552=Lookup!$B$74,"",Lookup!$C$74))</f>
        <v/>
      </c>
      <c r="O552" s="277"/>
      <c r="Q552" s="277"/>
      <c r="R552" s="278"/>
      <c r="S552" s="277"/>
      <c r="T552" s="248"/>
      <c r="U552" s="248"/>
      <c r="V552" s="277"/>
      <c r="W552" s="277"/>
      <c r="X552" s="277"/>
      <c r="Z552" s="276"/>
      <c r="AA552" s="276"/>
      <c r="AB552" s="276"/>
      <c r="AC552" s="276"/>
      <c r="AD552" s="276"/>
      <c r="AE552" s="266">
        <f t="shared" si="8"/>
        <v>0</v>
      </c>
      <c r="AG552" s="269"/>
      <c r="AH552" s="269"/>
      <c r="AI552" s="269"/>
      <c r="AJ552" s="269"/>
      <c r="AK552" s="269"/>
      <c r="AL552" s="269"/>
      <c r="AM552" s="269"/>
    </row>
    <row r="553" spans="9:39" ht="15.6" x14ac:dyDescent="0.3">
      <c r="I553" s="277"/>
      <c r="J553" s="278"/>
      <c r="K553" s="277"/>
      <c r="L553" s="248"/>
      <c r="M553" s="277"/>
      <c r="N553" s="85" t="str">
        <f>IF(ISBLANK(M553),"",IF(M553=Lookup!$B$74,"",Lookup!$C$74))</f>
        <v/>
      </c>
      <c r="O553" s="277"/>
      <c r="Q553" s="277"/>
      <c r="R553" s="278"/>
      <c r="S553" s="277"/>
      <c r="T553" s="248"/>
      <c r="U553" s="248"/>
      <c r="V553" s="277"/>
      <c r="W553" s="277"/>
      <c r="X553" s="277"/>
      <c r="Z553" s="276"/>
      <c r="AA553" s="276"/>
      <c r="AB553" s="276"/>
      <c r="AC553" s="276"/>
      <c r="AD553" s="276"/>
      <c r="AE553" s="266">
        <f t="shared" si="8"/>
        <v>0</v>
      </c>
      <c r="AG553" s="269"/>
      <c r="AH553" s="269"/>
      <c r="AI553" s="269"/>
      <c r="AJ553" s="269"/>
      <c r="AK553" s="269"/>
      <c r="AL553" s="269"/>
      <c r="AM553" s="269"/>
    </row>
    <row r="554" spans="9:39" ht="15.6" x14ac:dyDescent="0.3">
      <c r="I554" s="277"/>
      <c r="J554" s="278"/>
      <c r="K554" s="277"/>
      <c r="L554" s="248"/>
      <c r="M554" s="277"/>
      <c r="N554" s="85" t="str">
        <f>IF(ISBLANK(M554),"",IF(M554=Lookup!$B$74,"",Lookup!$C$74))</f>
        <v/>
      </c>
      <c r="O554" s="277"/>
      <c r="Q554" s="277"/>
      <c r="R554" s="278"/>
      <c r="S554" s="277"/>
      <c r="T554" s="248"/>
      <c r="U554" s="248"/>
      <c r="V554" s="277"/>
      <c r="W554" s="277"/>
      <c r="X554" s="277"/>
      <c r="Z554" s="276"/>
      <c r="AA554" s="276"/>
      <c r="AB554" s="276"/>
      <c r="AC554" s="276"/>
      <c r="AD554" s="276"/>
      <c r="AE554" s="266">
        <f t="shared" si="8"/>
        <v>0</v>
      </c>
      <c r="AG554" s="269"/>
      <c r="AH554" s="269"/>
      <c r="AI554" s="269"/>
      <c r="AJ554" s="269"/>
      <c r="AK554" s="269"/>
      <c r="AL554" s="269"/>
      <c r="AM554" s="269"/>
    </row>
    <row r="555" spans="9:39" ht="15.6" x14ac:dyDescent="0.3">
      <c r="I555" s="277"/>
      <c r="J555" s="278"/>
      <c r="K555" s="277"/>
      <c r="L555" s="248"/>
      <c r="M555" s="277"/>
      <c r="N555" s="85" t="str">
        <f>IF(ISBLANK(M555),"",IF(M555=Lookup!$B$74,"",Lookup!$C$74))</f>
        <v/>
      </c>
      <c r="O555" s="277"/>
      <c r="Q555" s="277"/>
      <c r="R555" s="278"/>
      <c r="S555" s="277"/>
      <c r="T555" s="248"/>
      <c r="U555" s="248"/>
      <c r="V555" s="277"/>
      <c r="W555" s="277"/>
      <c r="X555" s="277"/>
      <c r="Z555" s="276"/>
      <c r="AA555" s="276"/>
      <c r="AB555" s="276"/>
      <c r="AC555" s="276"/>
      <c r="AD555" s="276"/>
      <c r="AE555" s="266">
        <f t="shared" si="8"/>
        <v>0</v>
      </c>
      <c r="AG555" s="269"/>
      <c r="AH555" s="269"/>
      <c r="AI555" s="269"/>
      <c r="AJ555" s="269"/>
      <c r="AK555" s="269"/>
      <c r="AL555" s="269"/>
      <c r="AM555" s="269"/>
    </row>
    <row r="556" spans="9:39" ht="15.6" x14ac:dyDescent="0.3">
      <c r="I556" s="277"/>
      <c r="J556" s="278"/>
      <c r="K556" s="277"/>
      <c r="L556" s="248"/>
      <c r="M556" s="277"/>
      <c r="N556" s="85" t="str">
        <f>IF(ISBLANK(M556),"",IF(M556=Lookup!$B$74,"",Lookup!$C$74))</f>
        <v/>
      </c>
      <c r="O556" s="277"/>
      <c r="Q556" s="277"/>
      <c r="R556" s="278"/>
      <c r="S556" s="277"/>
      <c r="T556" s="248"/>
      <c r="U556" s="248"/>
      <c r="V556" s="277"/>
      <c r="W556" s="277"/>
      <c r="X556" s="277"/>
      <c r="Z556" s="276"/>
      <c r="AA556" s="276"/>
      <c r="AB556" s="276"/>
      <c r="AC556" s="276"/>
      <c r="AD556" s="276"/>
      <c r="AE556" s="266">
        <f t="shared" si="8"/>
        <v>0</v>
      </c>
      <c r="AG556" s="269"/>
      <c r="AH556" s="269"/>
      <c r="AI556" s="269"/>
      <c r="AJ556" s="269"/>
      <c r="AK556" s="269"/>
      <c r="AL556" s="269"/>
      <c r="AM556" s="269"/>
    </row>
    <row r="557" spans="9:39" ht="15.6" x14ac:dyDescent="0.3">
      <c r="I557" s="277"/>
      <c r="J557" s="278"/>
      <c r="K557" s="277"/>
      <c r="L557" s="248"/>
      <c r="M557" s="277"/>
      <c r="N557" s="85" t="str">
        <f>IF(ISBLANK(M557),"",IF(M557=Lookup!$B$74,"",Lookup!$C$74))</f>
        <v/>
      </c>
      <c r="O557" s="277"/>
      <c r="Q557" s="277"/>
      <c r="R557" s="278"/>
      <c r="S557" s="277"/>
      <c r="T557" s="248"/>
      <c r="U557" s="248"/>
      <c r="V557" s="277"/>
      <c r="W557" s="277"/>
      <c r="X557" s="277"/>
      <c r="Z557" s="276"/>
      <c r="AA557" s="276"/>
      <c r="AB557" s="276"/>
      <c r="AC557" s="276"/>
      <c r="AD557" s="276"/>
      <c r="AE557" s="266">
        <f t="shared" si="8"/>
        <v>0</v>
      </c>
      <c r="AG557" s="269"/>
      <c r="AH557" s="269"/>
      <c r="AI557" s="269"/>
      <c r="AJ557" s="269"/>
      <c r="AK557" s="269"/>
      <c r="AL557" s="269"/>
      <c r="AM557" s="269"/>
    </row>
    <row r="558" spans="9:39" ht="15.6" x14ac:dyDescent="0.3">
      <c r="I558" s="277"/>
      <c r="J558" s="278"/>
      <c r="K558" s="277"/>
      <c r="L558" s="248"/>
      <c r="M558" s="277"/>
      <c r="N558" s="85" t="str">
        <f>IF(ISBLANK(M558),"",IF(M558=Lookup!$B$74,"",Lookup!$C$74))</f>
        <v/>
      </c>
      <c r="O558" s="277"/>
      <c r="Q558" s="277"/>
      <c r="R558" s="278"/>
      <c r="S558" s="277"/>
      <c r="T558" s="248"/>
      <c r="U558" s="248"/>
      <c r="V558" s="277"/>
      <c r="W558" s="277"/>
      <c r="X558" s="277"/>
      <c r="Z558" s="276"/>
      <c r="AA558" s="276"/>
      <c r="AB558" s="276"/>
      <c r="AC558" s="276"/>
      <c r="AD558" s="276"/>
      <c r="AE558" s="266">
        <f t="shared" si="8"/>
        <v>0</v>
      </c>
      <c r="AG558" s="269"/>
      <c r="AH558" s="269"/>
      <c r="AI558" s="269"/>
      <c r="AJ558" s="269"/>
      <c r="AK558" s="269"/>
      <c r="AL558" s="269"/>
      <c r="AM558" s="269"/>
    </row>
    <row r="559" spans="9:39" ht="15.6" x14ac:dyDescent="0.3">
      <c r="I559" s="277"/>
      <c r="J559" s="278"/>
      <c r="K559" s="277"/>
      <c r="L559" s="248"/>
      <c r="M559" s="277"/>
      <c r="N559" s="85" t="str">
        <f>IF(ISBLANK(M559),"",IF(M559=Lookup!$B$74,"",Lookup!$C$74))</f>
        <v/>
      </c>
      <c r="O559" s="277"/>
      <c r="Q559" s="277"/>
      <c r="R559" s="278"/>
      <c r="S559" s="277"/>
      <c r="T559" s="248"/>
      <c r="U559" s="248"/>
      <c r="V559" s="277"/>
      <c r="W559" s="277"/>
      <c r="X559" s="277"/>
      <c r="Z559" s="276"/>
      <c r="AA559" s="276"/>
      <c r="AB559" s="276"/>
      <c r="AC559" s="276"/>
      <c r="AD559" s="276"/>
      <c r="AE559" s="266">
        <f t="shared" si="8"/>
        <v>0</v>
      </c>
      <c r="AG559" s="269"/>
      <c r="AH559" s="269"/>
      <c r="AI559" s="269"/>
      <c r="AJ559" s="269"/>
      <c r="AK559" s="269"/>
      <c r="AL559" s="269"/>
      <c r="AM559" s="269"/>
    </row>
    <row r="560" spans="9:39" ht="15.6" x14ac:dyDescent="0.3">
      <c r="I560" s="277"/>
      <c r="J560" s="278"/>
      <c r="K560" s="277"/>
      <c r="L560" s="248"/>
      <c r="M560" s="277"/>
      <c r="N560" s="85" t="str">
        <f>IF(ISBLANK(M560),"",IF(M560=Lookup!$B$74,"",Lookup!$C$74))</f>
        <v/>
      </c>
      <c r="O560" s="277"/>
      <c r="Q560" s="277"/>
      <c r="R560" s="278"/>
      <c r="S560" s="277"/>
      <c r="T560" s="248"/>
      <c r="U560" s="248"/>
      <c r="V560" s="277"/>
      <c r="W560" s="277"/>
      <c r="X560" s="277"/>
      <c r="Z560" s="276"/>
      <c r="AA560" s="276"/>
      <c r="AB560" s="276"/>
      <c r="AC560" s="276"/>
      <c r="AD560" s="276"/>
      <c r="AE560" s="266">
        <f t="shared" si="8"/>
        <v>0</v>
      </c>
      <c r="AG560" s="269"/>
      <c r="AH560" s="269"/>
      <c r="AI560" s="269"/>
      <c r="AJ560" s="269"/>
      <c r="AK560" s="269"/>
      <c r="AL560" s="269"/>
      <c r="AM560" s="269"/>
    </row>
    <row r="561" spans="9:39" ht="15.6" x14ac:dyDescent="0.3">
      <c r="I561" s="277"/>
      <c r="J561" s="278"/>
      <c r="K561" s="277"/>
      <c r="L561" s="248"/>
      <c r="M561" s="277"/>
      <c r="N561" s="85" t="str">
        <f>IF(ISBLANK(M561),"",IF(M561=Lookup!$B$74,"",Lookup!$C$74))</f>
        <v/>
      </c>
      <c r="O561" s="277"/>
      <c r="Q561" s="277"/>
      <c r="R561" s="278"/>
      <c r="S561" s="277"/>
      <c r="T561" s="248"/>
      <c r="U561" s="248"/>
      <c r="V561" s="277"/>
      <c r="W561" s="277"/>
      <c r="X561" s="277"/>
      <c r="Z561" s="276"/>
      <c r="AA561" s="276"/>
      <c r="AB561" s="276"/>
      <c r="AC561" s="276"/>
      <c r="AD561" s="276"/>
      <c r="AE561" s="266">
        <f t="shared" si="8"/>
        <v>0</v>
      </c>
      <c r="AG561" s="269"/>
      <c r="AH561" s="269"/>
      <c r="AI561" s="269"/>
      <c r="AJ561" s="269"/>
      <c r="AK561" s="269"/>
      <c r="AL561" s="269"/>
      <c r="AM561" s="269"/>
    </row>
    <row r="562" spans="9:39" ht="15.6" x14ac:dyDescent="0.3">
      <c r="I562" s="277"/>
      <c r="J562" s="278"/>
      <c r="K562" s="277"/>
      <c r="L562" s="248"/>
      <c r="M562" s="277"/>
      <c r="N562" s="85" t="str">
        <f>IF(ISBLANK(M562),"",IF(M562=Lookup!$B$74,"",Lookup!$C$74))</f>
        <v/>
      </c>
      <c r="O562" s="277"/>
      <c r="Q562" s="277"/>
      <c r="R562" s="278"/>
      <c r="S562" s="277"/>
      <c r="T562" s="248"/>
      <c r="U562" s="248"/>
      <c r="V562" s="277"/>
      <c r="W562" s="277"/>
      <c r="X562" s="277"/>
      <c r="Z562" s="276"/>
      <c r="AA562" s="276"/>
      <c r="AB562" s="276"/>
      <c r="AC562" s="276"/>
      <c r="AD562" s="276"/>
      <c r="AE562" s="266">
        <f t="shared" si="8"/>
        <v>0</v>
      </c>
      <c r="AG562" s="269"/>
      <c r="AH562" s="269"/>
      <c r="AI562" s="269"/>
      <c r="AJ562" s="269"/>
      <c r="AK562" s="269"/>
      <c r="AL562" s="269"/>
      <c r="AM562" s="269"/>
    </row>
    <row r="563" spans="9:39" ht="15.6" x14ac:dyDescent="0.3">
      <c r="I563" s="277"/>
      <c r="J563" s="278"/>
      <c r="K563" s="277"/>
      <c r="L563" s="248"/>
      <c r="M563" s="277"/>
      <c r="N563" s="85" t="str">
        <f>IF(ISBLANK(M563),"",IF(M563=Lookup!$B$74,"",Lookup!$C$74))</f>
        <v/>
      </c>
      <c r="O563" s="277"/>
      <c r="Q563" s="277"/>
      <c r="R563" s="278"/>
      <c r="S563" s="277"/>
      <c r="T563" s="248"/>
      <c r="U563" s="248"/>
      <c r="V563" s="277"/>
      <c r="W563" s="277"/>
      <c r="X563" s="277"/>
      <c r="Z563" s="276"/>
      <c r="AA563" s="276"/>
      <c r="AB563" s="276"/>
      <c r="AC563" s="276"/>
      <c r="AD563" s="276"/>
      <c r="AE563" s="266">
        <f t="shared" si="8"/>
        <v>0</v>
      </c>
      <c r="AG563" s="269"/>
      <c r="AH563" s="269"/>
      <c r="AI563" s="269"/>
      <c r="AJ563" s="269"/>
      <c r="AK563" s="269"/>
      <c r="AL563" s="269"/>
      <c r="AM563" s="269"/>
    </row>
    <row r="564" spans="9:39" ht="15.6" x14ac:dyDescent="0.3">
      <c r="I564" s="277"/>
      <c r="J564" s="278"/>
      <c r="K564" s="277"/>
      <c r="L564" s="248"/>
      <c r="M564" s="277"/>
      <c r="N564" s="85" t="str">
        <f>IF(ISBLANK(M564),"",IF(M564=Lookup!$B$74,"",Lookup!$C$74))</f>
        <v/>
      </c>
      <c r="O564" s="277"/>
      <c r="Q564" s="277"/>
      <c r="R564" s="278"/>
      <c r="S564" s="277"/>
      <c r="T564" s="248"/>
      <c r="U564" s="248"/>
      <c r="V564" s="277"/>
      <c r="W564" s="277"/>
      <c r="X564" s="277"/>
      <c r="Z564" s="276"/>
      <c r="AA564" s="276"/>
      <c r="AB564" s="276"/>
      <c r="AC564" s="276"/>
      <c r="AD564" s="276"/>
      <c r="AE564" s="266">
        <f t="shared" si="8"/>
        <v>0</v>
      </c>
      <c r="AG564" s="269"/>
      <c r="AH564" s="269"/>
      <c r="AI564" s="269"/>
      <c r="AJ564" s="269"/>
      <c r="AK564" s="269"/>
      <c r="AL564" s="269"/>
      <c r="AM564" s="269"/>
    </row>
    <row r="565" spans="9:39" ht="15.6" x14ac:dyDescent="0.3">
      <c r="I565" s="277"/>
      <c r="J565" s="278"/>
      <c r="K565" s="277"/>
      <c r="L565" s="248"/>
      <c r="M565" s="277"/>
      <c r="N565" s="85" t="str">
        <f>IF(ISBLANK(M565),"",IF(M565=Lookup!$B$74,"",Lookup!$C$74))</f>
        <v/>
      </c>
      <c r="O565" s="277"/>
      <c r="Q565" s="277"/>
      <c r="R565" s="278"/>
      <c r="S565" s="277"/>
      <c r="T565" s="248"/>
      <c r="U565" s="248"/>
      <c r="V565" s="277"/>
      <c r="W565" s="277"/>
      <c r="X565" s="277"/>
      <c r="Z565" s="276"/>
      <c r="AA565" s="276"/>
      <c r="AB565" s="276"/>
      <c r="AC565" s="276"/>
      <c r="AD565" s="276"/>
      <c r="AE565" s="266">
        <f t="shared" si="8"/>
        <v>0</v>
      </c>
      <c r="AG565" s="269"/>
      <c r="AH565" s="269"/>
      <c r="AI565" s="269"/>
      <c r="AJ565" s="269"/>
      <c r="AK565" s="269"/>
      <c r="AL565" s="269"/>
      <c r="AM565" s="269"/>
    </row>
    <row r="566" spans="9:39" ht="15.6" x14ac:dyDescent="0.3">
      <c r="I566" s="277"/>
      <c r="J566" s="278"/>
      <c r="K566" s="277"/>
      <c r="L566" s="248"/>
      <c r="M566" s="277"/>
      <c r="N566" s="85" t="str">
        <f>IF(ISBLANK(M566),"",IF(M566=Lookup!$B$74,"",Lookup!$C$74))</f>
        <v/>
      </c>
      <c r="O566" s="277"/>
      <c r="Q566" s="277"/>
      <c r="R566" s="278"/>
      <c r="S566" s="277"/>
      <c r="T566" s="248"/>
      <c r="U566" s="248"/>
      <c r="V566" s="277"/>
      <c r="W566" s="277"/>
      <c r="X566" s="277"/>
      <c r="Z566" s="276"/>
      <c r="AA566" s="276"/>
      <c r="AB566" s="276"/>
      <c r="AC566" s="276"/>
      <c r="AD566" s="276"/>
      <c r="AE566" s="266">
        <f t="shared" si="8"/>
        <v>0</v>
      </c>
      <c r="AG566" s="269"/>
      <c r="AH566" s="269"/>
      <c r="AI566" s="269"/>
      <c r="AJ566" s="269"/>
      <c r="AK566" s="269"/>
      <c r="AL566" s="269"/>
      <c r="AM566" s="269"/>
    </row>
    <row r="567" spans="9:39" ht="15.6" x14ac:dyDescent="0.3">
      <c r="I567" s="277"/>
      <c r="J567" s="278"/>
      <c r="K567" s="277"/>
      <c r="L567" s="248"/>
      <c r="M567" s="277"/>
      <c r="N567" s="85" t="str">
        <f>IF(ISBLANK(M567),"",IF(M567=Lookup!$B$74,"",Lookup!$C$74))</f>
        <v/>
      </c>
      <c r="O567" s="277"/>
      <c r="Q567" s="277"/>
      <c r="R567" s="278"/>
      <c r="S567" s="277"/>
      <c r="T567" s="248"/>
      <c r="U567" s="248"/>
      <c r="V567" s="277"/>
      <c r="W567" s="277"/>
      <c r="X567" s="277"/>
      <c r="Z567" s="276"/>
      <c r="AA567" s="276"/>
      <c r="AB567" s="276"/>
      <c r="AC567" s="276"/>
      <c r="AD567" s="276"/>
      <c r="AE567" s="266">
        <f t="shared" si="8"/>
        <v>0</v>
      </c>
      <c r="AG567" s="269"/>
      <c r="AH567" s="269"/>
      <c r="AI567" s="269"/>
      <c r="AJ567" s="269"/>
      <c r="AK567" s="269"/>
      <c r="AL567" s="269"/>
      <c r="AM567" s="269"/>
    </row>
    <row r="568" spans="9:39" ht="15.6" x14ac:dyDescent="0.3">
      <c r="I568" s="277"/>
      <c r="J568" s="278"/>
      <c r="K568" s="277"/>
      <c r="L568" s="248"/>
      <c r="M568" s="277"/>
      <c r="N568" s="85" t="str">
        <f>IF(ISBLANK(M568),"",IF(M568=Lookup!$B$74,"",Lookup!$C$74))</f>
        <v/>
      </c>
      <c r="O568" s="277"/>
      <c r="Q568" s="277"/>
      <c r="R568" s="278"/>
      <c r="S568" s="277"/>
      <c r="T568" s="248"/>
      <c r="U568" s="248"/>
      <c r="V568" s="277"/>
      <c r="W568" s="277"/>
      <c r="X568" s="277"/>
      <c r="Z568" s="276"/>
      <c r="AA568" s="276"/>
      <c r="AB568" s="276"/>
      <c r="AC568" s="276"/>
      <c r="AD568" s="276"/>
      <c r="AE568" s="266">
        <f t="shared" si="8"/>
        <v>0</v>
      </c>
      <c r="AG568" s="269"/>
      <c r="AH568" s="269"/>
      <c r="AI568" s="269"/>
      <c r="AJ568" s="269"/>
      <c r="AK568" s="269"/>
      <c r="AL568" s="269"/>
      <c r="AM568" s="269"/>
    </row>
    <row r="569" spans="9:39" ht="15.6" x14ac:dyDescent="0.3">
      <c r="I569" s="277"/>
      <c r="J569" s="278"/>
      <c r="K569" s="277"/>
      <c r="L569" s="248"/>
      <c r="M569" s="277"/>
      <c r="N569" s="85" t="str">
        <f>IF(ISBLANK(M569),"",IF(M569=Lookup!$B$74,"",Lookup!$C$74))</f>
        <v/>
      </c>
      <c r="O569" s="277"/>
      <c r="Q569" s="277"/>
      <c r="R569" s="278"/>
      <c r="S569" s="277"/>
      <c r="T569" s="248"/>
      <c r="U569" s="248"/>
      <c r="V569" s="277"/>
      <c r="W569" s="277"/>
      <c r="X569" s="277"/>
      <c r="Z569" s="276"/>
      <c r="AA569" s="276"/>
      <c r="AB569" s="276"/>
      <c r="AC569" s="276"/>
      <c r="AD569" s="276"/>
      <c r="AE569" s="266">
        <f t="shared" si="8"/>
        <v>0</v>
      </c>
      <c r="AG569" s="269"/>
      <c r="AH569" s="269"/>
      <c r="AI569" s="269"/>
      <c r="AJ569" s="269"/>
      <c r="AK569" s="269"/>
      <c r="AL569" s="269"/>
      <c r="AM569" s="269"/>
    </row>
    <row r="570" spans="9:39" ht="15.6" x14ac:dyDescent="0.3">
      <c r="I570" s="277"/>
      <c r="J570" s="278"/>
      <c r="K570" s="277"/>
      <c r="L570" s="248"/>
      <c r="M570" s="277"/>
      <c r="N570" s="85" t="str">
        <f>IF(ISBLANK(M570),"",IF(M570=Lookup!$B$74,"",Lookup!$C$74))</f>
        <v/>
      </c>
      <c r="O570" s="277"/>
      <c r="Q570" s="277"/>
      <c r="R570" s="278"/>
      <c r="S570" s="277"/>
      <c r="T570" s="248"/>
      <c r="U570" s="248"/>
      <c r="V570" s="277"/>
      <c r="W570" s="277"/>
      <c r="X570" s="277"/>
      <c r="Z570" s="276"/>
      <c r="AA570" s="276"/>
      <c r="AB570" s="276"/>
      <c r="AC570" s="276"/>
      <c r="AD570" s="276"/>
      <c r="AE570" s="266">
        <f t="shared" si="8"/>
        <v>0</v>
      </c>
      <c r="AG570" s="269"/>
      <c r="AH570" s="269"/>
      <c r="AI570" s="269"/>
      <c r="AJ570" s="269"/>
      <c r="AK570" s="269"/>
      <c r="AL570" s="269"/>
      <c r="AM570" s="269"/>
    </row>
    <row r="571" spans="9:39" ht="15.6" x14ac:dyDescent="0.3">
      <c r="I571" s="277"/>
      <c r="J571" s="278"/>
      <c r="K571" s="277"/>
      <c r="L571" s="248"/>
      <c r="M571" s="277"/>
      <c r="N571" s="85" t="str">
        <f>IF(ISBLANK(M571),"",IF(M571=Lookup!$B$74,"",Lookup!$C$74))</f>
        <v/>
      </c>
      <c r="O571" s="277"/>
      <c r="Q571" s="277"/>
      <c r="R571" s="278"/>
      <c r="S571" s="277"/>
      <c r="T571" s="248"/>
      <c r="U571" s="248"/>
      <c r="V571" s="277"/>
      <c r="W571" s="277"/>
      <c r="X571" s="277"/>
      <c r="Z571" s="276"/>
      <c r="AA571" s="276"/>
      <c r="AB571" s="276"/>
      <c r="AC571" s="276"/>
      <c r="AD571" s="276"/>
      <c r="AE571" s="266">
        <f t="shared" si="8"/>
        <v>0</v>
      </c>
      <c r="AG571" s="269"/>
      <c r="AH571" s="269"/>
      <c r="AI571" s="269"/>
      <c r="AJ571" s="269"/>
      <c r="AK571" s="269"/>
      <c r="AL571" s="269"/>
      <c r="AM571" s="269"/>
    </row>
    <row r="572" spans="9:39" ht="15.6" x14ac:dyDescent="0.3">
      <c r="I572" s="277"/>
      <c r="J572" s="278"/>
      <c r="K572" s="277"/>
      <c r="L572" s="248"/>
      <c r="M572" s="277"/>
      <c r="N572" s="85" t="str">
        <f>IF(ISBLANK(M572),"",IF(M572=Lookup!$B$74,"",Lookup!$C$74))</f>
        <v/>
      </c>
      <c r="O572" s="277"/>
      <c r="Q572" s="277"/>
      <c r="R572" s="278"/>
      <c r="S572" s="277"/>
      <c r="T572" s="248"/>
      <c r="U572" s="248"/>
      <c r="V572" s="277"/>
      <c r="W572" s="277"/>
      <c r="X572" s="277"/>
      <c r="Z572" s="276"/>
      <c r="AA572" s="276"/>
      <c r="AB572" s="276"/>
      <c r="AC572" s="276"/>
      <c r="AD572" s="276"/>
      <c r="AE572" s="266">
        <f t="shared" si="8"/>
        <v>0</v>
      </c>
      <c r="AG572" s="269"/>
      <c r="AH572" s="269"/>
      <c r="AI572" s="269"/>
      <c r="AJ572" s="269"/>
      <c r="AK572" s="269"/>
      <c r="AL572" s="269"/>
      <c r="AM572" s="269"/>
    </row>
    <row r="573" spans="9:39" ht="15.6" x14ac:dyDescent="0.3">
      <c r="I573" s="277"/>
      <c r="J573" s="278"/>
      <c r="K573" s="277"/>
      <c r="L573" s="248"/>
      <c r="M573" s="277"/>
      <c r="N573" s="85" t="str">
        <f>IF(ISBLANK(M573),"",IF(M573=Lookup!$B$74,"",Lookup!$C$74))</f>
        <v/>
      </c>
      <c r="O573" s="277"/>
      <c r="Q573" s="277"/>
      <c r="R573" s="278"/>
      <c r="S573" s="277"/>
      <c r="T573" s="248"/>
      <c r="U573" s="248"/>
      <c r="V573" s="277"/>
      <c r="W573" s="277"/>
      <c r="X573" s="277"/>
      <c r="Z573" s="276"/>
      <c r="AA573" s="276"/>
      <c r="AB573" s="276"/>
      <c r="AC573" s="276"/>
      <c r="AD573" s="276"/>
      <c r="AE573" s="266">
        <f t="shared" si="8"/>
        <v>0</v>
      </c>
      <c r="AG573" s="269"/>
      <c r="AH573" s="269"/>
      <c r="AI573" s="269"/>
      <c r="AJ573" s="269"/>
      <c r="AK573" s="269"/>
      <c r="AL573" s="269"/>
      <c r="AM573" s="269"/>
    </row>
    <row r="574" spans="9:39" ht="15.6" x14ac:dyDescent="0.3">
      <c r="I574" s="277"/>
      <c r="J574" s="278"/>
      <c r="K574" s="277"/>
      <c r="L574" s="248"/>
      <c r="M574" s="277"/>
      <c r="N574" s="85" t="str">
        <f>IF(ISBLANK(M574),"",IF(M574=Lookup!$B$74,"",Lookup!$C$74))</f>
        <v/>
      </c>
      <c r="O574" s="277"/>
      <c r="Q574" s="277"/>
      <c r="R574" s="278"/>
      <c r="S574" s="277"/>
      <c r="T574" s="248"/>
      <c r="U574" s="248"/>
      <c r="V574" s="277"/>
      <c r="W574" s="277"/>
      <c r="X574" s="277"/>
      <c r="Z574" s="276"/>
      <c r="AA574" s="276"/>
      <c r="AB574" s="276"/>
      <c r="AC574" s="276"/>
      <c r="AD574" s="276"/>
      <c r="AE574" s="266">
        <f t="shared" si="8"/>
        <v>0</v>
      </c>
      <c r="AG574" s="269"/>
      <c r="AH574" s="269"/>
      <c r="AI574" s="269"/>
      <c r="AJ574" s="269"/>
      <c r="AK574" s="269"/>
      <c r="AL574" s="269"/>
      <c r="AM574" s="269"/>
    </row>
    <row r="575" spans="9:39" ht="15.6" x14ac:dyDescent="0.3">
      <c r="I575" s="277"/>
      <c r="J575" s="278"/>
      <c r="K575" s="277"/>
      <c r="L575" s="248"/>
      <c r="M575" s="277"/>
      <c r="N575" s="85" t="str">
        <f>IF(ISBLANK(M575),"",IF(M575=Lookup!$B$74,"",Lookup!$C$74))</f>
        <v/>
      </c>
      <c r="O575" s="277"/>
      <c r="Q575" s="277"/>
      <c r="R575" s="278"/>
      <c r="S575" s="277"/>
      <c r="T575" s="248"/>
      <c r="U575" s="248"/>
      <c r="V575" s="277"/>
      <c r="W575" s="277"/>
      <c r="X575" s="277"/>
      <c r="Z575" s="276"/>
      <c r="AA575" s="276"/>
      <c r="AB575" s="276"/>
      <c r="AC575" s="276"/>
      <c r="AD575" s="276"/>
      <c r="AE575" s="266">
        <f t="shared" si="8"/>
        <v>0</v>
      </c>
      <c r="AG575" s="269"/>
      <c r="AH575" s="269"/>
      <c r="AI575" s="269"/>
      <c r="AJ575" s="269"/>
      <c r="AK575" s="269"/>
      <c r="AL575" s="269"/>
      <c r="AM575" s="269"/>
    </row>
    <row r="576" spans="9:39" ht="15.6" x14ac:dyDescent="0.3">
      <c r="I576" s="277"/>
      <c r="J576" s="278"/>
      <c r="K576" s="277"/>
      <c r="L576" s="248"/>
      <c r="M576" s="277"/>
      <c r="N576" s="85" t="str">
        <f>IF(ISBLANK(M576),"",IF(M576=Lookup!$B$74,"",Lookup!$C$74))</f>
        <v/>
      </c>
      <c r="O576" s="277"/>
      <c r="Q576" s="277"/>
      <c r="R576" s="278"/>
      <c r="S576" s="277"/>
      <c r="T576" s="248"/>
      <c r="U576" s="248"/>
      <c r="V576" s="277"/>
      <c r="W576" s="277"/>
      <c r="X576" s="277"/>
      <c r="Z576" s="276"/>
      <c r="AA576" s="276"/>
      <c r="AB576" s="276"/>
      <c r="AC576" s="276"/>
      <c r="AD576" s="276"/>
      <c r="AE576" s="266">
        <f t="shared" si="8"/>
        <v>0</v>
      </c>
      <c r="AG576" s="269"/>
      <c r="AH576" s="269"/>
      <c r="AI576" s="269"/>
      <c r="AJ576" s="269"/>
      <c r="AK576" s="269"/>
      <c r="AL576" s="269"/>
      <c r="AM576" s="269"/>
    </row>
    <row r="577" spans="9:39" ht="15.6" x14ac:dyDescent="0.3">
      <c r="I577" s="277"/>
      <c r="J577" s="278"/>
      <c r="K577" s="277"/>
      <c r="L577" s="248"/>
      <c r="M577" s="277"/>
      <c r="N577" s="85" t="str">
        <f>IF(ISBLANK(M577),"",IF(M577=Lookup!$B$74,"",Lookup!$C$74))</f>
        <v/>
      </c>
      <c r="O577" s="277"/>
      <c r="Q577" s="277"/>
      <c r="R577" s="278"/>
      <c r="S577" s="277"/>
      <c r="T577" s="248"/>
      <c r="U577" s="248"/>
      <c r="V577" s="277"/>
      <c r="W577" s="277"/>
      <c r="X577" s="277"/>
      <c r="Z577" s="276"/>
      <c r="AA577" s="276"/>
      <c r="AB577" s="276"/>
      <c r="AC577" s="276"/>
      <c r="AD577" s="276"/>
      <c r="AE577" s="266">
        <f t="shared" si="8"/>
        <v>0</v>
      </c>
      <c r="AG577" s="269"/>
      <c r="AH577" s="269"/>
      <c r="AI577" s="269"/>
      <c r="AJ577" s="269"/>
      <c r="AK577" s="269"/>
      <c r="AL577" s="269"/>
      <c r="AM577" s="269"/>
    </row>
    <row r="578" spans="9:39" ht="15.6" x14ac:dyDescent="0.3">
      <c r="I578" s="277"/>
      <c r="J578" s="278"/>
      <c r="K578" s="277"/>
      <c r="L578" s="248"/>
      <c r="M578" s="277"/>
      <c r="N578" s="85" t="str">
        <f>IF(ISBLANK(M578),"",IF(M578=Lookup!$B$74,"",Lookup!$C$74))</f>
        <v/>
      </c>
      <c r="O578" s="277"/>
      <c r="Q578" s="277"/>
      <c r="R578" s="278"/>
      <c r="S578" s="277"/>
      <c r="T578" s="248"/>
      <c r="U578" s="248"/>
      <c r="V578" s="277"/>
      <c r="W578" s="277"/>
      <c r="X578" s="277"/>
      <c r="Z578" s="276"/>
      <c r="AA578" s="276"/>
      <c r="AB578" s="276"/>
      <c r="AC578" s="276"/>
      <c r="AD578" s="276"/>
      <c r="AE578" s="266">
        <f t="shared" si="8"/>
        <v>0</v>
      </c>
      <c r="AG578" s="269"/>
      <c r="AH578" s="269"/>
      <c r="AI578" s="269"/>
      <c r="AJ578" s="269"/>
      <c r="AK578" s="269"/>
      <c r="AL578" s="269"/>
      <c r="AM578" s="269"/>
    </row>
    <row r="579" spans="9:39" ht="15.6" x14ac:dyDescent="0.3">
      <c r="I579" s="277"/>
      <c r="J579" s="278"/>
      <c r="K579" s="277"/>
      <c r="L579" s="248"/>
      <c r="M579" s="277"/>
      <c r="N579" s="85" t="str">
        <f>IF(ISBLANK(M579),"",IF(M579=Lookup!$B$74,"",Lookup!$C$74))</f>
        <v/>
      </c>
      <c r="O579" s="277"/>
      <c r="Q579" s="277"/>
      <c r="R579" s="278"/>
      <c r="S579" s="277"/>
      <c r="T579" s="248"/>
      <c r="U579" s="248"/>
      <c r="V579" s="277"/>
      <c r="W579" s="277"/>
      <c r="X579" s="277"/>
      <c r="Z579" s="276"/>
      <c r="AA579" s="276"/>
      <c r="AB579" s="276"/>
      <c r="AC579" s="276"/>
      <c r="AD579" s="276"/>
      <c r="AE579" s="266">
        <f t="shared" si="8"/>
        <v>0</v>
      </c>
      <c r="AG579" s="269"/>
      <c r="AH579" s="269"/>
      <c r="AI579" s="269"/>
      <c r="AJ579" s="269"/>
      <c r="AK579" s="269"/>
      <c r="AL579" s="269"/>
      <c r="AM579" s="269"/>
    </row>
    <row r="580" spans="9:39" ht="15.6" x14ac:dyDescent="0.3">
      <c r="I580" s="277"/>
      <c r="J580" s="278"/>
      <c r="K580" s="277"/>
      <c r="L580" s="248"/>
      <c r="M580" s="277"/>
      <c r="N580" s="85" t="str">
        <f>IF(ISBLANK(M580),"",IF(M580=Lookup!$B$74,"",Lookup!$C$74))</f>
        <v/>
      </c>
      <c r="O580" s="277"/>
      <c r="Q580" s="277"/>
      <c r="R580" s="278"/>
      <c r="S580" s="277"/>
      <c r="T580" s="248"/>
      <c r="U580" s="248"/>
      <c r="V580" s="277"/>
      <c r="W580" s="277"/>
      <c r="X580" s="277"/>
      <c r="Z580" s="276"/>
      <c r="AA580" s="276"/>
      <c r="AB580" s="276"/>
      <c r="AC580" s="276"/>
      <c r="AD580" s="276"/>
      <c r="AE580" s="266">
        <f t="shared" si="8"/>
        <v>0</v>
      </c>
      <c r="AG580" s="269"/>
      <c r="AH580" s="269"/>
      <c r="AI580" s="269"/>
      <c r="AJ580" s="269"/>
      <c r="AK580" s="269"/>
      <c r="AL580" s="269"/>
      <c r="AM580" s="269"/>
    </row>
    <row r="581" spans="9:39" ht="15.6" x14ac:dyDescent="0.3">
      <c r="I581" s="277"/>
      <c r="J581" s="278"/>
      <c r="K581" s="277"/>
      <c r="L581" s="248"/>
      <c r="M581" s="277"/>
      <c r="N581" s="85" t="str">
        <f>IF(ISBLANK(M581),"",IF(M581=Lookup!$B$74,"",Lookup!$C$74))</f>
        <v/>
      </c>
      <c r="O581" s="277"/>
      <c r="Q581" s="277"/>
      <c r="R581" s="278"/>
      <c r="S581" s="277"/>
      <c r="T581" s="248"/>
      <c r="U581" s="248"/>
      <c r="V581" s="277"/>
      <c r="W581" s="277"/>
      <c r="X581" s="277"/>
      <c r="Z581" s="276"/>
      <c r="AA581" s="276"/>
      <c r="AB581" s="276"/>
      <c r="AC581" s="276"/>
      <c r="AD581" s="276"/>
      <c r="AE581" s="266">
        <f t="shared" si="8"/>
        <v>0</v>
      </c>
      <c r="AG581" s="269"/>
      <c r="AH581" s="269"/>
      <c r="AI581" s="269"/>
      <c r="AJ581" s="269"/>
      <c r="AK581" s="269"/>
      <c r="AL581" s="269"/>
      <c r="AM581" s="269"/>
    </row>
    <row r="582" spans="9:39" ht="15.6" x14ac:dyDescent="0.3">
      <c r="I582" s="277"/>
      <c r="J582" s="278"/>
      <c r="K582" s="277"/>
      <c r="L582" s="248"/>
      <c r="M582" s="277"/>
      <c r="N582" s="85" t="str">
        <f>IF(ISBLANK(M582),"",IF(M582=Lookup!$B$74,"",Lookup!$C$74))</f>
        <v/>
      </c>
      <c r="O582" s="277"/>
      <c r="Q582" s="277"/>
      <c r="R582" s="278"/>
      <c r="S582" s="277"/>
      <c r="T582" s="248"/>
      <c r="U582" s="248"/>
      <c r="V582" s="277"/>
      <c r="W582" s="277"/>
      <c r="X582" s="277"/>
      <c r="Z582" s="276"/>
      <c r="AA582" s="276"/>
      <c r="AB582" s="276"/>
      <c r="AC582" s="276"/>
      <c r="AD582" s="276"/>
      <c r="AE582" s="266">
        <f t="shared" si="8"/>
        <v>0</v>
      </c>
      <c r="AG582" s="269"/>
      <c r="AH582" s="269"/>
      <c r="AI582" s="269"/>
      <c r="AJ582" s="269"/>
      <c r="AK582" s="269"/>
      <c r="AL582" s="269"/>
      <c r="AM582" s="269"/>
    </row>
    <row r="583" spans="9:39" ht="15.6" x14ac:dyDescent="0.3">
      <c r="I583" s="277"/>
      <c r="J583" s="278"/>
      <c r="K583" s="277"/>
      <c r="L583" s="248"/>
      <c r="M583" s="277"/>
      <c r="N583" s="85" t="str">
        <f>IF(ISBLANK(M583),"",IF(M583=Lookup!$B$74,"",Lookup!$C$74))</f>
        <v/>
      </c>
      <c r="O583" s="277"/>
      <c r="Q583" s="277"/>
      <c r="R583" s="278"/>
      <c r="S583" s="277"/>
      <c r="T583" s="248"/>
      <c r="U583" s="248"/>
      <c r="V583" s="277"/>
      <c r="W583" s="277"/>
      <c r="X583" s="277"/>
      <c r="Z583" s="276"/>
      <c r="AA583" s="276"/>
      <c r="AB583" s="276"/>
      <c r="AC583" s="276"/>
      <c r="AD583" s="276"/>
      <c r="AE583" s="266">
        <f t="shared" si="8"/>
        <v>0</v>
      </c>
      <c r="AG583" s="269"/>
      <c r="AH583" s="269"/>
      <c r="AI583" s="269"/>
      <c r="AJ583" s="269"/>
      <c r="AK583" s="269"/>
      <c r="AL583" s="269"/>
      <c r="AM583" s="269"/>
    </row>
    <row r="584" spans="9:39" ht="15.6" x14ac:dyDescent="0.3">
      <c r="I584" s="277"/>
      <c r="J584" s="278"/>
      <c r="K584" s="277"/>
      <c r="L584" s="248"/>
      <c r="M584" s="277"/>
      <c r="N584" s="85" t="str">
        <f>IF(ISBLANK(M584),"",IF(M584=Lookup!$B$74,"",Lookup!$C$74))</f>
        <v/>
      </c>
      <c r="O584" s="277"/>
      <c r="Q584" s="277"/>
      <c r="R584" s="278"/>
      <c r="S584" s="277"/>
      <c r="T584" s="248"/>
      <c r="U584" s="248"/>
      <c r="V584" s="277"/>
      <c r="W584" s="277"/>
      <c r="X584" s="277"/>
      <c r="Z584" s="276"/>
      <c r="AA584" s="276"/>
      <c r="AB584" s="276"/>
      <c r="AC584" s="276"/>
      <c r="AD584" s="276"/>
      <c r="AE584" s="266">
        <f t="shared" si="8"/>
        <v>0</v>
      </c>
      <c r="AG584" s="269"/>
      <c r="AH584" s="269"/>
      <c r="AI584" s="269"/>
      <c r="AJ584" s="269"/>
      <c r="AK584" s="269"/>
      <c r="AL584" s="269"/>
      <c r="AM584" s="269"/>
    </row>
    <row r="585" spans="9:39" ht="15.6" x14ac:dyDescent="0.3">
      <c r="I585" s="277"/>
      <c r="J585" s="278"/>
      <c r="K585" s="277"/>
      <c r="L585" s="248"/>
      <c r="M585" s="277"/>
      <c r="N585" s="85" t="str">
        <f>IF(ISBLANK(M585),"",IF(M585=Lookup!$B$74,"",Lookup!$C$74))</f>
        <v/>
      </c>
      <c r="O585" s="277"/>
      <c r="Q585" s="277"/>
      <c r="R585" s="278"/>
      <c r="S585" s="277"/>
      <c r="T585" s="248"/>
      <c r="U585" s="248"/>
      <c r="V585" s="277"/>
      <c r="W585" s="277"/>
      <c r="X585" s="277"/>
      <c r="Z585" s="276"/>
      <c r="AA585" s="276"/>
      <c r="AB585" s="276"/>
      <c r="AC585" s="276"/>
      <c r="AD585" s="276"/>
      <c r="AE585" s="266">
        <f t="shared" ref="AE585:AE648" si="9">SUM(Z585:AD585)</f>
        <v>0</v>
      </c>
      <c r="AG585" s="269"/>
      <c r="AH585" s="269"/>
      <c r="AI585" s="269"/>
      <c r="AJ585" s="269"/>
      <c r="AK585" s="269"/>
      <c r="AL585" s="269"/>
      <c r="AM585" s="269"/>
    </row>
    <row r="586" spans="9:39" ht="15.6" x14ac:dyDescent="0.3">
      <c r="I586" s="277"/>
      <c r="J586" s="278"/>
      <c r="K586" s="277"/>
      <c r="L586" s="248"/>
      <c r="M586" s="277"/>
      <c r="N586" s="85" t="str">
        <f>IF(ISBLANK(M586),"",IF(M586=Lookup!$B$74,"",Lookup!$C$74))</f>
        <v/>
      </c>
      <c r="O586" s="277"/>
      <c r="Q586" s="277"/>
      <c r="R586" s="278"/>
      <c r="S586" s="277"/>
      <c r="T586" s="248"/>
      <c r="U586" s="248"/>
      <c r="V586" s="277"/>
      <c r="W586" s="277"/>
      <c r="X586" s="277"/>
      <c r="Z586" s="276"/>
      <c r="AA586" s="276"/>
      <c r="AB586" s="276"/>
      <c r="AC586" s="276"/>
      <c r="AD586" s="276"/>
      <c r="AE586" s="266">
        <f t="shared" si="9"/>
        <v>0</v>
      </c>
      <c r="AG586" s="269"/>
      <c r="AH586" s="269"/>
      <c r="AI586" s="269"/>
      <c r="AJ586" s="269"/>
      <c r="AK586" s="269"/>
      <c r="AL586" s="269"/>
      <c r="AM586" s="269"/>
    </row>
    <row r="587" spans="9:39" ht="15.6" x14ac:dyDescent="0.3">
      <c r="I587" s="277"/>
      <c r="J587" s="278"/>
      <c r="K587" s="277"/>
      <c r="L587" s="248"/>
      <c r="M587" s="277"/>
      <c r="N587" s="85" t="str">
        <f>IF(ISBLANK(M587),"",IF(M587=Lookup!$B$74,"",Lookup!$C$74))</f>
        <v/>
      </c>
      <c r="O587" s="277"/>
      <c r="Q587" s="277"/>
      <c r="R587" s="278"/>
      <c r="S587" s="277"/>
      <c r="T587" s="248"/>
      <c r="U587" s="248"/>
      <c r="V587" s="277"/>
      <c r="W587" s="277"/>
      <c r="X587" s="277"/>
      <c r="Z587" s="276"/>
      <c r="AA587" s="276"/>
      <c r="AB587" s="276"/>
      <c r="AC587" s="276"/>
      <c r="AD587" s="276"/>
      <c r="AE587" s="266">
        <f t="shared" si="9"/>
        <v>0</v>
      </c>
      <c r="AG587" s="269"/>
      <c r="AH587" s="269"/>
      <c r="AI587" s="269"/>
      <c r="AJ587" s="269"/>
      <c r="AK587" s="269"/>
      <c r="AL587" s="269"/>
      <c r="AM587" s="269"/>
    </row>
    <row r="588" spans="9:39" ht="15.6" x14ac:dyDescent="0.3">
      <c r="I588" s="277"/>
      <c r="J588" s="278"/>
      <c r="K588" s="277"/>
      <c r="L588" s="248"/>
      <c r="M588" s="277"/>
      <c r="N588" s="85" t="str">
        <f>IF(ISBLANK(M588),"",IF(M588=Lookup!$B$74,"",Lookup!$C$74))</f>
        <v/>
      </c>
      <c r="O588" s="277"/>
      <c r="Q588" s="277"/>
      <c r="R588" s="278"/>
      <c r="S588" s="277"/>
      <c r="T588" s="248"/>
      <c r="U588" s="248"/>
      <c r="V588" s="277"/>
      <c r="W588" s="277"/>
      <c r="X588" s="277"/>
      <c r="Z588" s="276"/>
      <c r="AA588" s="276"/>
      <c r="AB588" s="276"/>
      <c r="AC588" s="276"/>
      <c r="AD588" s="276"/>
      <c r="AE588" s="266">
        <f t="shared" si="9"/>
        <v>0</v>
      </c>
      <c r="AG588" s="269"/>
      <c r="AH588" s="269"/>
      <c r="AI588" s="269"/>
      <c r="AJ588" s="269"/>
      <c r="AK588" s="269"/>
      <c r="AL588" s="269"/>
      <c r="AM588" s="269"/>
    </row>
    <row r="589" spans="9:39" ht="15.6" x14ac:dyDescent="0.3">
      <c r="I589" s="277"/>
      <c r="J589" s="278"/>
      <c r="K589" s="277"/>
      <c r="L589" s="248"/>
      <c r="M589" s="277"/>
      <c r="N589" s="85" t="str">
        <f>IF(ISBLANK(M589),"",IF(M589=Lookup!$B$74,"",Lookup!$C$74))</f>
        <v/>
      </c>
      <c r="O589" s="277"/>
      <c r="Q589" s="277"/>
      <c r="R589" s="278"/>
      <c r="S589" s="277"/>
      <c r="T589" s="248"/>
      <c r="U589" s="248"/>
      <c r="V589" s="277"/>
      <c r="W589" s="277"/>
      <c r="X589" s="277"/>
      <c r="Z589" s="276"/>
      <c r="AA589" s="276"/>
      <c r="AB589" s="276"/>
      <c r="AC589" s="276"/>
      <c r="AD589" s="276"/>
      <c r="AE589" s="266">
        <f t="shared" si="9"/>
        <v>0</v>
      </c>
      <c r="AG589" s="269"/>
      <c r="AH589" s="269"/>
      <c r="AI589" s="269"/>
      <c r="AJ589" s="269"/>
      <c r="AK589" s="269"/>
      <c r="AL589" s="269"/>
      <c r="AM589" s="269"/>
    </row>
    <row r="590" spans="9:39" ht="15.6" x14ac:dyDescent="0.3">
      <c r="I590" s="277"/>
      <c r="J590" s="278"/>
      <c r="K590" s="277"/>
      <c r="L590" s="248"/>
      <c r="M590" s="277"/>
      <c r="N590" s="85" t="str">
        <f>IF(ISBLANK(M590),"",IF(M590=Lookup!$B$74,"",Lookup!$C$74))</f>
        <v/>
      </c>
      <c r="O590" s="277"/>
      <c r="Q590" s="277"/>
      <c r="R590" s="278"/>
      <c r="S590" s="277"/>
      <c r="T590" s="248"/>
      <c r="U590" s="248"/>
      <c r="V590" s="277"/>
      <c r="W590" s="277"/>
      <c r="X590" s="277"/>
      <c r="Z590" s="276"/>
      <c r="AA590" s="276"/>
      <c r="AB590" s="276"/>
      <c r="AC590" s="276"/>
      <c r="AD590" s="276"/>
      <c r="AE590" s="266">
        <f t="shared" si="9"/>
        <v>0</v>
      </c>
      <c r="AG590" s="269"/>
      <c r="AH590" s="269"/>
      <c r="AI590" s="269"/>
      <c r="AJ590" s="269"/>
      <c r="AK590" s="269"/>
      <c r="AL590" s="269"/>
      <c r="AM590" s="269"/>
    </row>
    <row r="591" spans="9:39" ht="15.6" x14ac:dyDescent="0.3">
      <c r="I591" s="277"/>
      <c r="J591" s="278"/>
      <c r="K591" s="277"/>
      <c r="L591" s="248"/>
      <c r="M591" s="277"/>
      <c r="N591" s="85" t="str">
        <f>IF(ISBLANK(M591),"",IF(M591=Lookup!$B$74,"",Lookup!$C$74))</f>
        <v/>
      </c>
      <c r="O591" s="277"/>
      <c r="Q591" s="277"/>
      <c r="R591" s="278"/>
      <c r="S591" s="277"/>
      <c r="T591" s="248"/>
      <c r="U591" s="248"/>
      <c r="V591" s="277"/>
      <c r="W591" s="277"/>
      <c r="X591" s="277"/>
      <c r="Z591" s="276"/>
      <c r="AA591" s="276"/>
      <c r="AB591" s="276"/>
      <c r="AC591" s="276"/>
      <c r="AD591" s="276"/>
      <c r="AE591" s="266">
        <f t="shared" si="9"/>
        <v>0</v>
      </c>
      <c r="AG591" s="269"/>
      <c r="AH591" s="269"/>
      <c r="AI591" s="269"/>
      <c r="AJ591" s="269"/>
      <c r="AK591" s="269"/>
      <c r="AL591" s="269"/>
      <c r="AM591" s="269"/>
    </row>
    <row r="592" spans="9:39" ht="15.6" x14ac:dyDescent="0.3">
      <c r="I592" s="277"/>
      <c r="J592" s="278"/>
      <c r="K592" s="277"/>
      <c r="L592" s="248"/>
      <c r="M592" s="277"/>
      <c r="N592" s="85" t="str">
        <f>IF(ISBLANK(M592),"",IF(M592=Lookup!$B$74,"",Lookup!$C$74))</f>
        <v/>
      </c>
      <c r="O592" s="277"/>
      <c r="Q592" s="277"/>
      <c r="R592" s="278"/>
      <c r="S592" s="277"/>
      <c r="T592" s="248"/>
      <c r="U592" s="248"/>
      <c r="V592" s="277"/>
      <c r="W592" s="277"/>
      <c r="X592" s="277"/>
      <c r="Z592" s="276"/>
      <c r="AA592" s="276"/>
      <c r="AB592" s="276"/>
      <c r="AC592" s="276"/>
      <c r="AD592" s="276"/>
      <c r="AE592" s="266">
        <f t="shared" si="9"/>
        <v>0</v>
      </c>
      <c r="AG592" s="269"/>
      <c r="AH592" s="269"/>
      <c r="AI592" s="269"/>
      <c r="AJ592" s="269"/>
      <c r="AK592" s="269"/>
      <c r="AL592" s="269"/>
      <c r="AM592" s="269"/>
    </row>
    <row r="593" spans="9:39" ht="15.6" x14ac:dyDescent="0.3">
      <c r="I593" s="277"/>
      <c r="J593" s="278"/>
      <c r="K593" s="277"/>
      <c r="L593" s="248"/>
      <c r="M593" s="277"/>
      <c r="N593" s="85" t="str">
        <f>IF(ISBLANK(M593),"",IF(M593=Lookup!$B$74,"",Lookup!$C$74))</f>
        <v/>
      </c>
      <c r="O593" s="277"/>
      <c r="Q593" s="277"/>
      <c r="R593" s="278"/>
      <c r="S593" s="277"/>
      <c r="T593" s="248"/>
      <c r="U593" s="248"/>
      <c r="V593" s="277"/>
      <c r="W593" s="277"/>
      <c r="X593" s="277"/>
      <c r="Z593" s="276"/>
      <c r="AA593" s="276"/>
      <c r="AB593" s="276"/>
      <c r="AC593" s="276"/>
      <c r="AD593" s="276"/>
      <c r="AE593" s="266">
        <f t="shared" si="9"/>
        <v>0</v>
      </c>
      <c r="AG593" s="269"/>
      <c r="AH593" s="269"/>
      <c r="AI593" s="269"/>
      <c r="AJ593" s="269"/>
      <c r="AK593" s="269"/>
      <c r="AL593" s="269"/>
      <c r="AM593" s="269"/>
    </row>
    <row r="594" spans="9:39" ht="15.6" x14ac:dyDescent="0.3">
      <c r="I594" s="277"/>
      <c r="J594" s="278"/>
      <c r="K594" s="277"/>
      <c r="L594" s="248"/>
      <c r="M594" s="277"/>
      <c r="N594" s="85" t="str">
        <f>IF(ISBLANK(M594),"",IF(M594=Lookup!$B$74,"",Lookup!$C$74))</f>
        <v/>
      </c>
      <c r="O594" s="277"/>
      <c r="Q594" s="277"/>
      <c r="R594" s="278"/>
      <c r="S594" s="277"/>
      <c r="T594" s="248"/>
      <c r="U594" s="248"/>
      <c r="V594" s="277"/>
      <c r="W594" s="277"/>
      <c r="X594" s="277"/>
      <c r="Z594" s="276"/>
      <c r="AA594" s="276"/>
      <c r="AB594" s="276"/>
      <c r="AC594" s="276"/>
      <c r="AD594" s="276"/>
      <c r="AE594" s="266">
        <f t="shared" si="9"/>
        <v>0</v>
      </c>
      <c r="AG594" s="269"/>
      <c r="AH594" s="269"/>
      <c r="AI594" s="269"/>
      <c r="AJ594" s="269"/>
      <c r="AK594" s="269"/>
      <c r="AL594" s="269"/>
      <c r="AM594" s="269"/>
    </row>
    <row r="595" spans="9:39" ht="15.6" x14ac:dyDescent="0.3">
      <c r="I595" s="277"/>
      <c r="J595" s="278"/>
      <c r="K595" s="277"/>
      <c r="L595" s="248"/>
      <c r="M595" s="277"/>
      <c r="N595" s="85" t="str">
        <f>IF(ISBLANK(M595),"",IF(M595=Lookup!$B$74,"",Lookup!$C$74))</f>
        <v/>
      </c>
      <c r="O595" s="277"/>
      <c r="Q595" s="277"/>
      <c r="R595" s="278"/>
      <c r="S595" s="277"/>
      <c r="T595" s="248"/>
      <c r="U595" s="248"/>
      <c r="V595" s="277"/>
      <c r="W595" s="277"/>
      <c r="X595" s="277"/>
      <c r="Z595" s="276"/>
      <c r="AA595" s="276"/>
      <c r="AB595" s="276"/>
      <c r="AC595" s="276"/>
      <c r="AD595" s="276"/>
      <c r="AE595" s="266">
        <f t="shared" si="9"/>
        <v>0</v>
      </c>
      <c r="AG595" s="269"/>
      <c r="AH595" s="269"/>
      <c r="AI595" s="269"/>
      <c r="AJ595" s="269"/>
      <c r="AK595" s="269"/>
      <c r="AL595" s="269"/>
      <c r="AM595" s="269"/>
    </row>
    <row r="596" spans="9:39" ht="15.6" x14ac:dyDescent="0.3">
      <c r="I596" s="277"/>
      <c r="J596" s="278"/>
      <c r="K596" s="277"/>
      <c r="L596" s="248"/>
      <c r="M596" s="277"/>
      <c r="N596" s="85" t="str">
        <f>IF(ISBLANK(M596),"",IF(M596=Lookup!$B$74,"",Lookup!$C$74))</f>
        <v/>
      </c>
      <c r="O596" s="277"/>
      <c r="Q596" s="277"/>
      <c r="R596" s="278"/>
      <c r="S596" s="277"/>
      <c r="T596" s="248"/>
      <c r="U596" s="248"/>
      <c r="V596" s="277"/>
      <c r="W596" s="277"/>
      <c r="X596" s="277"/>
      <c r="Z596" s="276"/>
      <c r="AA596" s="276"/>
      <c r="AB596" s="276"/>
      <c r="AC596" s="276"/>
      <c r="AD596" s="276"/>
      <c r="AE596" s="266">
        <f t="shared" si="9"/>
        <v>0</v>
      </c>
      <c r="AG596" s="269"/>
      <c r="AH596" s="269"/>
      <c r="AI596" s="269"/>
      <c r="AJ596" s="269"/>
      <c r="AK596" s="269"/>
      <c r="AL596" s="269"/>
      <c r="AM596" s="269"/>
    </row>
    <row r="597" spans="9:39" ht="15.6" x14ac:dyDescent="0.3">
      <c r="I597" s="277"/>
      <c r="J597" s="278"/>
      <c r="K597" s="277"/>
      <c r="L597" s="248"/>
      <c r="M597" s="277"/>
      <c r="N597" s="85" t="str">
        <f>IF(ISBLANK(M597),"",IF(M597=Lookup!$B$74,"",Lookup!$C$74))</f>
        <v/>
      </c>
      <c r="O597" s="277"/>
      <c r="Q597" s="277"/>
      <c r="R597" s="278"/>
      <c r="S597" s="277"/>
      <c r="T597" s="248"/>
      <c r="U597" s="248"/>
      <c r="V597" s="277"/>
      <c r="W597" s="277"/>
      <c r="X597" s="277"/>
      <c r="Z597" s="276"/>
      <c r="AA597" s="276"/>
      <c r="AB597" s="276"/>
      <c r="AC597" s="276"/>
      <c r="AD597" s="276"/>
      <c r="AE597" s="266">
        <f t="shared" si="9"/>
        <v>0</v>
      </c>
      <c r="AG597" s="269"/>
      <c r="AH597" s="269"/>
      <c r="AI597" s="269"/>
      <c r="AJ597" s="269"/>
      <c r="AK597" s="269"/>
      <c r="AL597" s="269"/>
      <c r="AM597" s="269"/>
    </row>
    <row r="598" spans="9:39" ht="15.6" x14ac:dyDescent="0.3">
      <c r="I598" s="277"/>
      <c r="J598" s="278"/>
      <c r="K598" s="277"/>
      <c r="L598" s="248"/>
      <c r="M598" s="277"/>
      <c r="N598" s="85" t="str">
        <f>IF(ISBLANK(M598),"",IF(M598=Lookup!$B$74,"",Lookup!$C$74))</f>
        <v/>
      </c>
      <c r="O598" s="277"/>
      <c r="Q598" s="277"/>
      <c r="R598" s="278"/>
      <c r="S598" s="277"/>
      <c r="T598" s="248"/>
      <c r="U598" s="248"/>
      <c r="V598" s="277"/>
      <c r="W598" s="277"/>
      <c r="X598" s="277"/>
      <c r="Z598" s="276"/>
      <c r="AA598" s="276"/>
      <c r="AB598" s="276"/>
      <c r="AC598" s="276"/>
      <c r="AD598" s="276"/>
      <c r="AE598" s="266">
        <f t="shared" si="9"/>
        <v>0</v>
      </c>
      <c r="AG598" s="269"/>
      <c r="AH598" s="269"/>
      <c r="AI598" s="269"/>
      <c r="AJ598" s="269"/>
      <c r="AK598" s="269"/>
      <c r="AL598" s="269"/>
      <c r="AM598" s="269"/>
    </row>
    <row r="599" spans="9:39" ht="15.6" x14ac:dyDescent="0.3">
      <c r="I599" s="277"/>
      <c r="J599" s="278"/>
      <c r="K599" s="277"/>
      <c r="L599" s="248"/>
      <c r="M599" s="277"/>
      <c r="N599" s="85" t="str">
        <f>IF(ISBLANK(M599),"",IF(M599=Lookup!$B$74,"",Lookup!$C$74))</f>
        <v/>
      </c>
      <c r="O599" s="277"/>
      <c r="Q599" s="277"/>
      <c r="R599" s="278"/>
      <c r="S599" s="277"/>
      <c r="T599" s="248"/>
      <c r="U599" s="248"/>
      <c r="V599" s="277"/>
      <c r="W599" s="277"/>
      <c r="X599" s="277"/>
      <c r="Z599" s="276"/>
      <c r="AA599" s="276"/>
      <c r="AB599" s="276"/>
      <c r="AC599" s="276"/>
      <c r="AD599" s="276"/>
      <c r="AE599" s="266">
        <f t="shared" si="9"/>
        <v>0</v>
      </c>
      <c r="AG599" s="269"/>
      <c r="AH599" s="269"/>
      <c r="AI599" s="269"/>
      <c r="AJ599" s="269"/>
      <c r="AK599" s="269"/>
      <c r="AL599" s="269"/>
      <c r="AM599" s="269"/>
    </row>
    <row r="600" spans="9:39" ht="15.6" x14ac:dyDescent="0.3">
      <c r="I600" s="277"/>
      <c r="J600" s="278"/>
      <c r="K600" s="277"/>
      <c r="L600" s="248"/>
      <c r="M600" s="277"/>
      <c r="N600" s="85" t="str">
        <f>IF(ISBLANK(M600),"",IF(M600=Lookup!$B$74,"",Lookup!$C$74))</f>
        <v/>
      </c>
      <c r="O600" s="277"/>
      <c r="Q600" s="277"/>
      <c r="R600" s="278"/>
      <c r="S600" s="277"/>
      <c r="T600" s="248"/>
      <c r="U600" s="248"/>
      <c r="V600" s="277"/>
      <c r="W600" s="277"/>
      <c r="X600" s="277"/>
      <c r="Z600" s="276"/>
      <c r="AA600" s="276"/>
      <c r="AB600" s="276"/>
      <c r="AC600" s="276"/>
      <c r="AD600" s="276"/>
      <c r="AE600" s="266">
        <f t="shared" si="9"/>
        <v>0</v>
      </c>
      <c r="AG600" s="269"/>
      <c r="AH600" s="269"/>
      <c r="AI600" s="269"/>
      <c r="AJ600" s="269"/>
      <c r="AK600" s="269"/>
      <c r="AL600" s="269"/>
      <c r="AM600" s="269"/>
    </row>
    <row r="601" spans="9:39" ht="15.6" x14ac:dyDescent="0.3">
      <c r="I601" s="277"/>
      <c r="J601" s="278"/>
      <c r="K601" s="277"/>
      <c r="L601" s="248"/>
      <c r="M601" s="277"/>
      <c r="N601" s="85" t="str">
        <f>IF(ISBLANK(M601),"",IF(M601=Lookup!$B$74,"",Lookup!$C$74))</f>
        <v/>
      </c>
      <c r="O601" s="277"/>
      <c r="Q601" s="277"/>
      <c r="R601" s="278"/>
      <c r="S601" s="277"/>
      <c r="T601" s="248"/>
      <c r="U601" s="248"/>
      <c r="V601" s="277"/>
      <c r="W601" s="277"/>
      <c r="X601" s="277"/>
      <c r="Z601" s="276"/>
      <c r="AA601" s="276"/>
      <c r="AB601" s="276"/>
      <c r="AC601" s="276"/>
      <c r="AD601" s="276"/>
      <c r="AE601" s="266">
        <f t="shared" si="9"/>
        <v>0</v>
      </c>
      <c r="AG601" s="269"/>
      <c r="AH601" s="269"/>
      <c r="AI601" s="269"/>
      <c r="AJ601" s="269"/>
      <c r="AK601" s="269"/>
      <c r="AL601" s="269"/>
      <c r="AM601" s="269"/>
    </row>
    <row r="602" spans="9:39" ht="15.6" x14ac:dyDescent="0.3">
      <c r="I602" s="277"/>
      <c r="J602" s="278"/>
      <c r="K602" s="277"/>
      <c r="L602" s="248"/>
      <c r="M602" s="277"/>
      <c r="N602" s="85" t="str">
        <f>IF(ISBLANK(M602),"",IF(M602=Lookup!$B$74,"",Lookup!$C$74))</f>
        <v/>
      </c>
      <c r="O602" s="277"/>
      <c r="Q602" s="277"/>
      <c r="R602" s="278"/>
      <c r="S602" s="277"/>
      <c r="T602" s="248"/>
      <c r="U602" s="248"/>
      <c r="V602" s="277"/>
      <c r="W602" s="277"/>
      <c r="X602" s="277"/>
      <c r="Z602" s="276"/>
      <c r="AA602" s="276"/>
      <c r="AB602" s="276"/>
      <c r="AC602" s="276"/>
      <c r="AD602" s="276"/>
      <c r="AE602" s="266">
        <f t="shared" si="9"/>
        <v>0</v>
      </c>
      <c r="AG602" s="269"/>
      <c r="AH602" s="269"/>
      <c r="AI602" s="269"/>
      <c r="AJ602" s="269"/>
      <c r="AK602" s="269"/>
      <c r="AL602" s="269"/>
      <c r="AM602" s="269"/>
    </row>
    <row r="603" spans="9:39" ht="15.6" x14ac:dyDescent="0.3">
      <c r="I603" s="277"/>
      <c r="J603" s="278"/>
      <c r="K603" s="277"/>
      <c r="L603" s="248"/>
      <c r="M603" s="277"/>
      <c r="N603" s="85" t="str">
        <f>IF(ISBLANK(M603),"",IF(M603=Lookup!$B$74,"",Lookup!$C$74))</f>
        <v/>
      </c>
      <c r="O603" s="277"/>
      <c r="Q603" s="277"/>
      <c r="R603" s="278"/>
      <c r="S603" s="277"/>
      <c r="T603" s="248"/>
      <c r="U603" s="248"/>
      <c r="V603" s="277"/>
      <c r="W603" s="277"/>
      <c r="X603" s="277"/>
      <c r="Z603" s="276"/>
      <c r="AA603" s="276"/>
      <c r="AB603" s="276"/>
      <c r="AC603" s="276"/>
      <c r="AD603" s="276"/>
      <c r="AE603" s="266">
        <f t="shared" si="9"/>
        <v>0</v>
      </c>
      <c r="AG603" s="269"/>
      <c r="AH603" s="269"/>
      <c r="AI603" s="269"/>
      <c r="AJ603" s="269"/>
      <c r="AK603" s="269"/>
      <c r="AL603" s="269"/>
      <c r="AM603" s="269"/>
    </row>
    <row r="604" spans="9:39" ht="15.6" x14ac:dyDescent="0.3">
      <c r="I604" s="277"/>
      <c r="J604" s="278"/>
      <c r="K604" s="277"/>
      <c r="L604" s="248"/>
      <c r="M604" s="277"/>
      <c r="N604" s="85" t="str">
        <f>IF(ISBLANK(M604),"",IF(M604=Lookup!$B$74,"",Lookup!$C$74))</f>
        <v/>
      </c>
      <c r="O604" s="277"/>
      <c r="Q604" s="277"/>
      <c r="R604" s="278"/>
      <c r="S604" s="277"/>
      <c r="T604" s="248"/>
      <c r="U604" s="248"/>
      <c r="V604" s="277"/>
      <c r="W604" s="277"/>
      <c r="X604" s="277"/>
      <c r="Z604" s="276"/>
      <c r="AA604" s="276"/>
      <c r="AB604" s="276"/>
      <c r="AC604" s="276"/>
      <c r="AD604" s="276"/>
      <c r="AE604" s="266">
        <f t="shared" si="9"/>
        <v>0</v>
      </c>
      <c r="AG604" s="269"/>
      <c r="AH604" s="269"/>
      <c r="AI604" s="269"/>
      <c r="AJ604" s="269"/>
      <c r="AK604" s="269"/>
      <c r="AL604" s="269"/>
      <c r="AM604" s="269"/>
    </row>
    <row r="605" spans="9:39" ht="15.6" x14ac:dyDescent="0.3">
      <c r="I605" s="277"/>
      <c r="J605" s="278"/>
      <c r="K605" s="277"/>
      <c r="L605" s="248"/>
      <c r="M605" s="277"/>
      <c r="N605" s="85" t="str">
        <f>IF(ISBLANK(M605),"",IF(M605=Lookup!$B$74,"",Lookup!$C$74))</f>
        <v/>
      </c>
      <c r="O605" s="277"/>
      <c r="Q605" s="277"/>
      <c r="R605" s="278"/>
      <c r="S605" s="277"/>
      <c r="T605" s="248"/>
      <c r="U605" s="248"/>
      <c r="V605" s="277"/>
      <c r="W605" s="277"/>
      <c r="X605" s="277"/>
      <c r="Z605" s="276"/>
      <c r="AA605" s="276"/>
      <c r="AB605" s="276"/>
      <c r="AC605" s="276"/>
      <c r="AD605" s="276"/>
      <c r="AE605" s="266">
        <f t="shared" si="9"/>
        <v>0</v>
      </c>
      <c r="AG605" s="269"/>
      <c r="AH605" s="269"/>
      <c r="AI605" s="269"/>
      <c r="AJ605" s="269"/>
      <c r="AK605" s="269"/>
      <c r="AL605" s="269"/>
      <c r="AM605" s="269"/>
    </row>
    <row r="606" spans="9:39" ht="15.6" x14ac:dyDescent="0.3">
      <c r="I606" s="277"/>
      <c r="J606" s="278"/>
      <c r="K606" s="277"/>
      <c r="L606" s="248"/>
      <c r="M606" s="277"/>
      <c r="N606" s="85" t="str">
        <f>IF(ISBLANK(M606),"",IF(M606=Lookup!$B$74,"",Lookup!$C$74))</f>
        <v/>
      </c>
      <c r="O606" s="277"/>
      <c r="Q606" s="277"/>
      <c r="R606" s="278"/>
      <c r="S606" s="277"/>
      <c r="T606" s="248"/>
      <c r="U606" s="248"/>
      <c r="V606" s="277"/>
      <c r="W606" s="277"/>
      <c r="X606" s="277"/>
      <c r="Z606" s="276"/>
      <c r="AA606" s="276"/>
      <c r="AB606" s="276"/>
      <c r="AC606" s="276"/>
      <c r="AD606" s="276"/>
      <c r="AE606" s="266">
        <f t="shared" si="9"/>
        <v>0</v>
      </c>
      <c r="AG606" s="269"/>
      <c r="AH606" s="269"/>
      <c r="AI606" s="269"/>
      <c r="AJ606" s="269"/>
      <c r="AK606" s="269"/>
      <c r="AL606" s="269"/>
      <c r="AM606" s="269"/>
    </row>
    <row r="607" spans="9:39" ht="15.6" x14ac:dyDescent="0.3">
      <c r="I607" s="277"/>
      <c r="J607" s="278"/>
      <c r="K607" s="277"/>
      <c r="L607" s="248"/>
      <c r="M607" s="277"/>
      <c r="N607" s="85" t="str">
        <f>IF(ISBLANK(M607),"",IF(M607=Lookup!$B$74,"",Lookup!$C$74))</f>
        <v/>
      </c>
      <c r="O607" s="277"/>
      <c r="Q607" s="277"/>
      <c r="R607" s="278"/>
      <c r="S607" s="277"/>
      <c r="T607" s="248"/>
      <c r="U607" s="248"/>
      <c r="V607" s="277"/>
      <c r="W607" s="277"/>
      <c r="X607" s="277"/>
      <c r="Z607" s="276"/>
      <c r="AA607" s="276"/>
      <c r="AB607" s="276"/>
      <c r="AC607" s="276"/>
      <c r="AD607" s="276"/>
      <c r="AE607" s="266">
        <f t="shared" si="9"/>
        <v>0</v>
      </c>
      <c r="AG607" s="269"/>
      <c r="AH607" s="269"/>
      <c r="AI607" s="269"/>
      <c r="AJ607" s="269"/>
      <c r="AK607" s="269"/>
      <c r="AL607" s="269"/>
      <c r="AM607" s="269"/>
    </row>
    <row r="608" spans="9:39" ht="15.6" x14ac:dyDescent="0.3">
      <c r="I608" s="277"/>
      <c r="J608" s="278"/>
      <c r="K608" s="277"/>
      <c r="L608" s="248"/>
      <c r="M608" s="277"/>
      <c r="N608" s="85" t="str">
        <f>IF(ISBLANK(M608),"",IF(M608=Lookup!$B$74,"",Lookup!$C$74))</f>
        <v/>
      </c>
      <c r="O608" s="277"/>
      <c r="Q608" s="277"/>
      <c r="R608" s="278"/>
      <c r="S608" s="277"/>
      <c r="T608" s="248"/>
      <c r="U608" s="248"/>
      <c r="V608" s="277"/>
      <c r="W608" s="277"/>
      <c r="X608" s="277"/>
      <c r="Z608" s="276"/>
      <c r="AA608" s="276"/>
      <c r="AB608" s="276"/>
      <c r="AC608" s="276"/>
      <c r="AD608" s="276"/>
      <c r="AE608" s="266">
        <f t="shared" si="9"/>
        <v>0</v>
      </c>
      <c r="AG608" s="269"/>
      <c r="AH608" s="269"/>
      <c r="AI608" s="269"/>
      <c r="AJ608" s="269"/>
      <c r="AK608" s="269"/>
      <c r="AL608" s="269"/>
      <c r="AM608" s="269"/>
    </row>
    <row r="609" spans="9:39" ht="15.6" x14ac:dyDescent="0.3">
      <c r="I609" s="277"/>
      <c r="J609" s="278"/>
      <c r="K609" s="277"/>
      <c r="L609" s="248"/>
      <c r="M609" s="277"/>
      <c r="N609" s="85" t="str">
        <f>IF(ISBLANK(M609),"",IF(M609=Lookup!$B$74,"",Lookup!$C$74))</f>
        <v/>
      </c>
      <c r="O609" s="277"/>
      <c r="Q609" s="277"/>
      <c r="R609" s="278"/>
      <c r="S609" s="277"/>
      <c r="T609" s="248"/>
      <c r="U609" s="248"/>
      <c r="V609" s="277"/>
      <c r="W609" s="277"/>
      <c r="X609" s="277"/>
      <c r="Z609" s="276"/>
      <c r="AA609" s="276"/>
      <c r="AB609" s="276"/>
      <c r="AC609" s="276"/>
      <c r="AD609" s="276"/>
      <c r="AE609" s="266">
        <f t="shared" si="9"/>
        <v>0</v>
      </c>
      <c r="AG609" s="269"/>
      <c r="AH609" s="269"/>
      <c r="AI609" s="269"/>
      <c r="AJ609" s="269"/>
      <c r="AK609" s="269"/>
      <c r="AL609" s="269"/>
      <c r="AM609" s="269"/>
    </row>
    <row r="610" spans="9:39" ht="15.6" x14ac:dyDescent="0.3">
      <c r="I610" s="277"/>
      <c r="J610" s="278"/>
      <c r="K610" s="277"/>
      <c r="L610" s="248"/>
      <c r="M610" s="277"/>
      <c r="N610" s="85" t="str">
        <f>IF(ISBLANK(M610),"",IF(M610=Lookup!$B$74,"",Lookup!$C$74))</f>
        <v/>
      </c>
      <c r="O610" s="277"/>
      <c r="Q610" s="277"/>
      <c r="R610" s="278"/>
      <c r="S610" s="277"/>
      <c r="T610" s="248"/>
      <c r="U610" s="248"/>
      <c r="V610" s="277"/>
      <c r="W610" s="277"/>
      <c r="X610" s="277"/>
      <c r="Z610" s="276"/>
      <c r="AA610" s="276"/>
      <c r="AB610" s="276"/>
      <c r="AC610" s="276"/>
      <c r="AD610" s="276"/>
      <c r="AE610" s="266">
        <f t="shared" si="9"/>
        <v>0</v>
      </c>
      <c r="AG610" s="269"/>
      <c r="AH610" s="269"/>
      <c r="AI610" s="269"/>
      <c r="AJ610" s="269"/>
      <c r="AK610" s="269"/>
      <c r="AL610" s="269"/>
      <c r="AM610" s="269"/>
    </row>
    <row r="611" spans="9:39" ht="15.6" x14ac:dyDescent="0.3">
      <c r="I611" s="277"/>
      <c r="J611" s="278"/>
      <c r="K611" s="277"/>
      <c r="L611" s="248"/>
      <c r="M611" s="277"/>
      <c r="N611" s="85" t="str">
        <f>IF(ISBLANK(M611),"",IF(M611=Lookup!$B$74,"",Lookup!$C$74))</f>
        <v/>
      </c>
      <c r="O611" s="277"/>
      <c r="Q611" s="277"/>
      <c r="R611" s="278"/>
      <c r="S611" s="277"/>
      <c r="T611" s="248"/>
      <c r="U611" s="248"/>
      <c r="V611" s="277"/>
      <c r="W611" s="277"/>
      <c r="X611" s="277"/>
      <c r="Z611" s="276"/>
      <c r="AA611" s="276"/>
      <c r="AB611" s="276"/>
      <c r="AC611" s="276"/>
      <c r="AD611" s="276"/>
      <c r="AE611" s="266">
        <f t="shared" si="9"/>
        <v>0</v>
      </c>
      <c r="AG611" s="269"/>
      <c r="AH611" s="269"/>
      <c r="AI611" s="269"/>
      <c r="AJ611" s="269"/>
      <c r="AK611" s="269"/>
      <c r="AL611" s="269"/>
      <c r="AM611" s="269"/>
    </row>
    <row r="612" spans="9:39" ht="15.6" x14ac:dyDescent="0.3">
      <c r="I612" s="277"/>
      <c r="J612" s="278"/>
      <c r="K612" s="277"/>
      <c r="L612" s="248"/>
      <c r="M612" s="277"/>
      <c r="N612" s="85" t="str">
        <f>IF(ISBLANK(M612),"",IF(M612=Lookup!$B$74,"",Lookup!$C$74))</f>
        <v/>
      </c>
      <c r="O612" s="277"/>
      <c r="Q612" s="277"/>
      <c r="R612" s="278"/>
      <c r="S612" s="277"/>
      <c r="T612" s="248"/>
      <c r="U612" s="248"/>
      <c r="V612" s="277"/>
      <c r="W612" s="277"/>
      <c r="X612" s="277"/>
      <c r="Z612" s="276"/>
      <c r="AA612" s="276"/>
      <c r="AB612" s="276"/>
      <c r="AC612" s="276"/>
      <c r="AD612" s="276"/>
      <c r="AE612" s="266">
        <f t="shared" si="9"/>
        <v>0</v>
      </c>
      <c r="AG612" s="269"/>
      <c r="AH612" s="269"/>
      <c r="AI612" s="269"/>
      <c r="AJ612" s="269"/>
      <c r="AK612" s="269"/>
      <c r="AL612" s="269"/>
      <c r="AM612" s="269"/>
    </row>
    <row r="613" spans="9:39" ht="15.6" x14ac:dyDescent="0.3">
      <c r="I613" s="277"/>
      <c r="J613" s="278"/>
      <c r="K613" s="277"/>
      <c r="L613" s="248"/>
      <c r="M613" s="277"/>
      <c r="N613" s="85" t="str">
        <f>IF(ISBLANK(M613),"",IF(M613=Lookup!$B$74,"",Lookup!$C$74))</f>
        <v/>
      </c>
      <c r="O613" s="277"/>
      <c r="Q613" s="277"/>
      <c r="R613" s="278"/>
      <c r="S613" s="277"/>
      <c r="T613" s="248"/>
      <c r="U613" s="248"/>
      <c r="V613" s="277"/>
      <c r="W613" s="277"/>
      <c r="X613" s="277"/>
      <c r="Z613" s="276"/>
      <c r="AA613" s="276"/>
      <c r="AB613" s="276"/>
      <c r="AC613" s="276"/>
      <c r="AD613" s="276"/>
      <c r="AE613" s="266">
        <f t="shared" si="9"/>
        <v>0</v>
      </c>
      <c r="AG613" s="269"/>
      <c r="AH613" s="269"/>
      <c r="AI613" s="269"/>
      <c r="AJ613" s="269"/>
      <c r="AK613" s="269"/>
      <c r="AL613" s="269"/>
      <c r="AM613" s="269"/>
    </row>
    <row r="614" spans="9:39" ht="15.6" x14ac:dyDescent="0.3">
      <c r="I614" s="277"/>
      <c r="J614" s="278"/>
      <c r="K614" s="277"/>
      <c r="L614" s="248"/>
      <c r="M614" s="277"/>
      <c r="N614" s="85" t="str">
        <f>IF(ISBLANK(M614),"",IF(M614=Lookup!$B$74,"",Lookup!$C$74))</f>
        <v/>
      </c>
      <c r="O614" s="277"/>
      <c r="Q614" s="277"/>
      <c r="R614" s="278"/>
      <c r="S614" s="277"/>
      <c r="T614" s="248"/>
      <c r="U614" s="248"/>
      <c r="V614" s="277"/>
      <c r="W614" s="277"/>
      <c r="X614" s="277"/>
      <c r="Z614" s="276"/>
      <c r="AA614" s="276"/>
      <c r="AB614" s="276"/>
      <c r="AC614" s="276"/>
      <c r="AD614" s="276"/>
      <c r="AE614" s="266">
        <f t="shared" si="9"/>
        <v>0</v>
      </c>
      <c r="AG614" s="269"/>
      <c r="AH614" s="269"/>
      <c r="AI614" s="269"/>
      <c r="AJ614" s="269"/>
      <c r="AK614" s="269"/>
      <c r="AL614" s="269"/>
      <c r="AM614" s="269"/>
    </row>
    <row r="615" spans="9:39" ht="15.6" x14ac:dyDescent="0.3">
      <c r="I615" s="277"/>
      <c r="J615" s="278"/>
      <c r="K615" s="277"/>
      <c r="L615" s="248"/>
      <c r="M615" s="277"/>
      <c r="N615" s="85" t="str">
        <f>IF(ISBLANK(M615),"",IF(M615=Lookup!$B$74,"",Lookup!$C$74))</f>
        <v/>
      </c>
      <c r="O615" s="277"/>
      <c r="Q615" s="277"/>
      <c r="R615" s="278"/>
      <c r="S615" s="277"/>
      <c r="T615" s="248"/>
      <c r="U615" s="248"/>
      <c r="V615" s="277"/>
      <c r="W615" s="277"/>
      <c r="X615" s="277"/>
      <c r="Z615" s="276"/>
      <c r="AA615" s="276"/>
      <c r="AB615" s="276"/>
      <c r="AC615" s="276"/>
      <c r="AD615" s="276"/>
      <c r="AE615" s="266">
        <f t="shared" si="9"/>
        <v>0</v>
      </c>
      <c r="AG615" s="269"/>
      <c r="AH615" s="269"/>
      <c r="AI615" s="269"/>
      <c r="AJ615" s="269"/>
      <c r="AK615" s="269"/>
      <c r="AL615" s="269"/>
      <c r="AM615" s="269"/>
    </row>
    <row r="616" spans="9:39" ht="15.6" x14ac:dyDescent="0.3">
      <c r="I616" s="277"/>
      <c r="J616" s="278"/>
      <c r="K616" s="277"/>
      <c r="L616" s="248"/>
      <c r="M616" s="277"/>
      <c r="N616" s="85" t="str">
        <f>IF(ISBLANK(M616),"",IF(M616=Lookup!$B$74,"",Lookup!$C$74))</f>
        <v/>
      </c>
      <c r="O616" s="277"/>
      <c r="Q616" s="277"/>
      <c r="R616" s="278"/>
      <c r="S616" s="277"/>
      <c r="T616" s="248"/>
      <c r="U616" s="248"/>
      <c r="V616" s="277"/>
      <c r="W616" s="277"/>
      <c r="X616" s="277"/>
      <c r="Z616" s="276"/>
      <c r="AA616" s="276"/>
      <c r="AB616" s="276"/>
      <c r="AC616" s="276"/>
      <c r="AD616" s="276"/>
      <c r="AE616" s="266">
        <f t="shared" si="9"/>
        <v>0</v>
      </c>
      <c r="AG616" s="269"/>
      <c r="AH616" s="269"/>
      <c r="AI616" s="269"/>
      <c r="AJ616" s="269"/>
      <c r="AK616" s="269"/>
      <c r="AL616" s="269"/>
      <c r="AM616" s="269"/>
    </row>
    <row r="617" spans="9:39" ht="15.6" x14ac:dyDescent="0.3">
      <c r="I617" s="277"/>
      <c r="J617" s="278"/>
      <c r="K617" s="277"/>
      <c r="L617" s="248"/>
      <c r="M617" s="277"/>
      <c r="N617" s="85" t="str">
        <f>IF(ISBLANK(M617),"",IF(M617=Lookup!$B$74,"",Lookup!$C$74))</f>
        <v/>
      </c>
      <c r="O617" s="277"/>
      <c r="Q617" s="277"/>
      <c r="R617" s="278"/>
      <c r="S617" s="277"/>
      <c r="T617" s="248"/>
      <c r="U617" s="248"/>
      <c r="V617" s="277"/>
      <c r="W617" s="277"/>
      <c r="X617" s="277"/>
      <c r="Z617" s="276"/>
      <c r="AA617" s="276"/>
      <c r="AB617" s="276"/>
      <c r="AC617" s="276"/>
      <c r="AD617" s="276"/>
      <c r="AE617" s="266">
        <f t="shared" si="9"/>
        <v>0</v>
      </c>
      <c r="AG617" s="269"/>
      <c r="AH617" s="269"/>
      <c r="AI617" s="269"/>
      <c r="AJ617" s="269"/>
      <c r="AK617" s="269"/>
      <c r="AL617" s="269"/>
      <c r="AM617" s="269"/>
    </row>
    <row r="618" spans="9:39" ht="15.6" x14ac:dyDescent="0.3">
      <c r="I618" s="277"/>
      <c r="J618" s="278"/>
      <c r="K618" s="277"/>
      <c r="L618" s="248"/>
      <c r="M618" s="277"/>
      <c r="N618" s="85" t="str">
        <f>IF(ISBLANK(M618),"",IF(M618=Lookup!$B$74,"",Lookup!$C$74))</f>
        <v/>
      </c>
      <c r="O618" s="277"/>
      <c r="Q618" s="277"/>
      <c r="R618" s="278"/>
      <c r="S618" s="277"/>
      <c r="T618" s="248"/>
      <c r="U618" s="248"/>
      <c r="V618" s="277"/>
      <c r="W618" s="277"/>
      <c r="X618" s="277"/>
      <c r="Z618" s="276"/>
      <c r="AA618" s="276"/>
      <c r="AB618" s="276"/>
      <c r="AC618" s="276"/>
      <c r="AD618" s="276"/>
      <c r="AE618" s="266">
        <f t="shared" si="9"/>
        <v>0</v>
      </c>
      <c r="AG618" s="269"/>
      <c r="AH618" s="269"/>
      <c r="AI618" s="269"/>
      <c r="AJ618" s="269"/>
      <c r="AK618" s="269"/>
      <c r="AL618" s="269"/>
      <c r="AM618" s="269"/>
    </row>
    <row r="619" spans="9:39" ht="15.6" x14ac:dyDescent="0.3">
      <c r="I619" s="277"/>
      <c r="J619" s="278"/>
      <c r="K619" s="277"/>
      <c r="L619" s="248"/>
      <c r="M619" s="277"/>
      <c r="N619" s="85" t="str">
        <f>IF(ISBLANK(M619),"",IF(M619=Lookup!$B$74,"",Lookup!$C$74))</f>
        <v/>
      </c>
      <c r="O619" s="277"/>
      <c r="Q619" s="277"/>
      <c r="R619" s="278"/>
      <c r="S619" s="277"/>
      <c r="T619" s="248"/>
      <c r="U619" s="248"/>
      <c r="V619" s="277"/>
      <c r="W619" s="277"/>
      <c r="X619" s="277"/>
      <c r="Z619" s="276"/>
      <c r="AA619" s="276"/>
      <c r="AB619" s="276"/>
      <c r="AC619" s="276"/>
      <c r="AD619" s="276"/>
      <c r="AE619" s="266">
        <f t="shared" si="9"/>
        <v>0</v>
      </c>
      <c r="AG619" s="269"/>
      <c r="AH619" s="269"/>
      <c r="AI619" s="269"/>
      <c r="AJ619" s="269"/>
      <c r="AK619" s="269"/>
      <c r="AL619" s="269"/>
      <c r="AM619" s="269"/>
    </row>
    <row r="620" spans="9:39" ht="15.6" x14ac:dyDescent="0.3">
      <c r="I620" s="277"/>
      <c r="J620" s="278"/>
      <c r="K620" s="277"/>
      <c r="L620" s="248"/>
      <c r="M620" s="277"/>
      <c r="N620" s="85" t="str">
        <f>IF(ISBLANK(M620),"",IF(M620=Lookup!$B$74,"",Lookup!$C$74))</f>
        <v/>
      </c>
      <c r="O620" s="277"/>
      <c r="Q620" s="277"/>
      <c r="R620" s="278"/>
      <c r="S620" s="277"/>
      <c r="T620" s="248"/>
      <c r="U620" s="248"/>
      <c r="V620" s="277"/>
      <c r="W620" s="277"/>
      <c r="X620" s="277"/>
      <c r="Z620" s="276"/>
      <c r="AA620" s="276"/>
      <c r="AB620" s="276"/>
      <c r="AC620" s="276"/>
      <c r="AD620" s="276"/>
      <c r="AE620" s="266">
        <f t="shared" si="9"/>
        <v>0</v>
      </c>
      <c r="AG620" s="269"/>
      <c r="AH620" s="269"/>
      <c r="AI620" s="269"/>
      <c r="AJ620" s="269"/>
      <c r="AK620" s="269"/>
      <c r="AL620" s="269"/>
      <c r="AM620" s="269"/>
    </row>
    <row r="621" spans="9:39" ht="15.6" x14ac:dyDescent="0.3">
      <c r="I621" s="277"/>
      <c r="J621" s="278"/>
      <c r="K621" s="277"/>
      <c r="L621" s="248"/>
      <c r="M621" s="277"/>
      <c r="N621" s="85" t="str">
        <f>IF(ISBLANK(M621),"",IF(M621=Lookup!$B$74,"",Lookup!$C$74))</f>
        <v/>
      </c>
      <c r="O621" s="277"/>
      <c r="Q621" s="277"/>
      <c r="R621" s="278"/>
      <c r="S621" s="277"/>
      <c r="T621" s="248"/>
      <c r="U621" s="248"/>
      <c r="V621" s="277"/>
      <c r="W621" s="277"/>
      <c r="X621" s="277"/>
      <c r="Z621" s="276"/>
      <c r="AA621" s="276"/>
      <c r="AB621" s="276"/>
      <c r="AC621" s="276"/>
      <c r="AD621" s="276"/>
      <c r="AE621" s="266">
        <f t="shared" si="9"/>
        <v>0</v>
      </c>
      <c r="AG621" s="269"/>
      <c r="AH621" s="269"/>
      <c r="AI621" s="269"/>
      <c r="AJ621" s="269"/>
      <c r="AK621" s="269"/>
      <c r="AL621" s="269"/>
      <c r="AM621" s="269"/>
    </row>
    <row r="622" spans="9:39" ht="15.6" x14ac:dyDescent="0.3">
      <c r="I622" s="277"/>
      <c r="J622" s="278"/>
      <c r="K622" s="277"/>
      <c r="L622" s="248"/>
      <c r="M622" s="277"/>
      <c r="N622" s="85" t="str">
        <f>IF(ISBLANK(M622),"",IF(M622=Lookup!$B$74,"",Lookup!$C$74))</f>
        <v/>
      </c>
      <c r="O622" s="277"/>
      <c r="Q622" s="277"/>
      <c r="R622" s="278"/>
      <c r="S622" s="277"/>
      <c r="T622" s="248"/>
      <c r="U622" s="248"/>
      <c r="V622" s="277"/>
      <c r="W622" s="277"/>
      <c r="X622" s="277"/>
      <c r="Z622" s="276"/>
      <c r="AA622" s="276"/>
      <c r="AB622" s="276"/>
      <c r="AC622" s="276"/>
      <c r="AD622" s="276"/>
      <c r="AE622" s="266">
        <f t="shared" si="9"/>
        <v>0</v>
      </c>
      <c r="AG622" s="269"/>
      <c r="AH622" s="269"/>
      <c r="AI622" s="269"/>
      <c r="AJ622" s="269"/>
      <c r="AK622" s="269"/>
      <c r="AL622" s="269"/>
      <c r="AM622" s="269"/>
    </row>
    <row r="623" spans="9:39" ht="15.6" x14ac:dyDescent="0.3">
      <c r="I623" s="277"/>
      <c r="J623" s="278"/>
      <c r="K623" s="277"/>
      <c r="L623" s="248"/>
      <c r="M623" s="277"/>
      <c r="N623" s="85" t="str">
        <f>IF(ISBLANK(M623),"",IF(M623=Lookup!$B$74,"",Lookup!$C$74))</f>
        <v/>
      </c>
      <c r="O623" s="277"/>
      <c r="Q623" s="277"/>
      <c r="R623" s="278"/>
      <c r="S623" s="277"/>
      <c r="T623" s="248"/>
      <c r="U623" s="248"/>
      <c r="V623" s="277"/>
      <c r="W623" s="277"/>
      <c r="X623" s="277"/>
      <c r="Z623" s="276"/>
      <c r="AA623" s="276"/>
      <c r="AB623" s="276"/>
      <c r="AC623" s="276"/>
      <c r="AD623" s="276"/>
      <c r="AE623" s="266">
        <f t="shared" si="9"/>
        <v>0</v>
      </c>
      <c r="AG623" s="269"/>
      <c r="AH623" s="269"/>
      <c r="AI623" s="269"/>
      <c r="AJ623" s="269"/>
      <c r="AK623" s="269"/>
      <c r="AL623" s="269"/>
      <c r="AM623" s="269"/>
    </row>
    <row r="624" spans="9:39" ht="15.6" x14ac:dyDescent="0.3">
      <c r="I624" s="277"/>
      <c r="J624" s="278"/>
      <c r="K624" s="277"/>
      <c r="L624" s="248"/>
      <c r="M624" s="277"/>
      <c r="N624" s="85" t="str">
        <f>IF(ISBLANK(M624),"",IF(M624=Lookup!$B$74,"",Lookup!$C$74))</f>
        <v/>
      </c>
      <c r="O624" s="277"/>
      <c r="Q624" s="277"/>
      <c r="R624" s="278"/>
      <c r="S624" s="277"/>
      <c r="T624" s="248"/>
      <c r="U624" s="248"/>
      <c r="V624" s="277"/>
      <c r="W624" s="277"/>
      <c r="X624" s="277"/>
      <c r="Z624" s="276"/>
      <c r="AA624" s="276"/>
      <c r="AB624" s="276"/>
      <c r="AC624" s="276"/>
      <c r="AD624" s="276"/>
      <c r="AE624" s="266">
        <f t="shared" si="9"/>
        <v>0</v>
      </c>
      <c r="AG624" s="269"/>
      <c r="AH624" s="269"/>
      <c r="AI624" s="269"/>
      <c r="AJ624" s="269"/>
      <c r="AK624" s="269"/>
      <c r="AL624" s="269"/>
      <c r="AM624" s="269"/>
    </row>
    <row r="625" spans="9:39" ht="15.6" x14ac:dyDescent="0.3">
      <c r="I625" s="277"/>
      <c r="J625" s="278"/>
      <c r="K625" s="277"/>
      <c r="L625" s="248"/>
      <c r="M625" s="277"/>
      <c r="N625" s="85" t="str">
        <f>IF(ISBLANK(M625),"",IF(M625=Lookup!$B$74,"",Lookup!$C$74))</f>
        <v/>
      </c>
      <c r="O625" s="277"/>
      <c r="Q625" s="277"/>
      <c r="R625" s="278"/>
      <c r="S625" s="277"/>
      <c r="T625" s="248"/>
      <c r="U625" s="248"/>
      <c r="V625" s="277"/>
      <c r="W625" s="277"/>
      <c r="X625" s="277"/>
      <c r="Z625" s="276"/>
      <c r="AA625" s="276"/>
      <c r="AB625" s="276"/>
      <c r="AC625" s="276"/>
      <c r="AD625" s="276"/>
      <c r="AE625" s="266">
        <f t="shared" si="9"/>
        <v>0</v>
      </c>
      <c r="AG625" s="269"/>
      <c r="AH625" s="269"/>
      <c r="AI625" s="269"/>
      <c r="AJ625" s="269"/>
      <c r="AK625" s="269"/>
      <c r="AL625" s="269"/>
      <c r="AM625" s="269"/>
    </row>
    <row r="626" spans="9:39" ht="15.6" x14ac:dyDescent="0.3">
      <c r="I626" s="277"/>
      <c r="J626" s="278"/>
      <c r="K626" s="277"/>
      <c r="L626" s="248"/>
      <c r="M626" s="277"/>
      <c r="N626" s="85" t="str">
        <f>IF(ISBLANK(M626),"",IF(M626=Lookup!$B$74,"",Lookup!$C$74))</f>
        <v/>
      </c>
      <c r="O626" s="277"/>
      <c r="Q626" s="277"/>
      <c r="R626" s="278"/>
      <c r="S626" s="277"/>
      <c r="T626" s="248"/>
      <c r="U626" s="248"/>
      <c r="V626" s="277"/>
      <c r="W626" s="277"/>
      <c r="X626" s="277"/>
      <c r="Z626" s="276"/>
      <c r="AA626" s="276"/>
      <c r="AB626" s="276"/>
      <c r="AC626" s="276"/>
      <c r="AD626" s="276"/>
      <c r="AE626" s="266">
        <f t="shared" si="9"/>
        <v>0</v>
      </c>
      <c r="AG626" s="269"/>
      <c r="AH626" s="269"/>
      <c r="AI626" s="269"/>
      <c r="AJ626" s="269"/>
      <c r="AK626" s="269"/>
      <c r="AL626" s="269"/>
      <c r="AM626" s="269"/>
    </row>
    <row r="627" spans="9:39" ht="15.6" x14ac:dyDescent="0.3">
      <c r="I627" s="277"/>
      <c r="J627" s="278"/>
      <c r="K627" s="277"/>
      <c r="L627" s="248"/>
      <c r="M627" s="277"/>
      <c r="N627" s="85" t="str">
        <f>IF(ISBLANK(M627),"",IF(M627=Lookup!$B$74,"",Lookup!$C$74))</f>
        <v/>
      </c>
      <c r="O627" s="277"/>
      <c r="Q627" s="277"/>
      <c r="R627" s="278"/>
      <c r="S627" s="277"/>
      <c r="T627" s="248"/>
      <c r="U627" s="248"/>
      <c r="V627" s="277"/>
      <c r="W627" s="277"/>
      <c r="X627" s="277"/>
      <c r="Z627" s="276"/>
      <c r="AA627" s="276"/>
      <c r="AB627" s="276"/>
      <c r="AC627" s="276"/>
      <c r="AD627" s="276"/>
      <c r="AE627" s="266">
        <f t="shared" si="9"/>
        <v>0</v>
      </c>
      <c r="AG627" s="269"/>
      <c r="AH627" s="269"/>
      <c r="AI627" s="269"/>
      <c r="AJ627" s="269"/>
      <c r="AK627" s="269"/>
      <c r="AL627" s="269"/>
      <c r="AM627" s="269"/>
    </row>
    <row r="628" spans="9:39" ht="15.6" x14ac:dyDescent="0.3">
      <c r="I628" s="277"/>
      <c r="J628" s="278"/>
      <c r="K628" s="277"/>
      <c r="L628" s="248"/>
      <c r="M628" s="277"/>
      <c r="N628" s="85" t="str">
        <f>IF(ISBLANK(M628),"",IF(M628=Lookup!$B$74,"",Lookup!$C$74))</f>
        <v/>
      </c>
      <c r="O628" s="277"/>
      <c r="Q628" s="277"/>
      <c r="R628" s="278"/>
      <c r="S628" s="277"/>
      <c r="T628" s="248"/>
      <c r="U628" s="248"/>
      <c r="V628" s="277"/>
      <c r="W628" s="277"/>
      <c r="X628" s="277"/>
      <c r="Z628" s="276"/>
      <c r="AA628" s="276"/>
      <c r="AB628" s="276"/>
      <c r="AC628" s="276"/>
      <c r="AD628" s="276"/>
      <c r="AE628" s="266">
        <f t="shared" si="9"/>
        <v>0</v>
      </c>
      <c r="AG628" s="269"/>
      <c r="AH628" s="269"/>
      <c r="AI628" s="269"/>
      <c r="AJ628" s="269"/>
      <c r="AK628" s="269"/>
      <c r="AL628" s="269"/>
      <c r="AM628" s="269"/>
    </row>
    <row r="629" spans="9:39" ht="15.6" x14ac:dyDescent="0.3">
      <c r="I629" s="277"/>
      <c r="J629" s="278"/>
      <c r="K629" s="277"/>
      <c r="L629" s="248"/>
      <c r="M629" s="277"/>
      <c r="N629" s="85" t="str">
        <f>IF(ISBLANK(M629),"",IF(M629=Lookup!$B$74,"",Lookup!$C$74))</f>
        <v/>
      </c>
      <c r="O629" s="277"/>
      <c r="Q629" s="277"/>
      <c r="R629" s="278"/>
      <c r="S629" s="277"/>
      <c r="T629" s="248"/>
      <c r="U629" s="248"/>
      <c r="V629" s="277"/>
      <c r="W629" s="277"/>
      <c r="X629" s="277"/>
      <c r="Z629" s="276"/>
      <c r="AA629" s="276"/>
      <c r="AB629" s="276"/>
      <c r="AC629" s="276"/>
      <c r="AD629" s="276"/>
      <c r="AE629" s="266">
        <f t="shared" si="9"/>
        <v>0</v>
      </c>
      <c r="AG629" s="269"/>
      <c r="AH629" s="269"/>
      <c r="AI629" s="269"/>
      <c r="AJ629" s="269"/>
      <c r="AK629" s="269"/>
      <c r="AL629" s="269"/>
      <c r="AM629" s="269"/>
    </row>
    <row r="630" spans="9:39" ht="15.6" x14ac:dyDescent="0.3">
      <c r="I630" s="277"/>
      <c r="J630" s="278"/>
      <c r="K630" s="277"/>
      <c r="L630" s="248"/>
      <c r="M630" s="277"/>
      <c r="N630" s="85" t="str">
        <f>IF(ISBLANK(M630),"",IF(M630=Lookup!$B$74,"",Lookup!$C$74))</f>
        <v/>
      </c>
      <c r="O630" s="277"/>
      <c r="Q630" s="277"/>
      <c r="R630" s="278"/>
      <c r="S630" s="277"/>
      <c r="T630" s="248"/>
      <c r="U630" s="248"/>
      <c r="V630" s="277"/>
      <c r="W630" s="277"/>
      <c r="X630" s="277"/>
      <c r="Z630" s="276"/>
      <c r="AA630" s="276"/>
      <c r="AB630" s="276"/>
      <c r="AC630" s="276"/>
      <c r="AD630" s="276"/>
      <c r="AE630" s="266">
        <f t="shared" si="9"/>
        <v>0</v>
      </c>
      <c r="AG630" s="269"/>
      <c r="AH630" s="269"/>
      <c r="AI630" s="269"/>
      <c r="AJ630" s="269"/>
      <c r="AK630" s="269"/>
      <c r="AL630" s="269"/>
      <c r="AM630" s="269"/>
    </row>
    <row r="631" spans="9:39" ht="15.6" x14ac:dyDescent="0.3">
      <c r="I631" s="277"/>
      <c r="J631" s="278"/>
      <c r="K631" s="277"/>
      <c r="L631" s="248"/>
      <c r="M631" s="277"/>
      <c r="N631" s="85" t="str">
        <f>IF(ISBLANK(M631),"",IF(M631=Lookup!$B$74,"",Lookup!$C$74))</f>
        <v/>
      </c>
      <c r="O631" s="277"/>
      <c r="Q631" s="277"/>
      <c r="R631" s="278"/>
      <c r="S631" s="277"/>
      <c r="T631" s="248"/>
      <c r="U631" s="248"/>
      <c r="V631" s="277"/>
      <c r="W631" s="277"/>
      <c r="X631" s="277"/>
      <c r="Z631" s="276"/>
      <c r="AA631" s="276"/>
      <c r="AB631" s="276"/>
      <c r="AC631" s="276"/>
      <c r="AD631" s="276"/>
      <c r="AE631" s="266">
        <f t="shared" si="9"/>
        <v>0</v>
      </c>
      <c r="AG631" s="269"/>
      <c r="AH631" s="269"/>
      <c r="AI631" s="269"/>
      <c r="AJ631" s="269"/>
      <c r="AK631" s="269"/>
      <c r="AL631" s="269"/>
      <c r="AM631" s="269"/>
    </row>
    <row r="632" spans="9:39" ht="15.6" x14ac:dyDescent="0.3">
      <c r="I632" s="277"/>
      <c r="J632" s="278"/>
      <c r="K632" s="277"/>
      <c r="L632" s="248"/>
      <c r="M632" s="277"/>
      <c r="N632" s="85" t="str">
        <f>IF(ISBLANK(M632),"",IF(M632=Lookup!$B$74,"",Lookup!$C$74))</f>
        <v/>
      </c>
      <c r="O632" s="277"/>
      <c r="Q632" s="277"/>
      <c r="R632" s="278"/>
      <c r="S632" s="277"/>
      <c r="T632" s="248"/>
      <c r="U632" s="248"/>
      <c r="V632" s="277"/>
      <c r="W632" s="277"/>
      <c r="X632" s="277"/>
      <c r="Z632" s="276"/>
      <c r="AA632" s="276"/>
      <c r="AB632" s="276"/>
      <c r="AC632" s="276"/>
      <c r="AD632" s="276"/>
      <c r="AE632" s="266">
        <f t="shared" si="9"/>
        <v>0</v>
      </c>
      <c r="AG632" s="269"/>
      <c r="AH632" s="269"/>
      <c r="AI632" s="269"/>
      <c r="AJ632" s="269"/>
      <c r="AK632" s="269"/>
      <c r="AL632" s="269"/>
      <c r="AM632" s="269"/>
    </row>
    <row r="633" spans="9:39" ht="15.6" x14ac:dyDescent="0.3">
      <c r="I633" s="277"/>
      <c r="J633" s="278"/>
      <c r="K633" s="277"/>
      <c r="L633" s="248"/>
      <c r="M633" s="277"/>
      <c r="N633" s="85" t="str">
        <f>IF(ISBLANK(M633),"",IF(M633=Lookup!$B$74,"",Lookup!$C$74))</f>
        <v/>
      </c>
      <c r="O633" s="277"/>
      <c r="Q633" s="277"/>
      <c r="R633" s="278"/>
      <c r="S633" s="277"/>
      <c r="T633" s="248"/>
      <c r="U633" s="248"/>
      <c r="V633" s="277"/>
      <c r="W633" s="277"/>
      <c r="X633" s="277"/>
      <c r="Z633" s="276"/>
      <c r="AA633" s="276"/>
      <c r="AB633" s="276"/>
      <c r="AC633" s="276"/>
      <c r="AD633" s="276"/>
      <c r="AE633" s="266">
        <f t="shared" si="9"/>
        <v>0</v>
      </c>
      <c r="AG633" s="269"/>
      <c r="AH633" s="269"/>
      <c r="AI633" s="269"/>
      <c r="AJ633" s="269"/>
      <c r="AK633" s="269"/>
      <c r="AL633" s="269"/>
      <c r="AM633" s="269"/>
    </row>
    <row r="634" spans="9:39" ht="15.6" x14ac:dyDescent="0.3">
      <c r="I634" s="277"/>
      <c r="J634" s="278"/>
      <c r="K634" s="277"/>
      <c r="L634" s="248"/>
      <c r="M634" s="277"/>
      <c r="N634" s="85" t="str">
        <f>IF(ISBLANK(M634),"",IF(M634=Lookup!$B$74,"",Lookup!$C$74))</f>
        <v/>
      </c>
      <c r="O634" s="277"/>
      <c r="Q634" s="277"/>
      <c r="R634" s="278"/>
      <c r="S634" s="277"/>
      <c r="T634" s="248"/>
      <c r="U634" s="248"/>
      <c r="V634" s="277"/>
      <c r="W634" s="277"/>
      <c r="X634" s="277"/>
      <c r="Z634" s="276"/>
      <c r="AA634" s="276"/>
      <c r="AB634" s="276"/>
      <c r="AC634" s="276"/>
      <c r="AD634" s="276"/>
      <c r="AE634" s="266">
        <f t="shared" si="9"/>
        <v>0</v>
      </c>
      <c r="AG634" s="269"/>
      <c r="AH634" s="269"/>
      <c r="AI634" s="269"/>
      <c r="AJ634" s="269"/>
      <c r="AK634" s="269"/>
      <c r="AL634" s="269"/>
      <c r="AM634" s="269"/>
    </row>
    <row r="635" spans="9:39" ht="15.6" x14ac:dyDescent="0.3">
      <c r="I635" s="277"/>
      <c r="J635" s="278"/>
      <c r="K635" s="277"/>
      <c r="L635" s="248"/>
      <c r="M635" s="277"/>
      <c r="N635" s="85" t="str">
        <f>IF(ISBLANK(M635),"",IF(M635=Lookup!$B$74,"",Lookup!$C$74))</f>
        <v/>
      </c>
      <c r="O635" s="277"/>
      <c r="Q635" s="277"/>
      <c r="R635" s="278"/>
      <c r="S635" s="277"/>
      <c r="T635" s="248"/>
      <c r="U635" s="248"/>
      <c r="V635" s="277"/>
      <c r="W635" s="277"/>
      <c r="X635" s="277"/>
      <c r="Z635" s="276"/>
      <c r="AA635" s="276"/>
      <c r="AB635" s="276"/>
      <c r="AC635" s="276"/>
      <c r="AD635" s="276"/>
      <c r="AE635" s="266">
        <f t="shared" si="9"/>
        <v>0</v>
      </c>
      <c r="AG635" s="269"/>
      <c r="AH635" s="269"/>
      <c r="AI635" s="269"/>
      <c r="AJ635" s="269"/>
      <c r="AK635" s="269"/>
      <c r="AL635" s="269"/>
      <c r="AM635" s="269"/>
    </row>
    <row r="636" spans="9:39" ht="15.6" x14ac:dyDescent="0.3">
      <c r="I636" s="277"/>
      <c r="J636" s="278"/>
      <c r="K636" s="277"/>
      <c r="L636" s="248"/>
      <c r="M636" s="277"/>
      <c r="N636" s="85" t="str">
        <f>IF(ISBLANK(M636),"",IF(M636=Lookup!$B$74,"",Lookup!$C$74))</f>
        <v/>
      </c>
      <c r="O636" s="277"/>
      <c r="Q636" s="277"/>
      <c r="R636" s="278"/>
      <c r="S636" s="277"/>
      <c r="T636" s="248"/>
      <c r="U636" s="248"/>
      <c r="V636" s="277"/>
      <c r="W636" s="277"/>
      <c r="X636" s="277"/>
      <c r="Z636" s="276"/>
      <c r="AA636" s="276"/>
      <c r="AB636" s="276"/>
      <c r="AC636" s="276"/>
      <c r="AD636" s="276"/>
      <c r="AE636" s="266">
        <f t="shared" si="9"/>
        <v>0</v>
      </c>
      <c r="AG636" s="269"/>
      <c r="AH636" s="269"/>
      <c r="AI636" s="269"/>
      <c r="AJ636" s="269"/>
      <c r="AK636" s="269"/>
      <c r="AL636" s="269"/>
      <c r="AM636" s="269"/>
    </row>
    <row r="637" spans="9:39" ht="15.6" x14ac:dyDescent="0.3">
      <c r="I637" s="277"/>
      <c r="J637" s="278"/>
      <c r="K637" s="277"/>
      <c r="L637" s="248"/>
      <c r="M637" s="277"/>
      <c r="N637" s="85" t="str">
        <f>IF(ISBLANK(M637),"",IF(M637=Lookup!$B$74,"",Lookup!$C$74))</f>
        <v/>
      </c>
      <c r="O637" s="277"/>
      <c r="Q637" s="277"/>
      <c r="R637" s="278"/>
      <c r="S637" s="277"/>
      <c r="T637" s="248"/>
      <c r="U637" s="248"/>
      <c r="V637" s="277"/>
      <c r="W637" s="277"/>
      <c r="X637" s="277"/>
      <c r="Z637" s="276"/>
      <c r="AA637" s="276"/>
      <c r="AB637" s="276"/>
      <c r="AC637" s="276"/>
      <c r="AD637" s="276"/>
      <c r="AE637" s="266">
        <f t="shared" si="9"/>
        <v>0</v>
      </c>
      <c r="AG637" s="269"/>
      <c r="AH637" s="269"/>
      <c r="AI637" s="269"/>
      <c r="AJ637" s="269"/>
      <c r="AK637" s="269"/>
      <c r="AL637" s="269"/>
      <c r="AM637" s="269"/>
    </row>
    <row r="638" spans="9:39" ht="15.6" x14ac:dyDescent="0.3">
      <c r="I638" s="277"/>
      <c r="J638" s="278"/>
      <c r="K638" s="277"/>
      <c r="L638" s="248"/>
      <c r="M638" s="277"/>
      <c r="N638" s="85" t="str">
        <f>IF(ISBLANK(M638),"",IF(M638=Lookup!$B$74,"",Lookup!$C$74))</f>
        <v/>
      </c>
      <c r="O638" s="277"/>
      <c r="Q638" s="277"/>
      <c r="R638" s="278"/>
      <c r="S638" s="277"/>
      <c r="T638" s="248"/>
      <c r="U638" s="248"/>
      <c r="V638" s="277"/>
      <c r="W638" s="277"/>
      <c r="X638" s="277"/>
      <c r="Z638" s="276"/>
      <c r="AA638" s="276"/>
      <c r="AB638" s="276"/>
      <c r="AC638" s="276"/>
      <c r="AD638" s="276"/>
      <c r="AE638" s="266">
        <f t="shared" si="9"/>
        <v>0</v>
      </c>
      <c r="AG638" s="269"/>
      <c r="AH638" s="269"/>
      <c r="AI638" s="269"/>
      <c r="AJ638" s="269"/>
      <c r="AK638" s="269"/>
      <c r="AL638" s="269"/>
      <c r="AM638" s="269"/>
    </row>
    <row r="639" spans="9:39" ht="15.6" x14ac:dyDescent="0.3">
      <c r="I639" s="277"/>
      <c r="J639" s="278"/>
      <c r="K639" s="277"/>
      <c r="L639" s="248"/>
      <c r="M639" s="277"/>
      <c r="N639" s="85" t="str">
        <f>IF(ISBLANK(M639),"",IF(M639=Lookup!$B$74,"",Lookup!$C$74))</f>
        <v/>
      </c>
      <c r="O639" s="277"/>
      <c r="Q639" s="277"/>
      <c r="R639" s="278"/>
      <c r="S639" s="277"/>
      <c r="T639" s="248"/>
      <c r="U639" s="248"/>
      <c r="V639" s="277"/>
      <c r="W639" s="277"/>
      <c r="X639" s="277"/>
      <c r="Z639" s="276"/>
      <c r="AA639" s="276"/>
      <c r="AB639" s="276"/>
      <c r="AC639" s="276"/>
      <c r="AD639" s="276"/>
      <c r="AE639" s="266">
        <f t="shared" si="9"/>
        <v>0</v>
      </c>
      <c r="AG639" s="269"/>
      <c r="AH639" s="269"/>
      <c r="AI639" s="269"/>
      <c r="AJ639" s="269"/>
      <c r="AK639" s="269"/>
      <c r="AL639" s="269"/>
      <c r="AM639" s="269"/>
    </row>
    <row r="640" spans="9:39" ht="15.6" x14ac:dyDescent="0.3">
      <c r="I640" s="277"/>
      <c r="J640" s="278"/>
      <c r="K640" s="277"/>
      <c r="L640" s="248"/>
      <c r="M640" s="277"/>
      <c r="N640" s="85" t="str">
        <f>IF(ISBLANK(M640),"",IF(M640=Lookup!$B$74,"",Lookup!$C$74))</f>
        <v/>
      </c>
      <c r="O640" s="277"/>
      <c r="Q640" s="277"/>
      <c r="R640" s="278"/>
      <c r="S640" s="277"/>
      <c r="T640" s="248"/>
      <c r="U640" s="248"/>
      <c r="V640" s="277"/>
      <c r="W640" s="277"/>
      <c r="X640" s="277"/>
      <c r="Z640" s="276"/>
      <c r="AA640" s="276"/>
      <c r="AB640" s="276"/>
      <c r="AC640" s="276"/>
      <c r="AD640" s="276"/>
      <c r="AE640" s="266">
        <f t="shared" si="9"/>
        <v>0</v>
      </c>
      <c r="AG640" s="269"/>
      <c r="AH640" s="269"/>
      <c r="AI640" s="269"/>
      <c r="AJ640" s="269"/>
      <c r="AK640" s="269"/>
      <c r="AL640" s="269"/>
      <c r="AM640" s="269"/>
    </row>
    <row r="641" spans="9:39" ht="15.6" x14ac:dyDescent="0.3">
      <c r="I641" s="277"/>
      <c r="J641" s="278"/>
      <c r="K641" s="277"/>
      <c r="L641" s="248"/>
      <c r="M641" s="277"/>
      <c r="N641" s="85" t="str">
        <f>IF(ISBLANK(M641),"",IF(M641=Lookup!$B$74,"",Lookup!$C$74))</f>
        <v/>
      </c>
      <c r="O641" s="277"/>
      <c r="Q641" s="277"/>
      <c r="R641" s="278"/>
      <c r="S641" s="277"/>
      <c r="T641" s="248"/>
      <c r="U641" s="248"/>
      <c r="V641" s="277"/>
      <c r="W641" s="277"/>
      <c r="X641" s="277"/>
      <c r="Z641" s="276"/>
      <c r="AA641" s="276"/>
      <c r="AB641" s="276"/>
      <c r="AC641" s="276"/>
      <c r="AD641" s="276"/>
      <c r="AE641" s="266">
        <f t="shared" si="9"/>
        <v>0</v>
      </c>
      <c r="AG641" s="269"/>
      <c r="AH641" s="269"/>
      <c r="AI641" s="269"/>
      <c r="AJ641" s="269"/>
      <c r="AK641" s="269"/>
      <c r="AL641" s="269"/>
      <c r="AM641" s="269"/>
    </row>
    <row r="642" spans="9:39" ht="15.6" x14ac:dyDescent="0.3">
      <c r="I642" s="277"/>
      <c r="J642" s="278"/>
      <c r="K642" s="277"/>
      <c r="L642" s="248"/>
      <c r="M642" s="277"/>
      <c r="N642" s="85" t="str">
        <f>IF(ISBLANK(M642),"",IF(M642=Lookup!$B$74,"",Lookup!$C$74))</f>
        <v/>
      </c>
      <c r="O642" s="277"/>
      <c r="Q642" s="277"/>
      <c r="R642" s="278"/>
      <c r="S642" s="277"/>
      <c r="T642" s="248"/>
      <c r="U642" s="248"/>
      <c r="V642" s="277"/>
      <c r="W642" s="277"/>
      <c r="X642" s="277"/>
      <c r="Z642" s="276"/>
      <c r="AA642" s="276"/>
      <c r="AB642" s="276"/>
      <c r="AC642" s="276"/>
      <c r="AD642" s="276"/>
      <c r="AE642" s="266">
        <f t="shared" si="9"/>
        <v>0</v>
      </c>
      <c r="AG642" s="269"/>
      <c r="AH642" s="269"/>
      <c r="AI642" s="269"/>
      <c r="AJ642" s="269"/>
      <c r="AK642" s="269"/>
      <c r="AL642" s="269"/>
      <c r="AM642" s="269"/>
    </row>
    <row r="643" spans="9:39" ht="15.6" x14ac:dyDescent="0.3">
      <c r="I643" s="277"/>
      <c r="J643" s="278"/>
      <c r="K643" s="277"/>
      <c r="L643" s="248"/>
      <c r="M643" s="277"/>
      <c r="N643" s="85" t="str">
        <f>IF(ISBLANK(M643),"",IF(M643=Lookup!$B$74,"",Lookup!$C$74))</f>
        <v/>
      </c>
      <c r="O643" s="277"/>
      <c r="Q643" s="277"/>
      <c r="R643" s="278"/>
      <c r="S643" s="277"/>
      <c r="T643" s="248"/>
      <c r="U643" s="248"/>
      <c r="V643" s="277"/>
      <c r="W643" s="277"/>
      <c r="X643" s="277"/>
      <c r="Z643" s="276"/>
      <c r="AA643" s="276"/>
      <c r="AB643" s="276"/>
      <c r="AC643" s="276"/>
      <c r="AD643" s="276"/>
      <c r="AE643" s="266">
        <f t="shared" si="9"/>
        <v>0</v>
      </c>
      <c r="AG643" s="269"/>
      <c r="AH643" s="269"/>
      <c r="AI643" s="269"/>
      <c r="AJ643" s="269"/>
      <c r="AK643" s="269"/>
      <c r="AL643" s="269"/>
      <c r="AM643" s="269"/>
    </row>
    <row r="644" spans="9:39" ht="15.6" x14ac:dyDescent="0.3">
      <c r="I644" s="277"/>
      <c r="J644" s="278"/>
      <c r="K644" s="277"/>
      <c r="L644" s="248"/>
      <c r="M644" s="277"/>
      <c r="N644" s="85" t="str">
        <f>IF(ISBLANK(M644),"",IF(M644=Lookup!$B$74,"",Lookup!$C$74))</f>
        <v/>
      </c>
      <c r="O644" s="277"/>
      <c r="Q644" s="277"/>
      <c r="R644" s="278"/>
      <c r="S644" s="277"/>
      <c r="T644" s="248"/>
      <c r="U644" s="248"/>
      <c r="V644" s="277"/>
      <c r="W644" s="277"/>
      <c r="X644" s="277"/>
      <c r="Z644" s="276"/>
      <c r="AA644" s="276"/>
      <c r="AB644" s="276"/>
      <c r="AC644" s="276"/>
      <c r="AD644" s="276"/>
      <c r="AE644" s="266">
        <f t="shared" si="9"/>
        <v>0</v>
      </c>
      <c r="AG644" s="269"/>
      <c r="AH644" s="269"/>
      <c r="AI644" s="269"/>
      <c r="AJ644" s="269"/>
      <c r="AK644" s="269"/>
      <c r="AL644" s="269"/>
      <c r="AM644" s="269"/>
    </row>
    <row r="645" spans="9:39" ht="15.6" x14ac:dyDescent="0.3">
      <c r="I645" s="277"/>
      <c r="J645" s="278"/>
      <c r="K645" s="277"/>
      <c r="L645" s="248"/>
      <c r="M645" s="277"/>
      <c r="N645" s="85" t="str">
        <f>IF(ISBLANK(M645),"",IF(M645=Lookup!$B$74,"",Lookup!$C$74))</f>
        <v/>
      </c>
      <c r="O645" s="277"/>
      <c r="Q645" s="277"/>
      <c r="R645" s="278"/>
      <c r="S645" s="277"/>
      <c r="T645" s="248"/>
      <c r="U645" s="248"/>
      <c r="V645" s="277"/>
      <c r="W645" s="277"/>
      <c r="X645" s="277"/>
      <c r="Z645" s="276"/>
      <c r="AA645" s="276"/>
      <c r="AB645" s="276"/>
      <c r="AC645" s="276"/>
      <c r="AD645" s="276"/>
      <c r="AE645" s="266">
        <f t="shared" si="9"/>
        <v>0</v>
      </c>
      <c r="AG645" s="269"/>
      <c r="AH645" s="269"/>
      <c r="AI645" s="269"/>
      <c r="AJ645" s="269"/>
      <c r="AK645" s="269"/>
      <c r="AL645" s="269"/>
      <c r="AM645" s="269"/>
    </row>
    <row r="646" spans="9:39" ht="15.6" x14ac:dyDescent="0.3">
      <c r="I646" s="277"/>
      <c r="J646" s="278"/>
      <c r="K646" s="277"/>
      <c r="L646" s="248"/>
      <c r="M646" s="277"/>
      <c r="N646" s="85" t="str">
        <f>IF(ISBLANK(M646),"",IF(M646=Lookup!$B$74,"",Lookup!$C$74))</f>
        <v/>
      </c>
      <c r="O646" s="277"/>
      <c r="Q646" s="277"/>
      <c r="R646" s="278"/>
      <c r="S646" s="277"/>
      <c r="T646" s="248"/>
      <c r="U646" s="248"/>
      <c r="V646" s="277"/>
      <c r="W646" s="277"/>
      <c r="X646" s="277"/>
      <c r="Z646" s="276"/>
      <c r="AA646" s="276"/>
      <c r="AB646" s="276"/>
      <c r="AC646" s="276"/>
      <c r="AD646" s="276"/>
      <c r="AE646" s="266">
        <f t="shared" si="9"/>
        <v>0</v>
      </c>
      <c r="AG646" s="269"/>
      <c r="AH646" s="269"/>
      <c r="AI646" s="269"/>
      <c r="AJ646" s="269"/>
      <c r="AK646" s="269"/>
      <c r="AL646" s="269"/>
      <c r="AM646" s="269"/>
    </row>
    <row r="647" spans="9:39" ht="15.6" x14ac:dyDescent="0.3">
      <c r="I647" s="277"/>
      <c r="J647" s="278"/>
      <c r="K647" s="277"/>
      <c r="L647" s="248"/>
      <c r="M647" s="277"/>
      <c r="N647" s="85" t="str">
        <f>IF(ISBLANK(M647),"",IF(M647=Lookup!$B$74,"",Lookup!$C$74))</f>
        <v/>
      </c>
      <c r="O647" s="277"/>
      <c r="Q647" s="277"/>
      <c r="R647" s="278"/>
      <c r="S647" s="277"/>
      <c r="T647" s="248"/>
      <c r="U647" s="248"/>
      <c r="V647" s="277"/>
      <c r="W647" s="277"/>
      <c r="X647" s="277"/>
      <c r="Z647" s="276"/>
      <c r="AA647" s="276"/>
      <c r="AB647" s="276"/>
      <c r="AC647" s="276"/>
      <c r="AD647" s="276"/>
      <c r="AE647" s="266">
        <f t="shared" si="9"/>
        <v>0</v>
      </c>
      <c r="AG647" s="269"/>
      <c r="AH647" s="269"/>
      <c r="AI647" s="269"/>
      <c r="AJ647" s="269"/>
      <c r="AK647" s="269"/>
      <c r="AL647" s="269"/>
      <c r="AM647" s="269"/>
    </row>
    <row r="648" spans="9:39" ht="15.6" x14ac:dyDescent="0.3">
      <c r="I648" s="277"/>
      <c r="J648" s="278"/>
      <c r="K648" s="277"/>
      <c r="L648" s="248"/>
      <c r="M648" s="277"/>
      <c r="N648" s="85" t="str">
        <f>IF(ISBLANK(M648),"",IF(M648=Lookup!$B$74,"",Lookup!$C$74))</f>
        <v/>
      </c>
      <c r="O648" s="277"/>
      <c r="Q648" s="277"/>
      <c r="R648" s="278"/>
      <c r="S648" s="277"/>
      <c r="T648" s="248"/>
      <c r="U648" s="248"/>
      <c r="V648" s="277"/>
      <c r="W648" s="277"/>
      <c r="X648" s="277"/>
      <c r="Z648" s="276"/>
      <c r="AA648" s="276"/>
      <c r="AB648" s="276"/>
      <c r="AC648" s="276"/>
      <c r="AD648" s="276"/>
      <c r="AE648" s="266">
        <f t="shared" si="9"/>
        <v>0</v>
      </c>
      <c r="AG648" s="269"/>
      <c r="AH648" s="269"/>
      <c r="AI648" s="269"/>
      <c r="AJ648" s="269"/>
      <c r="AK648" s="269"/>
      <c r="AL648" s="269"/>
      <c r="AM648" s="269"/>
    </row>
    <row r="649" spans="9:39" ht="15.6" x14ac:dyDescent="0.3">
      <c r="I649" s="277"/>
      <c r="J649" s="278"/>
      <c r="K649" s="277"/>
      <c r="L649" s="248"/>
      <c r="M649" s="277"/>
      <c r="N649" s="85" t="str">
        <f>IF(ISBLANK(M649),"",IF(M649=Lookup!$B$74,"",Lookup!$C$74))</f>
        <v/>
      </c>
      <c r="O649" s="277"/>
      <c r="Q649" s="277"/>
      <c r="R649" s="278"/>
      <c r="S649" s="277"/>
      <c r="T649" s="248"/>
      <c r="U649" s="248"/>
      <c r="V649" s="277"/>
      <c r="W649" s="277"/>
      <c r="X649" s="277"/>
      <c r="Z649" s="276"/>
      <c r="AA649" s="276"/>
      <c r="AB649" s="276"/>
      <c r="AC649" s="276"/>
      <c r="AD649" s="276"/>
      <c r="AE649" s="266">
        <f t="shared" ref="AE649:AE712" si="10">SUM(Z649:AD649)</f>
        <v>0</v>
      </c>
      <c r="AG649" s="269"/>
      <c r="AH649" s="269"/>
      <c r="AI649" s="269"/>
      <c r="AJ649" s="269"/>
      <c r="AK649" s="269"/>
      <c r="AL649" s="269"/>
      <c r="AM649" s="269"/>
    </row>
    <row r="650" spans="9:39" ht="15.6" x14ac:dyDescent="0.3">
      <c r="I650" s="277"/>
      <c r="J650" s="278"/>
      <c r="K650" s="277"/>
      <c r="L650" s="248"/>
      <c r="M650" s="277"/>
      <c r="N650" s="85" t="str">
        <f>IF(ISBLANK(M650),"",IF(M650=Lookup!$B$74,"",Lookup!$C$74))</f>
        <v/>
      </c>
      <c r="O650" s="277"/>
      <c r="Q650" s="277"/>
      <c r="R650" s="278"/>
      <c r="S650" s="277"/>
      <c r="T650" s="248"/>
      <c r="U650" s="248"/>
      <c r="V650" s="277"/>
      <c r="W650" s="277"/>
      <c r="X650" s="277"/>
      <c r="Z650" s="276"/>
      <c r="AA650" s="276"/>
      <c r="AB650" s="276"/>
      <c r="AC650" s="276"/>
      <c r="AD650" s="276"/>
      <c r="AE650" s="266">
        <f t="shared" si="10"/>
        <v>0</v>
      </c>
      <c r="AG650" s="269"/>
      <c r="AH650" s="269"/>
      <c r="AI650" s="269"/>
      <c r="AJ650" s="269"/>
      <c r="AK650" s="269"/>
      <c r="AL650" s="269"/>
      <c r="AM650" s="269"/>
    </row>
    <row r="651" spans="9:39" ht="15.6" x14ac:dyDescent="0.3">
      <c r="I651" s="277"/>
      <c r="J651" s="278"/>
      <c r="K651" s="277"/>
      <c r="L651" s="248"/>
      <c r="M651" s="277"/>
      <c r="N651" s="85" t="str">
        <f>IF(ISBLANK(M651),"",IF(M651=Lookup!$B$74,"",Lookup!$C$74))</f>
        <v/>
      </c>
      <c r="O651" s="277"/>
      <c r="Q651" s="277"/>
      <c r="R651" s="278"/>
      <c r="S651" s="277"/>
      <c r="T651" s="248"/>
      <c r="U651" s="248"/>
      <c r="V651" s="277"/>
      <c r="W651" s="277"/>
      <c r="X651" s="277"/>
      <c r="Z651" s="276"/>
      <c r="AA651" s="276"/>
      <c r="AB651" s="276"/>
      <c r="AC651" s="276"/>
      <c r="AD651" s="276"/>
      <c r="AE651" s="266">
        <f t="shared" si="10"/>
        <v>0</v>
      </c>
      <c r="AG651" s="269"/>
      <c r="AH651" s="269"/>
      <c r="AI651" s="269"/>
      <c r="AJ651" s="269"/>
      <c r="AK651" s="269"/>
      <c r="AL651" s="269"/>
      <c r="AM651" s="269"/>
    </row>
    <row r="652" spans="9:39" ht="15.6" x14ac:dyDescent="0.3">
      <c r="I652" s="277"/>
      <c r="J652" s="278"/>
      <c r="K652" s="277"/>
      <c r="L652" s="248"/>
      <c r="M652" s="277"/>
      <c r="N652" s="85" t="str">
        <f>IF(ISBLANK(M652),"",IF(M652=Lookup!$B$74,"",Lookup!$C$74))</f>
        <v/>
      </c>
      <c r="O652" s="277"/>
      <c r="Q652" s="277"/>
      <c r="R652" s="278"/>
      <c r="S652" s="277"/>
      <c r="T652" s="248"/>
      <c r="U652" s="248"/>
      <c r="V652" s="277"/>
      <c r="W652" s="277"/>
      <c r="X652" s="277"/>
      <c r="Z652" s="276"/>
      <c r="AA652" s="276"/>
      <c r="AB652" s="276"/>
      <c r="AC652" s="276"/>
      <c r="AD652" s="276"/>
      <c r="AE652" s="266">
        <f t="shared" si="10"/>
        <v>0</v>
      </c>
      <c r="AG652" s="269"/>
      <c r="AH652" s="269"/>
      <c r="AI652" s="269"/>
      <c r="AJ652" s="269"/>
      <c r="AK652" s="269"/>
      <c r="AL652" s="269"/>
      <c r="AM652" s="269"/>
    </row>
    <row r="653" spans="9:39" ht="15.6" x14ac:dyDescent="0.3">
      <c r="I653" s="277"/>
      <c r="J653" s="278"/>
      <c r="K653" s="277"/>
      <c r="L653" s="248"/>
      <c r="M653" s="277"/>
      <c r="N653" s="85" t="str">
        <f>IF(ISBLANK(M653),"",IF(M653=Lookup!$B$74,"",Lookup!$C$74))</f>
        <v/>
      </c>
      <c r="O653" s="277"/>
      <c r="Q653" s="277"/>
      <c r="R653" s="278"/>
      <c r="S653" s="277"/>
      <c r="T653" s="248"/>
      <c r="U653" s="248"/>
      <c r="V653" s="277"/>
      <c r="W653" s="277"/>
      <c r="X653" s="277"/>
      <c r="Z653" s="276"/>
      <c r="AA653" s="276"/>
      <c r="AB653" s="276"/>
      <c r="AC653" s="276"/>
      <c r="AD653" s="276"/>
      <c r="AE653" s="266">
        <f t="shared" si="10"/>
        <v>0</v>
      </c>
      <c r="AG653" s="269"/>
      <c r="AH653" s="269"/>
      <c r="AI653" s="269"/>
      <c r="AJ653" s="269"/>
      <c r="AK653" s="269"/>
      <c r="AL653" s="269"/>
      <c r="AM653" s="269"/>
    </row>
    <row r="654" spans="9:39" ht="15.6" x14ac:dyDescent="0.3">
      <c r="I654" s="277"/>
      <c r="J654" s="278"/>
      <c r="K654" s="277"/>
      <c r="L654" s="248"/>
      <c r="M654" s="277"/>
      <c r="N654" s="85" t="str">
        <f>IF(ISBLANK(M654),"",IF(M654=Lookup!$B$74,"",Lookup!$C$74))</f>
        <v/>
      </c>
      <c r="O654" s="277"/>
      <c r="Q654" s="277"/>
      <c r="R654" s="278"/>
      <c r="S654" s="277"/>
      <c r="T654" s="248"/>
      <c r="U654" s="248"/>
      <c r="V654" s="277"/>
      <c r="W654" s="277"/>
      <c r="X654" s="277"/>
      <c r="Z654" s="276"/>
      <c r="AA654" s="276"/>
      <c r="AB654" s="276"/>
      <c r="AC654" s="276"/>
      <c r="AD654" s="276"/>
      <c r="AE654" s="266">
        <f t="shared" si="10"/>
        <v>0</v>
      </c>
      <c r="AG654" s="269"/>
      <c r="AH654" s="269"/>
      <c r="AI654" s="269"/>
      <c r="AJ654" s="269"/>
      <c r="AK654" s="269"/>
      <c r="AL654" s="269"/>
      <c r="AM654" s="269"/>
    </row>
    <row r="655" spans="9:39" ht="15.6" x14ac:dyDescent="0.3">
      <c r="I655" s="277"/>
      <c r="J655" s="278"/>
      <c r="K655" s="277"/>
      <c r="L655" s="248"/>
      <c r="M655" s="277"/>
      <c r="N655" s="85" t="str">
        <f>IF(ISBLANK(M655),"",IF(M655=Lookup!$B$74,"",Lookup!$C$74))</f>
        <v/>
      </c>
      <c r="O655" s="277"/>
      <c r="Q655" s="277"/>
      <c r="R655" s="278"/>
      <c r="S655" s="277"/>
      <c r="T655" s="248"/>
      <c r="U655" s="248"/>
      <c r="V655" s="277"/>
      <c r="W655" s="277"/>
      <c r="X655" s="277"/>
      <c r="Z655" s="276"/>
      <c r="AA655" s="276"/>
      <c r="AB655" s="276"/>
      <c r="AC655" s="276"/>
      <c r="AD655" s="276"/>
      <c r="AE655" s="266">
        <f t="shared" si="10"/>
        <v>0</v>
      </c>
      <c r="AG655" s="269"/>
      <c r="AH655" s="269"/>
      <c r="AI655" s="269"/>
      <c r="AJ655" s="269"/>
      <c r="AK655" s="269"/>
      <c r="AL655" s="269"/>
      <c r="AM655" s="269"/>
    </row>
    <row r="656" spans="9:39" ht="15.6" x14ac:dyDescent="0.3">
      <c r="I656" s="277"/>
      <c r="J656" s="278"/>
      <c r="K656" s="277"/>
      <c r="L656" s="248"/>
      <c r="M656" s="277"/>
      <c r="N656" s="85" t="str">
        <f>IF(ISBLANK(M656),"",IF(M656=Lookup!$B$74,"",Lookup!$C$74))</f>
        <v/>
      </c>
      <c r="O656" s="277"/>
      <c r="Q656" s="277"/>
      <c r="R656" s="278"/>
      <c r="S656" s="277"/>
      <c r="T656" s="248"/>
      <c r="U656" s="248"/>
      <c r="V656" s="277"/>
      <c r="W656" s="277"/>
      <c r="X656" s="277"/>
      <c r="Z656" s="276"/>
      <c r="AA656" s="276"/>
      <c r="AB656" s="276"/>
      <c r="AC656" s="276"/>
      <c r="AD656" s="276"/>
      <c r="AE656" s="266">
        <f t="shared" si="10"/>
        <v>0</v>
      </c>
      <c r="AG656" s="269"/>
      <c r="AH656" s="269"/>
      <c r="AI656" s="269"/>
      <c r="AJ656" s="269"/>
      <c r="AK656" s="269"/>
      <c r="AL656" s="269"/>
      <c r="AM656" s="269"/>
    </row>
    <row r="657" spans="9:39" ht="15.6" x14ac:dyDescent="0.3">
      <c r="I657" s="277"/>
      <c r="J657" s="278"/>
      <c r="K657" s="277"/>
      <c r="L657" s="248"/>
      <c r="M657" s="277"/>
      <c r="N657" s="85" t="str">
        <f>IF(ISBLANK(M657),"",IF(M657=Lookup!$B$74,"",Lookup!$C$74))</f>
        <v/>
      </c>
      <c r="O657" s="277"/>
      <c r="Q657" s="277"/>
      <c r="R657" s="278"/>
      <c r="S657" s="277"/>
      <c r="T657" s="248"/>
      <c r="U657" s="248"/>
      <c r="V657" s="277"/>
      <c r="W657" s="277"/>
      <c r="X657" s="277"/>
      <c r="Z657" s="276"/>
      <c r="AA657" s="276"/>
      <c r="AB657" s="276"/>
      <c r="AC657" s="276"/>
      <c r="AD657" s="276"/>
      <c r="AE657" s="266">
        <f t="shared" si="10"/>
        <v>0</v>
      </c>
      <c r="AG657" s="269"/>
      <c r="AH657" s="269"/>
      <c r="AI657" s="269"/>
      <c r="AJ657" s="269"/>
      <c r="AK657" s="269"/>
      <c r="AL657" s="269"/>
      <c r="AM657" s="269"/>
    </row>
    <row r="658" spans="9:39" ht="15.6" x14ac:dyDescent="0.3">
      <c r="I658" s="277"/>
      <c r="J658" s="278"/>
      <c r="K658" s="277"/>
      <c r="L658" s="248"/>
      <c r="M658" s="277"/>
      <c r="N658" s="85" t="str">
        <f>IF(ISBLANK(M658),"",IF(M658=Lookup!$B$74,"",Lookup!$C$74))</f>
        <v/>
      </c>
      <c r="O658" s="277"/>
      <c r="Q658" s="277"/>
      <c r="R658" s="278"/>
      <c r="S658" s="277"/>
      <c r="T658" s="248"/>
      <c r="U658" s="248"/>
      <c r="V658" s="277"/>
      <c r="W658" s="277"/>
      <c r="X658" s="277"/>
      <c r="Z658" s="276"/>
      <c r="AA658" s="276"/>
      <c r="AB658" s="276"/>
      <c r="AC658" s="276"/>
      <c r="AD658" s="276"/>
      <c r="AE658" s="266">
        <f t="shared" si="10"/>
        <v>0</v>
      </c>
      <c r="AG658" s="269"/>
      <c r="AH658" s="269"/>
      <c r="AI658" s="269"/>
      <c r="AJ658" s="269"/>
      <c r="AK658" s="269"/>
      <c r="AL658" s="269"/>
      <c r="AM658" s="269"/>
    </row>
    <row r="659" spans="9:39" ht="15.6" x14ac:dyDescent="0.3">
      <c r="I659" s="277"/>
      <c r="J659" s="278"/>
      <c r="K659" s="277"/>
      <c r="L659" s="248"/>
      <c r="M659" s="277"/>
      <c r="N659" s="85" t="str">
        <f>IF(ISBLANK(M659),"",IF(M659=Lookup!$B$74,"",Lookup!$C$74))</f>
        <v/>
      </c>
      <c r="O659" s="277"/>
      <c r="Q659" s="277"/>
      <c r="R659" s="278"/>
      <c r="S659" s="277"/>
      <c r="T659" s="248"/>
      <c r="U659" s="248"/>
      <c r="V659" s="277"/>
      <c r="W659" s="277"/>
      <c r="X659" s="277"/>
      <c r="Z659" s="276"/>
      <c r="AA659" s="276"/>
      <c r="AB659" s="276"/>
      <c r="AC659" s="276"/>
      <c r="AD659" s="276"/>
      <c r="AE659" s="266">
        <f t="shared" si="10"/>
        <v>0</v>
      </c>
      <c r="AG659" s="269"/>
      <c r="AH659" s="269"/>
      <c r="AI659" s="269"/>
      <c r="AJ659" s="269"/>
      <c r="AK659" s="269"/>
      <c r="AL659" s="269"/>
      <c r="AM659" s="269"/>
    </row>
    <row r="660" spans="9:39" ht="15.6" x14ac:dyDescent="0.3">
      <c r="I660" s="277"/>
      <c r="J660" s="278"/>
      <c r="K660" s="277"/>
      <c r="L660" s="248"/>
      <c r="M660" s="277"/>
      <c r="N660" s="85" t="str">
        <f>IF(ISBLANK(M660),"",IF(M660=Lookup!$B$74,"",Lookup!$C$74))</f>
        <v/>
      </c>
      <c r="O660" s="277"/>
      <c r="Q660" s="277"/>
      <c r="R660" s="278"/>
      <c r="S660" s="277"/>
      <c r="T660" s="248"/>
      <c r="U660" s="248"/>
      <c r="V660" s="277"/>
      <c r="W660" s="277"/>
      <c r="X660" s="277"/>
      <c r="Z660" s="276"/>
      <c r="AA660" s="276"/>
      <c r="AB660" s="276"/>
      <c r="AC660" s="276"/>
      <c r="AD660" s="276"/>
      <c r="AE660" s="266">
        <f t="shared" si="10"/>
        <v>0</v>
      </c>
      <c r="AG660" s="269"/>
      <c r="AH660" s="269"/>
      <c r="AI660" s="269"/>
      <c r="AJ660" s="269"/>
      <c r="AK660" s="269"/>
      <c r="AL660" s="269"/>
      <c r="AM660" s="269"/>
    </row>
    <row r="661" spans="9:39" ht="15.6" x14ac:dyDescent="0.3">
      <c r="I661" s="277"/>
      <c r="J661" s="278"/>
      <c r="K661" s="277"/>
      <c r="L661" s="248"/>
      <c r="M661" s="277"/>
      <c r="N661" s="85" t="str">
        <f>IF(ISBLANK(M661),"",IF(M661=Lookup!$B$74,"",Lookup!$C$74))</f>
        <v/>
      </c>
      <c r="O661" s="277"/>
      <c r="Q661" s="277"/>
      <c r="R661" s="278"/>
      <c r="S661" s="277"/>
      <c r="T661" s="248"/>
      <c r="U661" s="248"/>
      <c r="V661" s="277"/>
      <c r="W661" s="277"/>
      <c r="X661" s="277"/>
      <c r="Z661" s="276"/>
      <c r="AA661" s="276"/>
      <c r="AB661" s="276"/>
      <c r="AC661" s="276"/>
      <c r="AD661" s="276"/>
      <c r="AE661" s="266">
        <f t="shared" si="10"/>
        <v>0</v>
      </c>
      <c r="AG661" s="269"/>
      <c r="AH661" s="269"/>
      <c r="AI661" s="269"/>
      <c r="AJ661" s="269"/>
      <c r="AK661" s="269"/>
      <c r="AL661" s="269"/>
      <c r="AM661" s="269"/>
    </row>
    <row r="662" spans="9:39" ht="15.6" x14ac:dyDescent="0.3">
      <c r="I662" s="277"/>
      <c r="J662" s="278"/>
      <c r="K662" s="277"/>
      <c r="L662" s="248"/>
      <c r="M662" s="277"/>
      <c r="N662" s="85" t="str">
        <f>IF(ISBLANK(M662),"",IF(M662=Lookup!$B$74,"",Lookup!$C$74))</f>
        <v/>
      </c>
      <c r="O662" s="277"/>
      <c r="Q662" s="277"/>
      <c r="R662" s="278"/>
      <c r="S662" s="277"/>
      <c r="T662" s="248"/>
      <c r="U662" s="248"/>
      <c r="V662" s="277"/>
      <c r="W662" s="277"/>
      <c r="X662" s="277"/>
      <c r="Z662" s="276"/>
      <c r="AA662" s="276"/>
      <c r="AB662" s="276"/>
      <c r="AC662" s="276"/>
      <c r="AD662" s="276"/>
      <c r="AE662" s="266">
        <f t="shared" si="10"/>
        <v>0</v>
      </c>
      <c r="AG662" s="269"/>
      <c r="AH662" s="269"/>
      <c r="AI662" s="269"/>
      <c r="AJ662" s="269"/>
      <c r="AK662" s="269"/>
      <c r="AL662" s="269"/>
      <c r="AM662" s="269"/>
    </row>
    <row r="663" spans="9:39" ht="15.6" x14ac:dyDescent="0.3">
      <c r="I663" s="277"/>
      <c r="J663" s="278"/>
      <c r="K663" s="277"/>
      <c r="L663" s="248"/>
      <c r="M663" s="277"/>
      <c r="N663" s="85" t="str">
        <f>IF(ISBLANK(M663),"",IF(M663=Lookup!$B$74,"",Lookup!$C$74))</f>
        <v/>
      </c>
      <c r="O663" s="277"/>
      <c r="Q663" s="277"/>
      <c r="R663" s="278"/>
      <c r="S663" s="277"/>
      <c r="T663" s="248"/>
      <c r="U663" s="248"/>
      <c r="V663" s="277"/>
      <c r="W663" s="277"/>
      <c r="X663" s="277"/>
      <c r="Z663" s="276"/>
      <c r="AA663" s="276"/>
      <c r="AB663" s="276"/>
      <c r="AC663" s="276"/>
      <c r="AD663" s="276"/>
      <c r="AE663" s="266">
        <f t="shared" si="10"/>
        <v>0</v>
      </c>
      <c r="AG663" s="269"/>
      <c r="AH663" s="269"/>
      <c r="AI663" s="269"/>
      <c r="AJ663" s="269"/>
      <c r="AK663" s="269"/>
      <c r="AL663" s="269"/>
      <c r="AM663" s="269"/>
    </row>
    <row r="664" spans="9:39" ht="15.6" x14ac:dyDescent="0.3">
      <c r="I664" s="277"/>
      <c r="J664" s="278"/>
      <c r="K664" s="277"/>
      <c r="L664" s="248"/>
      <c r="M664" s="277"/>
      <c r="N664" s="85" t="str">
        <f>IF(ISBLANK(M664),"",IF(M664=Lookup!$B$74,"",Lookup!$C$74))</f>
        <v/>
      </c>
      <c r="O664" s="277"/>
      <c r="Q664" s="277"/>
      <c r="R664" s="278"/>
      <c r="S664" s="277"/>
      <c r="T664" s="248"/>
      <c r="U664" s="248"/>
      <c r="V664" s="277"/>
      <c r="W664" s="277"/>
      <c r="X664" s="277"/>
      <c r="Z664" s="276"/>
      <c r="AA664" s="276"/>
      <c r="AB664" s="276"/>
      <c r="AC664" s="276"/>
      <c r="AD664" s="276"/>
      <c r="AE664" s="266">
        <f t="shared" si="10"/>
        <v>0</v>
      </c>
      <c r="AG664" s="269"/>
      <c r="AH664" s="269"/>
      <c r="AI664" s="269"/>
      <c r="AJ664" s="269"/>
      <c r="AK664" s="269"/>
      <c r="AL664" s="269"/>
      <c r="AM664" s="269"/>
    </row>
    <row r="665" spans="9:39" ht="15.6" x14ac:dyDescent="0.3">
      <c r="I665" s="277"/>
      <c r="J665" s="278"/>
      <c r="K665" s="277"/>
      <c r="L665" s="248"/>
      <c r="M665" s="277"/>
      <c r="N665" s="85" t="str">
        <f>IF(ISBLANK(M665),"",IF(M665=Lookup!$B$74,"",Lookup!$C$74))</f>
        <v/>
      </c>
      <c r="O665" s="277"/>
      <c r="Q665" s="277"/>
      <c r="R665" s="278"/>
      <c r="S665" s="277"/>
      <c r="T665" s="248"/>
      <c r="U665" s="248"/>
      <c r="V665" s="277"/>
      <c r="W665" s="277"/>
      <c r="X665" s="277"/>
      <c r="Z665" s="276"/>
      <c r="AA665" s="276"/>
      <c r="AB665" s="276"/>
      <c r="AC665" s="276"/>
      <c r="AD665" s="276"/>
      <c r="AE665" s="266">
        <f t="shared" si="10"/>
        <v>0</v>
      </c>
      <c r="AG665" s="269"/>
      <c r="AH665" s="269"/>
      <c r="AI665" s="269"/>
      <c r="AJ665" s="269"/>
      <c r="AK665" s="269"/>
      <c r="AL665" s="269"/>
      <c r="AM665" s="269"/>
    </row>
    <row r="666" spans="9:39" ht="15.6" x14ac:dyDescent="0.3">
      <c r="I666" s="277"/>
      <c r="J666" s="278"/>
      <c r="K666" s="277"/>
      <c r="L666" s="248"/>
      <c r="M666" s="277"/>
      <c r="N666" s="85" t="str">
        <f>IF(ISBLANK(M666),"",IF(M666=Lookup!$B$74,"",Lookup!$C$74))</f>
        <v/>
      </c>
      <c r="O666" s="277"/>
      <c r="Q666" s="277"/>
      <c r="R666" s="278"/>
      <c r="S666" s="277"/>
      <c r="T666" s="248"/>
      <c r="U666" s="248"/>
      <c r="V666" s="277"/>
      <c r="W666" s="277"/>
      <c r="X666" s="277"/>
      <c r="Z666" s="276"/>
      <c r="AA666" s="276"/>
      <c r="AB666" s="276"/>
      <c r="AC666" s="276"/>
      <c r="AD666" s="276"/>
      <c r="AE666" s="266">
        <f t="shared" si="10"/>
        <v>0</v>
      </c>
      <c r="AG666" s="269"/>
      <c r="AH666" s="269"/>
      <c r="AI666" s="269"/>
      <c r="AJ666" s="269"/>
      <c r="AK666" s="269"/>
      <c r="AL666" s="269"/>
      <c r="AM666" s="269"/>
    </row>
    <row r="667" spans="9:39" ht="15.6" x14ac:dyDescent="0.3">
      <c r="I667" s="277"/>
      <c r="J667" s="278"/>
      <c r="K667" s="277"/>
      <c r="L667" s="248"/>
      <c r="M667" s="277"/>
      <c r="N667" s="85" t="str">
        <f>IF(ISBLANK(M667),"",IF(M667=Lookup!$B$74,"",Lookup!$C$74))</f>
        <v/>
      </c>
      <c r="O667" s="277"/>
      <c r="Q667" s="277"/>
      <c r="R667" s="278"/>
      <c r="S667" s="277"/>
      <c r="T667" s="248"/>
      <c r="U667" s="248"/>
      <c r="V667" s="277"/>
      <c r="W667" s="277"/>
      <c r="X667" s="277"/>
      <c r="Z667" s="276"/>
      <c r="AA667" s="276"/>
      <c r="AB667" s="276"/>
      <c r="AC667" s="276"/>
      <c r="AD667" s="276"/>
      <c r="AE667" s="266">
        <f t="shared" si="10"/>
        <v>0</v>
      </c>
      <c r="AG667" s="269"/>
      <c r="AH667" s="269"/>
      <c r="AI667" s="269"/>
      <c r="AJ667" s="269"/>
      <c r="AK667" s="269"/>
      <c r="AL667" s="269"/>
      <c r="AM667" s="269"/>
    </row>
    <row r="668" spans="9:39" ht="15.6" x14ac:dyDescent="0.3">
      <c r="I668" s="277"/>
      <c r="J668" s="278"/>
      <c r="K668" s="277"/>
      <c r="L668" s="248"/>
      <c r="M668" s="277"/>
      <c r="N668" s="85" t="str">
        <f>IF(ISBLANK(M668),"",IF(M668=Lookup!$B$74,"",Lookup!$C$74))</f>
        <v/>
      </c>
      <c r="O668" s="277"/>
      <c r="Q668" s="277"/>
      <c r="R668" s="278"/>
      <c r="S668" s="277"/>
      <c r="T668" s="248"/>
      <c r="U668" s="248"/>
      <c r="V668" s="277"/>
      <c r="W668" s="277"/>
      <c r="X668" s="277"/>
      <c r="Z668" s="276"/>
      <c r="AA668" s="276"/>
      <c r="AB668" s="276"/>
      <c r="AC668" s="276"/>
      <c r="AD668" s="276"/>
      <c r="AE668" s="266">
        <f t="shared" si="10"/>
        <v>0</v>
      </c>
      <c r="AG668" s="269"/>
      <c r="AH668" s="269"/>
      <c r="AI668" s="269"/>
      <c r="AJ668" s="269"/>
      <c r="AK668" s="269"/>
      <c r="AL668" s="269"/>
      <c r="AM668" s="269"/>
    </row>
    <row r="669" spans="9:39" ht="15.6" x14ac:dyDescent="0.3">
      <c r="I669" s="277"/>
      <c r="J669" s="278"/>
      <c r="K669" s="277"/>
      <c r="L669" s="248"/>
      <c r="M669" s="277"/>
      <c r="N669" s="85" t="str">
        <f>IF(ISBLANK(M669),"",IF(M669=Lookup!$B$74,"",Lookup!$C$74))</f>
        <v/>
      </c>
      <c r="O669" s="277"/>
      <c r="Q669" s="277"/>
      <c r="R669" s="278"/>
      <c r="S669" s="277"/>
      <c r="T669" s="248"/>
      <c r="U669" s="248"/>
      <c r="V669" s="277"/>
      <c r="W669" s="277"/>
      <c r="X669" s="277"/>
      <c r="Z669" s="276"/>
      <c r="AA669" s="276"/>
      <c r="AB669" s="276"/>
      <c r="AC669" s="276"/>
      <c r="AD669" s="276"/>
      <c r="AE669" s="266">
        <f t="shared" si="10"/>
        <v>0</v>
      </c>
      <c r="AG669" s="269"/>
      <c r="AH669" s="269"/>
      <c r="AI669" s="269"/>
      <c r="AJ669" s="269"/>
      <c r="AK669" s="269"/>
      <c r="AL669" s="269"/>
      <c r="AM669" s="269"/>
    </row>
    <row r="670" spans="9:39" ht="15.6" x14ac:dyDescent="0.3">
      <c r="I670" s="277"/>
      <c r="J670" s="278"/>
      <c r="K670" s="277"/>
      <c r="L670" s="248"/>
      <c r="M670" s="277"/>
      <c r="N670" s="85" t="str">
        <f>IF(ISBLANK(M670),"",IF(M670=Lookup!$B$74,"",Lookup!$C$74))</f>
        <v/>
      </c>
      <c r="O670" s="277"/>
      <c r="Q670" s="277"/>
      <c r="R670" s="278"/>
      <c r="S670" s="277"/>
      <c r="T670" s="248"/>
      <c r="U670" s="248"/>
      <c r="V670" s="277"/>
      <c r="W670" s="277"/>
      <c r="X670" s="277"/>
      <c r="Z670" s="276"/>
      <c r="AA670" s="276"/>
      <c r="AB670" s="276"/>
      <c r="AC670" s="276"/>
      <c r="AD670" s="276"/>
      <c r="AE670" s="266">
        <f t="shared" si="10"/>
        <v>0</v>
      </c>
      <c r="AG670" s="269"/>
      <c r="AH670" s="269"/>
      <c r="AI670" s="269"/>
      <c r="AJ670" s="269"/>
      <c r="AK670" s="269"/>
      <c r="AL670" s="269"/>
      <c r="AM670" s="269"/>
    </row>
    <row r="671" spans="9:39" ht="15.6" x14ac:dyDescent="0.3">
      <c r="I671" s="277"/>
      <c r="J671" s="278"/>
      <c r="K671" s="277"/>
      <c r="L671" s="248"/>
      <c r="M671" s="277"/>
      <c r="N671" s="85" t="str">
        <f>IF(ISBLANK(M671),"",IF(M671=Lookup!$B$74,"",Lookup!$C$74))</f>
        <v/>
      </c>
      <c r="O671" s="277"/>
      <c r="Q671" s="277"/>
      <c r="R671" s="278"/>
      <c r="S671" s="277"/>
      <c r="T671" s="248"/>
      <c r="U671" s="248"/>
      <c r="V671" s="277"/>
      <c r="W671" s="277"/>
      <c r="X671" s="277"/>
      <c r="Z671" s="276"/>
      <c r="AA671" s="276"/>
      <c r="AB671" s="276"/>
      <c r="AC671" s="276"/>
      <c r="AD671" s="276"/>
      <c r="AE671" s="266">
        <f t="shared" si="10"/>
        <v>0</v>
      </c>
      <c r="AG671" s="269"/>
      <c r="AH671" s="269"/>
      <c r="AI671" s="269"/>
      <c r="AJ671" s="269"/>
      <c r="AK671" s="269"/>
      <c r="AL671" s="269"/>
      <c r="AM671" s="269"/>
    </row>
    <row r="672" spans="9:39" ht="15.6" x14ac:dyDescent="0.3">
      <c r="I672" s="277"/>
      <c r="J672" s="278"/>
      <c r="K672" s="277"/>
      <c r="L672" s="248"/>
      <c r="M672" s="277"/>
      <c r="N672" s="85" t="str">
        <f>IF(ISBLANK(M672),"",IF(M672=Lookup!$B$74,"",Lookup!$C$74))</f>
        <v/>
      </c>
      <c r="O672" s="277"/>
      <c r="Q672" s="277"/>
      <c r="R672" s="278"/>
      <c r="S672" s="277"/>
      <c r="T672" s="248"/>
      <c r="U672" s="248"/>
      <c r="V672" s="277"/>
      <c r="W672" s="277"/>
      <c r="X672" s="277"/>
      <c r="Z672" s="276"/>
      <c r="AA672" s="276"/>
      <c r="AB672" s="276"/>
      <c r="AC672" s="276"/>
      <c r="AD672" s="276"/>
      <c r="AE672" s="266">
        <f t="shared" si="10"/>
        <v>0</v>
      </c>
      <c r="AG672" s="269"/>
      <c r="AH672" s="269"/>
      <c r="AI672" s="269"/>
      <c r="AJ672" s="269"/>
      <c r="AK672" s="269"/>
      <c r="AL672" s="269"/>
      <c r="AM672" s="269"/>
    </row>
    <row r="673" spans="9:39" ht="15.6" x14ac:dyDescent="0.3">
      <c r="I673" s="277"/>
      <c r="J673" s="278"/>
      <c r="K673" s="277"/>
      <c r="L673" s="248"/>
      <c r="M673" s="277"/>
      <c r="N673" s="85" t="str">
        <f>IF(ISBLANK(M673),"",IF(M673=Lookup!$B$74,"",Lookup!$C$74))</f>
        <v/>
      </c>
      <c r="O673" s="277"/>
      <c r="Q673" s="277"/>
      <c r="R673" s="278"/>
      <c r="S673" s="277"/>
      <c r="T673" s="248"/>
      <c r="U673" s="248"/>
      <c r="V673" s="277"/>
      <c r="W673" s="277"/>
      <c r="X673" s="277"/>
      <c r="Z673" s="276"/>
      <c r="AA673" s="276"/>
      <c r="AB673" s="276"/>
      <c r="AC673" s="276"/>
      <c r="AD673" s="276"/>
      <c r="AE673" s="266">
        <f t="shared" si="10"/>
        <v>0</v>
      </c>
      <c r="AG673" s="269"/>
      <c r="AH673" s="269"/>
      <c r="AI673" s="269"/>
      <c r="AJ673" s="269"/>
      <c r="AK673" s="269"/>
      <c r="AL673" s="269"/>
      <c r="AM673" s="269"/>
    </row>
    <row r="674" spans="9:39" ht="15.6" x14ac:dyDescent="0.3">
      <c r="I674" s="277"/>
      <c r="J674" s="278"/>
      <c r="K674" s="277"/>
      <c r="L674" s="248"/>
      <c r="M674" s="277"/>
      <c r="N674" s="85" t="str">
        <f>IF(ISBLANK(M674),"",IF(M674=Lookup!$B$74,"",Lookup!$C$74))</f>
        <v/>
      </c>
      <c r="O674" s="277"/>
      <c r="Q674" s="277"/>
      <c r="R674" s="278"/>
      <c r="S674" s="277"/>
      <c r="T674" s="248"/>
      <c r="U674" s="248"/>
      <c r="V674" s="277"/>
      <c r="W674" s="277"/>
      <c r="X674" s="277"/>
      <c r="Z674" s="276"/>
      <c r="AA674" s="276"/>
      <c r="AB674" s="276"/>
      <c r="AC674" s="276"/>
      <c r="AD674" s="276"/>
      <c r="AE674" s="266">
        <f t="shared" si="10"/>
        <v>0</v>
      </c>
      <c r="AG674" s="269"/>
      <c r="AH674" s="269"/>
      <c r="AI674" s="269"/>
      <c r="AJ674" s="269"/>
      <c r="AK674" s="269"/>
      <c r="AL674" s="269"/>
      <c r="AM674" s="269"/>
    </row>
    <row r="675" spans="9:39" ht="15.6" x14ac:dyDescent="0.3">
      <c r="I675" s="277"/>
      <c r="J675" s="278"/>
      <c r="K675" s="277"/>
      <c r="L675" s="248"/>
      <c r="M675" s="277"/>
      <c r="N675" s="85" t="str">
        <f>IF(ISBLANK(M675),"",IF(M675=Lookup!$B$74,"",Lookup!$C$74))</f>
        <v/>
      </c>
      <c r="O675" s="277"/>
      <c r="Q675" s="277"/>
      <c r="R675" s="278"/>
      <c r="S675" s="277"/>
      <c r="T675" s="248"/>
      <c r="U675" s="248"/>
      <c r="V675" s="277"/>
      <c r="W675" s="277"/>
      <c r="X675" s="277"/>
      <c r="Z675" s="276"/>
      <c r="AA675" s="276"/>
      <c r="AB675" s="276"/>
      <c r="AC675" s="276"/>
      <c r="AD675" s="276"/>
      <c r="AE675" s="266">
        <f t="shared" si="10"/>
        <v>0</v>
      </c>
      <c r="AG675" s="269"/>
      <c r="AH675" s="269"/>
      <c r="AI675" s="269"/>
      <c r="AJ675" s="269"/>
      <c r="AK675" s="269"/>
      <c r="AL675" s="269"/>
      <c r="AM675" s="269"/>
    </row>
    <row r="676" spans="9:39" ht="15.6" x14ac:dyDescent="0.3">
      <c r="I676" s="277"/>
      <c r="J676" s="278"/>
      <c r="K676" s="277"/>
      <c r="L676" s="248"/>
      <c r="M676" s="277"/>
      <c r="N676" s="85" t="str">
        <f>IF(ISBLANK(M676),"",IF(M676=Lookup!$B$74,"",Lookup!$C$74))</f>
        <v/>
      </c>
      <c r="O676" s="277"/>
      <c r="Q676" s="277"/>
      <c r="R676" s="278"/>
      <c r="S676" s="277"/>
      <c r="T676" s="248"/>
      <c r="U676" s="248"/>
      <c r="V676" s="277"/>
      <c r="W676" s="277"/>
      <c r="X676" s="277"/>
      <c r="Z676" s="276"/>
      <c r="AA676" s="276"/>
      <c r="AB676" s="276"/>
      <c r="AC676" s="276"/>
      <c r="AD676" s="276"/>
      <c r="AE676" s="266">
        <f t="shared" si="10"/>
        <v>0</v>
      </c>
      <c r="AG676" s="269"/>
      <c r="AH676" s="269"/>
      <c r="AI676" s="269"/>
      <c r="AJ676" s="269"/>
      <c r="AK676" s="269"/>
      <c r="AL676" s="269"/>
      <c r="AM676" s="269"/>
    </row>
    <row r="677" spans="9:39" ht="15.6" x14ac:dyDescent="0.3">
      <c r="I677" s="277"/>
      <c r="J677" s="278"/>
      <c r="K677" s="277"/>
      <c r="L677" s="248"/>
      <c r="M677" s="277"/>
      <c r="N677" s="85" t="str">
        <f>IF(ISBLANK(M677),"",IF(M677=Lookup!$B$74,"",Lookup!$C$74))</f>
        <v/>
      </c>
      <c r="O677" s="277"/>
      <c r="Q677" s="277"/>
      <c r="R677" s="278"/>
      <c r="S677" s="277"/>
      <c r="T677" s="248"/>
      <c r="U677" s="248"/>
      <c r="V677" s="277"/>
      <c r="W677" s="277"/>
      <c r="X677" s="277"/>
      <c r="Z677" s="276"/>
      <c r="AA677" s="276"/>
      <c r="AB677" s="276"/>
      <c r="AC677" s="276"/>
      <c r="AD677" s="276"/>
      <c r="AE677" s="266">
        <f t="shared" si="10"/>
        <v>0</v>
      </c>
      <c r="AG677" s="269"/>
      <c r="AH677" s="269"/>
      <c r="AI677" s="269"/>
      <c r="AJ677" s="269"/>
      <c r="AK677" s="269"/>
      <c r="AL677" s="269"/>
      <c r="AM677" s="269"/>
    </row>
    <row r="678" spans="9:39" ht="15.6" x14ac:dyDescent="0.3">
      <c r="I678" s="277"/>
      <c r="J678" s="278"/>
      <c r="K678" s="277"/>
      <c r="L678" s="248"/>
      <c r="M678" s="277"/>
      <c r="N678" s="85" t="str">
        <f>IF(ISBLANK(M678),"",IF(M678=Lookup!$B$74,"",Lookup!$C$74))</f>
        <v/>
      </c>
      <c r="O678" s="277"/>
      <c r="Q678" s="277"/>
      <c r="R678" s="278"/>
      <c r="S678" s="277"/>
      <c r="T678" s="248"/>
      <c r="U678" s="248"/>
      <c r="V678" s="277"/>
      <c r="W678" s="277"/>
      <c r="X678" s="277"/>
      <c r="Z678" s="276"/>
      <c r="AA678" s="276"/>
      <c r="AB678" s="276"/>
      <c r="AC678" s="276"/>
      <c r="AD678" s="276"/>
      <c r="AE678" s="266">
        <f t="shared" si="10"/>
        <v>0</v>
      </c>
      <c r="AG678" s="269"/>
      <c r="AH678" s="269"/>
      <c r="AI678" s="269"/>
      <c r="AJ678" s="269"/>
      <c r="AK678" s="269"/>
      <c r="AL678" s="269"/>
      <c r="AM678" s="269"/>
    </row>
    <row r="679" spans="9:39" ht="15.6" x14ac:dyDescent="0.3">
      <c r="I679" s="277"/>
      <c r="J679" s="278"/>
      <c r="K679" s="277"/>
      <c r="L679" s="248"/>
      <c r="M679" s="277"/>
      <c r="N679" s="85" t="str">
        <f>IF(ISBLANK(M679),"",IF(M679=Lookup!$B$74,"",Lookup!$C$74))</f>
        <v/>
      </c>
      <c r="O679" s="277"/>
      <c r="Q679" s="277"/>
      <c r="R679" s="278"/>
      <c r="S679" s="277"/>
      <c r="T679" s="248"/>
      <c r="U679" s="248"/>
      <c r="V679" s="277"/>
      <c r="W679" s="277"/>
      <c r="X679" s="277"/>
      <c r="Z679" s="276"/>
      <c r="AA679" s="276"/>
      <c r="AB679" s="276"/>
      <c r="AC679" s="276"/>
      <c r="AD679" s="276"/>
      <c r="AE679" s="266">
        <f t="shared" si="10"/>
        <v>0</v>
      </c>
      <c r="AG679" s="269"/>
      <c r="AH679" s="269"/>
      <c r="AI679" s="269"/>
      <c r="AJ679" s="269"/>
      <c r="AK679" s="269"/>
      <c r="AL679" s="269"/>
      <c r="AM679" s="269"/>
    </row>
    <row r="680" spans="9:39" ht="15.6" x14ac:dyDescent="0.3">
      <c r="I680" s="277"/>
      <c r="J680" s="278"/>
      <c r="K680" s="277"/>
      <c r="L680" s="248"/>
      <c r="M680" s="277"/>
      <c r="N680" s="85" t="str">
        <f>IF(ISBLANK(M680),"",IF(M680=Lookup!$B$74,"",Lookup!$C$74))</f>
        <v/>
      </c>
      <c r="O680" s="277"/>
      <c r="Q680" s="277"/>
      <c r="R680" s="278"/>
      <c r="S680" s="277"/>
      <c r="T680" s="248"/>
      <c r="U680" s="248"/>
      <c r="V680" s="277"/>
      <c r="W680" s="277"/>
      <c r="X680" s="277"/>
      <c r="Z680" s="276"/>
      <c r="AA680" s="276"/>
      <c r="AB680" s="276"/>
      <c r="AC680" s="276"/>
      <c r="AD680" s="276"/>
      <c r="AE680" s="266">
        <f t="shared" si="10"/>
        <v>0</v>
      </c>
      <c r="AG680" s="269"/>
      <c r="AH680" s="269"/>
      <c r="AI680" s="269"/>
      <c r="AJ680" s="269"/>
      <c r="AK680" s="269"/>
      <c r="AL680" s="269"/>
      <c r="AM680" s="269"/>
    </row>
    <row r="681" spans="9:39" ht="15.6" x14ac:dyDescent="0.3">
      <c r="I681" s="277"/>
      <c r="J681" s="278"/>
      <c r="K681" s="277"/>
      <c r="L681" s="248"/>
      <c r="M681" s="277"/>
      <c r="N681" s="85" t="str">
        <f>IF(ISBLANK(M681),"",IF(M681=Lookup!$B$74,"",Lookup!$C$74))</f>
        <v/>
      </c>
      <c r="O681" s="277"/>
      <c r="Q681" s="277"/>
      <c r="R681" s="278"/>
      <c r="S681" s="277"/>
      <c r="T681" s="248"/>
      <c r="U681" s="248"/>
      <c r="V681" s="277"/>
      <c r="W681" s="277"/>
      <c r="X681" s="277"/>
      <c r="Z681" s="276"/>
      <c r="AA681" s="276"/>
      <c r="AB681" s="276"/>
      <c r="AC681" s="276"/>
      <c r="AD681" s="276"/>
      <c r="AE681" s="266">
        <f t="shared" si="10"/>
        <v>0</v>
      </c>
      <c r="AG681" s="269"/>
      <c r="AH681" s="269"/>
      <c r="AI681" s="269"/>
      <c r="AJ681" s="269"/>
      <c r="AK681" s="269"/>
      <c r="AL681" s="269"/>
      <c r="AM681" s="269"/>
    </row>
    <row r="682" spans="9:39" ht="15.6" x14ac:dyDescent="0.3">
      <c r="I682" s="277"/>
      <c r="J682" s="278"/>
      <c r="K682" s="277"/>
      <c r="L682" s="248"/>
      <c r="M682" s="277"/>
      <c r="N682" s="85" t="str">
        <f>IF(ISBLANK(M682),"",IF(M682=Lookup!$B$74,"",Lookup!$C$74))</f>
        <v/>
      </c>
      <c r="O682" s="277"/>
      <c r="Q682" s="277"/>
      <c r="R682" s="278"/>
      <c r="S682" s="277"/>
      <c r="T682" s="248"/>
      <c r="U682" s="248"/>
      <c r="V682" s="277"/>
      <c r="W682" s="277"/>
      <c r="X682" s="277"/>
      <c r="Z682" s="276"/>
      <c r="AA682" s="276"/>
      <c r="AB682" s="276"/>
      <c r="AC682" s="276"/>
      <c r="AD682" s="276"/>
      <c r="AE682" s="266">
        <f t="shared" si="10"/>
        <v>0</v>
      </c>
      <c r="AG682" s="269"/>
      <c r="AH682" s="269"/>
      <c r="AI682" s="269"/>
      <c r="AJ682" s="269"/>
      <c r="AK682" s="269"/>
      <c r="AL682" s="269"/>
      <c r="AM682" s="269"/>
    </row>
    <row r="683" spans="9:39" ht="15.6" x14ac:dyDescent="0.3">
      <c r="I683" s="277"/>
      <c r="J683" s="278"/>
      <c r="K683" s="277"/>
      <c r="L683" s="248"/>
      <c r="M683" s="277"/>
      <c r="N683" s="85" t="str">
        <f>IF(ISBLANK(M683),"",IF(M683=Lookup!$B$74,"",Lookup!$C$74))</f>
        <v/>
      </c>
      <c r="O683" s="277"/>
      <c r="Q683" s="277"/>
      <c r="R683" s="278"/>
      <c r="S683" s="277"/>
      <c r="T683" s="248"/>
      <c r="U683" s="248"/>
      <c r="V683" s="277"/>
      <c r="W683" s="277"/>
      <c r="X683" s="277"/>
      <c r="Z683" s="276"/>
      <c r="AA683" s="276"/>
      <c r="AB683" s="276"/>
      <c r="AC683" s="276"/>
      <c r="AD683" s="276"/>
      <c r="AE683" s="266">
        <f t="shared" si="10"/>
        <v>0</v>
      </c>
      <c r="AG683" s="269"/>
      <c r="AH683" s="269"/>
      <c r="AI683" s="269"/>
      <c r="AJ683" s="269"/>
      <c r="AK683" s="269"/>
      <c r="AL683" s="269"/>
      <c r="AM683" s="269"/>
    </row>
    <row r="684" spans="9:39" ht="15.6" x14ac:dyDescent="0.3">
      <c r="I684" s="277"/>
      <c r="J684" s="278"/>
      <c r="K684" s="277"/>
      <c r="L684" s="248"/>
      <c r="M684" s="277"/>
      <c r="N684" s="85" t="str">
        <f>IF(ISBLANK(M684),"",IF(M684=Lookup!$B$74,"",Lookup!$C$74))</f>
        <v/>
      </c>
      <c r="O684" s="277"/>
      <c r="Q684" s="277"/>
      <c r="R684" s="278"/>
      <c r="S684" s="277"/>
      <c r="T684" s="248"/>
      <c r="U684" s="248"/>
      <c r="V684" s="277"/>
      <c r="W684" s="277"/>
      <c r="X684" s="277"/>
      <c r="Z684" s="276"/>
      <c r="AA684" s="276"/>
      <c r="AB684" s="276"/>
      <c r="AC684" s="276"/>
      <c r="AD684" s="276"/>
      <c r="AE684" s="266">
        <f t="shared" si="10"/>
        <v>0</v>
      </c>
      <c r="AG684" s="269"/>
      <c r="AH684" s="269"/>
      <c r="AI684" s="269"/>
      <c r="AJ684" s="269"/>
      <c r="AK684" s="269"/>
      <c r="AL684" s="269"/>
      <c r="AM684" s="269"/>
    </row>
    <row r="685" spans="9:39" ht="15.6" x14ac:dyDescent="0.3">
      <c r="I685" s="277"/>
      <c r="J685" s="278"/>
      <c r="K685" s="277"/>
      <c r="L685" s="248"/>
      <c r="M685" s="277"/>
      <c r="N685" s="85" t="str">
        <f>IF(ISBLANK(M685),"",IF(M685=Lookup!$B$74,"",Lookup!$C$74))</f>
        <v/>
      </c>
      <c r="O685" s="277"/>
      <c r="Q685" s="277"/>
      <c r="R685" s="278"/>
      <c r="S685" s="277"/>
      <c r="T685" s="248"/>
      <c r="U685" s="248"/>
      <c r="V685" s="277"/>
      <c r="W685" s="277"/>
      <c r="X685" s="277"/>
      <c r="Z685" s="276"/>
      <c r="AA685" s="276"/>
      <c r="AB685" s="276"/>
      <c r="AC685" s="276"/>
      <c r="AD685" s="276"/>
      <c r="AE685" s="266">
        <f t="shared" si="10"/>
        <v>0</v>
      </c>
      <c r="AG685" s="269"/>
      <c r="AH685" s="269"/>
      <c r="AI685" s="269"/>
      <c r="AJ685" s="269"/>
      <c r="AK685" s="269"/>
      <c r="AL685" s="269"/>
      <c r="AM685" s="269"/>
    </row>
    <row r="686" spans="9:39" ht="15.6" x14ac:dyDescent="0.3">
      <c r="I686" s="277"/>
      <c r="J686" s="278"/>
      <c r="K686" s="277"/>
      <c r="L686" s="248"/>
      <c r="M686" s="277"/>
      <c r="N686" s="85" t="str">
        <f>IF(ISBLANK(M686),"",IF(M686=Lookup!$B$74,"",Lookup!$C$74))</f>
        <v/>
      </c>
      <c r="O686" s="277"/>
      <c r="Q686" s="277"/>
      <c r="R686" s="278"/>
      <c r="S686" s="277"/>
      <c r="T686" s="248"/>
      <c r="U686" s="248"/>
      <c r="V686" s="277"/>
      <c r="W686" s="277"/>
      <c r="X686" s="277"/>
      <c r="Z686" s="276"/>
      <c r="AA686" s="276"/>
      <c r="AB686" s="276"/>
      <c r="AC686" s="276"/>
      <c r="AD686" s="276"/>
      <c r="AE686" s="266">
        <f t="shared" si="10"/>
        <v>0</v>
      </c>
      <c r="AG686" s="269"/>
      <c r="AH686" s="269"/>
      <c r="AI686" s="269"/>
      <c r="AJ686" s="269"/>
      <c r="AK686" s="269"/>
      <c r="AL686" s="269"/>
      <c r="AM686" s="269"/>
    </row>
    <row r="687" spans="9:39" ht="15.6" x14ac:dyDescent="0.3">
      <c r="I687" s="277"/>
      <c r="J687" s="278"/>
      <c r="K687" s="277"/>
      <c r="L687" s="248"/>
      <c r="M687" s="277"/>
      <c r="N687" s="85" t="str">
        <f>IF(ISBLANK(M687),"",IF(M687=Lookup!$B$74,"",Lookup!$C$74))</f>
        <v/>
      </c>
      <c r="O687" s="277"/>
      <c r="Q687" s="277"/>
      <c r="R687" s="278"/>
      <c r="S687" s="277"/>
      <c r="T687" s="248"/>
      <c r="U687" s="248"/>
      <c r="V687" s="277"/>
      <c r="W687" s="277"/>
      <c r="X687" s="277"/>
      <c r="Z687" s="276"/>
      <c r="AA687" s="276"/>
      <c r="AB687" s="276"/>
      <c r="AC687" s="276"/>
      <c r="AD687" s="276"/>
      <c r="AE687" s="266">
        <f t="shared" si="10"/>
        <v>0</v>
      </c>
      <c r="AG687" s="269"/>
      <c r="AH687" s="269"/>
      <c r="AI687" s="269"/>
      <c r="AJ687" s="269"/>
      <c r="AK687" s="269"/>
      <c r="AL687" s="269"/>
      <c r="AM687" s="269"/>
    </row>
    <row r="688" spans="9:39" ht="15.6" x14ac:dyDescent="0.3">
      <c r="I688" s="277"/>
      <c r="J688" s="278"/>
      <c r="K688" s="277"/>
      <c r="L688" s="248"/>
      <c r="M688" s="277"/>
      <c r="N688" s="85" t="str">
        <f>IF(ISBLANK(M688),"",IF(M688=Lookup!$B$74,"",Lookup!$C$74))</f>
        <v/>
      </c>
      <c r="O688" s="277"/>
      <c r="Q688" s="277"/>
      <c r="R688" s="278"/>
      <c r="S688" s="277"/>
      <c r="T688" s="248"/>
      <c r="U688" s="248"/>
      <c r="V688" s="277"/>
      <c r="W688" s="277"/>
      <c r="X688" s="277"/>
      <c r="Z688" s="276"/>
      <c r="AA688" s="276"/>
      <c r="AB688" s="276"/>
      <c r="AC688" s="276"/>
      <c r="AD688" s="276"/>
      <c r="AE688" s="266">
        <f t="shared" si="10"/>
        <v>0</v>
      </c>
      <c r="AG688" s="269"/>
      <c r="AH688" s="269"/>
      <c r="AI688" s="269"/>
      <c r="AJ688" s="269"/>
      <c r="AK688" s="269"/>
      <c r="AL688" s="269"/>
      <c r="AM688" s="269"/>
    </row>
    <row r="689" spans="9:39" ht="15.6" x14ac:dyDescent="0.3">
      <c r="I689" s="277"/>
      <c r="J689" s="278"/>
      <c r="K689" s="277"/>
      <c r="L689" s="248"/>
      <c r="M689" s="277"/>
      <c r="N689" s="85" t="str">
        <f>IF(ISBLANK(M689),"",IF(M689=Lookup!$B$74,"",Lookup!$C$74))</f>
        <v/>
      </c>
      <c r="O689" s="277"/>
      <c r="Q689" s="277"/>
      <c r="R689" s="278"/>
      <c r="S689" s="277"/>
      <c r="T689" s="248"/>
      <c r="U689" s="248"/>
      <c r="V689" s="277"/>
      <c r="W689" s="277"/>
      <c r="X689" s="277"/>
      <c r="Z689" s="276"/>
      <c r="AA689" s="276"/>
      <c r="AB689" s="276"/>
      <c r="AC689" s="276"/>
      <c r="AD689" s="276"/>
      <c r="AE689" s="266">
        <f t="shared" si="10"/>
        <v>0</v>
      </c>
      <c r="AG689" s="269"/>
      <c r="AH689" s="269"/>
      <c r="AI689" s="269"/>
      <c r="AJ689" s="269"/>
      <c r="AK689" s="269"/>
      <c r="AL689" s="269"/>
      <c r="AM689" s="269"/>
    </row>
    <row r="690" spans="9:39" ht="15.6" x14ac:dyDescent="0.3">
      <c r="I690" s="277"/>
      <c r="J690" s="278"/>
      <c r="K690" s="277"/>
      <c r="L690" s="248"/>
      <c r="M690" s="277"/>
      <c r="N690" s="85" t="str">
        <f>IF(ISBLANK(M690),"",IF(M690=Lookup!$B$74,"",Lookup!$C$74))</f>
        <v/>
      </c>
      <c r="O690" s="277"/>
      <c r="Q690" s="277"/>
      <c r="R690" s="278"/>
      <c r="S690" s="277"/>
      <c r="T690" s="248"/>
      <c r="U690" s="248"/>
      <c r="V690" s="277"/>
      <c r="W690" s="277"/>
      <c r="X690" s="277"/>
      <c r="Z690" s="276"/>
      <c r="AA690" s="276"/>
      <c r="AB690" s="276"/>
      <c r="AC690" s="276"/>
      <c r="AD690" s="276"/>
      <c r="AE690" s="266">
        <f t="shared" si="10"/>
        <v>0</v>
      </c>
      <c r="AG690" s="269"/>
      <c r="AH690" s="269"/>
      <c r="AI690" s="269"/>
      <c r="AJ690" s="269"/>
      <c r="AK690" s="269"/>
      <c r="AL690" s="269"/>
      <c r="AM690" s="269"/>
    </row>
    <row r="691" spans="9:39" ht="15.6" x14ac:dyDescent="0.3">
      <c r="I691" s="277"/>
      <c r="J691" s="278"/>
      <c r="K691" s="277"/>
      <c r="L691" s="248"/>
      <c r="M691" s="277"/>
      <c r="N691" s="85" t="str">
        <f>IF(ISBLANK(M691),"",IF(M691=Lookup!$B$74,"",Lookup!$C$74))</f>
        <v/>
      </c>
      <c r="O691" s="277"/>
      <c r="Q691" s="277"/>
      <c r="R691" s="278"/>
      <c r="S691" s="277"/>
      <c r="T691" s="248"/>
      <c r="U691" s="248"/>
      <c r="V691" s="277"/>
      <c r="W691" s="277"/>
      <c r="X691" s="277"/>
      <c r="Z691" s="276"/>
      <c r="AA691" s="276"/>
      <c r="AB691" s="276"/>
      <c r="AC691" s="276"/>
      <c r="AD691" s="276"/>
      <c r="AE691" s="266">
        <f t="shared" si="10"/>
        <v>0</v>
      </c>
      <c r="AG691" s="269"/>
      <c r="AH691" s="269"/>
      <c r="AI691" s="269"/>
      <c r="AJ691" s="269"/>
      <c r="AK691" s="269"/>
      <c r="AL691" s="269"/>
      <c r="AM691" s="269"/>
    </row>
    <row r="692" spans="9:39" ht="15.6" x14ac:dyDescent="0.3">
      <c r="I692" s="277"/>
      <c r="J692" s="278"/>
      <c r="K692" s="277"/>
      <c r="L692" s="248"/>
      <c r="M692" s="277"/>
      <c r="N692" s="85" t="str">
        <f>IF(ISBLANK(M692),"",IF(M692=Lookup!$B$74,"",Lookup!$C$74))</f>
        <v/>
      </c>
      <c r="O692" s="277"/>
      <c r="Q692" s="277"/>
      <c r="R692" s="278"/>
      <c r="S692" s="277"/>
      <c r="T692" s="248"/>
      <c r="U692" s="248"/>
      <c r="V692" s="277"/>
      <c r="W692" s="277"/>
      <c r="X692" s="277"/>
      <c r="Z692" s="276"/>
      <c r="AA692" s="276"/>
      <c r="AB692" s="276"/>
      <c r="AC692" s="276"/>
      <c r="AD692" s="276"/>
      <c r="AE692" s="266">
        <f t="shared" si="10"/>
        <v>0</v>
      </c>
      <c r="AG692" s="269"/>
      <c r="AH692" s="269"/>
      <c r="AI692" s="269"/>
      <c r="AJ692" s="269"/>
      <c r="AK692" s="269"/>
      <c r="AL692" s="269"/>
      <c r="AM692" s="269"/>
    </row>
    <row r="693" spans="9:39" ht="15.6" x14ac:dyDescent="0.3">
      <c r="I693" s="277"/>
      <c r="J693" s="278"/>
      <c r="K693" s="277"/>
      <c r="L693" s="248"/>
      <c r="M693" s="277"/>
      <c r="N693" s="85" t="str">
        <f>IF(ISBLANK(M693),"",IF(M693=Lookup!$B$74,"",Lookup!$C$74))</f>
        <v/>
      </c>
      <c r="O693" s="277"/>
      <c r="Q693" s="277"/>
      <c r="R693" s="278"/>
      <c r="S693" s="277"/>
      <c r="T693" s="248"/>
      <c r="U693" s="248"/>
      <c r="V693" s="277"/>
      <c r="W693" s="277"/>
      <c r="X693" s="277"/>
      <c r="Z693" s="276"/>
      <c r="AA693" s="276"/>
      <c r="AB693" s="276"/>
      <c r="AC693" s="276"/>
      <c r="AD693" s="276"/>
      <c r="AE693" s="266">
        <f t="shared" si="10"/>
        <v>0</v>
      </c>
      <c r="AG693" s="269"/>
      <c r="AH693" s="269"/>
      <c r="AI693" s="269"/>
      <c r="AJ693" s="269"/>
      <c r="AK693" s="269"/>
      <c r="AL693" s="269"/>
      <c r="AM693" s="269"/>
    </row>
    <row r="694" spans="9:39" ht="15.6" x14ac:dyDescent="0.3">
      <c r="I694" s="277"/>
      <c r="J694" s="278"/>
      <c r="K694" s="277"/>
      <c r="L694" s="248"/>
      <c r="M694" s="277"/>
      <c r="N694" s="85" t="str">
        <f>IF(ISBLANK(M694),"",IF(M694=Lookup!$B$74,"",Lookup!$C$74))</f>
        <v/>
      </c>
      <c r="O694" s="277"/>
      <c r="Q694" s="277"/>
      <c r="R694" s="278"/>
      <c r="S694" s="277"/>
      <c r="T694" s="248"/>
      <c r="U694" s="248"/>
      <c r="V694" s="277"/>
      <c r="W694" s="277"/>
      <c r="X694" s="277"/>
      <c r="Z694" s="276"/>
      <c r="AA694" s="276"/>
      <c r="AB694" s="276"/>
      <c r="AC694" s="276"/>
      <c r="AD694" s="276"/>
      <c r="AE694" s="266">
        <f t="shared" si="10"/>
        <v>0</v>
      </c>
      <c r="AG694" s="269"/>
      <c r="AH694" s="269"/>
      <c r="AI694" s="269"/>
      <c r="AJ694" s="269"/>
      <c r="AK694" s="269"/>
      <c r="AL694" s="269"/>
      <c r="AM694" s="269"/>
    </row>
    <row r="695" spans="9:39" ht="15.6" x14ac:dyDescent="0.3">
      <c r="I695" s="277"/>
      <c r="J695" s="278"/>
      <c r="K695" s="277"/>
      <c r="L695" s="248"/>
      <c r="M695" s="277"/>
      <c r="N695" s="85" t="str">
        <f>IF(ISBLANK(M695),"",IF(M695=Lookup!$B$74,"",Lookup!$C$74))</f>
        <v/>
      </c>
      <c r="O695" s="277"/>
      <c r="Q695" s="277"/>
      <c r="R695" s="278"/>
      <c r="S695" s="277"/>
      <c r="T695" s="248"/>
      <c r="U695" s="248"/>
      <c r="V695" s="277"/>
      <c r="W695" s="277"/>
      <c r="X695" s="277"/>
      <c r="Z695" s="276"/>
      <c r="AA695" s="276"/>
      <c r="AB695" s="276"/>
      <c r="AC695" s="276"/>
      <c r="AD695" s="276"/>
      <c r="AE695" s="266">
        <f t="shared" si="10"/>
        <v>0</v>
      </c>
      <c r="AG695" s="269"/>
      <c r="AH695" s="269"/>
      <c r="AI695" s="269"/>
      <c r="AJ695" s="269"/>
      <c r="AK695" s="269"/>
      <c r="AL695" s="269"/>
      <c r="AM695" s="269"/>
    </row>
    <row r="696" spans="9:39" ht="15.6" x14ac:dyDescent="0.3">
      <c r="I696" s="277"/>
      <c r="J696" s="278"/>
      <c r="K696" s="277"/>
      <c r="L696" s="248"/>
      <c r="M696" s="277"/>
      <c r="N696" s="85" t="str">
        <f>IF(ISBLANK(M696),"",IF(M696=Lookup!$B$74,"",Lookup!$C$74))</f>
        <v/>
      </c>
      <c r="O696" s="277"/>
      <c r="Q696" s="277"/>
      <c r="R696" s="278"/>
      <c r="S696" s="277"/>
      <c r="T696" s="248"/>
      <c r="U696" s="248"/>
      <c r="V696" s="277"/>
      <c r="W696" s="277"/>
      <c r="X696" s="277"/>
      <c r="Z696" s="276"/>
      <c r="AA696" s="276"/>
      <c r="AB696" s="276"/>
      <c r="AC696" s="276"/>
      <c r="AD696" s="276"/>
      <c r="AE696" s="266">
        <f t="shared" si="10"/>
        <v>0</v>
      </c>
      <c r="AG696" s="269"/>
      <c r="AH696" s="269"/>
      <c r="AI696" s="269"/>
      <c r="AJ696" s="269"/>
      <c r="AK696" s="269"/>
      <c r="AL696" s="269"/>
      <c r="AM696" s="269"/>
    </row>
    <row r="697" spans="9:39" ht="15.6" x14ac:dyDescent="0.3">
      <c r="I697" s="277"/>
      <c r="J697" s="278"/>
      <c r="K697" s="277"/>
      <c r="L697" s="248"/>
      <c r="M697" s="277"/>
      <c r="N697" s="85" t="str">
        <f>IF(ISBLANK(M697),"",IF(M697=Lookup!$B$74,"",Lookup!$C$74))</f>
        <v/>
      </c>
      <c r="O697" s="277"/>
      <c r="Q697" s="277"/>
      <c r="R697" s="278"/>
      <c r="S697" s="277"/>
      <c r="T697" s="248"/>
      <c r="U697" s="248"/>
      <c r="V697" s="277"/>
      <c r="W697" s="277"/>
      <c r="X697" s="277"/>
      <c r="Z697" s="276"/>
      <c r="AA697" s="276"/>
      <c r="AB697" s="276"/>
      <c r="AC697" s="276"/>
      <c r="AD697" s="276"/>
      <c r="AE697" s="266">
        <f t="shared" si="10"/>
        <v>0</v>
      </c>
      <c r="AG697" s="269"/>
      <c r="AH697" s="269"/>
      <c r="AI697" s="269"/>
      <c r="AJ697" s="269"/>
      <c r="AK697" s="269"/>
      <c r="AL697" s="269"/>
      <c r="AM697" s="269"/>
    </row>
    <row r="698" spans="9:39" ht="15.6" x14ac:dyDescent="0.3">
      <c r="I698" s="277"/>
      <c r="J698" s="278"/>
      <c r="K698" s="277"/>
      <c r="L698" s="248"/>
      <c r="M698" s="277"/>
      <c r="N698" s="85" t="str">
        <f>IF(ISBLANK(M698),"",IF(M698=Lookup!$B$74,"",Lookup!$C$74))</f>
        <v/>
      </c>
      <c r="O698" s="277"/>
      <c r="Q698" s="277"/>
      <c r="R698" s="278"/>
      <c r="S698" s="277"/>
      <c r="T698" s="248"/>
      <c r="U698" s="248"/>
      <c r="V698" s="277"/>
      <c r="W698" s="277"/>
      <c r="X698" s="277"/>
      <c r="Z698" s="276"/>
      <c r="AA698" s="276"/>
      <c r="AB698" s="276"/>
      <c r="AC698" s="276"/>
      <c r="AD698" s="276"/>
      <c r="AE698" s="266">
        <f t="shared" si="10"/>
        <v>0</v>
      </c>
      <c r="AG698" s="269"/>
      <c r="AH698" s="269"/>
      <c r="AI698" s="269"/>
      <c r="AJ698" s="269"/>
      <c r="AK698" s="269"/>
      <c r="AL698" s="269"/>
      <c r="AM698" s="269"/>
    </row>
    <row r="699" spans="9:39" ht="15.6" x14ac:dyDescent="0.3">
      <c r="I699" s="277"/>
      <c r="J699" s="278"/>
      <c r="K699" s="277"/>
      <c r="L699" s="248"/>
      <c r="M699" s="277"/>
      <c r="N699" s="85" t="str">
        <f>IF(ISBLANK(M699),"",IF(M699=Lookup!$B$74,"",Lookup!$C$74))</f>
        <v/>
      </c>
      <c r="O699" s="277"/>
      <c r="Q699" s="277"/>
      <c r="R699" s="278"/>
      <c r="S699" s="277"/>
      <c r="T699" s="248"/>
      <c r="U699" s="248"/>
      <c r="V699" s="277"/>
      <c r="W699" s="277"/>
      <c r="X699" s="277"/>
      <c r="Z699" s="276"/>
      <c r="AA699" s="276"/>
      <c r="AB699" s="276"/>
      <c r="AC699" s="276"/>
      <c r="AD699" s="276"/>
      <c r="AE699" s="266">
        <f t="shared" si="10"/>
        <v>0</v>
      </c>
      <c r="AG699" s="269"/>
      <c r="AH699" s="269"/>
      <c r="AI699" s="269"/>
      <c r="AJ699" s="269"/>
      <c r="AK699" s="269"/>
      <c r="AL699" s="269"/>
      <c r="AM699" s="269"/>
    </row>
    <row r="700" spans="9:39" ht="15.6" x14ac:dyDescent="0.3">
      <c r="I700" s="277"/>
      <c r="J700" s="278"/>
      <c r="K700" s="277"/>
      <c r="L700" s="248"/>
      <c r="M700" s="277"/>
      <c r="N700" s="85" t="str">
        <f>IF(ISBLANK(M700),"",IF(M700=Lookup!$B$74,"",Lookup!$C$74))</f>
        <v/>
      </c>
      <c r="O700" s="277"/>
      <c r="Q700" s="277"/>
      <c r="R700" s="278"/>
      <c r="S700" s="277"/>
      <c r="T700" s="248"/>
      <c r="U700" s="248"/>
      <c r="V700" s="277"/>
      <c r="W700" s="277"/>
      <c r="X700" s="277"/>
      <c r="Z700" s="276"/>
      <c r="AA700" s="276"/>
      <c r="AB700" s="276"/>
      <c r="AC700" s="276"/>
      <c r="AD700" s="276"/>
      <c r="AE700" s="266">
        <f t="shared" si="10"/>
        <v>0</v>
      </c>
      <c r="AG700" s="269"/>
      <c r="AH700" s="269"/>
      <c r="AI700" s="269"/>
      <c r="AJ700" s="269"/>
      <c r="AK700" s="269"/>
      <c r="AL700" s="269"/>
      <c r="AM700" s="269"/>
    </row>
    <row r="701" spans="9:39" ht="15.6" x14ac:dyDescent="0.3">
      <c r="I701" s="277"/>
      <c r="J701" s="278"/>
      <c r="K701" s="277"/>
      <c r="L701" s="248"/>
      <c r="M701" s="277"/>
      <c r="N701" s="85" t="str">
        <f>IF(ISBLANK(M701),"",IF(M701=Lookup!$B$74,"",Lookup!$C$74))</f>
        <v/>
      </c>
      <c r="O701" s="277"/>
      <c r="Q701" s="277"/>
      <c r="R701" s="278"/>
      <c r="S701" s="277"/>
      <c r="T701" s="248"/>
      <c r="U701" s="248"/>
      <c r="V701" s="277"/>
      <c r="W701" s="277"/>
      <c r="X701" s="277"/>
      <c r="Z701" s="276"/>
      <c r="AA701" s="276"/>
      <c r="AB701" s="276"/>
      <c r="AC701" s="276"/>
      <c r="AD701" s="276"/>
      <c r="AE701" s="266">
        <f t="shared" si="10"/>
        <v>0</v>
      </c>
      <c r="AG701" s="269"/>
      <c r="AH701" s="269"/>
      <c r="AI701" s="269"/>
      <c r="AJ701" s="269"/>
      <c r="AK701" s="269"/>
      <c r="AL701" s="269"/>
      <c r="AM701" s="269"/>
    </row>
    <row r="702" spans="9:39" ht="15.6" x14ac:dyDescent="0.3">
      <c r="I702" s="277"/>
      <c r="J702" s="278"/>
      <c r="K702" s="277"/>
      <c r="L702" s="248"/>
      <c r="M702" s="277"/>
      <c r="N702" s="85" t="str">
        <f>IF(ISBLANK(M702),"",IF(M702=Lookup!$B$74,"",Lookup!$C$74))</f>
        <v/>
      </c>
      <c r="O702" s="277"/>
      <c r="Q702" s="277"/>
      <c r="R702" s="278"/>
      <c r="S702" s="277"/>
      <c r="T702" s="248"/>
      <c r="U702" s="248"/>
      <c r="V702" s="277"/>
      <c r="W702" s="277"/>
      <c r="X702" s="277"/>
      <c r="Z702" s="276"/>
      <c r="AA702" s="276"/>
      <c r="AB702" s="276"/>
      <c r="AC702" s="276"/>
      <c r="AD702" s="276"/>
      <c r="AE702" s="266">
        <f t="shared" si="10"/>
        <v>0</v>
      </c>
      <c r="AG702" s="269"/>
      <c r="AH702" s="269"/>
      <c r="AI702" s="269"/>
      <c r="AJ702" s="269"/>
      <c r="AK702" s="269"/>
      <c r="AL702" s="269"/>
      <c r="AM702" s="269"/>
    </row>
    <row r="703" spans="9:39" ht="15.6" x14ac:dyDescent="0.3">
      <c r="I703" s="277"/>
      <c r="J703" s="278"/>
      <c r="K703" s="277"/>
      <c r="L703" s="248"/>
      <c r="M703" s="277"/>
      <c r="N703" s="85" t="str">
        <f>IF(ISBLANK(M703),"",IF(M703=Lookup!$B$74,"",Lookup!$C$74))</f>
        <v/>
      </c>
      <c r="O703" s="277"/>
      <c r="Q703" s="277"/>
      <c r="R703" s="278"/>
      <c r="S703" s="277"/>
      <c r="T703" s="248"/>
      <c r="U703" s="248"/>
      <c r="V703" s="277"/>
      <c r="W703" s="277"/>
      <c r="X703" s="277"/>
      <c r="Z703" s="276"/>
      <c r="AA703" s="276"/>
      <c r="AB703" s="276"/>
      <c r="AC703" s="276"/>
      <c r="AD703" s="276"/>
      <c r="AE703" s="266">
        <f t="shared" si="10"/>
        <v>0</v>
      </c>
      <c r="AG703" s="269"/>
      <c r="AH703" s="269"/>
      <c r="AI703" s="269"/>
      <c r="AJ703" s="269"/>
      <c r="AK703" s="269"/>
      <c r="AL703" s="269"/>
      <c r="AM703" s="269"/>
    </row>
    <row r="704" spans="9:39" ht="15.6" x14ac:dyDescent="0.3">
      <c r="I704" s="277"/>
      <c r="J704" s="278"/>
      <c r="K704" s="277"/>
      <c r="L704" s="248"/>
      <c r="M704" s="277"/>
      <c r="N704" s="85" t="str">
        <f>IF(ISBLANK(M704),"",IF(M704=Lookup!$B$74,"",Lookup!$C$74))</f>
        <v/>
      </c>
      <c r="O704" s="277"/>
      <c r="Q704" s="277"/>
      <c r="R704" s="278"/>
      <c r="S704" s="277"/>
      <c r="T704" s="248"/>
      <c r="U704" s="248"/>
      <c r="V704" s="277"/>
      <c r="W704" s="277"/>
      <c r="X704" s="277"/>
      <c r="Z704" s="276"/>
      <c r="AA704" s="276"/>
      <c r="AB704" s="276"/>
      <c r="AC704" s="276"/>
      <c r="AD704" s="276"/>
      <c r="AE704" s="266">
        <f t="shared" si="10"/>
        <v>0</v>
      </c>
      <c r="AG704" s="269"/>
      <c r="AH704" s="269"/>
      <c r="AI704" s="269"/>
      <c r="AJ704" s="269"/>
      <c r="AK704" s="269"/>
      <c r="AL704" s="269"/>
      <c r="AM704" s="269"/>
    </row>
    <row r="705" spans="9:39" ht="15.6" x14ac:dyDescent="0.3">
      <c r="I705" s="277"/>
      <c r="J705" s="278"/>
      <c r="K705" s="277"/>
      <c r="L705" s="248"/>
      <c r="M705" s="277"/>
      <c r="N705" s="85" t="str">
        <f>IF(ISBLANK(M705),"",IF(M705=Lookup!$B$74,"",Lookup!$C$74))</f>
        <v/>
      </c>
      <c r="O705" s="277"/>
      <c r="Q705" s="277"/>
      <c r="R705" s="278"/>
      <c r="S705" s="277"/>
      <c r="T705" s="248"/>
      <c r="U705" s="248"/>
      <c r="V705" s="277"/>
      <c r="W705" s="277"/>
      <c r="X705" s="277"/>
      <c r="Z705" s="276"/>
      <c r="AA705" s="276"/>
      <c r="AB705" s="276"/>
      <c r="AC705" s="276"/>
      <c r="AD705" s="276"/>
      <c r="AE705" s="266">
        <f t="shared" si="10"/>
        <v>0</v>
      </c>
      <c r="AG705" s="269"/>
      <c r="AH705" s="269"/>
      <c r="AI705" s="269"/>
      <c r="AJ705" s="269"/>
      <c r="AK705" s="269"/>
      <c r="AL705" s="269"/>
      <c r="AM705" s="269"/>
    </row>
    <row r="706" spans="9:39" ht="15.6" x14ac:dyDescent="0.3">
      <c r="I706" s="277"/>
      <c r="J706" s="278"/>
      <c r="K706" s="277"/>
      <c r="L706" s="248"/>
      <c r="M706" s="277"/>
      <c r="N706" s="85" t="str">
        <f>IF(ISBLANK(M706),"",IF(M706=Lookup!$B$74,"",Lookup!$C$74))</f>
        <v/>
      </c>
      <c r="O706" s="277"/>
      <c r="Q706" s="277"/>
      <c r="R706" s="278"/>
      <c r="S706" s="277"/>
      <c r="T706" s="248"/>
      <c r="U706" s="248"/>
      <c r="V706" s="277"/>
      <c r="W706" s="277"/>
      <c r="X706" s="277"/>
      <c r="Z706" s="276"/>
      <c r="AA706" s="276"/>
      <c r="AB706" s="276"/>
      <c r="AC706" s="276"/>
      <c r="AD706" s="276"/>
      <c r="AE706" s="266">
        <f t="shared" si="10"/>
        <v>0</v>
      </c>
      <c r="AG706" s="269"/>
      <c r="AH706" s="269"/>
      <c r="AI706" s="269"/>
      <c r="AJ706" s="269"/>
      <c r="AK706" s="269"/>
      <c r="AL706" s="269"/>
      <c r="AM706" s="269"/>
    </row>
    <row r="707" spans="9:39" ht="15.6" x14ac:dyDescent="0.3">
      <c r="I707" s="277"/>
      <c r="J707" s="278"/>
      <c r="K707" s="277"/>
      <c r="L707" s="248"/>
      <c r="M707" s="277"/>
      <c r="N707" s="85" t="str">
        <f>IF(ISBLANK(M707),"",IF(M707=Lookup!$B$74,"",Lookup!$C$74))</f>
        <v/>
      </c>
      <c r="O707" s="277"/>
      <c r="Q707" s="277"/>
      <c r="R707" s="278"/>
      <c r="S707" s="277"/>
      <c r="T707" s="248"/>
      <c r="U707" s="248"/>
      <c r="V707" s="277"/>
      <c r="W707" s="277"/>
      <c r="X707" s="277"/>
      <c r="Z707" s="276"/>
      <c r="AA707" s="276"/>
      <c r="AB707" s="276"/>
      <c r="AC707" s="276"/>
      <c r="AD707" s="276"/>
      <c r="AE707" s="266">
        <f t="shared" si="10"/>
        <v>0</v>
      </c>
      <c r="AG707" s="269"/>
      <c r="AH707" s="269"/>
      <c r="AI707" s="269"/>
      <c r="AJ707" s="269"/>
      <c r="AK707" s="269"/>
      <c r="AL707" s="269"/>
      <c r="AM707" s="269"/>
    </row>
    <row r="708" spans="9:39" ht="15.6" x14ac:dyDescent="0.3">
      <c r="I708" s="277"/>
      <c r="J708" s="278"/>
      <c r="K708" s="277"/>
      <c r="L708" s="248"/>
      <c r="M708" s="277"/>
      <c r="N708" s="85" t="str">
        <f>IF(ISBLANK(M708),"",IF(M708=Lookup!$B$74,"",Lookup!$C$74))</f>
        <v/>
      </c>
      <c r="O708" s="277"/>
      <c r="Q708" s="277"/>
      <c r="R708" s="278"/>
      <c r="S708" s="277"/>
      <c r="T708" s="248"/>
      <c r="U708" s="248"/>
      <c r="V708" s="277"/>
      <c r="W708" s="277"/>
      <c r="X708" s="277"/>
      <c r="Z708" s="276"/>
      <c r="AA708" s="276"/>
      <c r="AB708" s="276"/>
      <c r="AC708" s="276"/>
      <c r="AD708" s="276"/>
      <c r="AE708" s="266">
        <f t="shared" si="10"/>
        <v>0</v>
      </c>
      <c r="AG708" s="269"/>
      <c r="AH708" s="269"/>
      <c r="AI708" s="269"/>
      <c r="AJ708" s="269"/>
      <c r="AK708" s="269"/>
      <c r="AL708" s="269"/>
      <c r="AM708" s="269"/>
    </row>
    <row r="709" spans="9:39" ht="15.6" x14ac:dyDescent="0.3">
      <c r="I709" s="277"/>
      <c r="J709" s="278"/>
      <c r="K709" s="277"/>
      <c r="L709" s="248"/>
      <c r="M709" s="277"/>
      <c r="N709" s="85" t="str">
        <f>IF(ISBLANK(M709),"",IF(M709=Lookup!$B$74,"",Lookup!$C$74))</f>
        <v/>
      </c>
      <c r="O709" s="277"/>
      <c r="Q709" s="277"/>
      <c r="R709" s="278"/>
      <c r="S709" s="277"/>
      <c r="T709" s="248"/>
      <c r="U709" s="248"/>
      <c r="V709" s="277"/>
      <c r="W709" s="277"/>
      <c r="X709" s="277"/>
      <c r="Z709" s="276"/>
      <c r="AA709" s="276"/>
      <c r="AB709" s="276"/>
      <c r="AC709" s="276"/>
      <c r="AD709" s="276"/>
      <c r="AE709" s="266">
        <f t="shared" si="10"/>
        <v>0</v>
      </c>
      <c r="AG709" s="269"/>
      <c r="AH709" s="269"/>
      <c r="AI709" s="269"/>
      <c r="AJ709" s="269"/>
      <c r="AK709" s="269"/>
      <c r="AL709" s="269"/>
      <c r="AM709" s="269"/>
    </row>
    <row r="710" spans="9:39" ht="15.6" x14ac:dyDescent="0.3">
      <c r="I710" s="277"/>
      <c r="J710" s="278"/>
      <c r="K710" s="277"/>
      <c r="L710" s="248"/>
      <c r="M710" s="277"/>
      <c r="N710" s="85" t="str">
        <f>IF(ISBLANK(M710),"",IF(M710=Lookup!$B$74,"",Lookup!$C$74))</f>
        <v/>
      </c>
      <c r="O710" s="277"/>
      <c r="Q710" s="277"/>
      <c r="R710" s="278"/>
      <c r="S710" s="277"/>
      <c r="T710" s="248"/>
      <c r="U710" s="248"/>
      <c r="V710" s="277"/>
      <c r="W710" s="277"/>
      <c r="X710" s="277"/>
      <c r="Z710" s="276"/>
      <c r="AA710" s="276"/>
      <c r="AB710" s="276"/>
      <c r="AC710" s="276"/>
      <c r="AD710" s="276"/>
      <c r="AE710" s="266">
        <f t="shared" si="10"/>
        <v>0</v>
      </c>
      <c r="AG710" s="269"/>
      <c r="AH710" s="269"/>
      <c r="AI710" s="269"/>
      <c r="AJ710" s="269"/>
      <c r="AK710" s="269"/>
      <c r="AL710" s="269"/>
      <c r="AM710" s="269"/>
    </row>
    <row r="711" spans="9:39" ht="15.6" x14ac:dyDescent="0.3">
      <c r="I711" s="277"/>
      <c r="J711" s="278"/>
      <c r="K711" s="277"/>
      <c r="L711" s="248"/>
      <c r="M711" s="277"/>
      <c r="N711" s="85" t="str">
        <f>IF(ISBLANK(M711),"",IF(M711=Lookup!$B$74,"",Lookup!$C$74))</f>
        <v/>
      </c>
      <c r="O711" s="277"/>
      <c r="Q711" s="277"/>
      <c r="R711" s="278"/>
      <c r="S711" s="277"/>
      <c r="T711" s="248"/>
      <c r="U711" s="248"/>
      <c r="V711" s="277"/>
      <c r="W711" s="277"/>
      <c r="X711" s="277"/>
      <c r="Z711" s="276"/>
      <c r="AA711" s="276"/>
      <c r="AB711" s="276"/>
      <c r="AC711" s="276"/>
      <c r="AD711" s="276"/>
      <c r="AE711" s="266">
        <f t="shared" si="10"/>
        <v>0</v>
      </c>
      <c r="AG711" s="269"/>
      <c r="AH711" s="269"/>
      <c r="AI711" s="269"/>
      <c r="AJ711" s="269"/>
      <c r="AK711" s="269"/>
      <c r="AL711" s="269"/>
      <c r="AM711" s="269"/>
    </row>
    <row r="712" spans="9:39" ht="15.6" x14ac:dyDescent="0.3">
      <c r="I712" s="277"/>
      <c r="J712" s="278"/>
      <c r="K712" s="277"/>
      <c r="L712" s="248"/>
      <c r="M712" s="277"/>
      <c r="N712" s="85" t="str">
        <f>IF(ISBLANK(M712),"",IF(M712=Lookup!$B$74,"",Lookup!$C$74))</f>
        <v/>
      </c>
      <c r="O712" s="277"/>
      <c r="Q712" s="277"/>
      <c r="R712" s="278"/>
      <c r="S712" s="277"/>
      <c r="T712" s="248"/>
      <c r="U712" s="248"/>
      <c r="V712" s="277"/>
      <c r="W712" s="277"/>
      <c r="X712" s="277"/>
      <c r="Z712" s="276"/>
      <c r="AA712" s="276"/>
      <c r="AB712" s="276"/>
      <c r="AC712" s="276"/>
      <c r="AD712" s="276"/>
      <c r="AE712" s="266">
        <f t="shared" si="10"/>
        <v>0</v>
      </c>
      <c r="AG712" s="269"/>
      <c r="AH712" s="269"/>
      <c r="AI712" s="269"/>
      <c r="AJ712" s="269"/>
      <c r="AK712" s="269"/>
      <c r="AL712" s="269"/>
      <c r="AM712" s="269"/>
    </row>
    <row r="713" spans="9:39" ht="15.6" x14ac:dyDescent="0.3">
      <c r="I713" s="277"/>
      <c r="J713" s="278"/>
      <c r="K713" s="277"/>
      <c r="L713" s="248"/>
      <c r="M713" s="277"/>
      <c r="N713" s="85" t="str">
        <f>IF(ISBLANK(M713),"",IF(M713=Lookup!$B$74,"",Lookup!$C$74))</f>
        <v/>
      </c>
      <c r="O713" s="277"/>
      <c r="Q713" s="277"/>
      <c r="R713" s="278"/>
      <c r="S713" s="277"/>
      <c r="T713" s="248"/>
      <c r="U713" s="248"/>
      <c r="V713" s="277"/>
      <c r="W713" s="277"/>
      <c r="X713" s="277"/>
      <c r="Z713" s="276"/>
      <c r="AA713" s="276"/>
      <c r="AB713" s="276"/>
      <c r="AC713" s="276"/>
      <c r="AD713" s="276"/>
      <c r="AE713" s="266">
        <f t="shared" ref="AE713:AE776" si="11">SUM(Z713:AD713)</f>
        <v>0</v>
      </c>
      <c r="AG713" s="269"/>
      <c r="AH713" s="269"/>
      <c r="AI713" s="269"/>
      <c r="AJ713" s="269"/>
      <c r="AK713" s="269"/>
      <c r="AL713" s="269"/>
      <c r="AM713" s="269"/>
    </row>
    <row r="714" spans="9:39" ht="15.6" x14ac:dyDescent="0.3">
      <c r="I714" s="277"/>
      <c r="J714" s="278"/>
      <c r="K714" s="277"/>
      <c r="L714" s="248"/>
      <c r="M714" s="277"/>
      <c r="N714" s="85" t="str">
        <f>IF(ISBLANK(M714),"",IF(M714=Lookup!$B$74,"",Lookup!$C$74))</f>
        <v/>
      </c>
      <c r="O714" s="277"/>
      <c r="Q714" s="277"/>
      <c r="R714" s="278"/>
      <c r="S714" s="277"/>
      <c r="T714" s="248"/>
      <c r="U714" s="248"/>
      <c r="V714" s="277"/>
      <c r="W714" s="277"/>
      <c r="X714" s="277"/>
      <c r="Z714" s="276"/>
      <c r="AA714" s="276"/>
      <c r="AB714" s="276"/>
      <c r="AC714" s="276"/>
      <c r="AD714" s="276"/>
      <c r="AE714" s="266">
        <f t="shared" si="11"/>
        <v>0</v>
      </c>
      <c r="AG714" s="269"/>
      <c r="AH714" s="269"/>
      <c r="AI714" s="269"/>
      <c r="AJ714" s="269"/>
      <c r="AK714" s="269"/>
      <c r="AL714" s="269"/>
      <c r="AM714" s="269"/>
    </row>
    <row r="715" spans="9:39" ht="15.6" x14ac:dyDescent="0.3">
      <c r="I715" s="277"/>
      <c r="J715" s="278"/>
      <c r="K715" s="277"/>
      <c r="L715" s="248"/>
      <c r="M715" s="277"/>
      <c r="N715" s="85" t="str">
        <f>IF(ISBLANK(M715),"",IF(M715=Lookup!$B$74,"",Lookup!$C$74))</f>
        <v/>
      </c>
      <c r="O715" s="277"/>
      <c r="Q715" s="277"/>
      <c r="R715" s="278"/>
      <c r="S715" s="277"/>
      <c r="T715" s="248"/>
      <c r="U715" s="248"/>
      <c r="V715" s="277"/>
      <c r="W715" s="277"/>
      <c r="X715" s="277"/>
      <c r="Z715" s="276"/>
      <c r="AA715" s="276"/>
      <c r="AB715" s="276"/>
      <c r="AC715" s="276"/>
      <c r="AD715" s="276"/>
      <c r="AE715" s="266">
        <f t="shared" si="11"/>
        <v>0</v>
      </c>
      <c r="AG715" s="269"/>
      <c r="AH715" s="269"/>
      <c r="AI715" s="269"/>
      <c r="AJ715" s="269"/>
      <c r="AK715" s="269"/>
      <c r="AL715" s="269"/>
      <c r="AM715" s="269"/>
    </row>
    <row r="716" spans="9:39" ht="15.6" x14ac:dyDescent="0.3">
      <c r="I716" s="277"/>
      <c r="J716" s="278"/>
      <c r="K716" s="277"/>
      <c r="L716" s="248"/>
      <c r="M716" s="277"/>
      <c r="N716" s="85" t="str">
        <f>IF(ISBLANK(M716),"",IF(M716=Lookup!$B$74,"",Lookup!$C$74))</f>
        <v/>
      </c>
      <c r="O716" s="277"/>
      <c r="Q716" s="277"/>
      <c r="R716" s="278"/>
      <c r="S716" s="277"/>
      <c r="T716" s="248"/>
      <c r="U716" s="248"/>
      <c r="V716" s="277"/>
      <c r="W716" s="277"/>
      <c r="X716" s="277"/>
      <c r="Z716" s="276"/>
      <c r="AA716" s="276"/>
      <c r="AB716" s="276"/>
      <c r="AC716" s="276"/>
      <c r="AD716" s="276"/>
      <c r="AE716" s="266">
        <f t="shared" si="11"/>
        <v>0</v>
      </c>
      <c r="AG716" s="269"/>
      <c r="AH716" s="269"/>
      <c r="AI716" s="269"/>
      <c r="AJ716" s="269"/>
      <c r="AK716" s="269"/>
      <c r="AL716" s="269"/>
      <c r="AM716" s="269"/>
    </row>
    <row r="717" spans="9:39" ht="15.6" x14ac:dyDescent="0.3">
      <c r="I717" s="277"/>
      <c r="J717" s="278"/>
      <c r="K717" s="277"/>
      <c r="L717" s="248"/>
      <c r="M717" s="277"/>
      <c r="N717" s="85" t="str">
        <f>IF(ISBLANK(M717),"",IF(M717=Lookup!$B$74,"",Lookup!$C$74))</f>
        <v/>
      </c>
      <c r="O717" s="277"/>
      <c r="Q717" s="277"/>
      <c r="R717" s="278"/>
      <c r="S717" s="277"/>
      <c r="T717" s="248"/>
      <c r="U717" s="248"/>
      <c r="V717" s="277"/>
      <c r="W717" s="277"/>
      <c r="X717" s="277"/>
      <c r="Z717" s="276"/>
      <c r="AA717" s="276"/>
      <c r="AB717" s="276"/>
      <c r="AC717" s="276"/>
      <c r="AD717" s="276"/>
      <c r="AE717" s="266">
        <f t="shared" si="11"/>
        <v>0</v>
      </c>
      <c r="AG717" s="269"/>
      <c r="AH717" s="269"/>
      <c r="AI717" s="269"/>
      <c r="AJ717" s="269"/>
      <c r="AK717" s="269"/>
      <c r="AL717" s="269"/>
      <c r="AM717" s="269"/>
    </row>
    <row r="718" spans="9:39" ht="15.6" x14ac:dyDescent="0.3">
      <c r="I718" s="277"/>
      <c r="J718" s="278"/>
      <c r="K718" s="277"/>
      <c r="L718" s="248"/>
      <c r="M718" s="277"/>
      <c r="N718" s="85" t="str">
        <f>IF(ISBLANK(M718),"",IF(M718=Lookup!$B$74,"",Lookup!$C$74))</f>
        <v/>
      </c>
      <c r="O718" s="277"/>
      <c r="Q718" s="277"/>
      <c r="R718" s="278"/>
      <c r="S718" s="277"/>
      <c r="T718" s="248"/>
      <c r="U718" s="248"/>
      <c r="V718" s="277"/>
      <c r="W718" s="277"/>
      <c r="X718" s="277"/>
      <c r="Z718" s="276"/>
      <c r="AA718" s="276"/>
      <c r="AB718" s="276"/>
      <c r="AC718" s="276"/>
      <c r="AD718" s="276"/>
      <c r="AE718" s="266">
        <f t="shared" si="11"/>
        <v>0</v>
      </c>
      <c r="AG718" s="269"/>
      <c r="AH718" s="269"/>
      <c r="AI718" s="269"/>
      <c r="AJ718" s="269"/>
      <c r="AK718" s="269"/>
      <c r="AL718" s="269"/>
      <c r="AM718" s="269"/>
    </row>
    <row r="719" spans="9:39" ht="15.6" x14ac:dyDescent="0.3">
      <c r="I719" s="277"/>
      <c r="J719" s="278"/>
      <c r="K719" s="277"/>
      <c r="L719" s="248"/>
      <c r="M719" s="277"/>
      <c r="N719" s="85" t="str">
        <f>IF(ISBLANK(M719),"",IF(M719=Lookup!$B$74,"",Lookup!$C$74))</f>
        <v/>
      </c>
      <c r="O719" s="277"/>
      <c r="Q719" s="277"/>
      <c r="R719" s="278"/>
      <c r="S719" s="277"/>
      <c r="T719" s="248"/>
      <c r="U719" s="248"/>
      <c r="V719" s="277"/>
      <c r="W719" s="277"/>
      <c r="X719" s="277"/>
      <c r="Z719" s="276"/>
      <c r="AA719" s="276"/>
      <c r="AB719" s="276"/>
      <c r="AC719" s="276"/>
      <c r="AD719" s="276"/>
      <c r="AE719" s="266">
        <f t="shared" si="11"/>
        <v>0</v>
      </c>
      <c r="AG719" s="269"/>
      <c r="AH719" s="269"/>
      <c r="AI719" s="269"/>
      <c r="AJ719" s="269"/>
      <c r="AK719" s="269"/>
      <c r="AL719" s="269"/>
      <c r="AM719" s="269"/>
    </row>
    <row r="720" spans="9:39" ht="15.6" x14ac:dyDescent="0.3">
      <c r="I720" s="277"/>
      <c r="J720" s="278"/>
      <c r="K720" s="277"/>
      <c r="L720" s="248"/>
      <c r="M720" s="277"/>
      <c r="N720" s="85" t="str">
        <f>IF(ISBLANK(M720),"",IF(M720=Lookup!$B$74,"",Lookup!$C$74))</f>
        <v/>
      </c>
      <c r="O720" s="277"/>
      <c r="Q720" s="277"/>
      <c r="R720" s="278"/>
      <c r="S720" s="277"/>
      <c r="T720" s="248"/>
      <c r="U720" s="248"/>
      <c r="V720" s="277"/>
      <c r="W720" s="277"/>
      <c r="X720" s="277"/>
      <c r="Z720" s="276"/>
      <c r="AA720" s="276"/>
      <c r="AB720" s="276"/>
      <c r="AC720" s="276"/>
      <c r="AD720" s="276"/>
      <c r="AE720" s="266">
        <f t="shared" si="11"/>
        <v>0</v>
      </c>
      <c r="AG720" s="269"/>
      <c r="AH720" s="269"/>
      <c r="AI720" s="269"/>
      <c r="AJ720" s="269"/>
      <c r="AK720" s="269"/>
      <c r="AL720" s="269"/>
      <c r="AM720" s="269"/>
    </row>
    <row r="721" spans="9:39" ht="15.6" x14ac:dyDescent="0.3">
      <c r="I721" s="277"/>
      <c r="J721" s="278"/>
      <c r="K721" s="277"/>
      <c r="L721" s="248"/>
      <c r="M721" s="277"/>
      <c r="N721" s="85" t="str">
        <f>IF(ISBLANK(M721),"",IF(M721=Lookup!$B$74,"",Lookup!$C$74))</f>
        <v/>
      </c>
      <c r="O721" s="277"/>
      <c r="Q721" s="277"/>
      <c r="R721" s="278"/>
      <c r="S721" s="277"/>
      <c r="T721" s="248"/>
      <c r="U721" s="248"/>
      <c r="V721" s="277"/>
      <c r="W721" s="277"/>
      <c r="X721" s="277"/>
      <c r="Z721" s="276"/>
      <c r="AA721" s="276"/>
      <c r="AB721" s="276"/>
      <c r="AC721" s="276"/>
      <c r="AD721" s="276"/>
      <c r="AE721" s="266">
        <f t="shared" si="11"/>
        <v>0</v>
      </c>
      <c r="AG721" s="269"/>
      <c r="AH721" s="269"/>
      <c r="AI721" s="269"/>
      <c r="AJ721" s="269"/>
      <c r="AK721" s="269"/>
      <c r="AL721" s="269"/>
      <c r="AM721" s="269"/>
    </row>
    <row r="722" spans="9:39" ht="15.6" x14ac:dyDescent="0.3">
      <c r="I722" s="277"/>
      <c r="J722" s="278"/>
      <c r="K722" s="277"/>
      <c r="L722" s="248"/>
      <c r="M722" s="277"/>
      <c r="N722" s="85" t="str">
        <f>IF(ISBLANK(M722),"",IF(M722=Lookup!$B$74,"",Lookup!$C$74))</f>
        <v/>
      </c>
      <c r="O722" s="277"/>
      <c r="Q722" s="277"/>
      <c r="R722" s="278"/>
      <c r="S722" s="277"/>
      <c r="T722" s="248"/>
      <c r="U722" s="248"/>
      <c r="V722" s="277"/>
      <c r="W722" s="277"/>
      <c r="X722" s="277"/>
      <c r="Z722" s="276"/>
      <c r="AA722" s="276"/>
      <c r="AB722" s="276"/>
      <c r="AC722" s="276"/>
      <c r="AD722" s="276"/>
      <c r="AE722" s="266">
        <f t="shared" si="11"/>
        <v>0</v>
      </c>
      <c r="AG722" s="269"/>
      <c r="AH722" s="269"/>
      <c r="AI722" s="269"/>
      <c r="AJ722" s="269"/>
      <c r="AK722" s="269"/>
      <c r="AL722" s="269"/>
      <c r="AM722" s="269"/>
    </row>
    <row r="723" spans="9:39" ht="15.6" x14ac:dyDescent="0.3">
      <c r="I723" s="277"/>
      <c r="J723" s="278"/>
      <c r="K723" s="277"/>
      <c r="L723" s="248"/>
      <c r="M723" s="277"/>
      <c r="N723" s="85" t="str">
        <f>IF(ISBLANK(M723),"",IF(M723=Lookup!$B$74,"",Lookup!$C$74))</f>
        <v/>
      </c>
      <c r="O723" s="277"/>
      <c r="Q723" s="277"/>
      <c r="R723" s="278"/>
      <c r="S723" s="277"/>
      <c r="T723" s="248"/>
      <c r="U723" s="248"/>
      <c r="V723" s="277"/>
      <c r="W723" s="277"/>
      <c r="X723" s="277"/>
      <c r="Z723" s="276"/>
      <c r="AA723" s="276"/>
      <c r="AB723" s="276"/>
      <c r="AC723" s="276"/>
      <c r="AD723" s="276"/>
      <c r="AE723" s="266">
        <f t="shared" si="11"/>
        <v>0</v>
      </c>
      <c r="AG723" s="269"/>
      <c r="AH723" s="269"/>
      <c r="AI723" s="269"/>
      <c r="AJ723" s="269"/>
      <c r="AK723" s="269"/>
      <c r="AL723" s="269"/>
      <c r="AM723" s="269"/>
    </row>
    <row r="724" spans="9:39" ht="15.6" x14ac:dyDescent="0.3">
      <c r="I724" s="277"/>
      <c r="J724" s="278"/>
      <c r="K724" s="277"/>
      <c r="L724" s="248"/>
      <c r="M724" s="277"/>
      <c r="N724" s="85" t="str">
        <f>IF(ISBLANK(M724),"",IF(M724=Lookup!$B$74,"",Lookup!$C$74))</f>
        <v/>
      </c>
      <c r="O724" s="277"/>
      <c r="Q724" s="277"/>
      <c r="R724" s="278"/>
      <c r="S724" s="277"/>
      <c r="T724" s="248"/>
      <c r="U724" s="248"/>
      <c r="V724" s="277"/>
      <c r="W724" s="277"/>
      <c r="X724" s="277"/>
      <c r="Z724" s="276"/>
      <c r="AA724" s="276"/>
      <c r="AB724" s="276"/>
      <c r="AC724" s="276"/>
      <c r="AD724" s="276"/>
      <c r="AE724" s="266">
        <f t="shared" si="11"/>
        <v>0</v>
      </c>
      <c r="AG724" s="269"/>
      <c r="AH724" s="269"/>
      <c r="AI724" s="269"/>
      <c r="AJ724" s="269"/>
      <c r="AK724" s="269"/>
      <c r="AL724" s="269"/>
      <c r="AM724" s="269"/>
    </row>
    <row r="725" spans="9:39" ht="15.6" x14ac:dyDescent="0.3">
      <c r="I725" s="277"/>
      <c r="J725" s="278"/>
      <c r="K725" s="277"/>
      <c r="L725" s="248"/>
      <c r="M725" s="277"/>
      <c r="N725" s="85" t="str">
        <f>IF(ISBLANK(M725),"",IF(M725=Lookup!$B$74,"",Lookup!$C$74))</f>
        <v/>
      </c>
      <c r="O725" s="277"/>
      <c r="Q725" s="277"/>
      <c r="R725" s="278"/>
      <c r="S725" s="277"/>
      <c r="T725" s="248"/>
      <c r="U725" s="248"/>
      <c r="V725" s="277"/>
      <c r="W725" s="277"/>
      <c r="X725" s="277"/>
      <c r="Z725" s="276"/>
      <c r="AA725" s="276"/>
      <c r="AB725" s="276"/>
      <c r="AC725" s="276"/>
      <c r="AD725" s="276"/>
      <c r="AE725" s="266">
        <f t="shared" si="11"/>
        <v>0</v>
      </c>
      <c r="AG725" s="269"/>
      <c r="AH725" s="269"/>
      <c r="AI725" s="269"/>
      <c r="AJ725" s="269"/>
      <c r="AK725" s="269"/>
      <c r="AL725" s="269"/>
      <c r="AM725" s="269"/>
    </row>
    <row r="726" spans="9:39" ht="15.6" x14ac:dyDescent="0.3">
      <c r="I726" s="277"/>
      <c r="J726" s="278"/>
      <c r="K726" s="277"/>
      <c r="L726" s="248"/>
      <c r="M726" s="277"/>
      <c r="N726" s="85" t="str">
        <f>IF(ISBLANK(M726),"",IF(M726=Lookup!$B$74,"",Lookup!$C$74))</f>
        <v/>
      </c>
      <c r="O726" s="277"/>
      <c r="Q726" s="277"/>
      <c r="R726" s="278"/>
      <c r="S726" s="277"/>
      <c r="T726" s="248"/>
      <c r="U726" s="248"/>
      <c r="V726" s="277"/>
      <c r="W726" s="277"/>
      <c r="X726" s="277"/>
      <c r="Z726" s="276"/>
      <c r="AA726" s="276"/>
      <c r="AB726" s="276"/>
      <c r="AC726" s="276"/>
      <c r="AD726" s="276"/>
      <c r="AE726" s="266">
        <f t="shared" si="11"/>
        <v>0</v>
      </c>
      <c r="AG726" s="269"/>
      <c r="AH726" s="269"/>
      <c r="AI726" s="269"/>
      <c r="AJ726" s="269"/>
      <c r="AK726" s="269"/>
      <c r="AL726" s="269"/>
      <c r="AM726" s="269"/>
    </row>
    <row r="727" spans="9:39" ht="15.6" x14ac:dyDescent="0.3">
      <c r="I727" s="277"/>
      <c r="J727" s="278"/>
      <c r="K727" s="277"/>
      <c r="L727" s="248"/>
      <c r="M727" s="277"/>
      <c r="N727" s="85" t="str">
        <f>IF(ISBLANK(M727),"",IF(M727=Lookup!$B$74,"",Lookup!$C$74))</f>
        <v/>
      </c>
      <c r="O727" s="277"/>
      <c r="Q727" s="277"/>
      <c r="R727" s="278"/>
      <c r="S727" s="277"/>
      <c r="T727" s="248"/>
      <c r="U727" s="248"/>
      <c r="V727" s="277"/>
      <c r="W727" s="277"/>
      <c r="X727" s="277"/>
      <c r="Z727" s="276"/>
      <c r="AA727" s="276"/>
      <c r="AB727" s="276"/>
      <c r="AC727" s="276"/>
      <c r="AD727" s="276"/>
      <c r="AE727" s="266">
        <f t="shared" si="11"/>
        <v>0</v>
      </c>
      <c r="AG727" s="269"/>
      <c r="AH727" s="269"/>
      <c r="AI727" s="269"/>
      <c r="AJ727" s="269"/>
      <c r="AK727" s="269"/>
      <c r="AL727" s="269"/>
      <c r="AM727" s="269"/>
    </row>
    <row r="728" spans="9:39" ht="15.6" x14ac:dyDescent="0.3">
      <c r="I728" s="277"/>
      <c r="J728" s="278"/>
      <c r="K728" s="277"/>
      <c r="L728" s="248"/>
      <c r="M728" s="277"/>
      <c r="N728" s="85" t="str">
        <f>IF(ISBLANK(M728),"",IF(M728=Lookup!$B$74,"",Lookup!$C$74))</f>
        <v/>
      </c>
      <c r="O728" s="277"/>
      <c r="Q728" s="277"/>
      <c r="R728" s="278"/>
      <c r="S728" s="277"/>
      <c r="T728" s="248"/>
      <c r="U728" s="248"/>
      <c r="V728" s="277"/>
      <c r="W728" s="277"/>
      <c r="X728" s="277"/>
      <c r="Z728" s="276"/>
      <c r="AA728" s="276"/>
      <c r="AB728" s="276"/>
      <c r="AC728" s="276"/>
      <c r="AD728" s="276"/>
      <c r="AE728" s="266">
        <f t="shared" si="11"/>
        <v>0</v>
      </c>
      <c r="AG728" s="269"/>
      <c r="AH728" s="269"/>
      <c r="AI728" s="269"/>
      <c r="AJ728" s="269"/>
      <c r="AK728" s="269"/>
      <c r="AL728" s="269"/>
      <c r="AM728" s="269"/>
    </row>
    <row r="729" spans="9:39" ht="15.6" x14ac:dyDescent="0.3">
      <c r="I729" s="277"/>
      <c r="J729" s="278"/>
      <c r="K729" s="277"/>
      <c r="L729" s="248"/>
      <c r="M729" s="277"/>
      <c r="N729" s="85" t="str">
        <f>IF(ISBLANK(M729),"",IF(M729=Lookup!$B$74,"",Lookup!$C$74))</f>
        <v/>
      </c>
      <c r="O729" s="277"/>
      <c r="Q729" s="277"/>
      <c r="R729" s="278"/>
      <c r="S729" s="277"/>
      <c r="T729" s="248"/>
      <c r="U729" s="248"/>
      <c r="V729" s="277"/>
      <c r="W729" s="277"/>
      <c r="X729" s="277"/>
      <c r="Z729" s="276"/>
      <c r="AA729" s="276"/>
      <c r="AB729" s="276"/>
      <c r="AC729" s="276"/>
      <c r="AD729" s="276"/>
      <c r="AE729" s="266">
        <f t="shared" si="11"/>
        <v>0</v>
      </c>
      <c r="AG729" s="269"/>
      <c r="AH729" s="269"/>
      <c r="AI729" s="269"/>
      <c r="AJ729" s="269"/>
      <c r="AK729" s="269"/>
      <c r="AL729" s="269"/>
      <c r="AM729" s="269"/>
    </row>
    <row r="730" spans="9:39" ht="15.6" x14ac:dyDescent="0.3">
      <c r="I730" s="277"/>
      <c r="J730" s="278"/>
      <c r="K730" s="277"/>
      <c r="L730" s="248"/>
      <c r="M730" s="277"/>
      <c r="N730" s="85" t="str">
        <f>IF(ISBLANK(M730),"",IF(M730=Lookup!$B$74,"",Lookup!$C$74))</f>
        <v/>
      </c>
      <c r="O730" s="277"/>
      <c r="Q730" s="277"/>
      <c r="R730" s="278"/>
      <c r="S730" s="277"/>
      <c r="T730" s="248"/>
      <c r="U730" s="248"/>
      <c r="V730" s="277"/>
      <c r="W730" s="277"/>
      <c r="X730" s="277"/>
      <c r="Z730" s="276"/>
      <c r="AA730" s="276"/>
      <c r="AB730" s="276"/>
      <c r="AC730" s="276"/>
      <c r="AD730" s="276"/>
      <c r="AE730" s="266">
        <f t="shared" si="11"/>
        <v>0</v>
      </c>
      <c r="AG730" s="269"/>
      <c r="AH730" s="269"/>
      <c r="AI730" s="269"/>
      <c r="AJ730" s="269"/>
      <c r="AK730" s="269"/>
      <c r="AL730" s="269"/>
      <c r="AM730" s="269"/>
    </row>
    <row r="731" spans="9:39" ht="15.6" x14ac:dyDescent="0.3">
      <c r="I731" s="277"/>
      <c r="J731" s="278"/>
      <c r="K731" s="277"/>
      <c r="L731" s="248"/>
      <c r="M731" s="277"/>
      <c r="N731" s="85" t="str">
        <f>IF(ISBLANK(M731),"",IF(M731=Lookup!$B$74,"",Lookup!$C$74))</f>
        <v/>
      </c>
      <c r="O731" s="277"/>
      <c r="Q731" s="277"/>
      <c r="R731" s="278"/>
      <c r="S731" s="277"/>
      <c r="T731" s="248"/>
      <c r="U731" s="248"/>
      <c r="V731" s="277"/>
      <c r="W731" s="277"/>
      <c r="X731" s="277"/>
      <c r="Z731" s="276"/>
      <c r="AA731" s="276"/>
      <c r="AB731" s="276"/>
      <c r="AC731" s="276"/>
      <c r="AD731" s="276"/>
      <c r="AE731" s="266">
        <f t="shared" si="11"/>
        <v>0</v>
      </c>
      <c r="AG731" s="269"/>
      <c r="AH731" s="269"/>
      <c r="AI731" s="269"/>
      <c r="AJ731" s="269"/>
      <c r="AK731" s="269"/>
      <c r="AL731" s="269"/>
      <c r="AM731" s="269"/>
    </row>
    <row r="732" spans="9:39" ht="15.6" x14ac:dyDescent="0.3">
      <c r="I732" s="277"/>
      <c r="J732" s="278"/>
      <c r="K732" s="277"/>
      <c r="L732" s="248"/>
      <c r="M732" s="277"/>
      <c r="N732" s="85" t="str">
        <f>IF(ISBLANK(M732),"",IF(M732=Lookup!$B$74,"",Lookup!$C$74))</f>
        <v/>
      </c>
      <c r="O732" s="277"/>
      <c r="Q732" s="277"/>
      <c r="R732" s="278"/>
      <c r="S732" s="277"/>
      <c r="T732" s="248"/>
      <c r="U732" s="248"/>
      <c r="V732" s="277"/>
      <c r="W732" s="277"/>
      <c r="X732" s="277"/>
      <c r="Z732" s="276"/>
      <c r="AA732" s="276"/>
      <c r="AB732" s="276"/>
      <c r="AC732" s="276"/>
      <c r="AD732" s="276"/>
      <c r="AE732" s="266">
        <f t="shared" si="11"/>
        <v>0</v>
      </c>
      <c r="AG732" s="269"/>
      <c r="AH732" s="269"/>
      <c r="AI732" s="269"/>
      <c r="AJ732" s="269"/>
      <c r="AK732" s="269"/>
      <c r="AL732" s="269"/>
      <c r="AM732" s="269"/>
    </row>
    <row r="733" spans="9:39" ht="15.6" x14ac:dyDescent="0.3">
      <c r="I733" s="277"/>
      <c r="J733" s="278"/>
      <c r="K733" s="277"/>
      <c r="L733" s="248"/>
      <c r="M733" s="277"/>
      <c r="N733" s="85" t="str">
        <f>IF(ISBLANK(M733),"",IF(M733=Lookup!$B$74,"",Lookup!$C$74))</f>
        <v/>
      </c>
      <c r="O733" s="277"/>
      <c r="Q733" s="277"/>
      <c r="R733" s="278"/>
      <c r="S733" s="277"/>
      <c r="T733" s="248"/>
      <c r="U733" s="248"/>
      <c r="V733" s="277"/>
      <c r="W733" s="277"/>
      <c r="X733" s="277"/>
      <c r="Z733" s="276"/>
      <c r="AA733" s="276"/>
      <c r="AB733" s="276"/>
      <c r="AC733" s="276"/>
      <c r="AD733" s="276"/>
      <c r="AE733" s="266">
        <f t="shared" si="11"/>
        <v>0</v>
      </c>
      <c r="AG733" s="269"/>
      <c r="AH733" s="269"/>
      <c r="AI733" s="269"/>
      <c r="AJ733" s="269"/>
      <c r="AK733" s="269"/>
      <c r="AL733" s="269"/>
      <c r="AM733" s="269"/>
    </row>
    <row r="734" spans="9:39" ht="15.6" x14ac:dyDescent="0.3">
      <c r="I734" s="277"/>
      <c r="J734" s="278"/>
      <c r="K734" s="277"/>
      <c r="L734" s="248"/>
      <c r="M734" s="277"/>
      <c r="N734" s="85" t="str">
        <f>IF(ISBLANK(M734),"",IF(M734=Lookup!$B$74,"",Lookup!$C$74))</f>
        <v/>
      </c>
      <c r="O734" s="277"/>
      <c r="Q734" s="277"/>
      <c r="R734" s="278"/>
      <c r="S734" s="277"/>
      <c r="T734" s="248"/>
      <c r="U734" s="248"/>
      <c r="V734" s="277"/>
      <c r="W734" s="277"/>
      <c r="X734" s="277"/>
      <c r="Z734" s="276"/>
      <c r="AA734" s="276"/>
      <c r="AB734" s="276"/>
      <c r="AC734" s="276"/>
      <c r="AD734" s="276"/>
      <c r="AE734" s="266">
        <f t="shared" si="11"/>
        <v>0</v>
      </c>
      <c r="AG734" s="269"/>
      <c r="AH734" s="269"/>
      <c r="AI734" s="269"/>
      <c r="AJ734" s="269"/>
      <c r="AK734" s="269"/>
      <c r="AL734" s="269"/>
      <c r="AM734" s="269"/>
    </row>
    <row r="735" spans="9:39" ht="15.6" x14ac:dyDescent="0.3">
      <c r="I735" s="277"/>
      <c r="J735" s="278"/>
      <c r="K735" s="277"/>
      <c r="L735" s="248"/>
      <c r="M735" s="277"/>
      <c r="N735" s="85" t="str">
        <f>IF(ISBLANK(M735),"",IF(M735=Lookup!$B$74,"",Lookup!$C$74))</f>
        <v/>
      </c>
      <c r="O735" s="277"/>
      <c r="Q735" s="277"/>
      <c r="R735" s="278"/>
      <c r="S735" s="277"/>
      <c r="T735" s="248"/>
      <c r="U735" s="248"/>
      <c r="V735" s="277"/>
      <c r="W735" s="277"/>
      <c r="X735" s="277"/>
      <c r="Z735" s="276"/>
      <c r="AA735" s="276"/>
      <c r="AB735" s="276"/>
      <c r="AC735" s="276"/>
      <c r="AD735" s="276"/>
      <c r="AE735" s="266">
        <f t="shared" si="11"/>
        <v>0</v>
      </c>
      <c r="AG735" s="269"/>
      <c r="AH735" s="269"/>
      <c r="AI735" s="269"/>
      <c r="AJ735" s="269"/>
      <c r="AK735" s="269"/>
      <c r="AL735" s="269"/>
      <c r="AM735" s="269"/>
    </row>
    <row r="736" spans="9:39" ht="15.6" x14ac:dyDescent="0.3">
      <c r="I736" s="277"/>
      <c r="J736" s="278"/>
      <c r="K736" s="277"/>
      <c r="L736" s="248"/>
      <c r="M736" s="277"/>
      <c r="N736" s="85" t="str">
        <f>IF(ISBLANK(M736),"",IF(M736=Lookup!$B$74,"",Lookup!$C$74))</f>
        <v/>
      </c>
      <c r="O736" s="277"/>
      <c r="Q736" s="277"/>
      <c r="R736" s="278"/>
      <c r="S736" s="277"/>
      <c r="T736" s="248"/>
      <c r="U736" s="248"/>
      <c r="V736" s="277"/>
      <c r="W736" s="277"/>
      <c r="X736" s="277"/>
      <c r="Z736" s="276"/>
      <c r="AA736" s="276"/>
      <c r="AB736" s="276"/>
      <c r="AC736" s="276"/>
      <c r="AD736" s="276"/>
      <c r="AE736" s="266">
        <f t="shared" si="11"/>
        <v>0</v>
      </c>
      <c r="AG736" s="269"/>
      <c r="AH736" s="269"/>
      <c r="AI736" s="269"/>
      <c r="AJ736" s="269"/>
      <c r="AK736" s="269"/>
      <c r="AL736" s="269"/>
      <c r="AM736" s="269"/>
    </row>
    <row r="737" spans="9:39" ht="15.6" x14ac:dyDescent="0.3">
      <c r="I737" s="277"/>
      <c r="J737" s="278"/>
      <c r="K737" s="277"/>
      <c r="L737" s="248"/>
      <c r="M737" s="277"/>
      <c r="N737" s="85" t="str">
        <f>IF(ISBLANK(M737),"",IF(M737=Lookup!$B$74,"",Lookup!$C$74))</f>
        <v/>
      </c>
      <c r="O737" s="277"/>
      <c r="Q737" s="277"/>
      <c r="R737" s="278"/>
      <c r="S737" s="277"/>
      <c r="T737" s="248"/>
      <c r="U737" s="248"/>
      <c r="V737" s="277"/>
      <c r="W737" s="277"/>
      <c r="X737" s="277"/>
      <c r="Z737" s="276"/>
      <c r="AA737" s="276"/>
      <c r="AB737" s="276"/>
      <c r="AC737" s="276"/>
      <c r="AD737" s="276"/>
      <c r="AE737" s="266">
        <f t="shared" si="11"/>
        <v>0</v>
      </c>
      <c r="AG737" s="269"/>
      <c r="AH737" s="269"/>
      <c r="AI737" s="269"/>
      <c r="AJ737" s="269"/>
      <c r="AK737" s="269"/>
      <c r="AL737" s="269"/>
      <c r="AM737" s="269"/>
    </row>
    <row r="738" spans="9:39" ht="15.6" x14ac:dyDescent="0.3">
      <c r="I738" s="277"/>
      <c r="J738" s="278"/>
      <c r="K738" s="277"/>
      <c r="L738" s="248"/>
      <c r="M738" s="277"/>
      <c r="N738" s="85" t="str">
        <f>IF(ISBLANK(M738),"",IF(M738=Lookup!$B$74,"",Lookup!$C$74))</f>
        <v/>
      </c>
      <c r="O738" s="277"/>
      <c r="Q738" s="277"/>
      <c r="R738" s="278"/>
      <c r="S738" s="277"/>
      <c r="T738" s="248"/>
      <c r="U738" s="248"/>
      <c r="V738" s="277"/>
      <c r="W738" s="277"/>
      <c r="X738" s="277"/>
      <c r="Z738" s="276"/>
      <c r="AA738" s="276"/>
      <c r="AB738" s="276"/>
      <c r="AC738" s="276"/>
      <c r="AD738" s="276"/>
      <c r="AE738" s="266">
        <f t="shared" si="11"/>
        <v>0</v>
      </c>
      <c r="AG738" s="269"/>
      <c r="AH738" s="269"/>
      <c r="AI738" s="269"/>
      <c r="AJ738" s="269"/>
      <c r="AK738" s="269"/>
      <c r="AL738" s="269"/>
      <c r="AM738" s="269"/>
    </row>
    <row r="739" spans="9:39" ht="15.6" x14ac:dyDescent="0.3">
      <c r="I739" s="277"/>
      <c r="J739" s="278"/>
      <c r="K739" s="277"/>
      <c r="L739" s="248"/>
      <c r="M739" s="277"/>
      <c r="N739" s="85" t="str">
        <f>IF(ISBLANK(M739),"",IF(M739=Lookup!$B$74,"",Lookup!$C$74))</f>
        <v/>
      </c>
      <c r="O739" s="277"/>
      <c r="Q739" s="277"/>
      <c r="R739" s="278"/>
      <c r="S739" s="277"/>
      <c r="T739" s="248"/>
      <c r="U739" s="248"/>
      <c r="V739" s="277"/>
      <c r="W739" s="277"/>
      <c r="X739" s="277"/>
      <c r="Z739" s="276"/>
      <c r="AA739" s="276"/>
      <c r="AB739" s="276"/>
      <c r="AC739" s="276"/>
      <c r="AD739" s="276"/>
      <c r="AE739" s="266">
        <f t="shared" si="11"/>
        <v>0</v>
      </c>
      <c r="AG739" s="269"/>
      <c r="AH739" s="269"/>
      <c r="AI739" s="269"/>
      <c r="AJ739" s="269"/>
      <c r="AK739" s="269"/>
      <c r="AL739" s="269"/>
      <c r="AM739" s="269"/>
    </row>
    <row r="740" spans="9:39" ht="15.6" x14ac:dyDescent="0.3">
      <c r="I740" s="277"/>
      <c r="J740" s="278"/>
      <c r="K740" s="277"/>
      <c r="L740" s="248"/>
      <c r="M740" s="277"/>
      <c r="N740" s="85" t="str">
        <f>IF(ISBLANK(M740),"",IF(M740=Lookup!$B$74,"",Lookup!$C$74))</f>
        <v/>
      </c>
      <c r="O740" s="277"/>
      <c r="Q740" s="277"/>
      <c r="R740" s="278"/>
      <c r="S740" s="277"/>
      <c r="T740" s="248"/>
      <c r="U740" s="248"/>
      <c r="V740" s="277"/>
      <c r="W740" s="277"/>
      <c r="X740" s="277"/>
      <c r="Z740" s="276"/>
      <c r="AA740" s="276"/>
      <c r="AB740" s="276"/>
      <c r="AC740" s="276"/>
      <c r="AD740" s="276"/>
      <c r="AE740" s="266">
        <f t="shared" si="11"/>
        <v>0</v>
      </c>
      <c r="AG740" s="269"/>
      <c r="AH740" s="269"/>
      <c r="AI740" s="269"/>
      <c r="AJ740" s="269"/>
      <c r="AK740" s="269"/>
      <c r="AL740" s="269"/>
      <c r="AM740" s="269"/>
    </row>
    <row r="741" spans="9:39" ht="15.6" x14ac:dyDescent="0.3">
      <c r="I741" s="277"/>
      <c r="J741" s="278"/>
      <c r="K741" s="277"/>
      <c r="L741" s="248"/>
      <c r="M741" s="277"/>
      <c r="N741" s="85" t="str">
        <f>IF(ISBLANK(M741),"",IF(M741=Lookup!$B$74,"",Lookup!$C$74))</f>
        <v/>
      </c>
      <c r="O741" s="277"/>
      <c r="Q741" s="277"/>
      <c r="R741" s="278"/>
      <c r="S741" s="277"/>
      <c r="T741" s="248"/>
      <c r="U741" s="248"/>
      <c r="V741" s="277"/>
      <c r="W741" s="277"/>
      <c r="X741" s="277"/>
      <c r="Z741" s="276"/>
      <c r="AA741" s="276"/>
      <c r="AB741" s="276"/>
      <c r="AC741" s="276"/>
      <c r="AD741" s="276"/>
      <c r="AE741" s="266">
        <f t="shared" si="11"/>
        <v>0</v>
      </c>
      <c r="AG741" s="269"/>
      <c r="AH741" s="269"/>
      <c r="AI741" s="269"/>
      <c r="AJ741" s="269"/>
      <c r="AK741" s="269"/>
      <c r="AL741" s="269"/>
      <c r="AM741" s="269"/>
    </row>
    <row r="742" spans="9:39" ht="15.6" x14ac:dyDescent="0.3">
      <c r="I742" s="277"/>
      <c r="J742" s="278"/>
      <c r="K742" s="277"/>
      <c r="L742" s="248"/>
      <c r="M742" s="277"/>
      <c r="N742" s="85" t="str">
        <f>IF(ISBLANK(M742),"",IF(M742=Lookup!$B$74,"",Lookup!$C$74))</f>
        <v/>
      </c>
      <c r="O742" s="277"/>
      <c r="Q742" s="277"/>
      <c r="R742" s="278"/>
      <c r="S742" s="277"/>
      <c r="T742" s="248"/>
      <c r="U742" s="248"/>
      <c r="V742" s="277"/>
      <c r="W742" s="277"/>
      <c r="X742" s="277"/>
      <c r="Z742" s="276"/>
      <c r="AA742" s="276"/>
      <c r="AB742" s="276"/>
      <c r="AC742" s="276"/>
      <c r="AD742" s="276"/>
      <c r="AE742" s="266">
        <f t="shared" si="11"/>
        <v>0</v>
      </c>
      <c r="AG742" s="269"/>
      <c r="AH742" s="269"/>
      <c r="AI742" s="269"/>
      <c r="AJ742" s="269"/>
      <c r="AK742" s="269"/>
      <c r="AL742" s="269"/>
      <c r="AM742" s="269"/>
    </row>
    <row r="743" spans="9:39" ht="15.6" x14ac:dyDescent="0.3">
      <c r="I743" s="277"/>
      <c r="J743" s="278"/>
      <c r="K743" s="277"/>
      <c r="L743" s="248"/>
      <c r="M743" s="277"/>
      <c r="N743" s="85" t="str">
        <f>IF(ISBLANK(M743),"",IF(M743=Lookup!$B$74,"",Lookup!$C$74))</f>
        <v/>
      </c>
      <c r="O743" s="277"/>
      <c r="Q743" s="277"/>
      <c r="R743" s="278"/>
      <c r="S743" s="277"/>
      <c r="T743" s="248"/>
      <c r="U743" s="248"/>
      <c r="V743" s="277"/>
      <c r="W743" s="277"/>
      <c r="X743" s="277"/>
      <c r="Z743" s="276"/>
      <c r="AA743" s="276"/>
      <c r="AB743" s="276"/>
      <c r="AC743" s="276"/>
      <c r="AD743" s="276"/>
      <c r="AE743" s="266">
        <f t="shared" si="11"/>
        <v>0</v>
      </c>
      <c r="AG743" s="269"/>
      <c r="AH743" s="269"/>
      <c r="AI743" s="269"/>
      <c r="AJ743" s="269"/>
      <c r="AK743" s="269"/>
      <c r="AL743" s="269"/>
      <c r="AM743" s="269"/>
    </row>
    <row r="744" spans="9:39" ht="15.6" x14ac:dyDescent="0.3">
      <c r="I744" s="277"/>
      <c r="J744" s="278"/>
      <c r="K744" s="277"/>
      <c r="L744" s="248"/>
      <c r="M744" s="277"/>
      <c r="N744" s="85" t="str">
        <f>IF(ISBLANK(M744),"",IF(M744=Lookup!$B$74,"",Lookup!$C$74))</f>
        <v/>
      </c>
      <c r="O744" s="277"/>
      <c r="Q744" s="277"/>
      <c r="R744" s="278"/>
      <c r="S744" s="277"/>
      <c r="T744" s="248"/>
      <c r="U744" s="248"/>
      <c r="V744" s="277"/>
      <c r="W744" s="277"/>
      <c r="X744" s="277"/>
      <c r="Z744" s="276"/>
      <c r="AA744" s="276"/>
      <c r="AB744" s="276"/>
      <c r="AC744" s="276"/>
      <c r="AD744" s="276"/>
      <c r="AE744" s="266">
        <f t="shared" si="11"/>
        <v>0</v>
      </c>
      <c r="AG744" s="269"/>
      <c r="AH744" s="269"/>
      <c r="AI744" s="269"/>
      <c r="AJ744" s="269"/>
      <c r="AK744" s="269"/>
      <c r="AL744" s="269"/>
      <c r="AM744" s="269"/>
    </row>
    <row r="745" spans="9:39" ht="15.6" x14ac:dyDescent="0.3">
      <c r="I745" s="277"/>
      <c r="J745" s="278"/>
      <c r="K745" s="277"/>
      <c r="L745" s="248"/>
      <c r="M745" s="277"/>
      <c r="N745" s="85" t="str">
        <f>IF(ISBLANK(M745),"",IF(M745=Lookup!$B$74,"",Lookup!$C$74))</f>
        <v/>
      </c>
      <c r="O745" s="277"/>
      <c r="Q745" s="277"/>
      <c r="R745" s="278"/>
      <c r="S745" s="277"/>
      <c r="T745" s="248"/>
      <c r="U745" s="248"/>
      <c r="V745" s="277"/>
      <c r="W745" s="277"/>
      <c r="X745" s="277"/>
      <c r="Z745" s="276"/>
      <c r="AA745" s="276"/>
      <c r="AB745" s="276"/>
      <c r="AC745" s="276"/>
      <c r="AD745" s="276"/>
      <c r="AE745" s="266">
        <f t="shared" si="11"/>
        <v>0</v>
      </c>
      <c r="AG745" s="269"/>
      <c r="AH745" s="269"/>
      <c r="AI745" s="269"/>
      <c r="AJ745" s="269"/>
      <c r="AK745" s="269"/>
      <c r="AL745" s="269"/>
      <c r="AM745" s="269"/>
    </row>
    <row r="746" spans="9:39" ht="15.6" x14ac:dyDescent="0.3">
      <c r="I746" s="277"/>
      <c r="J746" s="278"/>
      <c r="K746" s="277"/>
      <c r="L746" s="248"/>
      <c r="M746" s="277"/>
      <c r="N746" s="85" t="str">
        <f>IF(ISBLANK(M746),"",IF(M746=Lookup!$B$74,"",Lookup!$C$74))</f>
        <v/>
      </c>
      <c r="O746" s="277"/>
      <c r="Q746" s="277"/>
      <c r="R746" s="278"/>
      <c r="S746" s="277"/>
      <c r="T746" s="248"/>
      <c r="U746" s="248"/>
      <c r="V746" s="277"/>
      <c r="W746" s="277"/>
      <c r="X746" s="277"/>
      <c r="Z746" s="276"/>
      <c r="AA746" s="276"/>
      <c r="AB746" s="276"/>
      <c r="AC746" s="276"/>
      <c r="AD746" s="276"/>
      <c r="AE746" s="266">
        <f t="shared" si="11"/>
        <v>0</v>
      </c>
      <c r="AG746" s="269"/>
      <c r="AH746" s="269"/>
      <c r="AI746" s="269"/>
      <c r="AJ746" s="269"/>
      <c r="AK746" s="269"/>
      <c r="AL746" s="269"/>
      <c r="AM746" s="269"/>
    </row>
    <row r="747" spans="9:39" ht="15.6" x14ac:dyDescent="0.3">
      <c r="I747" s="277"/>
      <c r="J747" s="278"/>
      <c r="K747" s="277"/>
      <c r="L747" s="248"/>
      <c r="M747" s="277"/>
      <c r="N747" s="85" t="str">
        <f>IF(ISBLANK(M747),"",IF(M747=Lookup!$B$74,"",Lookup!$C$74))</f>
        <v/>
      </c>
      <c r="O747" s="277"/>
      <c r="Q747" s="277"/>
      <c r="R747" s="278"/>
      <c r="S747" s="277"/>
      <c r="T747" s="248"/>
      <c r="U747" s="248"/>
      <c r="V747" s="277"/>
      <c r="W747" s="277"/>
      <c r="X747" s="277"/>
      <c r="Z747" s="276"/>
      <c r="AA747" s="276"/>
      <c r="AB747" s="276"/>
      <c r="AC747" s="276"/>
      <c r="AD747" s="276"/>
      <c r="AE747" s="266">
        <f t="shared" si="11"/>
        <v>0</v>
      </c>
      <c r="AG747" s="269"/>
      <c r="AH747" s="269"/>
      <c r="AI747" s="269"/>
      <c r="AJ747" s="269"/>
      <c r="AK747" s="269"/>
      <c r="AL747" s="269"/>
      <c r="AM747" s="269"/>
    </row>
    <row r="748" spans="9:39" ht="15.6" x14ac:dyDescent="0.3">
      <c r="I748" s="277"/>
      <c r="J748" s="278"/>
      <c r="K748" s="277"/>
      <c r="L748" s="248"/>
      <c r="M748" s="277"/>
      <c r="N748" s="85" t="str">
        <f>IF(ISBLANK(M748),"",IF(M748=Lookup!$B$74,"",Lookup!$C$74))</f>
        <v/>
      </c>
      <c r="O748" s="277"/>
      <c r="Q748" s="277"/>
      <c r="R748" s="278"/>
      <c r="S748" s="277"/>
      <c r="T748" s="248"/>
      <c r="U748" s="248"/>
      <c r="V748" s="277"/>
      <c r="W748" s="277"/>
      <c r="X748" s="277"/>
      <c r="Z748" s="276"/>
      <c r="AA748" s="276"/>
      <c r="AB748" s="276"/>
      <c r="AC748" s="276"/>
      <c r="AD748" s="276"/>
      <c r="AE748" s="266">
        <f t="shared" si="11"/>
        <v>0</v>
      </c>
      <c r="AG748" s="269"/>
      <c r="AH748" s="269"/>
      <c r="AI748" s="269"/>
      <c r="AJ748" s="269"/>
      <c r="AK748" s="269"/>
      <c r="AL748" s="269"/>
      <c r="AM748" s="269"/>
    </row>
    <row r="749" spans="9:39" ht="15.6" x14ac:dyDescent="0.3">
      <c r="I749" s="277"/>
      <c r="J749" s="278"/>
      <c r="K749" s="277"/>
      <c r="L749" s="248"/>
      <c r="M749" s="277"/>
      <c r="N749" s="85" t="str">
        <f>IF(ISBLANK(M749),"",IF(M749=Lookup!$B$74,"",Lookup!$C$74))</f>
        <v/>
      </c>
      <c r="O749" s="277"/>
      <c r="Q749" s="277"/>
      <c r="R749" s="278"/>
      <c r="S749" s="277"/>
      <c r="T749" s="248"/>
      <c r="U749" s="248"/>
      <c r="V749" s="277"/>
      <c r="W749" s="277"/>
      <c r="X749" s="277"/>
      <c r="Z749" s="276"/>
      <c r="AA749" s="276"/>
      <c r="AB749" s="276"/>
      <c r="AC749" s="276"/>
      <c r="AD749" s="276"/>
      <c r="AE749" s="266">
        <f t="shared" si="11"/>
        <v>0</v>
      </c>
      <c r="AG749" s="269"/>
      <c r="AH749" s="269"/>
      <c r="AI749" s="269"/>
      <c r="AJ749" s="269"/>
      <c r="AK749" s="269"/>
      <c r="AL749" s="269"/>
      <c r="AM749" s="269"/>
    </row>
    <row r="750" spans="9:39" ht="15.6" x14ac:dyDescent="0.3">
      <c r="I750" s="277"/>
      <c r="J750" s="278"/>
      <c r="K750" s="277"/>
      <c r="L750" s="248"/>
      <c r="M750" s="277"/>
      <c r="N750" s="85" t="str">
        <f>IF(ISBLANK(M750),"",IF(M750=Lookup!$B$74,"",Lookup!$C$74))</f>
        <v/>
      </c>
      <c r="O750" s="277"/>
      <c r="Q750" s="277"/>
      <c r="R750" s="278"/>
      <c r="S750" s="277"/>
      <c r="T750" s="248"/>
      <c r="U750" s="248"/>
      <c r="V750" s="277"/>
      <c r="W750" s="277"/>
      <c r="X750" s="277"/>
      <c r="Z750" s="276"/>
      <c r="AA750" s="276"/>
      <c r="AB750" s="276"/>
      <c r="AC750" s="276"/>
      <c r="AD750" s="276"/>
      <c r="AE750" s="266">
        <f t="shared" si="11"/>
        <v>0</v>
      </c>
      <c r="AG750" s="269"/>
      <c r="AH750" s="269"/>
      <c r="AI750" s="269"/>
      <c r="AJ750" s="269"/>
      <c r="AK750" s="269"/>
      <c r="AL750" s="269"/>
      <c r="AM750" s="269"/>
    </row>
    <row r="751" spans="9:39" ht="15.6" x14ac:dyDescent="0.3">
      <c r="I751" s="277"/>
      <c r="J751" s="278"/>
      <c r="K751" s="277"/>
      <c r="L751" s="248"/>
      <c r="M751" s="277"/>
      <c r="N751" s="85" t="str">
        <f>IF(ISBLANK(M751),"",IF(M751=Lookup!$B$74,"",Lookup!$C$74))</f>
        <v/>
      </c>
      <c r="O751" s="277"/>
      <c r="Q751" s="277"/>
      <c r="R751" s="278"/>
      <c r="S751" s="277"/>
      <c r="T751" s="248"/>
      <c r="U751" s="248"/>
      <c r="V751" s="277"/>
      <c r="W751" s="277"/>
      <c r="X751" s="277"/>
      <c r="Z751" s="276"/>
      <c r="AA751" s="276"/>
      <c r="AB751" s="276"/>
      <c r="AC751" s="276"/>
      <c r="AD751" s="276"/>
      <c r="AE751" s="266">
        <f t="shared" si="11"/>
        <v>0</v>
      </c>
      <c r="AG751" s="269"/>
      <c r="AH751" s="269"/>
      <c r="AI751" s="269"/>
      <c r="AJ751" s="269"/>
      <c r="AK751" s="269"/>
      <c r="AL751" s="269"/>
      <c r="AM751" s="269"/>
    </row>
    <row r="752" spans="9:39" ht="15.6" x14ac:dyDescent="0.3">
      <c r="I752" s="277"/>
      <c r="J752" s="278"/>
      <c r="K752" s="277"/>
      <c r="L752" s="248"/>
      <c r="M752" s="277"/>
      <c r="N752" s="85" t="str">
        <f>IF(ISBLANK(M752),"",IF(M752=Lookup!$B$74,"",Lookup!$C$74))</f>
        <v/>
      </c>
      <c r="O752" s="277"/>
      <c r="Q752" s="277"/>
      <c r="R752" s="278"/>
      <c r="S752" s="277"/>
      <c r="T752" s="248"/>
      <c r="U752" s="248"/>
      <c r="V752" s="277"/>
      <c r="W752" s="277"/>
      <c r="X752" s="277"/>
      <c r="Z752" s="276"/>
      <c r="AA752" s="276"/>
      <c r="AB752" s="276"/>
      <c r="AC752" s="276"/>
      <c r="AD752" s="276"/>
      <c r="AE752" s="266">
        <f t="shared" si="11"/>
        <v>0</v>
      </c>
      <c r="AG752" s="269"/>
      <c r="AH752" s="269"/>
      <c r="AI752" s="269"/>
      <c r="AJ752" s="269"/>
      <c r="AK752" s="269"/>
      <c r="AL752" s="269"/>
      <c r="AM752" s="269"/>
    </row>
    <row r="753" spans="9:39" ht="15.6" x14ac:dyDescent="0.3">
      <c r="I753" s="277"/>
      <c r="J753" s="278"/>
      <c r="K753" s="277"/>
      <c r="L753" s="248"/>
      <c r="M753" s="277"/>
      <c r="N753" s="85" t="str">
        <f>IF(ISBLANK(M753),"",IF(M753=Lookup!$B$74,"",Lookup!$C$74))</f>
        <v/>
      </c>
      <c r="O753" s="277"/>
      <c r="Q753" s="277"/>
      <c r="R753" s="278"/>
      <c r="S753" s="277"/>
      <c r="T753" s="248"/>
      <c r="U753" s="248"/>
      <c r="V753" s="277"/>
      <c r="W753" s="277"/>
      <c r="X753" s="277"/>
      <c r="Z753" s="276"/>
      <c r="AA753" s="276"/>
      <c r="AB753" s="276"/>
      <c r="AC753" s="276"/>
      <c r="AD753" s="276"/>
      <c r="AE753" s="266">
        <f t="shared" si="11"/>
        <v>0</v>
      </c>
      <c r="AG753" s="269"/>
      <c r="AH753" s="269"/>
      <c r="AI753" s="269"/>
      <c r="AJ753" s="269"/>
      <c r="AK753" s="269"/>
      <c r="AL753" s="269"/>
      <c r="AM753" s="269"/>
    </row>
    <row r="754" spans="9:39" ht="15.6" x14ac:dyDescent="0.3">
      <c r="I754" s="277"/>
      <c r="J754" s="278"/>
      <c r="K754" s="277"/>
      <c r="L754" s="248"/>
      <c r="M754" s="277"/>
      <c r="N754" s="85" t="str">
        <f>IF(ISBLANK(M754),"",IF(M754=Lookup!$B$74,"",Lookup!$C$74))</f>
        <v/>
      </c>
      <c r="O754" s="277"/>
      <c r="Q754" s="277"/>
      <c r="R754" s="278"/>
      <c r="S754" s="277"/>
      <c r="T754" s="248"/>
      <c r="U754" s="248"/>
      <c r="V754" s="277"/>
      <c r="W754" s="277"/>
      <c r="X754" s="277"/>
      <c r="Z754" s="276"/>
      <c r="AA754" s="276"/>
      <c r="AB754" s="276"/>
      <c r="AC754" s="276"/>
      <c r="AD754" s="276"/>
      <c r="AE754" s="266">
        <f t="shared" si="11"/>
        <v>0</v>
      </c>
      <c r="AG754" s="269"/>
      <c r="AH754" s="269"/>
      <c r="AI754" s="269"/>
      <c r="AJ754" s="269"/>
      <c r="AK754" s="269"/>
      <c r="AL754" s="269"/>
      <c r="AM754" s="269"/>
    </row>
    <row r="755" spans="9:39" ht="15.6" x14ac:dyDescent="0.3">
      <c r="I755" s="277"/>
      <c r="J755" s="278"/>
      <c r="K755" s="277"/>
      <c r="L755" s="248"/>
      <c r="M755" s="277"/>
      <c r="N755" s="85" t="str">
        <f>IF(ISBLANK(M755),"",IF(M755=Lookup!$B$74,"",Lookup!$C$74))</f>
        <v/>
      </c>
      <c r="O755" s="277"/>
      <c r="Q755" s="277"/>
      <c r="R755" s="278"/>
      <c r="S755" s="277"/>
      <c r="T755" s="248"/>
      <c r="U755" s="248"/>
      <c r="V755" s="277"/>
      <c r="W755" s="277"/>
      <c r="X755" s="277"/>
      <c r="Z755" s="276"/>
      <c r="AA755" s="276"/>
      <c r="AB755" s="276"/>
      <c r="AC755" s="276"/>
      <c r="AD755" s="276"/>
      <c r="AE755" s="266">
        <f t="shared" si="11"/>
        <v>0</v>
      </c>
      <c r="AG755" s="269"/>
      <c r="AH755" s="269"/>
      <c r="AI755" s="269"/>
      <c r="AJ755" s="269"/>
      <c r="AK755" s="269"/>
      <c r="AL755" s="269"/>
      <c r="AM755" s="269"/>
    </row>
    <row r="756" spans="9:39" ht="15.6" x14ac:dyDescent="0.3">
      <c r="I756" s="277"/>
      <c r="J756" s="278"/>
      <c r="K756" s="277"/>
      <c r="L756" s="248"/>
      <c r="M756" s="277"/>
      <c r="N756" s="85" t="str">
        <f>IF(ISBLANK(M756),"",IF(M756=Lookup!$B$74,"",Lookup!$C$74))</f>
        <v/>
      </c>
      <c r="O756" s="277"/>
      <c r="Q756" s="277"/>
      <c r="R756" s="278"/>
      <c r="S756" s="277"/>
      <c r="T756" s="248"/>
      <c r="U756" s="248"/>
      <c r="V756" s="277"/>
      <c r="W756" s="277"/>
      <c r="X756" s="277"/>
      <c r="Z756" s="276"/>
      <c r="AA756" s="276"/>
      <c r="AB756" s="276"/>
      <c r="AC756" s="276"/>
      <c r="AD756" s="276"/>
      <c r="AE756" s="266">
        <f t="shared" si="11"/>
        <v>0</v>
      </c>
      <c r="AG756" s="269"/>
      <c r="AH756" s="269"/>
      <c r="AI756" s="269"/>
      <c r="AJ756" s="269"/>
      <c r="AK756" s="269"/>
      <c r="AL756" s="269"/>
      <c r="AM756" s="269"/>
    </row>
    <row r="757" spans="9:39" ht="15.6" x14ac:dyDescent="0.3">
      <c r="I757" s="277"/>
      <c r="J757" s="278"/>
      <c r="K757" s="277"/>
      <c r="L757" s="248"/>
      <c r="M757" s="277"/>
      <c r="N757" s="85" t="str">
        <f>IF(ISBLANK(M757),"",IF(M757=Lookup!$B$74,"",Lookup!$C$74))</f>
        <v/>
      </c>
      <c r="O757" s="277"/>
      <c r="Q757" s="277"/>
      <c r="R757" s="278"/>
      <c r="S757" s="277"/>
      <c r="T757" s="248"/>
      <c r="U757" s="248"/>
      <c r="V757" s="277"/>
      <c r="W757" s="277"/>
      <c r="X757" s="277"/>
      <c r="Z757" s="276"/>
      <c r="AA757" s="276"/>
      <c r="AB757" s="276"/>
      <c r="AC757" s="276"/>
      <c r="AD757" s="276"/>
      <c r="AE757" s="266">
        <f t="shared" si="11"/>
        <v>0</v>
      </c>
      <c r="AG757" s="269"/>
      <c r="AH757" s="269"/>
      <c r="AI757" s="269"/>
      <c r="AJ757" s="269"/>
      <c r="AK757" s="269"/>
      <c r="AL757" s="269"/>
      <c r="AM757" s="269"/>
    </row>
    <row r="758" spans="9:39" ht="15.6" x14ac:dyDescent="0.3">
      <c r="I758" s="277"/>
      <c r="J758" s="278"/>
      <c r="K758" s="277"/>
      <c r="L758" s="248"/>
      <c r="M758" s="277"/>
      <c r="N758" s="85" t="str">
        <f>IF(ISBLANK(M758),"",IF(M758=Lookup!$B$74,"",Lookup!$C$74))</f>
        <v/>
      </c>
      <c r="O758" s="277"/>
      <c r="Q758" s="277"/>
      <c r="R758" s="278"/>
      <c r="S758" s="277"/>
      <c r="T758" s="248"/>
      <c r="U758" s="248"/>
      <c r="V758" s="277"/>
      <c r="W758" s="277"/>
      <c r="X758" s="277"/>
      <c r="Z758" s="276"/>
      <c r="AA758" s="276"/>
      <c r="AB758" s="276"/>
      <c r="AC758" s="276"/>
      <c r="AD758" s="276"/>
      <c r="AE758" s="266">
        <f t="shared" si="11"/>
        <v>0</v>
      </c>
      <c r="AG758" s="269"/>
      <c r="AH758" s="269"/>
      <c r="AI758" s="269"/>
      <c r="AJ758" s="269"/>
      <c r="AK758" s="269"/>
      <c r="AL758" s="269"/>
      <c r="AM758" s="269"/>
    </row>
    <row r="759" spans="9:39" ht="15.6" x14ac:dyDescent="0.3">
      <c r="I759" s="277"/>
      <c r="J759" s="278"/>
      <c r="K759" s="277"/>
      <c r="L759" s="248"/>
      <c r="M759" s="277"/>
      <c r="N759" s="85" t="str">
        <f>IF(ISBLANK(M759),"",IF(M759=Lookup!$B$74,"",Lookup!$C$74))</f>
        <v/>
      </c>
      <c r="O759" s="277"/>
      <c r="Q759" s="277"/>
      <c r="R759" s="278"/>
      <c r="S759" s="277"/>
      <c r="T759" s="248"/>
      <c r="U759" s="248"/>
      <c r="V759" s="277"/>
      <c r="W759" s="277"/>
      <c r="X759" s="277"/>
      <c r="Z759" s="276"/>
      <c r="AA759" s="276"/>
      <c r="AB759" s="276"/>
      <c r="AC759" s="276"/>
      <c r="AD759" s="276"/>
      <c r="AE759" s="266">
        <f t="shared" si="11"/>
        <v>0</v>
      </c>
      <c r="AG759" s="269"/>
      <c r="AH759" s="269"/>
      <c r="AI759" s="269"/>
      <c r="AJ759" s="269"/>
      <c r="AK759" s="269"/>
      <c r="AL759" s="269"/>
      <c r="AM759" s="269"/>
    </row>
    <row r="760" spans="9:39" ht="15.6" x14ac:dyDescent="0.3">
      <c r="I760" s="277"/>
      <c r="J760" s="278"/>
      <c r="K760" s="277"/>
      <c r="L760" s="248"/>
      <c r="M760" s="277"/>
      <c r="N760" s="85" t="str">
        <f>IF(ISBLANK(M760),"",IF(M760=Lookup!$B$74,"",Lookup!$C$74))</f>
        <v/>
      </c>
      <c r="O760" s="277"/>
      <c r="Q760" s="277"/>
      <c r="R760" s="278"/>
      <c r="S760" s="277"/>
      <c r="T760" s="248"/>
      <c r="U760" s="248"/>
      <c r="V760" s="277"/>
      <c r="W760" s="277"/>
      <c r="X760" s="277"/>
      <c r="Z760" s="276"/>
      <c r="AA760" s="276"/>
      <c r="AB760" s="276"/>
      <c r="AC760" s="276"/>
      <c r="AD760" s="276"/>
      <c r="AE760" s="266">
        <f t="shared" si="11"/>
        <v>0</v>
      </c>
      <c r="AG760" s="269"/>
      <c r="AH760" s="269"/>
      <c r="AI760" s="269"/>
      <c r="AJ760" s="269"/>
      <c r="AK760" s="269"/>
      <c r="AL760" s="269"/>
      <c r="AM760" s="269"/>
    </row>
    <row r="761" spans="9:39" ht="15.6" x14ac:dyDescent="0.3">
      <c r="I761" s="277"/>
      <c r="J761" s="278"/>
      <c r="K761" s="277"/>
      <c r="L761" s="248"/>
      <c r="M761" s="277"/>
      <c r="N761" s="85" t="str">
        <f>IF(ISBLANK(M761),"",IF(M761=Lookup!$B$74,"",Lookup!$C$74))</f>
        <v/>
      </c>
      <c r="O761" s="277"/>
      <c r="Q761" s="277"/>
      <c r="R761" s="278"/>
      <c r="S761" s="277"/>
      <c r="T761" s="248"/>
      <c r="U761" s="248"/>
      <c r="V761" s="277"/>
      <c r="W761" s="277"/>
      <c r="X761" s="277"/>
      <c r="Z761" s="276"/>
      <c r="AA761" s="276"/>
      <c r="AB761" s="276"/>
      <c r="AC761" s="276"/>
      <c r="AD761" s="276"/>
      <c r="AE761" s="266">
        <f t="shared" si="11"/>
        <v>0</v>
      </c>
      <c r="AG761" s="269"/>
      <c r="AH761" s="269"/>
      <c r="AI761" s="269"/>
      <c r="AJ761" s="269"/>
      <c r="AK761" s="269"/>
      <c r="AL761" s="269"/>
      <c r="AM761" s="269"/>
    </row>
    <row r="762" spans="9:39" ht="15.6" x14ac:dyDescent="0.3">
      <c r="I762" s="277"/>
      <c r="J762" s="278"/>
      <c r="K762" s="277"/>
      <c r="L762" s="248"/>
      <c r="M762" s="277"/>
      <c r="N762" s="85" t="str">
        <f>IF(ISBLANK(M762),"",IF(M762=Lookup!$B$74,"",Lookup!$C$74))</f>
        <v/>
      </c>
      <c r="O762" s="277"/>
      <c r="Q762" s="277"/>
      <c r="R762" s="278"/>
      <c r="S762" s="277"/>
      <c r="T762" s="248"/>
      <c r="U762" s="248"/>
      <c r="V762" s="277"/>
      <c r="W762" s="277"/>
      <c r="X762" s="277"/>
      <c r="Z762" s="276"/>
      <c r="AA762" s="276"/>
      <c r="AB762" s="276"/>
      <c r="AC762" s="276"/>
      <c r="AD762" s="276"/>
      <c r="AE762" s="266">
        <f t="shared" si="11"/>
        <v>0</v>
      </c>
      <c r="AG762" s="269"/>
      <c r="AH762" s="269"/>
      <c r="AI762" s="269"/>
      <c r="AJ762" s="269"/>
      <c r="AK762" s="269"/>
      <c r="AL762" s="269"/>
      <c r="AM762" s="269"/>
    </row>
    <row r="763" spans="9:39" ht="15.6" x14ac:dyDescent="0.3">
      <c r="I763" s="277"/>
      <c r="J763" s="278"/>
      <c r="K763" s="277"/>
      <c r="L763" s="248"/>
      <c r="M763" s="277"/>
      <c r="N763" s="85" t="str">
        <f>IF(ISBLANK(M763),"",IF(M763=Lookup!$B$74,"",Lookup!$C$74))</f>
        <v/>
      </c>
      <c r="O763" s="277"/>
      <c r="Q763" s="277"/>
      <c r="R763" s="278"/>
      <c r="S763" s="277"/>
      <c r="T763" s="248"/>
      <c r="U763" s="248"/>
      <c r="V763" s="277"/>
      <c r="W763" s="277"/>
      <c r="X763" s="277"/>
      <c r="Z763" s="276"/>
      <c r="AA763" s="276"/>
      <c r="AB763" s="276"/>
      <c r="AC763" s="276"/>
      <c r="AD763" s="276"/>
      <c r="AE763" s="266">
        <f t="shared" si="11"/>
        <v>0</v>
      </c>
      <c r="AG763" s="269"/>
      <c r="AH763" s="269"/>
      <c r="AI763" s="269"/>
      <c r="AJ763" s="269"/>
      <c r="AK763" s="269"/>
      <c r="AL763" s="269"/>
      <c r="AM763" s="269"/>
    </row>
    <row r="764" spans="9:39" ht="15.6" x14ac:dyDescent="0.3">
      <c r="I764" s="277"/>
      <c r="J764" s="278"/>
      <c r="K764" s="277"/>
      <c r="L764" s="248"/>
      <c r="M764" s="277"/>
      <c r="N764" s="85" t="str">
        <f>IF(ISBLANK(M764),"",IF(M764=Lookup!$B$74,"",Lookup!$C$74))</f>
        <v/>
      </c>
      <c r="O764" s="277"/>
      <c r="Q764" s="277"/>
      <c r="R764" s="278"/>
      <c r="S764" s="277"/>
      <c r="T764" s="248"/>
      <c r="U764" s="248"/>
      <c r="V764" s="277"/>
      <c r="W764" s="277"/>
      <c r="X764" s="277"/>
      <c r="Z764" s="276"/>
      <c r="AA764" s="276"/>
      <c r="AB764" s="276"/>
      <c r="AC764" s="276"/>
      <c r="AD764" s="276"/>
      <c r="AE764" s="266">
        <f t="shared" si="11"/>
        <v>0</v>
      </c>
      <c r="AG764" s="269"/>
      <c r="AH764" s="269"/>
      <c r="AI764" s="269"/>
      <c r="AJ764" s="269"/>
      <c r="AK764" s="269"/>
      <c r="AL764" s="269"/>
      <c r="AM764" s="269"/>
    </row>
    <row r="765" spans="9:39" ht="15.6" x14ac:dyDescent="0.3">
      <c r="I765" s="277"/>
      <c r="J765" s="278"/>
      <c r="K765" s="277"/>
      <c r="L765" s="248"/>
      <c r="M765" s="277"/>
      <c r="N765" s="85" t="str">
        <f>IF(ISBLANK(M765),"",IF(M765=Lookup!$B$74,"",Lookup!$C$74))</f>
        <v/>
      </c>
      <c r="O765" s="277"/>
      <c r="Q765" s="277"/>
      <c r="R765" s="278"/>
      <c r="S765" s="277"/>
      <c r="T765" s="248"/>
      <c r="U765" s="248"/>
      <c r="V765" s="277"/>
      <c r="W765" s="277"/>
      <c r="X765" s="277"/>
      <c r="Z765" s="276"/>
      <c r="AA765" s="276"/>
      <c r="AB765" s="276"/>
      <c r="AC765" s="276"/>
      <c r="AD765" s="276"/>
      <c r="AE765" s="266">
        <f t="shared" si="11"/>
        <v>0</v>
      </c>
      <c r="AG765" s="269"/>
      <c r="AH765" s="269"/>
      <c r="AI765" s="269"/>
      <c r="AJ765" s="269"/>
      <c r="AK765" s="269"/>
      <c r="AL765" s="269"/>
      <c r="AM765" s="269"/>
    </row>
    <row r="766" spans="9:39" ht="15.6" x14ac:dyDescent="0.3">
      <c r="I766" s="277"/>
      <c r="J766" s="278"/>
      <c r="K766" s="277"/>
      <c r="L766" s="248"/>
      <c r="M766" s="277"/>
      <c r="N766" s="85" t="str">
        <f>IF(ISBLANK(M766),"",IF(M766=Lookup!$B$74,"",Lookup!$C$74))</f>
        <v/>
      </c>
      <c r="O766" s="277"/>
      <c r="Q766" s="277"/>
      <c r="R766" s="278"/>
      <c r="S766" s="277"/>
      <c r="T766" s="248"/>
      <c r="U766" s="248"/>
      <c r="V766" s="277"/>
      <c r="W766" s="277"/>
      <c r="X766" s="277"/>
      <c r="Z766" s="276"/>
      <c r="AA766" s="276"/>
      <c r="AB766" s="276"/>
      <c r="AC766" s="276"/>
      <c r="AD766" s="276"/>
      <c r="AE766" s="266">
        <f t="shared" si="11"/>
        <v>0</v>
      </c>
      <c r="AG766" s="269"/>
      <c r="AH766" s="269"/>
      <c r="AI766" s="269"/>
      <c r="AJ766" s="269"/>
      <c r="AK766" s="269"/>
      <c r="AL766" s="269"/>
      <c r="AM766" s="269"/>
    </row>
    <row r="767" spans="9:39" ht="15.6" x14ac:dyDescent="0.3">
      <c r="I767" s="277"/>
      <c r="J767" s="278"/>
      <c r="K767" s="277"/>
      <c r="L767" s="248"/>
      <c r="M767" s="277"/>
      <c r="N767" s="85" t="str">
        <f>IF(ISBLANK(M767),"",IF(M767=Lookup!$B$74,"",Lookup!$C$74))</f>
        <v/>
      </c>
      <c r="O767" s="277"/>
      <c r="Q767" s="277"/>
      <c r="R767" s="278"/>
      <c r="S767" s="277"/>
      <c r="T767" s="248"/>
      <c r="U767" s="248"/>
      <c r="V767" s="277"/>
      <c r="W767" s="277"/>
      <c r="X767" s="277"/>
      <c r="Z767" s="276"/>
      <c r="AA767" s="276"/>
      <c r="AB767" s="276"/>
      <c r="AC767" s="276"/>
      <c r="AD767" s="276"/>
      <c r="AE767" s="266">
        <f t="shared" si="11"/>
        <v>0</v>
      </c>
      <c r="AG767" s="269"/>
      <c r="AH767" s="269"/>
      <c r="AI767" s="269"/>
      <c r="AJ767" s="269"/>
      <c r="AK767" s="269"/>
      <c r="AL767" s="269"/>
      <c r="AM767" s="269"/>
    </row>
    <row r="768" spans="9:39" ht="15.6" x14ac:dyDescent="0.3">
      <c r="I768" s="277"/>
      <c r="J768" s="278"/>
      <c r="K768" s="277"/>
      <c r="L768" s="248"/>
      <c r="M768" s="277"/>
      <c r="N768" s="85" t="str">
        <f>IF(ISBLANK(M768),"",IF(M768=Lookup!$B$74,"",Lookup!$C$74))</f>
        <v/>
      </c>
      <c r="O768" s="277"/>
      <c r="Q768" s="277"/>
      <c r="R768" s="278"/>
      <c r="S768" s="277"/>
      <c r="T768" s="248"/>
      <c r="U768" s="248"/>
      <c r="V768" s="277"/>
      <c r="W768" s="277"/>
      <c r="X768" s="277"/>
      <c r="Z768" s="276"/>
      <c r="AA768" s="276"/>
      <c r="AB768" s="276"/>
      <c r="AC768" s="276"/>
      <c r="AD768" s="276"/>
      <c r="AE768" s="266">
        <f t="shared" si="11"/>
        <v>0</v>
      </c>
      <c r="AG768" s="269"/>
      <c r="AH768" s="269"/>
      <c r="AI768" s="269"/>
      <c r="AJ768" s="269"/>
      <c r="AK768" s="269"/>
      <c r="AL768" s="269"/>
      <c r="AM768" s="269"/>
    </row>
    <row r="769" spans="9:39" ht="15.6" x14ac:dyDescent="0.3">
      <c r="I769" s="277"/>
      <c r="J769" s="278"/>
      <c r="K769" s="277"/>
      <c r="L769" s="248"/>
      <c r="M769" s="277"/>
      <c r="N769" s="85" t="str">
        <f>IF(ISBLANK(M769),"",IF(M769=Lookup!$B$74,"",Lookup!$C$74))</f>
        <v/>
      </c>
      <c r="O769" s="277"/>
      <c r="Q769" s="277"/>
      <c r="R769" s="278"/>
      <c r="S769" s="277"/>
      <c r="T769" s="248"/>
      <c r="U769" s="248"/>
      <c r="V769" s="277"/>
      <c r="W769" s="277"/>
      <c r="X769" s="277"/>
      <c r="Z769" s="276"/>
      <c r="AA769" s="276"/>
      <c r="AB769" s="276"/>
      <c r="AC769" s="276"/>
      <c r="AD769" s="276"/>
      <c r="AE769" s="266">
        <f t="shared" si="11"/>
        <v>0</v>
      </c>
      <c r="AG769" s="269"/>
      <c r="AH769" s="269"/>
      <c r="AI769" s="269"/>
      <c r="AJ769" s="269"/>
      <c r="AK769" s="269"/>
      <c r="AL769" s="269"/>
      <c r="AM769" s="269"/>
    </row>
    <row r="770" spans="9:39" ht="15.6" x14ac:dyDescent="0.3">
      <c r="I770" s="277"/>
      <c r="J770" s="278"/>
      <c r="K770" s="277"/>
      <c r="L770" s="248"/>
      <c r="M770" s="277"/>
      <c r="N770" s="85" t="str">
        <f>IF(ISBLANK(M770),"",IF(M770=Lookup!$B$74,"",Lookup!$C$74))</f>
        <v/>
      </c>
      <c r="O770" s="277"/>
      <c r="Q770" s="277"/>
      <c r="R770" s="278"/>
      <c r="S770" s="277"/>
      <c r="T770" s="248"/>
      <c r="U770" s="248"/>
      <c r="V770" s="277"/>
      <c r="W770" s="277"/>
      <c r="X770" s="277"/>
      <c r="Z770" s="276"/>
      <c r="AA770" s="276"/>
      <c r="AB770" s="276"/>
      <c r="AC770" s="276"/>
      <c r="AD770" s="276"/>
      <c r="AE770" s="266">
        <f t="shared" si="11"/>
        <v>0</v>
      </c>
      <c r="AG770" s="269"/>
      <c r="AH770" s="269"/>
      <c r="AI770" s="269"/>
      <c r="AJ770" s="269"/>
      <c r="AK770" s="269"/>
      <c r="AL770" s="269"/>
      <c r="AM770" s="269"/>
    </row>
    <row r="771" spans="9:39" ht="15.6" x14ac:dyDescent="0.3">
      <c r="I771" s="277"/>
      <c r="J771" s="278"/>
      <c r="K771" s="277"/>
      <c r="L771" s="248"/>
      <c r="M771" s="277"/>
      <c r="N771" s="85" t="str">
        <f>IF(ISBLANK(M771),"",IF(M771=Lookup!$B$74,"",Lookup!$C$74))</f>
        <v/>
      </c>
      <c r="O771" s="277"/>
      <c r="Q771" s="277"/>
      <c r="R771" s="278"/>
      <c r="S771" s="277"/>
      <c r="T771" s="248"/>
      <c r="U771" s="248"/>
      <c r="V771" s="277"/>
      <c r="W771" s="277"/>
      <c r="X771" s="277"/>
      <c r="Z771" s="276"/>
      <c r="AA771" s="276"/>
      <c r="AB771" s="276"/>
      <c r="AC771" s="276"/>
      <c r="AD771" s="276"/>
      <c r="AE771" s="266">
        <f t="shared" si="11"/>
        <v>0</v>
      </c>
      <c r="AG771" s="269"/>
      <c r="AH771" s="269"/>
      <c r="AI771" s="269"/>
      <c r="AJ771" s="269"/>
      <c r="AK771" s="269"/>
      <c r="AL771" s="269"/>
      <c r="AM771" s="269"/>
    </row>
    <row r="772" spans="9:39" ht="15.6" x14ac:dyDescent="0.3">
      <c r="I772" s="277"/>
      <c r="J772" s="278"/>
      <c r="K772" s="277"/>
      <c r="L772" s="248"/>
      <c r="M772" s="277"/>
      <c r="N772" s="85" t="str">
        <f>IF(ISBLANK(M772),"",IF(M772=Lookup!$B$74,"",Lookup!$C$74))</f>
        <v/>
      </c>
      <c r="O772" s="277"/>
      <c r="Q772" s="277"/>
      <c r="R772" s="278"/>
      <c r="S772" s="277"/>
      <c r="T772" s="248"/>
      <c r="U772" s="248"/>
      <c r="V772" s="277"/>
      <c r="W772" s="277"/>
      <c r="X772" s="277"/>
      <c r="Z772" s="276"/>
      <c r="AA772" s="276"/>
      <c r="AB772" s="276"/>
      <c r="AC772" s="276"/>
      <c r="AD772" s="276"/>
      <c r="AE772" s="266">
        <f t="shared" si="11"/>
        <v>0</v>
      </c>
      <c r="AG772" s="269"/>
      <c r="AH772" s="269"/>
      <c r="AI772" s="269"/>
      <c r="AJ772" s="269"/>
      <c r="AK772" s="269"/>
      <c r="AL772" s="269"/>
      <c r="AM772" s="269"/>
    </row>
    <row r="773" spans="9:39" ht="15.6" x14ac:dyDescent="0.3">
      <c r="I773" s="277"/>
      <c r="J773" s="278"/>
      <c r="K773" s="277"/>
      <c r="L773" s="248"/>
      <c r="M773" s="277"/>
      <c r="N773" s="85" t="str">
        <f>IF(ISBLANK(M773),"",IF(M773=Lookup!$B$74,"",Lookup!$C$74))</f>
        <v/>
      </c>
      <c r="O773" s="277"/>
      <c r="Q773" s="277"/>
      <c r="R773" s="278"/>
      <c r="S773" s="277"/>
      <c r="T773" s="248"/>
      <c r="U773" s="248"/>
      <c r="V773" s="277"/>
      <c r="W773" s="277"/>
      <c r="X773" s="277"/>
      <c r="Z773" s="276"/>
      <c r="AA773" s="276"/>
      <c r="AB773" s="276"/>
      <c r="AC773" s="276"/>
      <c r="AD773" s="276"/>
      <c r="AE773" s="266">
        <f t="shared" si="11"/>
        <v>0</v>
      </c>
      <c r="AG773" s="269"/>
      <c r="AH773" s="269"/>
      <c r="AI773" s="269"/>
      <c r="AJ773" s="269"/>
      <c r="AK773" s="269"/>
      <c r="AL773" s="269"/>
      <c r="AM773" s="269"/>
    </row>
    <row r="774" spans="9:39" ht="15.6" x14ac:dyDescent="0.3">
      <c r="I774" s="277"/>
      <c r="J774" s="278"/>
      <c r="K774" s="277"/>
      <c r="L774" s="248"/>
      <c r="M774" s="277"/>
      <c r="N774" s="85" t="str">
        <f>IF(ISBLANK(M774),"",IF(M774=Lookup!$B$74,"",Lookup!$C$74))</f>
        <v/>
      </c>
      <c r="O774" s="277"/>
      <c r="Q774" s="277"/>
      <c r="R774" s="278"/>
      <c r="S774" s="277"/>
      <c r="T774" s="248"/>
      <c r="U774" s="248"/>
      <c r="V774" s="277"/>
      <c r="W774" s="277"/>
      <c r="X774" s="277"/>
      <c r="Z774" s="276"/>
      <c r="AA774" s="276"/>
      <c r="AB774" s="276"/>
      <c r="AC774" s="276"/>
      <c r="AD774" s="276"/>
      <c r="AE774" s="266">
        <f t="shared" si="11"/>
        <v>0</v>
      </c>
      <c r="AG774" s="269"/>
      <c r="AH774" s="269"/>
      <c r="AI774" s="269"/>
      <c r="AJ774" s="269"/>
      <c r="AK774" s="269"/>
      <c r="AL774" s="269"/>
      <c r="AM774" s="269"/>
    </row>
    <row r="775" spans="9:39" ht="15.6" x14ac:dyDescent="0.3">
      <c r="I775" s="277"/>
      <c r="J775" s="278"/>
      <c r="K775" s="277"/>
      <c r="L775" s="248"/>
      <c r="M775" s="277"/>
      <c r="N775" s="85" t="str">
        <f>IF(ISBLANK(M775),"",IF(M775=Lookup!$B$74,"",Lookup!$C$74))</f>
        <v/>
      </c>
      <c r="O775" s="277"/>
      <c r="Q775" s="277"/>
      <c r="R775" s="278"/>
      <c r="S775" s="277"/>
      <c r="T775" s="248"/>
      <c r="U775" s="248"/>
      <c r="V775" s="277"/>
      <c r="W775" s="277"/>
      <c r="X775" s="277"/>
      <c r="Z775" s="276"/>
      <c r="AA775" s="276"/>
      <c r="AB775" s="276"/>
      <c r="AC775" s="276"/>
      <c r="AD775" s="276"/>
      <c r="AE775" s="266">
        <f t="shared" si="11"/>
        <v>0</v>
      </c>
      <c r="AG775" s="269"/>
      <c r="AH775" s="269"/>
      <c r="AI775" s="269"/>
      <c r="AJ775" s="269"/>
      <c r="AK775" s="269"/>
      <c r="AL775" s="269"/>
      <c r="AM775" s="269"/>
    </row>
    <row r="776" spans="9:39" ht="15.6" x14ac:dyDescent="0.3">
      <c r="I776" s="277"/>
      <c r="J776" s="278"/>
      <c r="K776" s="277"/>
      <c r="L776" s="248"/>
      <c r="M776" s="277"/>
      <c r="N776" s="85" t="str">
        <f>IF(ISBLANK(M776),"",IF(M776=Lookup!$B$74,"",Lookup!$C$74))</f>
        <v/>
      </c>
      <c r="O776" s="277"/>
      <c r="Q776" s="277"/>
      <c r="R776" s="278"/>
      <c r="S776" s="277"/>
      <c r="T776" s="248"/>
      <c r="U776" s="248"/>
      <c r="V776" s="277"/>
      <c r="W776" s="277"/>
      <c r="X776" s="277"/>
      <c r="Z776" s="276"/>
      <c r="AA776" s="276"/>
      <c r="AB776" s="276"/>
      <c r="AC776" s="276"/>
      <c r="AD776" s="276"/>
      <c r="AE776" s="266">
        <f t="shared" si="11"/>
        <v>0</v>
      </c>
      <c r="AG776" s="269"/>
      <c r="AH776" s="269"/>
      <c r="AI776" s="269"/>
      <c r="AJ776" s="269"/>
      <c r="AK776" s="269"/>
      <c r="AL776" s="269"/>
      <c r="AM776" s="269"/>
    </row>
    <row r="777" spans="9:39" ht="15.6" x14ac:dyDescent="0.3">
      <c r="I777" s="277"/>
      <c r="J777" s="278"/>
      <c r="K777" s="277"/>
      <c r="L777" s="248"/>
      <c r="M777" s="277"/>
      <c r="N777" s="85" t="str">
        <f>IF(ISBLANK(M777),"",IF(M777=Lookup!$B$74,"",Lookup!$C$74))</f>
        <v/>
      </c>
      <c r="O777" s="277"/>
      <c r="Q777" s="277"/>
      <c r="R777" s="278"/>
      <c r="S777" s="277"/>
      <c r="T777" s="248"/>
      <c r="U777" s="248"/>
      <c r="V777" s="277"/>
      <c r="W777" s="277"/>
      <c r="X777" s="277"/>
      <c r="Z777" s="276"/>
      <c r="AA777" s="276"/>
      <c r="AB777" s="276"/>
      <c r="AC777" s="276"/>
      <c r="AD777" s="276"/>
      <c r="AE777" s="266">
        <f t="shared" ref="AE777:AE840" si="12">SUM(Z777:AD777)</f>
        <v>0</v>
      </c>
      <c r="AG777" s="269"/>
      <c r="AH777" s="269"/>
      <c r="AI777" s="269"/>
      <c r="AJ777" s="269"/>
      <c r="AK777" s="269"/>
      <c r="AL777" s="269"/>
      <c r="AM777" s="269"/>
    </row>
    <row r="778" spans="9:39" ht="15.6" x14ac:dyDescent="0.3">
      <c r="I778" s="277"/>
      <c r="J778" s="278"/>
      <c r="K778" s="277"/>
      <c r="L778" s="248"/>
      <c r="M778" s="277"/>
      <c r="N778" s="85" t="str">
        <f>IF(ISBLANK(M778),"",IF(M778=Lookup!$B$74,"",Lookup!$C$74))</f>
        <v/>
      </c>
      <c r="O778" s="277"/>
      <c r="Q778" s="277"/>
      <c r="R778" s="278"/>
      <c r="S778" s="277"/>
      <c r="T778" s="248"/>
      <c r="U778" s="248"/>
      <c r="V778" s="277"/>
      <c r="W778" s="277"/>
      <c r="X778" s="277"/>
      <c r="Z778" s="276"/>
      <c r="AA778" s="276"/>
      <c r="AB778" s="276"/>
      <c r="AC778" s="276"/>
      <c r="AD778" s="276"/>
      <c r="AE778" s="266">
        <f t="shared" si="12"/>
        <v>0</v>
      </c>
      <c r="AG778" s="269"/>
      <c r="AH778" s="269"/>
      <c r="AI778" s="269"/>
      <c r="AJ778" s="269"/>
      <c r="AK778" s="269"/>
      <c r="AL778" s="269"/>
      <c r="AM778" s="269"/>
    </row>
    <row r="779" spans="9:39" ht="15.6" x14ac:dyDescent="0.3">
      <c r="I779" s="277"/>
      <c r="J779" s="278"/>
      <c r="K779" s="277"/>
      <c r="L779" s="248"/>
      <c r="M779" s="277"/>
      <c r="N779" s="85" t="str">
        <f>IF(ISBLANK(M779),"",IF(M779=Lookup!$B$74,"",Lookup!$C$74))</f>
        <v/>
      </c>
      <c r="O779" s="277"/>
      <c r="Q779" s="277"/>
      <c r="R779" s="278"/>
      <c r="S779" s="277"/>
      <c r="T779" s="248"/>
      <c r="U779" s="248"/>
      <c r="V779" s="277"/>
      <c r="W779" s="277"/>
      <c r="X779" s="277"/>
      <c r="Z779" s="276"/>
      <c r="AA779" s="276"/>
      <c r="AB779" s="276"/>
      <c r="AC779" s="276"/>
      <c r="AD779" s="276"/>
      <c r="AE779" s="266">
        <f t="shared" si="12"/>
        <v>0</v>
      </c>
      <c r="AG779" s="269"/>
      <c r="AH779" s="269"/>
      <c r="AI779" s="269"/>
      <c r="AJ779" s="269"/>
      <c r="AK779" s="269"/>
      <c r="AL779" s="269"/>
      <c r="AM779" s="269"/>
    </row>
    <row r="780" spans="9:39" ht="15.6" x14ac:dyDescent="0.3">
      <c r="I780" s="277"/>
      <c r="J780" s="278"/>
      <c r="K780" s="277"/>
      <c r="L780" s="248"/>
      <c r="M780" s="277"/>
      <c r="N780" s="85" t="str">
        <f>IF(ISBLANK(M780),"",IF(M780=Lookup!$B$74,"",Lookup!$C$74))</f>
        <v/>
      </c>
      <c r="O780" s="277"/>
      <c r="Q780" s="277"/>
      <c r="R780" s="278"/>
      <c r="S780" s="277"/>
      <c r="T780" s="248"/>
      <c r="U780" s="248"/>
      <c r="V780" s="277"/>
      <c r="W780" s="277"/>
      <c r="X780" s="277"/>
      <c r="Z780" s="276"/>
      <c r="AA780" s="276"/>
      <c r="AB780" s="276"/>
      <c r="AC780" s="276"/>
      <c r="AD780" s="276"/>
      <c r="AE780" s="266">
        <f t="shared" si="12"/>
        <v>0</v>
      </c>
      <c r="AG780" s="269"/>
      <c r="AH780" s="269"/>
      <c r="AI780" s="269"/>
      <c r="AJ780" s="269"/>
      <c r="AK780" s="269"/>
      <c r="AL780" s="269"/>
      <c r="AM780" s="269"/>
    </row>
    <row r="781" spans="9:39" ht="15.6" x14ac:dyDescent="0.3">
      <c r="I781" s="277"/>
      <c r="J781" s="278"/>
      <c r="K781" s="277"/>
      <c r="L781" s="248"/>
      <c r="M781" s="277"/>
      <c r="N781" s="85" t="str">
        <f>IF(ISBLANK(M781),"",IF(M781=Lookup!$B$74,"",Lookup!$C$74))</f>
        <v/>
      </c>
      <c r="O781" s="277"/>
      <c r="Q781" s="277"/>
      <c r="R781" s="278"/>
      <c r="S781" s="277"/>
      <c r="T781" s="248"/>
      <c r="U781" s="248"/>
      <c r="V781" s="277"/>
      <c r="W781" s="277"/>
      <c r="X781" s="277"/>
      <c r="Z781" s="276"/>
      <c r="AA781" s="276"/>
      <c r="AB781" s="276"/>
      <c r="AC781" s="276"/>
      <c r="AD781" s="276"/>
      <c r="AE781" s="266">
        <f t="shared" si="12"/>
        <v>0</v>
      </c>
      <c r="AG781" s="269"/>
      <c r="AH781" s="269"/>
      <c r="AI781" s="269"/>
      <c r="AJ781" s="269"/>
      <c r="AK781" s="269"/>
      <c r="AL781" s="269"/>
      <c r="AM781" s="269"/>
    </row>
    <row r="782" spans="9:39" ht="15.6" x14ac:dyDescent="0.3">
      <c r="I782" s="277"/>
      <c r="J782" s="278"/>
      <c r="K782" s="277"/>
      <c r="L782" s="248"/>
      <c r="M782" s="277"/>
      <c r="N782" s="85" t="str">
        <f>IF(ISBLANK(M782),"",IF(M782=Lookup!$B$74,"",Lookup!$C$74))</f>
        <v/>
      </c>
      <c r="O782" s="277"/>
      <c r="Q782" s="277"/>
      <c r="R782" s="278"/>
      <c r="S782" s="277"/>
      <c r="T782" s="248"/>
      <c r="U782" s="248"/>
      <c r="V782" s="277"/>
      <c r="W782" s="277"/>
      <c r="X782" s="277"/>
      <c r="Z782" s="276"/>
      <c r="AA782" s="276"/>
      <c r="AB782" s="276"/>
      <c r="AC782" s="276"/>
      <c r="AD782" s="276"/>
      <c r="AE782" s="266">
        <f t="shared" si="12"/>
        <v>0</v>
      </c>
      <c r="AG782" s="269"/>
      <c r="AH782" s="269"/>
      <c r="AI782" s="269"/>
      <c r="AJ782" s="269"/>
      <c r="AK782" s="269"/>
      <c r="AL782" s="269"/>
      <c r="AM782" s="269"/>
    </row>
    <row r="783" spans="9:39" ht="15.6" x14ac:dyDescent="0.3">
      <c r="I783" s="277"/>
      <c r="J783" s="278"/>
      <c r="K783" s="277"/>
      <c r="L783" s="248"/>
      <c r="M783" s="277"/>
      <c r="N783" s="85" t="str">
        <f>IF(ISBLANK(M783),"",IF(M783=Lookup!$B$74,"",Lookup!$C$74))</f>
        <v/>
      </c>
      <c r="O783" s="277"/>
      <c r="Q783" s="277"/>
      <c r="R783" s="278"/>
      <c r="S783" s="277"/>
      <c r="T783" s="248"/>
      <c r="U783" s="248"/>
      <c r="V783" s="277"/>
      <c r="W783" s="277"/>
      <c r="X783" s="277"/>
      <c r="Z783" s="276"/>
      <c r="AA783" s="276"/>
      <c r="AB783" s="276"/>
      <c r="AC783" s="276"/>
      <c r="AD783" s="276"/>
      <c r="AE783" s="266">
        <f t="shared" si="12"/>
        <v>0</v>
      </c>
      <c r="AG783" s="269"/>
      <c r="AH783" s="269"/>
      <c r="AI783" s="269"/>
      <c r="AJ783" s="269"/>
      <c r="AK783" s="269"/>
      <c r="AL783" s="269"/>
      <c r="AM783" s="269"/>
    </row>
    <row r="784" spans="9:39" ht="15.6" x14ac:dyDescent="0.3">
      <c r="I784" s="277"/>
      <c r="J784" s="278"/>
      <c r="K784" s="277"/>
      <c r="L784" s="248"/>
      <c r="M784" s="277"/>
      <c r="N784" s="85" t="str">
        <f>IF(ISBLANK(M784),"",IF(M784=Lookup!$B$74,"",Lookup!$C$74))</f>
        <v/>
      </c>
      <c r="O784" s="277"/>
      <c r="Q784" s="277"/>
      <c r="R784" s="278"/>
      <c r="S784" s="277"/>
      <c r="T784" s="248"/>
      <c r="U784" s="248"/>
      <c r="V784" s="277"/>
      <c r="W784" s="277"/>
      <c r="X784" s="277"/>
      <c r="Z784" s="276"/>
      <c r="AA784" s="276"/>
      <c r="AB784" s="276"/>
      <c r="AC784" s="276"/>
      <c r="AD784" s="276"/>
      <c r="AE784" s="266">
        <f t="shared" si="12"/>
        <v>0</v>
      </c>
      <c r="AG784" s="269"/>
      <c r="AH784" s="269"/>
      <c r="AI784" s="269"/>
      <c r="AJ784" s="269"/>
      <c r="AK784" s="269"/>
      <c r="AL784" s="269"/>
      <c r="AM784" s="269"/>
    </row>
    <row r="785" spans="9:39" ht="15.6" x14ac:dyDescent="0.3">
      <c r="I785" s="277"/>
      <c r="J785" s="278"/>
      <c r="K785" s="277"/>
      <c r="L785" s="248"/>
      <c r="M785" s="277"/>
      <c r="N785" s="85" t="str">
        <f>IF(ISBLANK(M785),"",IF(M785=Lookup!$B$74,"",Lookup!$C$74))</f>
        <v/>
      </c>
      <c r="O785" s="277"/>
      <c r="Q785" s="277"/>
      <c r="R785" s="278"/>
      <c r="S785" s="277"/>
      <c r="T785" s="248"/>
      <c r="U785" s="248"/>
      <c r="V785" s="277"/>
      <c r="W785" s="277"/>
      <c r="X785" s="277"/>
      <c r="Z785" s="276"/>
      <c r="AA785" s="276"/>
      <c r="AB785" s="276"/>
      <c r="AC785" s="276"/>
      <c r="AD785" s="276"/>
      <c r="AE785" s="266">
        <f t="shared" si="12"/>
        <v>0</v>
      </c>
      <c r="AG785" s="269"/>
      <c r="AH785" s="269"/>
      <c r="AI785" s="269"/>
      <c r="AJ785" s="269"/>
      <c r="AK785" s="269"/>
      <c r="AL785" s="269"/>
      <c r="AM785" s="269"/>
    </row>
    <row r="786" spans="9:39" ht="15.6" x14ac:dyDescent="0.3">
      <c r="I786" s="277"/>
      <c r="J786" s="278"/>
      <c r="K786" s="277"/>
      <c r="L786" s="248"/>
      <c r="M786" s="277"/>
      <c r="N786" s="85" t="str">
        <f>IF(ISBLANK(M786),"",IF(M786=Lookup!$B$74,"",Lookup!$C$74))</f>
        <v/>
      </c>
      <c r="O786" s="277"/>
      <c r="Q786" s="277"/>
      <c r="R786" s="278"/>
      <c r="S786" s="277"/>
      <c r="T786" s="248"/>
      <c r="U786" s="248"/>
      <c r="V786" s="277"/>
      <c r="W786" s="277"/>
      <c r="X786" s="277"/>
      <c r="Z786" s="276"/>
      <c r="AA786" s="276"/>
      <c r="AB786" s="276"/>
      <c r="AC786" s="276"/>
      <c r="AD786" s="276"/>
      <c r="AE786" s="266">
        <f t="shared" si="12"/>
        <v>0</v>
      </c>
      <c r="AG786" s="269"/>
      <c r="AH786" s="269"/>
      <c r="AI786" s="269"/>
      <c r="AJ786" s="269"/>
      <c r="AK786" s="269"/>
      <c r="AL786" s="269"/>
      <c r="AM786" s="269"/>
    </row>
    <row r="787" spans="9:39" ht="15.6" x14ac:dyDescent="0.3">
      <c r="I787" s="277"/>
      <c r="J787" s="278"/>
      <c r="K787" s="277"/>
      <c r="L787" s="248"/>
      <c r="M787" s="277"/>
      <c r="N787" s="85" t="str">
        <f>IF(ISBLANK(M787),"",IF(M787=Lookup!$B$74,"",Lookup!$C$74))</f>
        <v/>
      </c>
      <c r="O787" s="277"/>
      <c r="Q787" s="277"/>
      <c r="R787" s="278"/>
      <c r="S787" s="277"/>
      <c r="T787" s="248"/>
      <c r="U787" s="248"/>
      <c r="V787" s="277"/>
      <c r="W787" s="277"/>
      <c r="X787" s="277"/>
      <c r="Z787" s="276"/>
      <c r="AA787" s="276"/>
      <c r="AB787" s="276"/>
      <c r="AC787" s="276"/>
      <c r="AD787" s="276"/>
      <c r="AE787" s="266">
        <f t="shared" si="12"/>
        <v>0</v>
      </c>
      <c r="AG787" s="269"/>
      <c r="AH787" s="269"/>
      <c r="AI787" s="269"/>
      <c r="AJ787" s="269"/>
      <c r="AK787" s="269"/>
      <c r="AL787" s="269"/>
      <c r="AM787" s="269"/>
    </row>
    <row r="788" spans="9:39" ht="15.6" x14ac:dyDescent="0.3">
      <c r="I788" s="277"/>
      <c r="J788" s="278"/>
      <c r="K788" s="277"/>
      <c r="L788" s="248"/>
      <c r="M788" s="277"/>
      <c r="N788" s="85" t="str">
        <f>IF(ISBLANK(M788),"",IF(M788=Lookup!$B$74,"",Lookup!$C$74))</f>
        <v/>
      </c>
      <c r="O788" s="277"/>
      <c r="Q788" s="277"/>
      <c r="R788" s="278"/>
      <c r="S788" s="277"/>
      <c r="T788" s="248"/>
      <c r="U788" s="248"/>
      <c r="V788" s="277"/>
      <c r="W788" s="277"/>
      <c r="X788" s="277"/>
      <c r="Z788" s="276"/>
      <c r="AA788" s="276"/>
      <c r="AB788" s="276"/>
      <c r="AC788" s="276"/>
      <c r="AD788" s="276"/>
      <c r="AE788" s="266">
        <f t="shared" si="12"/>
        <v>0</v>
      </c>
      <c r="AG788" s="269"/>
      <c r="AH788" s="269"/>
      <c r="AI788" s="269"/>
      <c r="AJ788" s="269"/>
      <c r="AK788" s="269"/>
      <c r="AL788" s="269"/>
      <c r="AM788" s="269"/>
    </row>
    <row r="789" spans="9:39" ht="15.6" x14ac:dyDescent="0.3">
      <c r="I789" s="277"/>
      <c r="J789" s="278"/>
      <c r="K789" s="277"/>
      <c r="L789" s="248"/>
      <c r="M789" s="277"/>
      <c r="N789" s="85" t="str">
        <f>IF(ISBLANK(M789),"",IF(M789=Lookup!$B$74,"",Lookup!$C$74))</f>
        <v/>
      </c>
      <c r="O789" s="277"/>
      <c r="Q789" s="277"/>
      <c r="R789" s="278"/>
      <c r="S789" s="277"/>
      <c r="T789" s="248"/>
      <c r="U789" s="248"/>
      <c r="V789" s="277"/>
      <c r="W789" s="277"/>
      <c r="X789" s="277"/>
      <c r="Z789" s="276"/>
      <c r="AA789" s="276"/>
      <c r="AB789" s="276"/>
      <c r="AC789" s="276"/>
      <c r="AD789" s="276"/>
      <c r="AE789" s="266">
        <f t="shared" si="12"/>
        <v>0</v>
      </c>
      <c r="AG789" s="269"/>
      <c r="AH789" s="269"/>
      <c r="AI789" s="269"/>
      <c r="AJ789" s="269"/>
      <c r="AK789" s="269"/>
      <c r="AL789" s="269"/>
      <c r="AM789" s="269"/>
    </row>
    <row r="790" spans="9:39" ht="15.6" x14ac:dyDescent="0.3">
      <c r="I790" s="277"/>
      <c r="J790" s="278"/>
      <c r="K790" s="277"/>
      <c r="L790" s="248"/>
      <c r="M790" s="277"/>
      <c r="N790" s="85" t="str">
        <f>IF(ISBLANK(M790),"",IF(M790=Lookup!$B$74,"",Lookup!$C$74))</f>
        <v/>
      </c>
      <c r="O790" s="277"/>
      <c r="Q790" s="277"/>
      <c r="R790" s="278"/>
      <c r="S790" s="277"/>
      <c r="T790" s="248"/>
      <c r="U790" s="248"/>
      <c r="V790" s="277"/>
      <c r="W790" s="277"/>
      <c r="X790" s="277"/>
      <c r="Z790" s="276"/>
      <c r="AA790" s="276"/>
      <c r="AB790" s="276"/>
      <c r="AC790" s="276"/>
      <c r="AD790" s="276"/>
      <c r="AE790" s="266">
        <f t="shared" si="12"/>
        <v>0</v>
      </c>
      <c r="AG790" s="269"/>
      <c r="AH790" s="269"/>
      <c r="AI790" s="269"/>
      <c r="AJ790" s="269"/>
      <c r="AK790" s="269"/>
      <c r="AL790" s="269"/>
      <c r="AM790" s="269"/>
    </row>
    <row r="791" spans="9:39" ht="15.6" x14ac:dyDescent="0.3">
      <c r="I791" s="277"/>
      <c r="J791" s="278"/>
      <c r="K791" s="277"/>
      <c r="L791" s="248"/>
      <c r="M791" s="277"/>
      <c r="N791" s="85" t="str">
        <f>IF(ISBLANK(M791),"",IF(M791=Lookup!$B$74,"",Lookup!$C$74))</f>
        <v/>
      </c>
      <c r="O791" s="277"/>
      <c r="Q791" s="277"/>
      <c r="R791" s="278"/>
      <c r="S791" s="277"/>
      <c r="T791" s="248"/>
      <c r="U791" s="248"/>
      <c r="V791" s="277"/>
      <c r="W791" s="277"/>
      <c r="X791" s="277"/>
      <c r="Z791" s="276"/>
      <c r="AA791" s="276"/>
      <c r="AB791" s="276"/>
      <c r="AC791" s="276"/>
      <c r="AD791" s="276"/>
      <c r="AE791" s="266">
        <f t="shared" si="12"/>
        <v>0</v>
      </c>
      <c r="AG791" s="269"/>
      <c r="AH791" s="269"/>
      <c r="AI791" s="269"/>
      <c r="AJ791" s="269"/>
      <c r="AK791" s="269"/>
      <c r="AL791" s="269"/>
      <c r="AM791" s="269"/>
    </row>
    <row r="792" spans="9:39" ht="15.6" x14ac:dyDescent="0.3">
      <c r="I792" s="277"/>
      <c r="J792" s="278"/>
      <c r="K792" s="277"/>
      <c r="L792" s="248"/>
      <c r="M792" s="277"/>
      <c r="N792" s="85" t="str">
        <f>IF(ISBLANK(M792),"",IF(M792=Lookup!$B$74,"",Lookup!$C$74))</f>
        <v/>
      </c>
      <c r="O792" s="277"/>
      <c r="Q792" s="277"/>
      <c r="R792" s="278"/>
      <c r="S792" s="277"/>
      <c r="T792" s="248"/>
      <c r="U792" s="248"/>
      <c r="V792" s="277"/>
      <c r="W792" s="277"/>
      <c r="X792" s="277"/>
      <c r="Z792" s="276"/>
      <c r="AA792" s="276"/>
      <c r="AB792" s="276"/>
      <c r="AC792" s="276"/>
      <c r="AD792" s="276"/>
      <c r="AE792" s="266">
        <f t="shared" si="12"/>
        <v>0</v>
      </c>
      <c r="AG792" s="269"/>
      <c r="AH792" s="269"/>
      <c r="AI792" s="269"/>
      <c r="AJ792" s="269"/>
      <c r="AK792" s="269"/>
      <c r="AL792" s="269"/>
      <c r="AM792" s="269"/>
    </row>
    <row r="793" spans="9:39" ht="15.6" x14ac:dyDescent="0.3">
      <c r="I793" s="277"/>
      <c r="J793" s="278"/>
      <c r="K793" s="277"/>
      <c r="L793" s="248"/>
      <c r="M793" s="277"/>
      <c r="N793" s="85" t="str">
        <f>IF(ISBLANK(M793),"",IF(M793=Lookup!$B$74,"",Lookup!$C$74))</f>
        <v/>
      </c>
      <c r="O793" s="277"/>
      <c r="Q793" s="277"/>
      <c r="R793" s="278"/>
      <c r="S793" s="277"/>
      <c r="T793" s="248"/>
      <c r="U793" s="248"/>
      <c r="V793" s="277"/>
      <c r="W793" s="277"/>
      <c r="X793" s="277"/>
      <c r="Z793" s="276"/>
      <c r="AA793" s="276"/>
      <c r="AB793" s="276"/>
      <c r="AC793" s="276"/>
      <c r="AD793" s="276"/>
      <c r="AE793" s="266">
        <f t="shared" si="12"/>
        <v>0</v>
      </c>
      <c r="AG793" s="269"/>
      <c r="AH793" s="269"/>
      <c r="AI793" s="269"/>
      <c r="AJ793" s="269"/>
      <c r="AK793" s="269"/>
      <c r="AL793" s="269"/>
      <c r="AM793" s="269"/>
    </row>
    <row r="794" spans="9:39" ht="15.6" x14ac:dyDescent="0.3">
      <c r="I794" s="277"/>
      <c r="J794" s="278"/>
      <c r="K794" s="277"/>
      <c r="L794" s="248"/>
      <c r="M794" s="277"/>
      <c r="N794" s="85" t="str">
        <f>IF(ISBLANK(M794),"",IF(M794=Lookup!$B$74,"",Lookup!$C$74))</f>
        <v/>
      </c>
      <c r="O794" s="277"/>
      <c r="Q794" s="277"/>
      <c r="R794" s="278"/>
      <c r="S794" s="277"/>
      <c r="T794" s="248"/>
      <c r="U794" s="248"/>
      <c r="V794" s="277"/>
      <c r="W794" s="277"/>
      <c r="X794" s="277"/>
      <c r="Z794" s="276"/>
      <c r="AA794" s="276"/>
      <c r="AB794" s="276"/>
      <c r="AC794" s="276"/>
      <c r="AD794" s="276"/>
      <c r="AE794" s="266">
        <f t="shared" si="12"/>
        <v>0</v>
      </c>
      <c r="AG794" s="269"/>
      <c r="AH794" s="269"/>
      <c r="AI794" s="269"/>
      <c r="AJ794" s="269"/>
      <c r="AK794" s="269"/>
      <c r="AL794" s="269"/>
      <c r="AM794" s="269"/>
    </row>
    <row r="795" spans="9:39" ht="15.6" x14ac:dyDescent="0.3">
      <c r="I795" s="277"/>
      <c r="J795" s="278"/>
      <c r="K795" s="277"/>
      <c r="L795" s="248"/>
      <c r="M795" s="277"/>
      <c r="N795" s="85" t="str">
        <f>IF(ISBLANK(M795),"",IF(M795=Lookup!$B$74,"",Lookup!$C$74))</f>
        <v/>
      </c>
      <c r="O795" s="277"/>
      <c r="Q795" s="277"/>
      <c r="R795" s="278"/>
      <c r="S795" s="277"/>
      <c r="T795" s="248"/>
      <c r="U795" s="248"/>
      <c r="V795" s="277"/>
      <c r="W795" s="277"/>
      <c r="X795" s="277"/>
      <c r="Z795" s="276"/>
      <c r="AA795" s="276"/>
      <c r="AB795" s="276"/>
      <c r="AC795" s="276"/>
      <c r="AD795" s="276"/>
      <c r="AE795" s="266">
        <f t="shared" si="12"/>
        <v>0</v>
      </c>
      <c r="AG795" s="269"/>
      <c r="AH795" s="269"/>
      <c r="AI795" s="269"/>
      <c r="AJ795" s="269"/>
      <c r="AK795" s="269"/>
      <c r="AL795" s="269"/>
      <c r="AM795" s="269"/>
    </row>
    <row r="796" spans="9:39" ht="15.6" x14ac:dyDescent="0.3">
      <c r="I796" s="277"/>
      <c r="J796" s="278"/>
      <c r="K796" s="277"/>
      <c r="L796" s="248"/>
      <c r="M796" s="277"/>
      <c r="N796" s="85" t="str">
        <f>IF(ISBLANK(M796),"",IF(M796=Lookup!$B$74,"",Lookup!$C$74))</f>
        <v/>
      </c>
      <c r="O796" s="277"/>
      <c r="Q796" s="277"/>
      <c r="R796" s="278"/>
      <c r="S796" s="277"/>
      <c r="T796" s="248"/>
      <c r="U796" s="248"/>
      <c r="V796" s="277"/>
      <c r="W796" s="277"/>
      <c r="X796" s="277"/>
      <c r="Z796" s="276"/>
      <c r="AA796" s="276"/>
      <c r="AB796" s="276"/>
      <c r="AC796" s="276"/>
      <c r="AD796" s="276"/>
      <c r="AE796" s="266">
        <f t="shared" si="12"/>
        <v>0</v>
      </c>
      <c r="AG796" s="269"/>
      <c r="AH796" s="269"/>
      <c r="AI796" s="269"/>
      <c r="AJ796" s="269"/>
      <c r="AK796" s="269"/>
      <c r="AL796" s="269"/>
      <c r="AM796" s="269"/>
    </row>
    <row r="797" spans="9:39" ht="15.6" x14ac:dyDescent="0.3">
      <c r="I797" s="277"/>
      <c r="J797" s="278"/>
      <c r="K797" s="277"/>
      <c r="L797" s="248"/>
      <c r="M797" s="277"/>
      <c r="N797" s="85" t="str">
        <f>IF(ISBLANK(M797),"",IF(M797=Lookup!$B$74,"",Lookup!$C$74))</f>
        <v/>
      </c>
      <c r="O797" s="277"/>
      <c r="Q797" s="277"/>
      <c r="R797" s="278"/>
      <c r="S797" s="277"/>
      <c r="T797" s="248"/>
      <c r="U797" s="248"/>
      <c r="V797" s="277"/>
      <c r="W797" s="277"/>
      <c r="X797" s="277"/>
      <c r="Z797" s="276"/>
      <c r="AA797" s="276"/>
      <c r="AB797" s="276"/>
      <c r="AC797" s="276"/>
      <c r="AD797" s="276"/>
      <c r="AE797" s="266">
        <f t="shared" si="12"/>
        <v>0</v>
      </c>
      <c r="AG797" s="269"/>
      <c r="AH797" s="269"/>
      <c r="AI797" s="269"/>
      <c r="AJ797" s="269"/>
      <c r="AK797" s="269"/>
      <c r="AL797" s="269"/>
      <c r="AM797" s="269"/>
    </row>
    <row r="798" spans="9:39" ht="15.6" x14ac:dyDescent="0.3">
      <c r="I798" s="277"/>
      <c r="J798" s="278"/>
      <c r="K798" s="277"/>
      <c r="L798" s="248"/>
      <c r="M798" s="277"/>
      <c r="N798" s="85" t="str">
        <f>IF(ISBLANK(M798),"",IF(M798=Lookup!$B$74,"",Lookup!$C$74))</f>
        <v/>
      </c>
      <c r="O798" s="277"/>
      <c r="Q798" s="277"/>
      <c r="R798" s="278"/>
      <c r="S798" s="277"/>
      <c r="T798" s="248"/>
      <c r="U798" s="248"/>
      <c r="V798" s="277"/>
      <c r="W798" s="277"/>
      <c r="X798" s="277"/>
      <c r="Z798" s="276"/>
      <c r="AA798" s="276"/>
      <c r="AB798" s="276"/>
      <c r="AC798" s="276"/>
      <c r="AD798" s="276"/>
      <c r="AE798" s="266">
        <f t="shared" si="12"/>
        <v>0</v>
      </c>
      <c r="AG798" s="269"/>
      <c r="AH798" s="269"/>
      <c r="AI798" s="269"/>
      <c r="AJ798" s="269"/>
      <c r="AK798" s="269"/>
      <c r="AL798" s="269"/>
      <c r="AM798" s="269"/>
    </row>
    <row r="799" spans="9:39" ht="15.6" x14ac:dyDescent="0.3">
      <c r="I799" s="277"/>
      <c r="J799" s="278"/>
      <c r="K799" s="277"/>
      <c r="L799" s="248"/>
      <c r="M799" s="277"/>
      <c r="N799" s="85" t="str">
        <f>IF(ISBLANK(M799),"",IF(M799=Lookup!$B$74,"",Lookup!$C$74))</f>
        <v/>
      </c>
      <c r="O799" s="277"/>
      <c r="Q799" s="277"/>
      <c r="R799" s="278"/>
      <c r="S799" s="277"/>
      <c r="T799" s="248"/>
      <c r="U799" s="248"/>
      <c r="V799" s="277"/>
      <c r="W799" s="277"/>
      <c r="X799" s="277"/>
      <c r="Z799" s="276"/>
      <c r="AA799" s="276"/>
      <c r="AB799" s="276"/>
      <c r="AC799" s="276"/>
      <c r="AD799" s="276"/>
      <c r="AE799" s="266">
        <f t="shared" si="12"/>
        <v>0</v>
      </c>
      <c r="AG799" s="269"/>
      <c r="AH799" s="269"/>
      <c r="AI799" s="269"/>
      <c r="AJ799" s="269"/>
      <c r="AK799" s="269"/>
      <c r="AL799" s="269"/>
      <c r="AM799" s="269"/>
    </row>
    <row r="800" spans="9:39" ht="15.6" x14ac:dyDescent="0.3">
      <c r="I800" s="277"/>
      <c r="J800" s="278"/>
      <c r="K800" s="277"/>
      <c r="L800" s="248"/>
      <c r="M800" s="277"/>
      <c r="N800" s="85" t="str">
        <f>IF(ISBLANK(M800),"",IF(M800=Lookup!$B$74,"",Lookup!$C$74))</f>
        <v/>
      </c>
      <c r="O800" s="277"/>
      <c r="Q800" s="277"/>
      <c r="R800" s="278"/>
      <c r="S800" s="277"/>
      <c r="T800" s="248"/>
      <c r="U800" s="248"/>
      <c r="V800" s="277"/>
      <c r="W800" s="277"/>
      <c r="X800" s="277"/>
      <c r="Z800" s="276"/>
      <c r="AA800" s="276"/>
      <c r="AB800" s="276"/>
      <c r="AC800" s="276"/>
      <c r="AD800" s="276"/>
      <c r="AE800" s="266">
        <f t="shared" si="12"/>
        <v>0</v>
      </c>
      <c r="AG800" s="269"/>
      <c r="AH800" s="269"/>
      <c r="AI800" s="269"/>
      <c r="AJ800" s="269"/>
      <c r="AK800" s="269"/>
      <c r="AL800" s="269"/>
      <c r="AM800" s="269"/>
    </row>
    <row r="801" spans="9:39" ht="15.6" x14ac:dyDescent="0.3">
      <c r="I801" s="277"/>
      <c r="J801" s="278"/>
      <c r="K801" s="277"/>
      <c r="L801" s="248"/>
      <c r="M801" s="277"/>
      <c r="N801" s="85" t="str">
        <f>IF(ISBLANK(M801),"",IF(M801=Lookup!$B$74,"",Lookup!$C$74))</f>
        <v/>
      </c>
      <c r="O801" s="277"/>
      <c r="Q801" s="277"/>
      <c r="R801" s="278"/>
      <c r="S801" s="277"/>
      <c r="T801" s="248"/>
      <c r="U801" s="248"/>
      <c r="V801" s="277"/>
      <c r="W801" s="277"/>
      <c r="X801" s="277"/>
      <c r="Z801" s="276"/>
      <c r="AA801" s="276"/>
      <c r="AB801" s="276"/>
      <c r="AC801" s="276"/>
      <c r="AD801" s="276"/>
      <c r="AE801" s="266">
        <f t="shared" si="12"/>
        <v>0</v>
      </c>
      <c r="AG801" s="269"/>
      <c r="AH801" s="269"/>
      <c r="AI801" s="269"/>
      <c r="AJ801" s="269"/>
      <c r="AK801" s="269"/>
      <c r="AL801" s="269"/>
      <c r="AM801" s="269"/>
    </row>
    <row r="802" spans="9:39" ht="15.6" x14ac:dyDescent="0.3">
      <c r="I802" s="277"/>
      <c r="J802" s="278"/>
      <c r="K802" s="277"/>
      <c r="L802" s="248"/>
      <c r="M802" s="277"/>
      <c r="N802" s="85" t="str">
        <f>IF(ISBLANK(M802),"",IF(M802=Lookup!$B$74,"",Lookup!$C$74))</f>
        <v/>
      </c>
      <c r="O802" s="277"/>
      <c r="Q802" s="277"/>
      <c r="R802" s="278"/>
      <c r="S802" s="277"/>
      <c r="T802" s="248"/>
      <c r="U802" s="248"/>
      <c r="V802" s="277"/>
      <c r="W802" s="277"/>
      <c r="X802" s="277"/>
      <c r="Z802" s="276"/>
      <c r="AA802" s="276"/>
      <c r="AB802" s="276"/>
      <c r="AC802" s="276"/>
      <c r="AD802" s="276"/>
      <c r="AE802" s="266">
        <f t="shared" si="12"/>
        <v>0</v>
      </c>
      <c r="AG802" s="269"/>
      <c r="AH802" s="269"/>
      <c r="AI802" s="269"/>
      <c r="AJ802" s="269"/>
      <c r="AK802" s="269"/>
      <c r="AL802" s="269"/>
      <c r="AM802" s="269"/>
    </row>
    <row r="803" spans="9:39" ht="15.6" x14ac:dyDescent="0.3">
      <c r="I803" s="277"/>
      <c r="J803" s="278"/>
      <c r="K803" s="277"/>
      <c r="L803" s="248"/>
      <c r="M803" s="277"/>
      <c r="N803" s="85" t="str">
        <f>IF(ISBLANK(M803),"",IF(M803=Lookup!$B$74,"",Lookup!$C$74))</f>
        <v/>
      </c>
      <c r="O803" s="277"/>
      <c r="Q803" s="277"/>
      <c r="R803" s="278"/>
      <c r="S803" s="277"/>
      <c r="T803" s="248"/>
      <c r="U803" s="248"/>
      <c r="V803" s="277"/>
      <c r="W803" s="277"/>
      <c r="X803" s="277"/>
      <c r="Z803" s="276"/>
      <c r="AA803" s="276"/>
      <c r="AB803" s="276"/>
      <c r="AC803" s="276"/>
      <c r="AD803" s="276"/>
      <c r="AE803" s="266">
        <f t="shared" si="12"/>
        <v>0</v>
      </c>
      <c r="AG803" s="269"/>
      <c r="AH803" s="269"/>
      <c r="AI803" s="269"/>
      <c r="AJ803" s="269"/>
      <c r="AK803" s="269"/>
      <c r="AL803" s="269"/>
      <c r="AM803" s="269"/>
    </row>
    <row r="804" spans="9:39" ht="15.6" x14ac:dyDescent="0.3">
      <c r="I804" s="277"/>
      <c r="J804" s="278"/>
      <c r="K804" s="277"/>
      <c r="L804" s="248"/>
      <c r="M804" s="277"/>
      <c r="N804" s="85" t="str">
        <f>IF(ISBLANK(M804),"",IF(M804=Lookup!$B$74,"",Lookup!$C$74))</f>
        <v/>
      </c>
      <c r="O804" s="277"/>
      <c r="Q804" s="277"/>
      <c r="R804" s="278"/>
      <c r="S804" s="277"/>
      <c r="T804" s="248"/>
      <c r="U804" s="248"/>
      <c r="V804" s="277"/>
      <c r="W804" s="277"/>
      <c r="X804" s="277"/>
      <c r="Z804" s="276"/>
      <c r="AA804" s="276"/>
      <c r="AB804" s="276"/>
      <c r="AC804" s="276"/>
      <c r="AD804" s="276"/>
      <c r="AE804" s="266">
        <f t="shared" si="12"/>
        <v>0</v>
      </c>
      <c r="AG804" s="269"/>
      <c r="AH804" s="269"/>
      <c r="AI804" s="269"/>
      <c r="AJ804" s="269"/>
      <c r="AK804" s="269"/>
      <c r="AL804" s="269"/>
      <c r="AM804" s="269"/>
    </row>
    <row r="805" spans="9:39" ht="15.6" x14ac:dyDescent="0.3">
      <c r="I805" s="277"/>
      <c r="J805" s="278"/>
      <c r="K805" s="277"/>
      <c r="L805" s="248"/>
      <c r="M805" s="277"/>
      <c r="N805" s="85" t="str">
        <f>IF(ISBLANK(M805),"",IF(M805=Lookup!$B$74,"",Lookup!$C$74))</f>
        <v/>
      </c>
      <c r="O805" s="277"/>
      <c r="Q805" s="277"/>
      <c r="R805" s="278"/>
      <c r="S805" s="277"/>
      <c r="T805" s="248"/>
      <c r="U805" s="248"/>
      <c r="V805" s="277"/>
      <c r="W805" s="277"/>
      <c r="X805" s="277"/>
      <c r="Z805" s="276"/>
      <c r="AA805" s="276"/>
      <c r="AB805" s="276"/>
      <c r="AC805" s="276"/>
      <c r="AD805" s="276"/>
      <c r="AE805" s="266">
        <f t="shared" si="12"/>
        <v>0</v>
      </c>
      <c r="AG805" s="269"/>
      <c r="AH805" s="269"/>
      <c r="AI805" s="269"/>
      <c r="AJ805" s="269"/>
      <c r="AK805" s="269"/>
      <c r="AL805" s="269"/>
      <c r="AM805" s="269"/>
    </row>
    <row r="806" spans="9:39" ht="15.6" x14ac:dyDescent="0.3">
      <c r="I806" s="277"/>
      <c r="J806" s="278"/>
      <c r="K806" s="277"/>
      <c r="L806" s="248"/>
      <c r="M806" s="277"/>
      <c r="N806" s="85" t="str">
        <f>IF(ISBLANK(M806),"",IF(M806=Lookup!$B$74,"",Lookup!$C$74))</f>
        <v/>
      </c>
      <c r="O806" s="277"/>
      <c r="Q806" s="277"/>
      <c r="R806" s="278"/>
      <c r="S806" s="277"/>
      <c r="T806" s="248"/>
      <c r="U806" s="248"/>
      <c r="V806" s="277"/>
      <c r="W806" s="277"/>
      <c r="X806" s="277"/>
      <c r="Z806" s="276"/>
      <c r="AA806" s="276"/>
      <c r="AB806" s="276"/>
      <c r="AC806" s="276"/>
      <c r="AD806" s="276"/>
      <c r="AE806" s="266">
        <f t="shared" si="12"/>
        <v>0</v>
      </c>
      <c r="AG806" s="269"/>
      <c r="AH806" s="269"/>
      <c r="AI806" s="269"/>
      <c r="AJ806" s="269"/>
      <c r="AK806" s="269"/>
      <c r="AL806" s="269"/>
      <c r="AM806" s="269"/>
    </row>
    <row r="807" spans="9:39" ht="15.6" x14ac:dyDescent="0.3">
      <c r="I807" s="277"/>
      <c r="J807" s="278"/>
      <c r="K807" s="277"/>
      <c r="L807" s="248"/>
      <c r="M807" s="277"/>
      <c r="N807" s="85" t="str">
        <f>IF(ISBLANK(M807),"",IF(M807=Lookup!$B$74,"",Lookup!$C$74))</f>
        <v/>
      </c>
      <c r="O807" s="277"/>
      <c r="Q807" s="277"/>
      <c r="R807" s="278"/>
      <c r="S807" s="277"/>
      <c r="T807" s="248"/>
      <c r="U807" s="248"/>
      <c r="V807" s="277"/>
      <c r="W807" s="277"/>
      <c r="X807" s="277"/>
      <c r="Z807" s="276"/>
      <c r="AA807" s="276"/>
      <c r="AB807" s="276"/>
      <c r="AC807" s="276"/>
      <c r="AD807" s="276"/>
      <c r="AE807" s="266">
        <f t="shared" si="12"/>
        <v>0</v>
      </c>
      <c r="AG807" s="269"/>
      <c r="AH807" s="269"/>
      <c r="AI807" s="269"/>
      <c r="AJ807" s="269"/>
      <c r="AK807" s="269"/>
      <c r="AL807" s="269"/>
      <c r="AM807" s="269"/>
    </row>
    <row r="808" spans="9:39" ht="15.6" x14ac:dyDescent="0.3">
      <c r="I808" s="277"/>
      <c r="J808" s="278"/>
      <c r="K808" s="277"/>
      <c r="L808" s="248"/>
      <c r="M808" s="277"/>
      <c r="N808" s="85" t="str">
        <f>IF(ISBLANK(M808),"",IF(M808=Lookup!$B$74,"",Lookup!$C$74))</f>
        <v/>
      </c>
      <c r="O808" s="277"/>
      <c r="Q808" s="277"/>
      <c r="R808" s="278"/>
      <c r="S808" s="277"/>
      <c r="T808" s="248"/>
      <c r="U808" s="248"/>
      <c r="V808" s="277"/>
      <c r="W808" s="277"/>
      <c r="X808" s="277"/>
      <c r="Z808" s="276"/>
      <c r="AA808" s="276"/>
      <c r="AB808" s="276"/>
      <c r="AC808" s="276"/>
      <c r="AD808" s="276"/>
      <c r="AE808" s="266">
        <f t="shared" si="12"/>
        <v>0</v>
      </c>
      <c r="AG808" s="269"/>
      <c r="AH808" s="269"/>
      <c r="AI808" s="269"/>
      <c r="AJ808" s="269"/>
      <c r="AK808" s="269"/>
      <c r="AL808" s="269"/>
      <c r="AM808" s="269"/>
    </row>
    <row r="809" spans="9:39" ht="15.6" x14ac:dyDescent="0.3">
      <c r="I809" s="277"/>
      <c r="J809" s="278"/>
      <c r="K809" s="277"/>
      <c r="L809" s="248"/>
      <c r="M809" s="277"/>
      <c r="N809" s="85" t="str">
        <f>IF(ISBLANK(M809),"",IF(M809=Lookup!$B$74,"",Lookup!$C$74))</f>
        <v/>
      </c>
      <c r="O809" s="277"/>
      <c r="Q809" s="277"/>
      <c r="R809" s="278"/>
      <c r="S809" s="277"/>
      <c r="T809" s="248"/>
      <c r="U809" s="248"/>
      <c r="V809" s="277"/>
      <c r="W809" s="277"/>
      <c r="X809" s="277"/>
      <c r="Z809" s="276"/>
      <c r="AA809" s="276"/>
      <c r="AB809" s="276"/>
      <c r="AC809" s="276"/>
      <c r="AD809" s="276"/>
      <c r="AE809" s="266">
        <f t="shared" si="12"/>
        <v>0</v>
      </c>
      <c r="AG809" s="269"/>
      <c r="AH809" s="269"/>
      <c r="AI809" s="269"/>
      <c r="AJ809" s="269"/>
      <c r="AK809" s="269"/>
      <c r="AL809" s="269"/>
      <c r="AM809" s="269"/>
    </row>
    <row r="810" spans="9:39" ht="15.6" x14ac:dyDescent="0.3">
      <c r="I810" s="277"/>
      <c r="J810" s="278"/>
      <c r="K810" s="277"/>
      <c r="L810" s="248"/>
      <c r="M810" s="277"/>
      <c r="N810" s="85" t="str">
        <f>IF(ISBLANK(M810),"",IF(M810=Lookup!$B$74,"",Lookup!$C$74))</f>
        <v/>
      </c>
      <c r="O810" s="277"/>
      <c r="Q810" s="277"/>
      <c r="R810" s="278"/>
      <c r="S810" s="277"/>
      <c r="T810" s="248"/>
      <c r="U810" s="248"/>
      <c r="V810" s="277"/>
      <c r="W810" s="277"/>
      <c r="X810" s="277"/>
      <c r="Z810" s="276"/>
      <c r="AA810" s="276"/>
      <c r="AB810" s="276"/>
      <c r="AC810" s="276"/>
      <c r="AD810" s="276"/>
      <c r="AE810" s="266">
        <f t="shared" si="12"/>
        <v>0</v>
      </c>
      <c r="AG810" s="269"/>
      <c r="AH810" s="269"/>
      <c r="AI810" s="269"/>
      <c r="AJ810" s="269"/>
      <c r="AK810" s="269"/>
      <c r="AL810" s="269"/>
      <c r="AM810" s="269"/>
    </row>
    <row r="811" spans="9:39" ht="15.6" x14ac:dyDescent="0.3">
      <c r="I811" s="277"/>
      <c r="J811" s="278"/>
      <c r="K811" s="277"/>
      <c r="L811" s="248"/>
      <c r="M811" s="277"/>
      <c r="N811" s="85" t="str">
        <f>IF(ISBLANK(M811),"",IF(M811=Lookup!$B$74,"",Lookup!$C$74))</f>
        <v/>
      </c>
      <c r="O811" s="277"/>
      <c r="Q811" s="277"/>
      <c r="R811" s="278"/>
      <c r="S811" s="277"/>
      <c r="T811" s="248"/>
      <c r="U811" s="248"/>
      <c r="V811" s="277"/>
      <c r="W811" s="277"/>
      <c r="X811" s="277"/>
      <c r="Z811" s="276"/>
      <c r="AA811" s="276"/>
      <c r="AB811" s="276"/>
      <c r="AC811" s="276"/>
      <c r="AD811" s="276"/>
      <c r="AE811" s="266">
        <f t="shared" si="12"/>
        <v>0</v>
      </c>
      <c r="AG811" s="269"/>
      <c r="AH811" s="269"/>
      <c r="AI811" s="269"/>
      <c r="AJ811" s="269"/>
      <c r="AK811" s="269"/>
      <c r="AL811" s="269"/>
      <c r="AM811" s="269"/>
    </row>
    <row r="812" spans="9:39" ht="15.6" x14ac:dyDescent="0.3">
      <c r="I812" s="277"/>
      <c r="J812" s="278"/>
      <c r="K812" s="277"/>
      <c r="L812" s="248"/>
      <c r="M812" s="277"/>
      <c r="N812" s="85" t="str">
        <f>IF(ISBLANK(M812),"",IF(M812=Lookup!$B$74,"",Lookup!$C$74))</f>
        <v/>
      </c>
      <c r="O812" s="277"/>
      <c r="Q812" s="277"/>
      <c r="R812" s="278"/>
      <c r="S812" s="277"/>
      <c r="T812" s="248"/>
      <c r="U812" s="248"/>
      <c r="V812" s="277"/>
      <c r="W812" s="277"/>
      <c r="X812" s="277"/>
      <c r="Z812" s="276"/>
      <c r="AA812" s="276"/>
      <c r="AB812" s="276"/>
      <c r="AC812" s="276"/>
      <c r="AD812" s="276"/>
      <c r="AE812" s="266">
        <f t="shared" si="12"/>
        <v>0</v>
      </c>
      <c r="AG812" s="269"/>
      <c r="AH812" s="269"/>
      <c r="AI812" s="269"/>
      <c r="AJ812" s="269"/>
      <c r="AK812" s="269"/>
      <c r="AL812" s="269"/>
      <c r="AM812" s="269"/>
    </row>
    <row r="813" spans="9:39" ht="15.6" x14ac:dyDescent="0.3">
      <c r="I813" s="277"/>
      <c r="J813" s="278"/>
      <c r="K813" s="277"/>
      <c r="L813" s="248"/>
      <c r="M813" s="277"/>
      <c r="N813" s="85" t="str">
        <f>IF(ISBLANK(M813),"",IF(M813=Lookup!$B$74,"",Lookup!$C$74))</f>
        <v/>
      </c>
      <c r="O813" s="277"/>
      <c r="Q813" s="277"/>
      <c r="R813" s="278"/>
      <c r="S813" s="277"/>
      <c r="T813" s="248"/>
      <c r="U813" s="248"/>
      <c r="V813" s="277"/>
      <c r="W813" s="277"/>
      <c r="X813" s="277"/>
      <c r="Z813" s="276"/>
      <c r="AA813" s="276"/>
      <c r="AB813" s="276"/>
      <c r="AC813" s="276"/>
      <c r="AD813" s="276"/>
      <c r="AE813" s="266">
        <f t="shared" si="12"/>
        <v>0</v>
      </c>
      <c r="AG813" s="269"/>
      <c r="AH813" s="269"/>
      <c r="AI813" s="269"/>
      <c r="AJ813" s="269"/>
      <c r="AK813" s="269"/>
      <c r="AL813" s="269"/>
      <c r="AM813" s="269"/>
    </row>
    <row r="814" spans="9:39" ht="15.6" x14ac:dyDescent="0.3">
      <c r="I814" s="277"/>
      <c r="J814" s="278"/>
      <c r="K814" s="277"/>
      <c r="L814" s="248"/>
      <c r="M814" s="277"/>
      <c r="N814" s="85" t="str">
        <f>IF(ISBLANK(M814),"",IF(M814=Lookup!$B$74,"",Lookup!$C$74))</f>
        <v/>
      </c>
      <c r="O814" s="277"/>
      <c r="Q814" s="277"/>
      <c r="R814" s="278"/>
      <c r="S814" s="277"/>
      <c r="T814" s="248"/>
      <c r="U814" s="248"/>
      <c r="V814" s="277"/>
      <c r="W814" s="277"/>
      <c r="X814" s="277"/>
      <c r="Z814" s="276"/>
      <c r="AA814" s="276"/>
      <c r="AB814" s="276"/>
      <c r="AC814" s="276"/>
      <c r="AD814" s="276"/>
      <c r="AE814" s="266">
        <f t="shared" si="12"/>
        <v>0</v>
      </c>
      <c r="AG814" s="269"/>
      <c r="AH814" s="269"/>
      <c r="AI814" s="269"/>
      <c r="AJ814" s="269"/>
      <c r="AK814" s="269"/>
      <c r="AL814" s="269"/>
      <c r="AM814" s="269"/>
    </row>
    <row r="815" spans="9:39" ht="15.6" x14ac:dyDescent="0.3">
      <c r="I815" s="277"/>
      <c r="J815" s="278"/>
      <c r="K815" s="277"/>
      <c r="L815" s="248"/>
      <c r="M815" s="277"/>
      <c r="N815" s="85" t="str">
        <f>IF(ISBLANK(M815),"",IF(M815=Lookup!$B$74,"",Lookup!$C$74))</f>
        <v/>
      </c>
      <c r="O815" s="277"/>
      <c r="Q815" s="277"/>
      <c r="R815" s="278"/>
      <c r="S815" s="277"/>
      <c r="T815" s="248"/>
      <c r="U815" s="248"/>
      <c r="V815" s="277"/>
      <c r="W815" s="277"/>
      <c r="X815" s="277"/>
      <c r="Z815" s="276"/>
      <c r="AA815" s="276"/>
      <c r="AB815" s="276"/>
      <c r="AC815" s="276"/>
      <c r="AD815" s="276"/>
      <c r="AE815" s="266">
        <f t="shared" si="12"/>
        <v>0</v>
      </c>
      <c r="AG815" s="269"/>
      <c r="AH815" s="269"/>
      <c r="AI815" s="269"/>
      <c r="AJ815" s="269"/>
      <c r="AK815" s="269"/>
      <c r="AL815" s="269"/>
      <c r="AM815" s="269"/>
    </row>
    <row r="816" spans="9:39" ht="15.6" x14ac:dyDescent="0.3">
      <c r="I816" s="277"/>
      <c r="J816" s="278"/>
      <c r="K816" s="277"/>
      <c r="L816" s="248"/>
      <c r="M816" s="277"/>
      <c r="N816" s="85" t="str">
        <f>IF(ISBLANK(M816),"",IF(M816=Lookup!$B$74,"",Lookup!$C$74))</f>
        <v/>
      </c>
      <c r="O816" s="277"/>
      <c r="Q816" s="277"/>
      <c r="R816" s="278"/>
      <c r="S816" s="277"/>
      <c r="T816" s="248"/>
      <c r="U816" s="248"/>
      <c r="V816" s="277"/>
      <c r="W816" s="277"/>
      <c r="X816" s="277"/>
      <c r="Z816" s="276"/>
      <c r="AA816" s="276"/>
      <c r="AB816" s="276"/>
      <c r="AC816" s="276"/>
      <c r="AD816" s="276"/>
      <c r="AE816" s="266">
        <f t="shared" si="12"/>
        <v>0</v>
      </c>
      <c r="AG816" s="269"/>
      <c r="AH816" s="269"/>
      <c r="AI816" s="269"/>
      <c r="AJ816" s="269"/>
      <c r="AK816" s="269"/>
      <c r="AL816" s="269"/>
      <c r="AM816" s="269"/>
    </row>
    <row r="817" spans="9:39" ht="15.6" x14ac:dyDescent="0.3">
      <c r="I817" s="277"/>
      <c r="J817" s="278"/>
      <c r="K817" s="277"/>
      <c r="L817" s="248"/>
      <c r="M817" s="277"/>
      <c r="N817" s="85" t="str">
        <f>IF(ISBLANK(M817),"",IF(M817=Lookup!$B$74,"",Lookup!$C$74))</f>
        <v/>
      </c>
      <c r="O817" s="277"/>
      <c r="Q817" s="277"/>
      <c r="R817" s="278"/>
      <c r="S817" s="277"/>
      <c r="T817" s="248"/>
      <c r="U817" s="248"/>
      <c r="V817" s="277"/>
      <c r="W817" s="277"/>
      <c r="X817" s="277"/>
      <c r="Z817" s="276"/>
      <c r="AA817" s="276"/>
      <c r="AB817" s="276"/>
      <c r="AC817" s="276"/>
      <c r="AD817" s="276"/>
      <c r="AE817" s="266">
        <f t="shared" si="12"/>
        <v>0</v>
      </c>
      <c r="AG817" s="269"/>
      <c r="AH817" s="269"/>
      <c r="AI817" s="269"/>
      <c r="AJ817" s="269"/>
      <c r="AK817" s="269"/>
      <c r="AL817" s="269"/>
      <c r="AM817" s="269"/>
    </row>
    <row r="818" spans="9:39" ht="15.6" x14ac:dyDescent="0.3">
      <c r="I818" s="277"/>
      <c r="J818" s="278"/>
      <c r="K818" s="277"/>
      <c r="L818" s="248"/>
      <c r="M818" s="277"/>
      <c r="N818" s="85" t="str">
        <f>IF(ISBLANK(M818),"",IF(M818=Lookup!$B$74,"",Lookup!$C$74))</f>
        <v/>
      </c>
      <c r="O818" s="277"/>
      <c r="Q818" s="277"/>
      <c r="R818" s="278"/>
      <c r="S818" s="277"/>
      <c r="T818" s="248"/>
      <c r="U818" s="248"/>
      <c r="V818" s="277"/>
      <c r="W818" s="277"/>
      <c r="X818" s="277"/>
      <c r="Z818" s="276"/>
      <c r="AA818" s="276"/>
      <c r="AB818" s="276"/>
      <c r="AC818" s="276"/>
      <c r="AD818" s="276"/>
      <c r="AE818" s="266">
        <f t="shared" si="12"/>
        <v>0</v>
      </c>
      <c r="AG818" s="269"/>
      <c r="AH818" s="269"/>
      <c r="AI818" s="269"/>
      <c r="AJ818" s="269"/>
      <c r="AK818" s="269"/>
      <c r="AL818" s="269"/>
      <c r="AM818" s="269"/>
    </row>
    <row r="819" spans="9:39" ht="15.6" x14ac:dyDescent="0.3">
      <c r="I819" s="277"/>
      <c r="J819" s="278"/>
      <c r="K819" s="277"/>
      <c r="L819" s="248"/>
      <c r="M819" s="277"/>
      <c r="N819" s="85" t="str">
        <f>IF(ISBLANK(M819),"",IF(M819=Lookup!$B$74,"",Lookup!$C$74))</f>
        <v/>
      </c>
      <c r="O819" s="277"/>
      <c r="Q819" s="277"/>
      <c r="R819" s="278"/>
      <c r="S819" s="277"/>
      <c r="T819" s="248"/>
      <c r="U819" s="248"/>
      <c r="V819" s="277"/>
      <c r="W819" s="277"/>
      <c r="X819" s="277"/>
      <c r="Z819" s="276"/>
      <c r="AA819" s="276"/>
      <c r="AB819" s="276"/>
      <c r="AC819" s="276"/>
      <c r="AD819" s="276"/>
      <c r="AE819" s="266">
        <f t="shared" si="12"/>
        <v>0</v>
      </c>
      <c r="AG819" s="269"/>
      <c r="AH819" s="269"/>
      <c r="AI819" s="269"/>
      <c r="AJ819" s="269"/>
      <c r="AK819" s="269"/>
      <c r="AL819" s="269"/>
      <c r="AM819" s="269"/>
    </row>
    <row r="820" spans="9:39" ht="15.6" x14ac:dyDescent="0.3">
      <c r="I820" s="277"/>
      <c r="J820" s="278"/>
      <c r="K820" s="277"/>
      <c r="L820" s="248"/>
      <c r="M820" s="277"/>
      <c r="N820" s="85" t="str">
        <f>IF(ISBLANK(M820),"",IF(M820=Lookup!$B$74,"",Lookup!$C$74))</f>
        <v/>
      </c>
      <c r="O820" s="277"/>
      <c r="Q820" s="277"/>
      <c r="R820" s="278"/>
      <c r="S820" s="277"/>
      <c r="T820" s="248"/>
      <c r="U820" s="248"/>
      <c r="V820" s="277"/>
      <c r="W820" s="277"/>
      <c r="X820" s="277"/>
      <c r="Z820" s="276"/>
      <c r="AA820" s="276"/>
      <c r="AB820" s="276"/>
      <c r="AC820" s="276"/>
      <c r="AD820" s="276"/>
      <c r="AE820" s="266">
        <f t="shared" si="12"/>
        <v>0</v>
      </c>
      <c r="AG820" s="269"/>
      <c r="AH820" s="269"/>
      <c r="AI820" s="269"/>
      <c r="AJ820" s="269"/>
      <c r="AK820" s="269"/>
      <c r="AL820" s="269"/>
      <c r="AM820" s="269"/>
    </row>
    <row r="821" spans="9:39" ht="15.6" x14ac:dyDescent="0.3">
      <c r="I821" s="277"/>
      <c r="J821" s="278"/>
      <c r="K821" s="277"/>
      <c r="L821" s="248"/>
      <c r="M821" s="277"/>
      <c r="N821" s="85" t="str">
        <f>IF(ISBLANK(M821),"",IF(M821=Lookup!$B$74,"",Lookup!$C$74))</f>
        <v/>
      </c>
      <c r="O821" s="277"/>
      <c r="Q821" s="277"/>
      <c r="R821" s="278"/>
      <c r="S821" s="277"/>
      <c r="T821" s="248"/>
      <c r="U821" s="248"/>
      <c r="V821" s="277"/>
      <c r="W821" s="277"/>
      <c r="X821" s="277"/>
      <c r="Z821" s="276"/>
      <c r="AA821" s="276"/>
      <c r="AB821" s="276"/>
      <c r="AC821" s="276"/>
      <c r="AD821" s="276"/>
      <c r="AE821" s="266">
        <f t="shared" si="12"/>
        <v>0</v>
      </c>
      <c r="AG821" s="269"/>
      <c r="AH821" s="269"/>
      <c r="AI821" s="269"/>
      <c r="AJ821" s="269"/>
      <c r="AK821" s="269"/>
      <c r="AL821" s="269"/>
      <c r="AM821" s="269"/>
    </row>
    <row r="822" spans="9:39" ht="15.6" x14ac:dyDescent="0.3">
      <c r="I822" s="277"/>
      <c r="J822" s="278"/>
      <c r="K822" s="277"/>
      <c r="L822" s="248"/>
      <c r="M822" s="277"/>
      <c r="N822" s="85" t="str">
        <f>IF(ISBLANK(M822),"",IF(M822=Lookup!$B$74,"",Lookup!$C$74))</f>
        <v/>
      </c>
      <c r="O822" s="277"/>
      <c r="Q822" s="277"/>
      <c r="R822" s="278"/>
      <c r="S822" s="277"/>
      <c r="T822" s="248"/>
      <c r="U822" s="248"/>
      <c r="V822" s="277"/>
      <c r="W822" s="277"/>
      <c r="X822" s="277"/>
      <c r="Z822" s="276"/>
      <c r="AA822" s="276"/>
      <c r="AB822" s="276"/>
      <c r="AC822" s="276"/>
      <c r="AD822" s="276"/>
      <c r="AE822" s="266">
        <f t="shared" si="12"/>
        <v>0</v>
      </c>
      <c r="AG822" s="269"/>
      <c r="AH822" s="269"/>
      <c r="AI822" s="269"/>
      <c r="AJ822" s="269"/>
      <c r="AK822" s="269"/>
      <c r="AL822" s="269"/>
      <c r="AM822" s="269"/>
    </row>
    <row r="823" spans="9:39" ht="15.6" x14ac:dyDescent="0.3">
      <c r="I823" s="277"/>
      <c r="J823" s="278"/>
      <c r="K823" s="277"/>
      <c r="L823" s="248"/>
      <c r="M823" s="277"/>
      <c r="N823" s="85" t="str">
        <f>IF(ISBLANK(M823),"",IF(M823=Lookup!$B$74,"",Lookup!$C$74))</f>
        <v/>
      </c>
      <c r="O823" s="277"/>
      <c r="Q823" s="277"/>
      <c r="R823" s="278"/>
      <c r="S823" s="277"/>
      <c r="T823" s="248"/>
      <c r="U823" s="248"/>
      <c r="V823" s="277"/>
      <c r="W823" s="277"/>
      <c r="X823" s="277"/>
      <c r="Z823" s="276"/>
      <c r="AA823" s="276"/>
      <c r="AB823" s="276"/>
      <c r="AC823" s="276"/>
      <c r="AD823" s="276"/>
      <c r="AE823" s="266">
        <f t="shared" si="12"/>
        <v>0</v>
      </c>
      <c r="AG823" s="269"/>
      <c r="AH823" s="269"/>
      <c r="AI823" s="269"/>
      <c r="AJ823" s="269"/>
      <c r="AK823" s="269"/>
      <c r="AL823" s="269"/>
      <c r="AM823" s="269"/>
    </row>
    <row r="824" spans="9:39" ht="15.6" x14ac:dyDescent="0.3">
      <c r="I824" s="277"/>
      <c r="J824" s="278"/>
      <c r="K824" s="277"/>
      <c r="L824" s="248"/>
      <c r="M824" s="277"/>
      <c r="N824" s="85" t="str">
        <f>IF(ISBLANK(M824),"",IF(M824=Lookup!$B$74,"",Lookup!$C$74))</f>
        <v/>
      </c>
      <c r="O824" s="277"/>
      <c r="Q824" s="277"/>
      <c r="R824" s="278"/>
      <c r="S824" s="277"/>
      <c r="T824" s="248"/>
      <c r="U824" s="248"/>
      <c r="V824" s="277"/>
      <c r="W824" s="277"/>
      <c r="X824" s="277"/>
      <c r="Z824" s="276"/>
      <c r="AA824" s="276"/>
      <c r="AB824" s="276"/>
      <c r="AC824" s="276"/>
      <c r="AD824" s="276"/>
      <c r="AE824" s="266">
        <f t="shared" si="12"/>
        <v>0</v>
      </c>
      <c r="AG824" s="269"/>
      <c r="AH824" s="269"/>
      <c r="AI824" s="269"/>
      <c r="AJ824" s="269"/>
      <c r="AK824" s="269"/>
      <c r="AL824" s="269"/>
      <c r="AM824" s="269"/>
    </row>
    <row r="825" spans="9:39" ht="15.6" x14ac:dyDescent="0.3">
      <c r="I825" s="277"/>
      <c r="J825" s="278"/>
      <c r="K825" s="277"/>
      <c r="L825" s="248"/>
      <c r="M825" s="277"/>
      <c r="N825" s="85" t="str">
        <f>IF(ISBLANK(M825),"",IF(M825=Lookup!$B$74,"",Lookup!$C$74))</f>
        <v/>
      </c>
      <c r="O825" s="277"/>
      <c r="Q825" s="277"/>
      <c r="R825" s="278"/>
      <c r="S825" s="277"/>
      <c r="T825" s="248"/>
      <c r="U825" s="248"/>
      <c r="V825" s="277"/>
      <c r="W825" s="277"/>
      <c r="X825" s="277"/>
      <c r="Z825" s="276"/>
      <c r="AA825" s="276"/>
      <c r="AB825" s="276"/>
      <c r="AC825" s="276"/>
      <c r="AD825" s="276"/>
      <c r="AE825" s="266">
        <f t="shared" si="12"/>
        <v>0</v>
      </c>
      <c r="AG825" s="269"/>
      <c r="AH825" s="269"/>
      <c r="AI825" s="269"/>
      <c r="AJ825" s="269"/>
      <c r="AK825" s="269"/>
      <c r="AL825" s="269"/>
      <c r="AM825" s="269"/>
    </row>
    <row r="826" spans="9:39" ht="15.6" x14ac:dyDescent="0.3">
      <c r="I826" s="277"/>
      <c r="J826" s="278"/>
      <c r="K826" s="277"/>
      <c r="L826" s="248"/>
      <c r="M826" s="277"/>
      <c r="N826" s="85" t="str">
        <f>IF(ISBLANK(M826),"",IF(M826=Lookup!$B$74,"",Lookup!$C$74))</f>
        <v/>
      </c>
      <c r="O826" s="277"/>
      <c r="Q826" s="277"/>
      <c r="R826" s="278"/>
      <c r="S826" s="277"/>
      <c r="T826" s="248"/>
      <c r="U826" s="248"/>
      <c r="V826" s="277"/>
      <c r="W826" s="277"/>
      <c r="X826" s="277"/>
      <c r="Z826" s="276"/>
      <c r="AA826" s="276"/>
      <c r="AB826" s="276"/>
      <c r="AC826" s="276"/>
      <c r="AD826" s="276"/>
      <c r="AE826" s="266">
        <f t="shared" si="12"/>
        <v>0</v>
      </c>
      <c r="AG826" s="269"/>
      <c r="AH826" s="269"/>
      <c r="AI826" s="269"/>
      <c r="AJ826" s="269"/>
      <c r="AK826" s="269"/>
      <c r="AL826" s="269"/>
      <c r="AM826" s="269"/>
    </row>
    <row r="827" spans="9:39" ht="15.6" x14ac:dyDescent="0.3">
      <c r="I827" s="277"/>
      <c r="J827" s="278"/>
      <c r="K827" s="277"/>
      <c r="L827" s="248"/>
      <c r="M827" s="277"/>
      <c r="N827" s="85" t="str">
        <f>IF(ISBLANK(M827),"",IF(M827=Lookup!$B$74,"",Lookup!$C$74))</f>
        <v/>
      </c>
      <c r="O827" s="277"/>
      <c r="Q827" s="277"/>
      <c r="R827" s="278"/>
      <c r="S827" s="277"/>
      <c r="T827" s="248"/>
      <c r="U827" s="248"/>
      <c r="V827" s="277"/>
      <c r="W827" s="277"/>
      <c r="X827" s="277"/>
      <c r="Z827" s="276"/>
      <c r="AA827" s="276"/>
      <c r="AB827" s="276"/>
      <c r="AC827" s="276"/>
      <c r="AD827" s="276"/>
      <c r="AE827" s="266">
        <f t="shared" si="12"/>
        <v>0</v>
      </c>
      <c r="AG827" s="269"/>
      <c r="AH827" s="269"/>
      <c r="AI827" s="269"/>
      <c r="AJ827" s="269"/>
      <c r="AK827" s="269"/>
      <c r="AL827" s="269"/>
      <c r="AM827" s="269"/>
    </row>
    <row r="828" spans="9:39" ht="15.6" x14ac:dyDescent="0.3">
      <c r="I828" s="277"/>
      <c r="J828" s="278"/>
      <c r="K828" s="277"/>
      <c r="L828" s="248"/>
      <c r="M828" s="277"/>
      <c r="N828" s="85" t="str">
        <f>IF(ISBLANK(M828),"",IF(M828=Lookup!$B$74,"",Lookup!$C$74))</f>
        <v/>
      </c>
      <c r="O828" s="277"/>
      <c r="Q828" s="277"/>
      <c r="R828" s="278"/>
      <c r="S828" s="277"/>
      <c r="T828" s="248"/>
      <c r="U828" s="248"/>
      <c r="V828" s="277"/>
      <c r="W828" s="277"/>
      <c r="X828" s="277"/>
      <c r="Z828" s="276"/>
      <c r="AA828" s="276"/>
      <c r="AB828" s="276"/>
      <c r="AC828" s="276"/>
      <c r="AD828" s="276"/>
      <c r="AE828" s="266">
        <f t="shared" si="12"/>
        <v>0</v>
      </c>
      <c r="AG828" s="269"/>
      <c r="AH828" s="269"/>
      <c r="AI828" s="269"/>
      <c r="AJ828" s="269"/>
      <c r="AK828" s="269"/>
      <c r="AL828" s="269"/>
      <c r="AM828" s="269"/>
    </row>
    <row r="829" spans="9:39" ht="15.6" x14ac:dyDescent="0.3">
      <c r="I829" s="277"/>
      <c r="J829" s="278"/>
      <c r="K829" s="277"/>
      <c r="L829" s="248"/>
      <c r="M829" s="277"/>
      <c r="N829" s="85" t="str">
        <f>IF(ISBLANK(M829),"",IF(M829=Lookup!$B$74,"",Lookup!$C$74))</f>
        <v/>
      </c>
      <c r="O829" s="277"/>
      <c r="Q829" s="277"/>
      <c r="R829" s="278"/>
      <c r="S829" s="277"/>
      <c r="T829" s="248"/>
      <c r="U829" s="248"/>
      <c r="V829" s="277"/>
      <c r="W829" s="277"/>
      <c r="X829" s="277"/>
      <c r="Z829" s="276"/>
      <c r="AA829" s="276"/>
      <c r="AB829" s="276"/>
      <c r="AC829" s="276"/>
      <c r="AD829" s="276"/>
      <c r="AE829" s="266">
        <f t="shared" si="12"/>
        <v>0</v>
      </c>
      <c r="AG829" s="269"/>
      <c r="AH829" s="269"/>
      <c r="AI829" s="269"/>
      <c r="AJ829" s="269"/>
      <c r="AK829" s="269"/>
      <c r="AL829" s="269"/>
      <c r="AM829" s="269"/>
    </row>
    <row r="830" spans="9:39" ht="15.6" x14ac:dyDescent="0.3">
      <c r="I830" s="277"/>
      <c r="J830" s="278"/>
      <c r="K830" s="277"/>
      <c r="L830" s="248"/>
      <c r="M830" s="277"/>
      <c r="N830" s="85" t="str">
        <f>IF(ISBLANK(M830),"",IF(M830=Lookup!$B$74,"",Lookup!$C$74))</f>
        <v/>
      </c>
      <c r="O830" s="277"/>
      <c r="Q830" s="277"/>
      <c r="R830" s="278"/>
      <c r="S830" s="277"/>
      <c r="T830" s="248"/>
      <c r="U830" s="248"/>
      <c r="V830" s="277"/>
      <c r="W830" s="277"/>
      <c r="X830" s="277"/>
      <c r="Z830" s="276"/>
      <c r="AA830" s="276"/>
      <c r="AB830" s="276"/>
      <c r="AC830" s="276"/>
      <c r="AD830" s="276"/>
      <c r="AE830" s="266">
        <f t="shared" si="12"/>
        <v>0</v>
      </c>
      <c r="AG830" s="269"/>
      <c r="AH830" s="269"/>
      <c r="AI830" s="269"/>
      <c r="AJ830" s="269"/>
      <c r="AK830" s="269"/>
      <c r="AL830" s="269"/>
      <c r="AM830" s="269"/>
    </row>
    <row r="831" spans="9:39" ht="15.6" x14ac:dyDescent="0.3">
      <c r="I831" s="277"/>
      <c r="J831" s="278"/>
      <c r="K831" s="277"/>
      <c r="L831" s="248"/>
      <c r="M831" s="277"/>
      <c r="N831" s="85" t="str">
        <f>IF(ISBLANK(M831),"",IF(M831=Lookup!$B$74,"",Lookup!$C$74))</f>
        <v/>
      </c>
      <c r="O831" s="277"/>
      <c r="Q831" s="277"/>
      <c r="R831" s="278"/>
      <c r="S831" s="277"/>
      <c r="T831" s="248"/>
      <c r="U831" s="248"/>
      <c r="V831" s="277"/>
      <c r="W831" s="277"/>
      <c r="X831" s="277"/>
      <c r="Z831" s="276"/>
      <c r="AA831" s="276"/>
      <c r="AB831" s="276"/>
      <c r="AC831" s="276"/>
      <c r="AD831" s="276"/>
      <c r="AE831" s="266">
        <f t="shared" si="12"/>
        <v>0</v>
      </c>
      <c r="AG831" s="269"/>
      <c r="AH831" s="269"/>
      <c r="AI831" s="269"/>
      <c r="AJ831" s="269"/>
      <c r="AK831" s="269"/>
      <c r="AL831" s="269"/>
      <c r="AM831" s="269"/>
    </row>
    <row r="832" spans="9:39" ht="15.6" x14ac:dyDescent="0.3">
      <c r="I832" s="277"/>
      <c r="J832" s="278"/>
      <c r="K832" s="277"/>
      <c r="L832" s="248"/>
      <c r="M832" s="277"/>
      <c r="N832" s="85" t="str">
        <f>IF(ISBLANK(M832),"",IF(M832=Lookup!$B$74,"",Lookup!$C$74))</f>
        <v/>
      </c>
      <c r="O832" s="277"/>
      <c r="Q832" s="277"/>
      <c r="R832" s="278"/>
      <c r="S832" s="277"/>
      <c r="T832" s="248"/>
      <c r="U832" s="248"/>
      <c r="V832" s="277"/>
      <c r="W832" s="277"/>
      <c r="X832" s="277"/>
      <c r="Z832" s="276"/>
      <c r="AA832" s="276"/>
      <c r="AB832" s="276"/>
      <c r="AC832" s="276"/>
      <c r="AD832" s="276"/>
      <c r="AE832" s="266">
        <f t="shared" si="12"/>
        <v>0</v>
      </c>
      <c r="AG832" s="269"/>
      <c r="AH832" s="269"/>
      <c r="AI832" s="269"/>
      <c r="AJ832" s="269"/>
      <c r="AK832" s="269"/>
      <c r="AL832" s="269"/>
      <c r="AM832" s="269"/>
    </row>
    <row r="833" spans="9:39" ht="15.6" x14ac:dyDescent="0.3">
      <c r="I833" s="277"/>
      <c r="J833" s="278"/>
      <c r="K833" s="277"/>
      <c r="L833" s="248"/>
      <c r="M833" s="277"/>
      <c r="N833" s="85" t="str">
        <f>IF(ISBLANK(M833),"",IF(M833=Lookup!$B$74,"",Lookup!$C$74))</f>
        <v/>
      </c>
      <c r="O833" s="277"/>
      <c r="Q833" s="277"/>
      <c r="R833" s="278"/>
      <c r="S833" s="277"/>
      <c r="T833" s="248"/>
      <c r="U833" s="248"/>
      <c r="V833" s="277"/>
      <c r="W833" s="277"/>
      <c r="X833" s="277"/>
      <c r="Z833" s="276"/>
      <c r="AA833" s="276"/>
      <c r="AB833" s="276"/>
      <c r="AC833" s="276"/>
      <c r="AD833" s="276"/>
      <c r="AE833" s="266">
        <f t="shared" si="12"/>
        <v>0</v>
      </c>
      <c r="AG833" s="269"/>
      <c r="AH833" s="269"/>
      <c r="AI833" s="269"/>
      <c r="AJ833" s="269"/>
      <c r="AK833" s="269"/>
      <c r="AL833" s="269"/>
      <c r="AM833" s="269"/>
    </row>
    <row r="834" spans="9:39" ht="15.6" x14ac:dyDescent="0.3">
      <c r="I834" s="277"/>
      <c r="J834" s="278"/>
      <c r="K834" s="277"/>
      <c r="L834" s="248"/>
      <c r="M834" s="277"/>
      <c r="N834" s="85" t="str">
        <f>IF(ISBLANK(M834),"",IF(M834=Lookup!$B$74,"",Lookup!$C$74))</f>
        <v/>
      </c>
      <c r="O834" s="277"/>
      <c r="Q834" s="277"/>
      <c r="R834" s="278"/>
      <c r="S834" s="277"/>
      <c r="T834" s="248"/>
      <c r="U834" s="248"/>
      <c r="V834" s="277"/>
      <c r="W834" s="277"/>
      <c r="X834" s="277"/>
      <c r="Z834" s="276"/>
      <c r="AA834" s="276"/>
      <c r="AB834" s="276"/>
      <c r="AC834" s="276"/>
      <c r="AD834" s="276"/>
      <c r="AE834" s="266">
        <f t="shared" si="12"/>
        <v>0</v>
      </c>
      <c r="AG834" s="269"/>
      <c r="AH834" s="269"/>
      <c r="AI834" s="269"/>
      <c r="AJ834" s="269"/>
      <c r="AK834" s="269"/>
      <c r="AL834" s="269"/>
      <c r="AM834" s="269"/>
    </row>
    <row r="835" spans="9:39" ht="15.6" x14ac:dyDescent="0.3">
      <c r="I835" s="277"/>
      <c r="J835" s="278"/>
      <c r="K835" s="277"/>
      <c r="L835" s="248"/>
      <c r="M835" s="277"/>
      <c r="N835" s="85" t="str">
        <f>IF(ISBLANK(M835),"",IF(M835=Lookup!$B$74,"",Lookup!$C$74))</f>
        <v/>
      </c>
      <c r="O835" s="277"/>
      <c r="Q835" s="277"/>
      <c r="R835" s="278"/>
      <c r="S835" s="277"/>
      <c r="T835" s="248"/>
      <c r="U835" s="248"/>
      <c r="V835" s="277"/>
      <c r="W835" s="277"/>
      <c r="X835" s="277"/>
      <c r="Z835" s="276"/>
      <c r="AA835" s="276"/>
      <c r="AB835" s="276"/>
      <c r="AC835" s="276"/>
      <c r="AD835" s="276"/>
      <c r="AE835" s="266">
        <f t="shared" si="12"/>
        <v>0</v>
      </c>
      <c r="AG835" s="269"/>
      <c r="AH835" s="269"/>
      <c r="AI835" s="269"/>
      <c r="AJ835" s="269"/>
      <c r="AK835" s="269"/>
      <c r="AL835" s="269"/>
      <c r="AM835" s="269"/>
    </row>
    <row r="836" spans="9:39" ht="15.6" x14ac:dyDescent="0.3">
      <c r="I836" s="277"/>
      <c r="J836" s="278"/>
      <c r="K836" s="277"/>
      <c r="L836" s="248"/>
      <c r="M836" s="277"/>
      <c r="N836" s="85" t="str">
        <f>IF(ISBLANK(M836),"",IF(M836=Lookup!$B$74,"",Lookup!$C$74))</f>
        <v/>
      </c>
      <c r="O836" s="277"/>
      <c r="Q836" s="277"/>
      <c r="R836" s="278"/>
      <c r="S836" s="277"/>
      <c r="T836" s="248"/>
      <c r="U836" s="248"/>
      <c r="V836" s="277"/>
      <c r="W836" s="277"/>
      <c r="X836" s="277"/>
      <c r="Z836" s="276"/>
      <c r="AA836" s="276"/>
      <c r="AB836" s="276"/>
      <c r="AC836" s="276"/>
      <c r="AD836" s="276"/>
      <c r="AE836" s="266">
        <f t="shared" si="12"/>
        <v>0</v>
      </c>
      <c r="AG836" s="269"/>
      <c r="AH836" s="269"/>
      <c r="AI836" s="269"/>
      <c r="AJ836" s="269"/>
      <c r="AK836" s="269"/>
      <c r="AL836" s="269"/>
      <c r="AM836" s="269"/>
    </row>
    <row r="837" spans="9:39" ht="15.6" x14ac:dyDescent="0.3">
      <c r="I837" s="277"/>
      <c r="J837" s="278"/>
      <c r="K837" s="277"/>
      <c r="L837" s="248"/>
      <c r="M837" s="277"/>
      <c r="N837" s="85" t="str">
        <f>IF(ISBLANK(M837),"",IF(M837=Lookup!$B$74,"",Lookup!$C$74))</f>
        <v/>
      </c>
      <c r="O837" s="277"/>
      <c r="Q837" s="277"/>
      <c r="R837" s="278"/>
      <c r="S837" s="277"/>
      <c r="T837" s="248"/>
      <c r="U837" s="248"/>
      <c r="V837" s="277"/>
      <c r="W837" s="277"/>
      <c r="X837" s="277"/>
      <c r="Z837" s="276"/>
      <c r="AA837" s="276"/>
      <c r="AB837" s="276"/>
      <c r="AC837" s="276"/>
      <c r="AD837" s="276"/>
      <c r="AE837" s="266">
        <f t="shared" si="12"/>
        <v>0</v>
      </c>
      <c r="AG837" s="269"/>
      <c r="AH837" s="269"/>
      <c r="AI837" s="269"/>
      <c r="AJ837" s="269"/>
      <c r="AK837" s="269"/>
      <c r="AL837" s="269"/>
      <c r="AM837" s="269"/>
    </row>
    <row r="838" spans="9:39" ht="15.6" x14ac:dyDescent="0.3">
      <c r="I838" s="277"/>
      <c r="J838" s="278"/>
      <c r="K838" s="277"/>
      <c r="L838" s="248"/>
      <c r="M838" s="277"/>
      <c r="N838" s="85" t="str">
        <f>IF(ISBLANK(M838),"",IF(M838=Lookup!$B$74,"",Lookup!$C$74))</f>
        <v/>
      </c>
      <c r="O838" s="277"/>
      <c r="Q838" s="277"/>
      <c r="R838" s="278"/>
      <c r="S838" s="277"/>
      <c r="T838" s="248"/>
      <c r="U838" s="248"/>
      <c r="V838" s="277"/>
      <c r="W838" s="277"/>
      <c r="X838" s="277"/>
      <c r="Z838" s="276"/>
      <c r="AA838" s="276"/>
      <c r="AB838" s="276"/>
      <c r="AC838" s="276"/>
      <c r="AD838" s="276"/>
      <c r="AE838" s="266">
        <f t="shared" si="12"/>
        <v>0</v>
      </c>
      <c r="AG838" s="269"/>
      <c r="AH838" s="269"/>
      <c r="AI838" s="269"/>
      <c r="AJ838" s="269"/>
      <c r="AK838" s="269"/>
      <c r="AL838" s="269"/>
      <c r="AM838" s="269"/>
    </row>
    <row r="839" spans="9:39" ht="15.6" x14ac:dyDescent="0.3">
      <c r="I839" s="277"/>
      <c r="J839" s="278"/>
      <c r="K839" s="277"/>
      <c r="L839" s="248"/>
      <c r="M839" s="277"/>
      <c r="N839" s="85" t="str">
        <f>IF(ISBLANK(M839),"",IF(M839=Lookup!$B$74,"",Lookup!$C$74))</f>
        <v/>
      </c>
      <c r="O839" s="277"/>
      <c r="Q839" s="277"/>
      <c r="R839" s="278"/>
      <c r="S839" s="277"/>
      <c r="T839" s="248"/>
      <c r="U839" s="248"/>
      <c r="V839" s="277"/>
      <c r="W839" s="277"/>
      <c r="X839" s="277"/>
      <c r="Z839" s="276"/>
      <c r="AA839" s="276"/>
      <c r="AB839" s="276"/>
      <c r="AC839" s="276"/>
      <c r="AD839" s="276"/>
      <c r="AE839" s="266">
        <f t="shared" si="12"/>
        <v>0</v>
      </c>
      <c r="AG839" s="269"/>
      <c r="AH839" s="269"/>
      <c r="AI839" s="269"/>
      <c r="AJ839" s="269"/>
      <c r="AK839" s="269"/>
      <c r="AL839" s="269"/>
      <c r="AM839" s="269"/>
    </row>
    <row r="840" spans="9:39" ht="15.6" x14ac:dyDescent="0.3">
      <c r="I840" s="277"/>
      <c r="J840" s="278"/>
      <c r="K840" s="277"/>
      <c r="L840" s="248"/>
      <c r="M840" s="277"/>
      <c r="N840" s="85" t="str">
        <f>IF(ISBLANK(M840),"",IF(M840=Lookup!$B$74,"",Lookup!$C$74))</f>
        <v/>
      </c>
      <c r="O840" s="277"/>
      <c r="Q840" s="277"/>
      <c r="R840" s="278"/>
      <c r="S840" s="277"/>
      <c r="T840" s="248"/>
      <c r="U840" s="248"/>
      <c r="V840" s="277"/>
      <c r="W840" s="277"/>
      <c r="X840" s="277"/>
      <c r="Z840" s="276"/>
      <c r="AA840" s="276"/>
      <c r="AB840" s="276"/>
      <c r="AC840" s="276"/>
      <c r="AD840" s="276"/>
      <c r="AE840" s="266">
        <f t="shared" si="12"/>
        <v>0</v>
      </c>
      <c r="AG840" s="269"/>
      <c r="AH840" s="269"/>
      <c r="AI840" s="269"/>
      <c r="AJ840" s="269"/>
      <c r="AK840" s="269"/>
      <c r="AL840" s="269"/>
      <c r="AM840" s="269"/>
    </row>
    <row r="841" spans="9:39" ht="15.6" x14ac:dyDescent="0.3">
      <c r="I841" s="277"/>
      <c r="J841" s="278"/>
      <c r="K841" s="277"/>
      <c r="L841" s="248"/>
      <c r="M841" s="277"/>
      <c r="N841" s="85" t="str">
        <f>IF(ISBLANK(M841),"",IF(M841=Lookup!$B$74,"",Lookup!$C$74))</f>
        <v/>
      </c>
      <c r="O841" s="277"/>
      <c r="Q841" s="277"/>
      <c r="R841" s="278"/>
      <c r="S841" s="277"/>
      <c r="T841" s="248"/>
      <c r="U841" s="248"/>
      <c r="V841" s="277"/>
      <c r="W841" s="277"/>
      <c r="X841" s="277"/>
      <c r="Z841" s="276"/>
      <c r="AA841" s="276"/>
      <c r="AB841" s="276"/>
      <c r="AC841" s="276"/>
      <c r="AD841" s="276"/>
      <c r="AE841" s="266">
        <f t="shared" ref="AE841:AE904" si="13">SUM(Z841:AD841)</f>
        <v>0</v>
      </c>
      <c r="AG841" s="269"/>
      <c r="AH841" s="269"/>
      <c r="AI841" s="269"/>
      <c r="AJ841" s="269"/>
      <c r="AK841" s="269"/>
      <c r="AL841" s="269"/>
      <c r="AM841" s="269"/>
    </row>
    <row r="842" spans="9:39" ht="15.6" x14ac:dyDescent="0.3">
      <c r="I842" s="277"/>
      <c r="J842" s="278"/>
      <c r="K842" s="277"/>
      <c r="L842" s="248"/>
      <c r="M842" s="277"/>
      <c r="N842" s="85" t="str">
        <f>IF(ISBLANK(M842),"",IF(M842=Lookup!$B$74,"",Lookup!$C$74))</f>
        <v/>
      </c>
      <c r="O842" s="277"/>
      <c r="Q842" s="277"/>
      <c r="R842" s="278"/>
      <c r="S842" s="277"/>
      <c r="T842" s="248"/>
      <c r="U842" s="248"/>
      <c r="V842" s="277"/>
      <c r="W842" s="277"/>
      <c r="X842" s="277"/>
      <c r="Z842" s="276"/>
      <c r="AA842" s="276"/>
      <c r="AB842" s="276"/>
      <c r="AC842" s="276"/>
      <c r="AD842" s="276"/>
      <c r="AE842" s="266">
        <f t="shared" si="13"/>
        <v>0</v>
      </c>
      <c r="AG842" s="269"/>
      <c r="AH842" s="269"/>
      <c r="AI842" s="269"/>
      <c r="AJ842" s="269"/>
      <c r="AK842" s="269"/>
      <c r="AL842" s="269"/>
      <c r="AM842" s="269"/>
    </row>
    <row r="843" spans="9:39" ht="15.6" x14ac:dyDescent="0.3">
      <c r="I843" s="277"/>
      <c r="J843" s="278"/>
      <c r="K843" s="277"/>
      <c r="L843" s="248"/>
      <c r="M843" s="277"/>
      <c r="N843" s="85" t="str">
        <f>IF(ISBLANK(M843),"",IF(M843=Lookup!$B$74,"",Lookup!$C$74))</f>
        <v/>
      </c>
      <c r="O843" s="277"/>
      <c r="Q843" s="277"/>
      <c r="R843" s="278"/>
      <c r="S843" s="277"/>
      <c r="T843" s="248"/>
      <c r="U843" s="248"/>
      <c r="V843" s="277"/>
      <c r="W843" s="277"/>
      <c r="X843" s="277"/>
      <c r="Z843" s="276"/>
      <c r="AA843" s="276"/>
      <c r="AB843" s="276"/>
      <c r="AC843" s="276"/>
      <c r="AD843" s="276"/>
      <c r="AE843" s="266">
        <f t="shared" si="13"/>
        <v>0</v>
      </c>
      <c r="AG843" s="269"/>
      <c r="AH843" s="269"/>
      <c r="AI843" s="269"/>
      <c r="AJ843" s="269"/>
      <c r="AK843" s="269"/>
      <c r="AL843" s="269"/>
      <c r="AM843" s="269"/>
    </row>
    <row r="844" spans="9:39" ht="15.6" x14ac:dyDescent="0.3">
      <c r="I844" s="277"/>
      <c r="J844" s="278"/>
      <c r="K844" s="277"/>
      <c r="L844" s="248"/>
      <c r="M844" s="277"/>
      <c r="N844" s="85" t="str">
        <f>IF(ISBLANK(M844),"",IF(M844=Lookup!$B$74,"",Lookup!$C$74))</f>
        <v/>
      </c>
      <c r="O844" s="277"/>
      <c r="Q844" s="277"/>
      <c r="R844" s="278"/>
      <c r="S844" s="277"/>
      <c r="T844" s="248"/>
      <c r="U844" s="248"/>
      <c r="V844" s="277"/>
      <c r="W844" s="277"/>
      <c r="X844" s="277"/>
      <c r="Z844" s="276"/>
      <c r="AA844" s="276"/>
      <c r="AB844" s="276"/>
      <c r="AC844" s="276"/>
      <c r="AD844" s="276"/>
      <c r="AE844" s="266">
        <f t="shared" si="13"/>
        <v>0</v>
      </c>
      <c r="AG844" s="269"/>
      <c r="AH844" s="269"/>
      <c r="AI844" s="269"/>
      <c r="AJ844" s="269"/>
      <c r="AK844" s="269"/>
      <c r="AL844" s="269"/>
      <c r="AM844" s="269"/>
    </row>
    <row r="845" spans="9:39" ht="15.6" x14ac:dyDescent="0.3">
      <c r="I845" s="277"/>
      <c r="J845" s="278"/>
      <c r="K845" s="277"/>
      <c r="L845" s="248"/>
      <c r="M845" s="277"/>
      <c r="N845" s="85" t="str">
        <f>IF(ISBLANK(M845),"",IF(M845=Lookup!$B$74,"",Lookup!$C$74))</f>
        <v/>
      </c>
      <c r="O845" s="277"/>
      <c r="Q845" s="277"/>
      <c r="R845" s="278"/>
      <c r="S845" s="277"/>
      <c r="T845" s="248"/>
      <c r="U845" s="248"/>
      <c r="V845" s="277"/>
      <c r="W845" s="277"/>
      <c r="X845" s="277"/>
      <c r="Z845" s="276"/>
      <c r="AA845" s="276"/>
      <c r="AB845" s="276"/>
      <c r="AC845" s="276"/>
      <c r="AD845" s="276"/>
      <c r="AE845" s="266">
        <f t="shared" si="13"/>
        <v>0</v>
      </c>
      <c r="AG845" s="269"/>
      <c r="AH845" s="269"/>
      <c r="AI845" s="269"/>
      <c r="AJ845" s="269"/>
      <c r="AK845" s="269"/>
      <c r="AL845" s="269"/>
      <c r="AM845" s="269"/>
    </row>
    <row r="846" spans="9:39" ht="15.6" x14ac:dyDescent="0.3">
      <c r="I846" s="277"/>
      <c r="J846" s="278"/>
      <c r="K846" s="277"/>
      <c r="L846" s="248"/>
      <c r="M846" s="277"/>
      <c r="N846" s="85" t="str">
        <f>IF(ISBLANK(M846),"",IF(M846=Lookup!$B$74,"",Lookup!$C$74))</f>
        <v/>
      </c>
      <c r="O846" s="277"/>
      <c r="Q846" s="277"/>
      <c r="R846" s="278"/>
      <c r="S846" s="277"/>
      <c r="T846" s="248"/>
      <c r="U846" s="248"/>
      <c r="V846" s="277"/>
      <c r="W846" s="277"/>
      <c r="X846" s="277"/>
      <c r="Z846" s="276"/>
      <c r="AA846" s="276"/>
      <c r="AB846" s="276"/>
      <c r="AC846" s="276"/>
      <c r="AD846" s="276"/>
      <c r="AE846" s="266">
        <f t="shared" si="13"/>
        <v>0</v>
      </c>
      <c r="AG846" s="269"/>
      <c r="AH846" s="269"/>
      <c r="AI846" s="269"/>
      <c r="AJ846" s="269"/>
      <c r="AK846" s="269"/>
      <c r="AL846" s="269"/>
      <c r="AM846" s="269"/>
    </row>
    <row r="847" spans="9:39" ht="15.6" x14ac:dyDescent="0.3">
      <c r="I847" s="277"/>
      <c r="J847" s="278"/>
      <c r="K847" s="277"/>
      <c r="L847" s="248"/>
      <c r="M847" s="277"/>
      <c r="N847" s="85" t="str">
        <f>IF(ISBLANK(M847),"",IF(M847=Lookup!$B$74,"",Lookup!$C$74))</f>
        <v/>
      </c>
      <c r="O847" s="277"/>
      <c r="Q847" s="277"/>
      <c r="R847" s="278"/>
      <c r="S847" s="277"/>
      <c r="T847" s="248"/>
      <c r="U847" s="248"/>
      <c r="V847" s="277"/>
      <c r="W847" s="277"/>
      <c r="X847" s="277"/>
      <c r="Z847" s="276"/>
      <c r="AA847" s="276"/>
      <c r="AB847" s="276"/>
      <c r="AC847" s="276"/>
      <c r="AD847" s="276"/>
      <c r="AE847" s="266">
        <f t="shared" si="13"/>
        <v>0</v>
      </c>
      <c r="AG847" s="269"/>
      <c r="AH847" s="269"/>
      <c r="AI847" s="269"/>
      <c r="AJ847" s="269"/>
      <c r="AK847" s="269"/>
      <c r="AL847" s="269"/>
      <c r="AM847" s="269"/>
    </row>
    <row r="848" spans="9:39" ht="15.6" x14ac:dyDescent="0.3">
      <c r="I848" s="277"/>
      <c r="J848" s="278"/>
      <c r="K848" s="277"/>
      <c r="L848" s="248"/>
      <c r="M848" s="277"/>
      <c r="N848" s="85" t="str">
        <f>IF(ISBLANK(M848),"",IF(M848=Lookup!$B$74,"",Lookup!$C$74))</f>
        <v/>
      </c>
      <c r="O848" s="277"/>
      <c r="Q848" s="277"/>
      <c r="R848" s="278"/>
      <c r="S848" s="277"/>
      <c r="T848" s="248"/>
      <c r="U848" s="248"/>
      <c r="V848" s="277"/>
      <c r="W848" s="277"/>
      <c r="X848" s="277"/>
      <c r="Z848" s="276"/>
      <c r="AA848" s="276"/>
      <c r="AB848" s="276"/>
      <c r="AC848" s="276"/>
      <c r="AD848" s="276"/>
      <c r="AE848" s="266">
        <f t="shared" si="13"/>
        <v>0</v>
      </c>
      <c r="AG848" s="269"/>
      <c r="AH848" s="269"/>
      <c r="AI848" s="269"/>
      <c r="AJ848" s="269"/>
      <c r="AK848" s="269"/>
      <c r="AL848" s="269"/>
      <c r="AM848" s="269"/>
    </row>
    <row r="849" spans="9:39" ht="15.6" x14ac:dyDescent="0.3">
      <c r="I849" s="277"/>
      <c r="J849" s="278"/>
      <c r="K849" s="277"/>
      <c r="L849" s="248"/>
      <c r="M849" s="277"/>
      <c r="N849" s="85" t="str">
        <f>IF(ISBLANK(M849),"",IF(M849=Lookup!$B$74,"",Lookup!$C$74))</f>
        <v/>
      </c>
      <c r="O849" s="277"/>
      <c r="Q849" s="277"/>
      <c r="R849" s="278"/>
      <c r="S849" s="277"/>
      <c r="T849" s="248"/>
      <c r="U849" s="248"/>
      <c r="V849" s="277"/>
      <c r="W849" s="277"/>
      <c r="X849" s="277"/>
      <c r="Z849" s="276"/>
      <c r="AA849" s="276"/>
      <c r="AB849" s="276"/>
      <c r="AC849" s="276"/>
      <c r="AD849" s="276"/>
      <c r="AE849" s="266">
        <f t="shared" si="13"/>
        <v>0</v>
      </c>
      <c r="AG849" s="269"/>
      <c r="AH849" s="269"/>
      <c r="AI849" s="269"/>
      <c r="AJ849" s="269"/>
      <c r="AK849" s="269"/>
      <c r="AL849" s="269"/>
      <c r="AM849" s="269"/>
    </row>
    <row r="850" spans="9:39" ht="15.6" x14ac:dyDescent="0.3">
      <c r="I850" s="277"/>
      <c r="J850" s="278"/>
      <c r="K850" s="277"/>
      <c r="L850" s="248"/>
      <c r="M850" s="277"/>
      <c r="N850" s="85" t="str">
        <f>IF(ISBLANK(M850),"",IF(M850=Lookup!$B$74,"",Lookup!$C$74))</f>
        <v/>
      </c>
      <c r="O850" s="277"/>
      <c r="Q850" s="277"/>
      <c r="R850" s="278"/>
      <c r="S850" s="277"/>
      <c r="T850" s="248"/>
      <c r="U850" s="248"/>
      <c r="V850" s="277"/>
      <c r="W850" s="277"/>
      <c r="X850" s="277"/>
      <c r="Z850" s="276"/>
      <c r="AA850" s="276"/>
      <c r="AB850" s="276"/>
      <c r="AC850" s="276"/>
      <c r="AD850" s="276"/>
      <c r="AE850" s="266">
        <f t="shared" si="13"/>
        <v>0</v>
      </c>
      <c r="AG850" s="269"/>
      <c r="AH850" s="269"/>
      <c r="AI850" s="269"/>
      <c r="AJ850" s="269"/>
      <c r="AK850" s="269"/>
      <c r="AL850" s="269"/>
      <c r="AM850" s="269"/>
    </row>
    <row r="851" spans="9:39" ht="15.6" x14ac:dyDescent="0.3">
      <c r="I851" s="277"/>
      <c r="J851" s="278"/>
      <c r="K851" s="277"/>
      <c r="L851" s="248"/>
      <c r="M851" s="277"/>
      <c r="N851" s="85" t="str">
        <f>IF(ISBLANK(M851),"",IF(M851=Lookup!$B$74,"",Lookup!$C$74))</f>
        <v/>
      </c>
      <c r="O851" s="277"/>
      <c r="Q851" s="277"/>
      <c r="R851" s="278"/>
      <c r="S851" s="277"/>
      <c r="T851" s="248"/>
      <c r="U851" s="248"/>
      <c r="V851" s="277"/>
      <c r="W851" s="277"/>
      <c r="X851" s="277"/>
      <c r="Z851" s="276"/>
      <c r="AA851" s="276"/>
      <c r="AB851" s="276"/>
      <c r="AC851" s="276"/>
      <c r="AD851" s="276"/>
      <c r="AE851" s="266">
        <f t="shared" si="13"/>
        <v>0</v>
      </c>
      <c r="AG851" s="269"/>
      <c r="AH851" s="269"/>
      <c r="AI851" s="269"/>
      <c r="AJ851" s="269"/>
      <c r="AK851" s="269"/>
      <c r="AL851" s="269"/>
      <c r="AM851" s="269"/>
    </row>
    <row r="852" spans="9:39" ht="15.6" x14ac:dyDescent="0.3">
      <c r="I852" s="277"/>
      <c r="J852" s="278"/>
      <c r="K852" s="277"/>
      <c r="L852" s="248"/>
      <c r="M852" s="277"/>
      <c r="N852" s="85" t="str">
        <f>IF(ISBLANK(M852),"",IF(M852=Lookup!$B$74,"",Lookup!$C$74))</f>
        <v/>
      </c>
      <c r="O852" s="277"/>
      <c r="Q852" s="277"/>
      <c r="R852" s="278"/>
      <c r="S852" s="277"/>
      <c r="T852" s="248"/>
      <c r="U852" s="248"/>
      <c r="V852" s="277"/>
      <c r="W852" s="277"/>
      <c r="X852" s="277"/>
      <c r="Z852" s="276"/>
      <c r="AA852" s="276"/>
      <c r="AB852" s="276"/>
      <c r="AC852" s="276"/>
      <c r="AD852" s="276"/>
      <c r="AE852" s="266">
        <f t="shared" si="13"/>
        <v>0</v>
      </c>
      <c r="AG852" s="269"/>
      <c r="AH852" s="269"/>
      <c r="AI852" s="269"/>
      <c r="AJ852" s="269"/>
      <c r="AK852" s="269"/>
      <c r="AL852" s="269"/>
      <c r="AM852" s="269"/>
    </row>
    <row r="853" spans="9:39" ht="15.6" x14ac:dyDescent="0.3">
      <c r="I853" s="277"/>
      <c r="J853" s="278"/>
      <c r="K853" s="277"/>
      <c r="L853" s="248"/>
      <c r="M853" s="277"/>
      <c r="N853" s="85" t="str">
        <f>IF(ISBLANK(M853),"",IF(M853=Lookup!$B$74,"",Lookup!$C$74))</f>
        <v/>
      </c>
      <c r="O853" s="277"/>
      <c r="Q853" s="277"/>
      <c r="R853" s="278"/>
      <c r="S853" s="277"/>
      <c r="T853" s="248"/>
      <c r="U853" s="248"/>
      <c r="V853" s="277"/>
      <c r="W853" s="277"/>
      <c r="X853" s="277"/>
      <c r="Z853" s="276"/>
      <c r="AA853" s="276"/>
      <c r="AB853" s="276"/>
      <c r="AC853" s="276"/>
      <c r="AD853" s="276"/>
      <c r="AE853" s="266">
        <f t="shared" si="13"/>
        <v>0</v>
      </c>
      <c r="AG853" s="269"/>
      <c r="AH853" s="269"/>
      <c r="AI853" s="269"/>
      <c r="AJ853" s="269"/>
      <c r="AK853" s="269"/>
      <c r="AL853" s="269"/>
      <c r="AM853" s="269"/>
    </row>
    <row r="854" spans="9:39" ht="15.6" x14ac:dyDescent="0.3">
      <c r="I854" s="277"/>
      <c r="J854" s="278"/>
      <c r="K854" s="277"/>
      <c r="L854" s="248"/>
      <c r="M854" s="277"/>
      <c r="N854" s="85" t="str">
        <f>IF(ISBLANK(M854),"",IF(M854=Lookup!$B$74,"",Lookup!$C$74))</f>
        <v/>
      </c>
      <c r="O854" s="277"/>
      <c r="Q854" s="277"/>
      <c r="R854" s="278"/>
      <c r="S854" s="277"/>
      <c r="T854" s="248"/>
      <c r="U854" s="248"/>
      <c r="V854" s="277"/>
      <c r="W854" s="277"/>
      <c r="X854" s="277"/>
      <c r="Z854" s="276"/>
      <c r="AA854" s="276"/>
      <c r="AB854" s="276"/>
      <c r="AC854" s="276"/>
      <c r="AD854" s="276"/>
      <c r="AE854" s="266">
        <f t="shared" si="13"/>
        <v>0</v>
      </c>
      <c r="AG854" s="269"/>
      <c r="AH854" s="269"/>
      <c r="AI854" s="269"/>
      <c r="AJ854" s="269"/>
      <c r="AK854" s="269"/>
      <c r="AL854" s="269"/>
      <c r="AM854" s="269"/>
    </row>
    <row r="855" spans="9:39" ht="15.6" x14ac:dyDescent="0.3">
      <c r="I855" s="277"/>
      <c r="J855" s="278"/>
      <c r="K855" s="277"/>
      <c r="L855" s="248"/>
      <c r="M855" s="277"/>
      <c r="N855" s="85" t="str">
        <f>IF(ISBLANK(M855),"",IF(M855=Lookup!$B$74,"",Lookup!$C$74))</f>
        <v/>
      </c>
      <c r="O855" s="277"/>
      <c r="Q855" s="277"/>
      <c r="R855" s="278"/>
      <c r="S855" s="277"/>
      <c r="T855" s="248"/>
      <c r="U855" s="248"/>
      <c r="V855" s="277"/>
      <c r="W855" s="277"/>
      <c r="X855" s="277"/>
      <c r="Z855" s="276"/>
      <c r="AA855" s="276"/>
      <c r="AB855" s="276"/>
      <c r="AC855" s="276"/>
      <c r="AD855" s="276"/>
      <c r="AE855" s="266">
        <f t="shared" si="13"/>
        <v>0</v>
      </c>
      <c r="AG855" s="269"/>
      <c r="AH855" s="269"/>
      <c r="AI855" s="269"/>
      <c r="AJ855" s="269"/>
      <c r="AK855" s="269"/>
      <c r="AL855" s="269"/>
      <c r="AM855" s="269"/>
    </row>
    <row r="856" spans="9:39" ht="15.6" x14ac:dyDescent="0.3">
      <c r="I856" s="277"/>
      <c r="J856" s="278"/>
      <c r="K856" s="277"/>
      <c r="L856" s="248"/>
      <c r="M856" s="277"/>
      <c r="N856" s="85" t="str">
        <f>IF(ISBLANK(M856),"",IF(M856=Lookup!$B$74,"",Lookup!$C$74))</f>
        <v/>
      </c>
      <c r="O856" s="277"/>
      <c r="Q856" s="277"/>
      <c r="R856" s="278"/>
      <c r="S856" s="277"/>
      <c r="T856" s="248"/>
      <c r="U856" s="248"/>
      <c r="V856" s="277"/>
      <c r="W856" s="277"/>
      <c r="X856" s="277"/>
      <c r="Z856" s="276"/>
      <c r="AA856" s="276"/>
      <c r="AB856" s="276"/>
      <c r="AC856" s="276"/>
      <c r="AD856" s="276"/>
      <c r="AE856" s="266">
        <f t="shared" si="13"/>
        <v>0</v>
      </c>
      <c r="AG856" s="269"/>
      <c r="AH856" s="269"/>
      <c r="AI856" s="269"/>
      <c r="AJ856" s="269"/>
      <c r="AK856" s="269"/>
      <c r="AL856" s="269"/>
      <c r="AM856" s="269"/>
    </row>
    <row r="857" spans="9:39" ht="15.6" x14ac:dyDescent="0.3">
      <c r="I857" s="277"/>
      <c r="J857" s="278"/>
      <c r="K857" s="277"/>
      <c r="L857" s="248"/>
      <c r="M857" s="277"/>
      <c r="N857" s="85" t="str">
        <f>IF(ISBLANK(M857),"",IF(M857=Lookup!$B$74,"",Lookup!$C$74))</f>
        <v/>
      </c>
      <c r="O857" s="277"/>
      <c r="Q857" s="277"/>
      <c r="R857" s="278"/>
      <c r="S857" s="277"/>
      <c r="T857" s="248"/>
      <c r="U857" s="248"/>
      <c r="V857" s="277"/>
      <c r="W857" s="277"/>
      <c r="X857" s="277"/>
      <c r="Z857" s="276"/>
      <c r="AA857" s="276"/>
      <c r="AB857" s="276"/>
      <c r="AC857" s="276"/>
      <c r="AD857" s="276"/>
      <c r="AE857" s="266">
        <f t="shared" si="13"/>
        <v>0</v>
      </c>
      <c r="AG857" s="269"/>
      <c r="AH857" s="269"/>
      <c r="AI857" s="269"/>
      <c r="AJ857" s="269"/>
      <c r="AK857" s="269"/>
      <c r="AL857" s="269"/>
      <c r="AM857" s="269"/>
    </row>
    <row r="858" spans="9:39" ht="15.6" x14ac:dyDescent="0.3">
      <c r="I858" s="277"/>
      <c r="J858" s="278"/>
      <c r="K858" s="277"/>
      <c r="L858" s="248"/>
      <c r="M858" s="277"/>
      <c r="N858" s="85" t="str">
        <f>IF(ISBLANK(M858),"",IF(M858=Lookup!$B$74,"",Lookup!$C$74))</f>
        <v/>
      </c>
      <c r="O858" s="277"/>
      <c r="Q858" s="277"/>
      <c r="R858" s="278"/>
      <c r="S858" s="277"/>
      <c r="T858" s="248"/>
      <c r="U858" s="248"/>
      <c r="V858" s="277"/>
      <c r="W858" s="277"/>
      <c r="X858" s="277"/>
      <c r="Z858" s="276"/>
      <c r="AA858" s="276"/>
      <c r="AB858" s="276"/>
      <c r="AC858" s="276"/>
      <c r="AD858" s="276"/>
      <c r="AE858" s="266">
        <f t="shared" si="13"/>
        <v>0</v>
      </c>
      <c r="AG858" s="269"/>
      <c r="AH858" s="269"/>
      <c r="AI858" s="269"/>
      <c r="AJ858" s="269"/>
      <c r="AK858" s="269"/>
      <c r="AL858" s="269"/>
      <c r="AM858" s="269"/>
    </row>
    <row r="859" spans="9:39" ht="15.6" x14ac:dyDescent="0.3">
      <c r="I859" s="277"/>
      <c r="J859" s="278"/>
      <c r="K859" s="277"/>
      <c r="L859" s="248"/>
      <c r="M859" s="277"/>
      <c r="N859" s="85" t="str">
        <f>IF(ISBLANK(M859),"",IF(M859=Lookup!$B$74,"",Lookup!$C$74))</f>
        <v/>
      </c>
      <c r="O859" s="277"/>
      <c r="Q859" s="277"/>
      <c r="R859" s="278"/>
      <c r="S859" s="277"/>
      <c r="T859" s="248"/>
      <c r="U859" s="248"/>
      <c r="V859" s="277"/>
      <c r="W859" s="277"/>
      <c r="X859" s="277"/>
      <c r="Z859" s="276"/>
      <c r="AA859" s="276"/>
      <c r="AB859" s="276"/>
      <c r="AC859" s="276"/>
      <c r="AD859" s="276"/>
      <c r="AE859" s="266">
        <f t="shared" si="13"/>
        <v>0</v>
      </c>
      <c r="AG859" s="269"/>
      <c r="AH859" s="269"/>
      <c r="AI859" s="269"/>
      <c r="AJ859" s="269"/>
      <c r="AK859" s="269"/>
      <c r="AL859" s="269"/>
      <c r="AM859" s="269"/>
    </row>
    <row r="860" spans="9:39" ht="15.6" x14ac:dyDescent="0.3">
      <c r="I860" s="277"/>
      <c r="J860" s="278"/>
      <c r="K860" s="277"/>
      <c r="L860" s="248"/>
      <c r="M860" s="277"/>
      <c r="N860" s="85" t="str">
        <f>IF(ISBLANK(M860),"",IF(M860=Lookup!$B$74,"",Lookup!$C$74))</f>
        <v/>
      </c>
      <c r="O860" s="277"/>
      <c r="Q860" s="277"/>
      <c r="R860" s="278"/>
      <c r="S860" s="277"/>
      <c r="T860" s="248"/>
      <c r="U860" s="248"/>
      <c r="V860" s="277"/>
      <c r="W860" s="277"/>
      <c r="X860" s="277"/>
      <c r="Z860" s="276"/>
      <c r="AA860" s="276"/>
      <c r="AB860" s="276"/>
      <c r="AC860" s="276"/>
      <c r="AD860" s="276"/>
      <c r="AE860" s="266">
        <f t="shared" si="13"/>
        <v>0</v>
      </c>
      <c r="AG860" s="269"/>
      <c r="AH860" s="269"/>
      <c r="AI860" s="269"/>
      <c r="AJ860" s="269"/>
      <c r="AK860" s="269"/>
      <c r="AL860" s="269"/>
      <c r="AM860" s="269"/>
    </row>
    <row r="861" spans="9:39" ht="15.6" x14ac:dyDescent="0.3">
      <c r="I861" s="277"/>
      <c r="J861" s="278"/>
      <c r="K861" s="277"/>
      <c r="L861" s="248"/>
      <c r="M861" s="277"/>
      <c r="N861" s="85" t="str">
        <f>IF(ISBLANK(M861),"",IF(M861=Lookup!$B$74,"",Lookup!$C$74))</f>
        <v/>
      </c>
      <c r="O861" s="277"/>
      <c r="Q861" s="277"/>
      <c r="R861" s="278"/>
      <c r="S861" s="277"/>
      <c r="T861" s="248"/>
      <c r="U861" s="248"/>
      <c r="V861" s="277"/>
      <c r="W861" s="277"/>
      <c r="X861" s="277"/>
      <c r="Z861" s="276"/>
      <c r="AA861" s="276"/>
      <c r="AB861" s="276"/>
      <c r="AC861" s="276"/>
      <c r="AD861" s="276"/>
      <c r="AE861" s="266">
        <f t="shared" si="13"/>
        <v>0</v>
      </c>
      <c r="AG861" s="269"/>
      <c r="AH861" s="269"/>
      <c r="AI861" s="269"/>
      <c r="AJ861" s="269"/>
      <c r="AK861" s="269"/>
      <c r="AL861" s="269"/>
      <c r="AM861" s="269"/>
    </row>
    <row r="862" spans="9:39" ht="15.6" x14ac:dyDescent="0.3">
      <c r="I862" s="277"/>
      <c r="J862" s="278"/>
      <c r="K862" s="277"/>
      <c r="L862" s="248"/>
      <c r="M862" s="277"/>
      <c r="N862" s="85" t="str">
        <f>IF(ISBLANK(M862),"",IF(M862=Lookup!$B$74,"",Lookup!$C$74))</f>
        <v/>
      </c>
      <c r="O862" s="277"/>
      <c r="Q862" s="277"/>
      <c r="R862" s="278"/>
      <c r="S862" s="277"/>
      <c r="T862" s="248"/>
      <c r="U862" s="248"/>
      <c r="V862" s="277"/>
      <c r="W862" s="277"/>
      <c r="X862" s="277"/>
      <c r="Z862" s="276"/>
      <c r="AA862" s="276"/>
      <c r="AB862" s="276"/>
      <c r="AC862" s="276"/>
      <c r="AD862" s="276"/>
      <c r="AE862" s="266">
        <f t="shared" si="13"/>
        <v>0</v>
      </c>
      <c r="AG862" s="269"/>
      <c r="AH862" s="269"/>
      <c r="AI862" s="269"/>
      <c r="AJ862" s="269"/>
      <c r="AK862" s="269"/>
      <c r="AL862" s="269"/>
      <c r="AM862" s="269"/>
    </row>
    <row r="863" spans="9:39" ht="15.6" x14ac:dyDescent="0.3">
      <c r="I863" s="277"/>
      <c r="J863" s="278"/>
      <c r="K863" s="277"/>
      <c r="L863" s="248"/>
      <c r="M863" s="277"/>
      <c r="N863" s="85" t="str">
        <f>IF(ISBLANK(M863),"",IF(M863=Lookup!$B$74,"",Lookup!$C$74))</f>
        <v/>
      </c>
      <c r="O863" s="277"/>
      <c r="Q863" s="277"/>
      <c r="R863" s="278"/>
      <c r="S863" s="277"/>
      <c r="T863" s="248"/>
      <c r="U863" s="248"/>
      <c r="V863" s="277"/>
      <c r="W863" s="277"/>
      <c r="X863" s="277"/>
      <c r="Z863" s="276"/>
      <c r="AA863" s="276"/>
      <c r="AB863" s="276"/>
      <c r="AC863" s="276"/>
      <c r="AD863" s="276"/>
      <c r="AE863" s="266">
        <f t="shared" si="13"/>
        <v>0</v>
      </c>
      <c r="AG863" s="269"/>
      <c r="AH863" s="269"/>
      <c r="AI863" s="269"/>
      <c r="AJ863" s="269"/>
      <c r="AK863" s="269"/>
      <c r="AL863" s="269"/>
      <c r="AM863" s="269"/>
    </row>
    <row r="864" spans="9:39" ht="15.6" x14ac:dyDescent="0.3">
      <c r="I864" s="277"/>
      <c r="J864" s="278"/>
      <c r="K864" s="277"/>
      <c r="L864" s="248"/>
      <c r="M864" s="277"/>
      <c r="N864" s="85" t="str">
        <f>IF(ISBLANK(M864),"",IF(M864=Lookup!$B$74,"",Lookup!$C$74))</f>
        <v/>
      </c>
      <c r="O864" s="277"/>
      <c r="Q864" s="277"/>
      <c r="R864" s="278"/>
      <c r="S864" s="277"/>
      <c r="T864" s="248"/>
      <c r="U864" s="248"/>
      <c r="V864" s="277"/>
      <c r="W864" s="277"/>
      <c r="X864" s="277"/>
      <c r="Z864" s="276"/>
      <c r="AA864" s="276"/>
      <c r="AB864" s="276"/>
      <c r="AC864" s="276"/>
      <c r="AD864" s="276"/>
      <c r="AE864" s="266">
        <f t="shared" si="13"/>
        <v>0</v>
      </c>
      <c r="AG864" s="269"/>
      <c r="AH864" s="269"/>
      <c r="AI864" s="269"/>
      <c r="AJ864" s="269"/>
      <c r="AK864" s="269"/>
      <c r="AL864" s="269"/>
      <c r="AM864" s="269"/>
    </row>
    <row r="865" spans="9:39" ht="15.6" x14ac:dyDescent="0.3">
      <c r="I865" s="277"/>
      <c r="J865" s="278"/>
      <c r="K865" s="277"/>
      <c r="L865" s="248"/>
      <c r="M865" s="277"/>
      <c r="N865" s="85" t="str">
        <f>IF(ISBLANK(M865),"",IF(M865=Lookup!$B$74,"",Lookup!$C$74))</f>
        <v/>
      </c>
      <c r="O865" s="277"/>
      <c r="Q865" s="277"/>
      <c r="R865" s="278"/>
      <c r="S865" s="277"/>
      <c r="T865" s="248"/>
      <c r="U865" s="248"/>
      <c r="V865" s="277"/>
      <c r="W865" s="277"/>
      <c r="X865" s="277"/>
      <c r="Z865" s="276"/>
      <c r="AA865" s="276"/>
      <c r="AB865" s="276"/>
      <c r="AC865" s="276"/>
      <c r="AD865" s="276"/>
      <c r="AE865" s="266">
        <f t="shared" si="13"/>
        <v>0</v>
      </c>
      <c r="AG865" s="269"/>
      <c r="AH865" s="269"/>
      <c r="AI865" s="269"/>
      <c r="AJ865" s="269"/>
      <c r="AK865" s="269"/>
      <c r="AL865" s="269"/>
      <c r="AM865" s="269"/>
    </row>
    <row r="866" spans="9:39" ht="15.6" x14ac:dyDescent="0.3">
      <c r="I866" s="277"/>
      <c r="J866" s="278"/>
      <c r="K866" s="277"/>
      <c r="L866" s="248"/>
      <c r="M866" s="277"/>
      <c r="N866" s="85" t="str">
        <f>IF(ISBLANK(M866),"",IF(M866=Lookup!$B$74,"",Lookup!$C$74))</f>
        <v/>
      </c>
      <c r="O866" s="277"/>
      <c r="Q866" s="277"/>
      <c r="R866" s="278"/>
      <c r="S866" s="277"/>
      <c r="T866" s="248"/>
      <c r="U866" s="248"/>
      <c r="V866" s="277"/>
      <c r="W866" s="277"/>
      <c r="X866" s="277"/>
      <c r="Z866" s="276"/>
      <c r="AA866" s="276"/>
      <c r="AB866" s="276"/>
      <c r="AC866" s="276"/>
      <c r="AD866" s="276"/>
      <c r="AE866" s="266">
        <f t="shared" si="13"/>
        <v>0</v>
      </c>
      <c r="AG866" s="269"/>
      <c r="AH866" s="269"/>
      <c r="AI866" s="269"/>
      <c r="AJ866" s="269"/>
      <c r="AK866" s="269"/>
      <c r="AL866" s="269"/>
      <c r="AM866" s="269"/>
    </row>
    <row r="867" spans="9:39" ht="15.6" x14ac:dyDescent="0.3">
      <c r="I867" s="277"/>
      <c r="J867" s="278"/>
      <c r="K867" s="277"/>
      <c r="L867" s="248"/>
      <c r="M867" s="277"/>
      <c r="N867" s="85" t="str">
        <f>IF(ISBLANK(M867),"",IF(M867=Lookup!$B$74,"",Lookup!$C$74))</f>
        <v/>
      </c>
      <c r="O867" s="277"/>
      <c r="Q867" s="277"/>
      <c r="R867" s="278"/>
      <c r="S867" s="277"/>
      <c r="T867" s="248"/>
      <c r="U867" s="248"/>
      <c r="V867" s="277"/>
      <c r="W867" s="277"/>
      <c r="X867" s="277"/>
      <c r="Z867" s="276"/>
      <c r="AA867" s="276"/>
      <c r="AB867" s="276"/>
      <c r="AC867" s="276"/>
      <c r="AD867" s="276"/>
      <c r="AE867" s="266">
        <f t="shared" si="13"/>
        <v>0</v>
      </c>
      <c r="AG867" s="269"/>
      <c r="AH867" s="269"/>
      <c r="AI867" s="269"/>
      <c r="AJ867" s="269"/>
      <c r="AK867" s="269"/>
      <c r="AL867" s="269"/>
      <c r="AM867" s="269"/>
    </row>
    <row r="868" spans="9:39" ht="15.6" x14ac:dyDescent="0.3">
      <c r="I868" s="277"/>
      <c r="J868" s="278"/>
      <c r="K868" s="277"/>
      <c r="L868" s="248"/>
      <c r="M868" s="277"/>
      <c r="N868" s="85" t="str">
        <f>IF(ISBLANK(M868),"",IF(M868=Lookup!$B$74,"",Lookup!$C$74))</f>
        <v/>
      </c>
      <c r="O868" s="277"/>
      <c r="Q868" s="277"/>
      <c r="R868" s="278"/>
      <c r="S868" s="277"/>
      <c r="T868" s="248"/>
      <c r="U868" s="248"/>
      <c r="V868" s="277"/>
      <c r="W868" s="277"/>
      <c r="X868" s="277"/>
      <c r="Z868" s="276"/>
      <c r="AA868" s="276"/>
      <c r="AB868" s="276"/>
      <c r="AC868" s="276"/>
      <c r="AD868" s="276"/>
      <c r="AE868" s="266">
        <f t="shared" si="13"/>
        <v>0</v>
      </c>
      <c r="AG868" s="269"/>
      <c r="AH868" s="269"/>
      <c r="AI868" s="269"/>
      <c r="AJ868" s="269"/>
      <c r="AK868" s="269"/>
      <c r="AL868" s="269"/>
      <c r="AM868" s="269"/>
    </row>
    <row r="869" spans="9:39" ht="15.6" x14ac:dyDescent="0.3">
      <c r="I869" s="277"/>
      <c r="J869" s="278"/>
      <c r="K869" s="277"/>
      <c r="L869" s="248"/>
      <c r="M869" s="277"/>
      <c r="N869" s="85" t="str">
        <f>IF(ISBLANK(M869),"",IF(M869=Lookup!$B$74,"",Lookup!$C$74))</f>
        <v/>
      </c>
      <c r="O869" s="277"/>
      <c r="Q869" s="277"/>
      <c r="R869" s="278"/>
      <c r="S869" s="277"/>
      <c r="T869" s="248"/>
      <c r="U869" s="248"/>
      <c r="V869" s="277"/>
      <c r="W869" s="277"/>
      <c r="X869" s="277"/>
      <c r="Z869" s="276"/>
      <c r="AA869" s="276"/>
      <c r="AB869" s="276"/>
      <c r="AC869" s="276"/>
      <c r="AD869" s="276"/>
      <c r="AE869" s="266">
        <f t="shared" si="13"/>
        <v>0</v>
      </c>
      <c r="AG869" s="269"/>
      <c r="AH869" s="269"/>
      <c r="AI869" s="269"/>
      <c r="AJ869" s="269"/>
      <c r="AK869" s="269"/>
      <c r="AL869" s="269"/>
      <c r="AM869" s="269"/>
    </row>
    <row r="870" spans="9:39" ht="15.6" x14ac:dyDescent="0.3">
      <c r="I870" s="277"/>
      <c r="J870" s="278"/>
      <c r="K870" s="277"/>
      <c r="L870" s="248"/>
      <c r="M870" s="277"/>
      <c r="N870" s="85" t="str">
        <f>IF(ISBLANK(M870),"",IF(M870=Lookup!$B$74,"",Lookup!$C$74))</f>
        <v/>
      </c>
      <c r="O870" s="277"/>
      <c r="Q870" s="277"/>
      <c r="R870" s="278"/>
      <c r="S870" s="277"/>
      <c r="T870" s="248"/>
      <c r="U870" s="248"/>
      <c r="V870" s="277"/>
      <c r="W870" s="277"/>
      <c r="X870" s="277"/>
      <c r="Z870" s="276"/>
      <c r="AA870" s="276"/>
      <c r="AB870" s="276"/>
      <c r="AC870" s="276"/>
      <c r="AD870" s="276"/>
      <c r="AE870" s="266">
        <f t="shared" si="13"/>
        <v>0</v>
      </c>
      <c r="AG870" s="269"/>
      <c r="AH870" s="269"/>
      <c r="AI870" s="269"/>
      <c r="AJ870" s="269"/>
      <c r="AK870" s="269"/>
      <c r="AL870" s="269"/>
      <c r="AM870" s="269"/>
    </row>
    <row r="871" spans="9:39" ht="15.6" x14ac:dyDescent="0.3">
      <c r="I871" s="277"/>
      <c r="J871" s="278"/>
      <c r="K871" s="277"/>
      <c r="L871" s="248"/>
      <c r="M871" s="277"/>
      <c r="N871" s="85" t="str">
        <f>IF(ISBLANK(M871),"",IF(M871=Lookup!$B$74,"",Lookup!$C$74))</f>
        <v/>
      </c>
      <c r="O871" s="277"/>
      <c r="Q871" s="277"/>
      <c r="R871" s="278"/>
      <c r="S871" s="277"/>
      <c r="T871" s="248"/>
      <c r="U871" s="248"/>
      <c r="V871" s="277"/>
      <c r="W871" s="277"/>
      <c r="X871" s="277"/>
      <c r="Z871" s="276"/>
      <c r="AA871" s="276"/>
      <c r="AB871" s="276"/>
      <c r="AC871" s="276"/>
      <c r="AD871" s="276"/>
      <c r="AE871" s="266">
        <f t="shared" si="13"/>
        <v>0</v>
      </c>
      <c r="AG871" s="269"/>
      <c r="AH871" s="269"/>
      <c r="AI871" s="269"/>
      <c r="AJ871" s="269"/>
      <c r="AK871" s="269"/>
      <c r="AL871" s="269"/>
      <c r="AM871" s="269"/>
    </row>
    <row r="872" spans="9:39" ht="15.6" x14ac:dyDescent="0.3">
      <c r="I872" s="277"/>
      <c r="J872" s="278"/>
      <c r="K872" s="277"/>
      <c r="L872" s="248"/>
      <c r="M872" s="277"/>
      <c r="N872" s="85" t="str">
        <f>IF(ISBLANK(M872),"",IF(M872=Lookup!$B$74,"",Lookup!$C$74))</f>
        <v/>
      </c>
      <c r="O872" s="277"/>
      <c r="Q872" s="277"/>
      <c r="R872" s="278"/>
      <c r="S872" s="277"/>
      <c r="T872" s="248"/>
      <c r="U872" s="248"/>
      <c r="V872" s="277"/>
      <c r="W872" s="277"/>
      <c r="X872" s="277"/>
      <c r="Z872" s="276"/>
      <c r="AA872" s="276"/>
      <c r="AB872" s="276"/>
      <c r="AC872" s="276"/>
      <c r="AD872" s="276"/>
      <c r="AE872" s="266">
        <f t="shared" si="13"/>
        <v>0</v>
      </c>
      <c r="AG872" s="269"/>
      <c r="AH872" s="269"/>
      <c r="AI872" s="269"/>
      <c r="AJ872" s="269"/>
      <c r="AK872" s="269"/>
      <c r="AL872" s="269"/>
      <c r="AM872" s="269"/>
    </row>
    <row r="873" spans="9:39" ht="15.6" x14ac:dyDescent="0.3">
      <c r="I873" s="277"/>
      <c r="J873" s="278"/>
      <c r="K873" s="277"/>
      <c r="L873" s="248"/>
      <c r="M873" s="277"/>
      <c r="N873" s="85" t="str">
        <f>IF(ISBLANK(M873),"",IF(M873=Lookup!$B$74,"",Lookup!$C$74))</f>
        <v/>
      </c>
      <c r="O873" s="277"/>
      <c r="Q873" s="277"/>
      <c r="R873" s="278"/>
      <c r="S873" s="277"/>
      <c r="T873" s="248"/>
      <c r="U873" s="248"/>
      <c r="V873" s="277"/>
      <c r="W873" s="277"/>
      <c r="X873" s="277"/>
      <c r="Z873" s="276"/>
      <c r="AA873" s="276"/>
      <c r="AB873" s="276"/>
      <c r="AC873" s="276"/>
      <c r="AD873" s="276"/>
      <c r="AE873" s="266">
        <f t="shared" si="13"/>
        <v>0</v>
      </c>
      <c r="AG873" s="269"/>
      <c r="AH873" s="269"/>
      <c r="AI873" s="269"/>
      <c r="AJ873" s="269"/>
      <c r="AK873" s="269"/>
      <c r="AL873" s="269"/>
      <c r="AM873" s="269"/>
    </row>
    <row r="874" spans="9:39" ht="15.6" x14ac:dyDescent="0.3">
      <c r="I874" s="277"/>
      <c r="J874" s="278"/>
      <c r="K874" s="277"/>
      <c r="L874" s="248"/>
      <c r="M874" s="277"/>
      <c r="N874" s="85" t="str">
        <f>IF(ISBLANK(M874),"",IF(M874=Lookup!$B$74,"",Lookup!$C$74))</f>
        <v/>
      </c>
      <c r="O874" s="277"/>
      <c r="Q874" s="277"/>
      <c r="R874" s="278"/>
      <c r="S874" s="277"/>
      <c r="T874" s="248"/>
      <c r="U874" s="248"/>
      <c r="V874" s="277"/>
      <c r="W874" s="277"/>
      <c r="X874" s="277"/>
      <c r="Z874" s="276"/>
      <c r="AA874" s="276"/>
      <c r="AB874" s="276"/>
      <c r="AC874" s="276"/>
      <c r="AD874" s="276"/>
      <c r="AE874" s="266">
        <f t="shared" si="13"/>
        <v>0</v>
      </c>
      <c r="AG874" s="269"/>
      <c r="AH874" s="269"/>
      <c r="AI874" s="269"/>
      <c r="AJ874" s="269"/>
      <c r="AK874" s="269"/>
      <c r="AL874" s="269"/>
      <c r="AM874" s="269"/>
    </row>
    <row r="875" spans="9:39" ht="15.6" x14ac:dyDescent="0.3">
      <c r="I875" s="277"/>
      <c r="J875" s="278"/>
      <c r="K875" s="277"/>
      <c r="L875" s="248"/>
      <c r="M875" s="277"/>
      <c r="N875" s="85" t="str">
        <f>IF(ISBLANK(M875),"",IF(M875=Lookup!$B$74,"",Lookup!$C$74))</f>
        <v/>
      </c>
      <c r="O875" s="277"/>
      <c r="Q875" s="277"/>
      <c r="R875" s="278"/>
      <c r="S875" s="277"/>
      <c r="T875" s="248"/>
      <c r="U875" s="248"/>
      <c r="V875" s="277"/>
      <c r="W875" s="277"/>
      <c r="X875" s="277"/>
      <c r="Z875" s="276"/>
      <c r="AA875" s="276"/>
      <c r="AB875" s="276"/>
      <c r="AC875" s="276"/>
      <c r="AD875" s="276"/>
      <c r="AE875" s="266">
        <f t="shared" si="13"/>
        <v>0</v>
      </c>
      <c r="AG875" s="269"/>
      <c r="AH875" s="269"/>
      <c r="AI875" s="269"/>
      <c r="AJ875" s="269"/>
      <c r="AK875" s="269"/>
      <c r="AL875" s="269"/>
      <c r="AM875" s="269"/>
    </row>
    <row r="876" spans="9:39" ht="15.6" x14ac:dyDescent="0.3">
      <c r="I876" s="277"/>
      <c r="J876" s="278"/>
      <c r="K876" s="277"/>
      <c r="L876" s="248"/>
      <c r="M876" s="277"/>
      <c r="N876" s="85" t="str">
        <f>IF(ISBLANK(M876),"",IF(M876=Lookup!$B$74,"",Lookup!$C$74))</f>
        <v/>
      </c>
      <c r="O876" s="277"/>
      <c r="Q876" s="277"/>
      <c r="R876" s="278"/>
      <c r="S876" s="277"/>
      <c r="T876" s="248"/>
      <c r="U876" s="248"/>
      <c r="V876" s="277"/>
      <c r="W876" s="277"/>
      <c r="X876" s="277"/>
      <c r="Z876" s="276"/>
      <c r="AA876" s="276"/>
      <c r="AB876" s="276"/>
      <c r="AC876" s="276"/>
      <c r="AD876" s="276"/>
      <c r="AE876" s="266">
        <f t="shared" si="13"/>
        <v>0</v>
      </c>
      <c r="AG876" s="269"/>
      <c r="AH876" s="269"/>
      <c r="AI876" s="269"/>
      <c r="AJ876" s="269"/>
      <c r="AK876" s="269"/>
      <c r="AL876" s="269"/>
      <c r="AM876" s="269"/>
    </row>
    <row r="877" spans="9:39" ht="15.6" x14ac:dyDescent="0.3">
      <c r="I877" s="277"/>
      <c r="J877" s="278"/>
      <c r="K877" s="277"/>
      <c r="L877" s="248"/>
      <c r="M877" s="277"/>
      <c r="N877" s="85" t="str">
        <f>IF(ISBLANK(M877),"",IF(M877=Lookup!$B$74,"",Lookup!$C$74))</f>
        <v/>
      </c>
      <c r="O877" s="277"/>
      <c r="Q877" s="277"/>
      <c r="R877" s="278"/>
      <c r="S877" s="277"/>
      <c r="T877" s="248"/>
      <c r="U877" s="248"/>
      <c r="V877" s="277"/>
      <c r="W877" s="277"/>
      <c r="X877" s="277"/>
      <c r="Z877" s="276"/>
      <c r="AA877" s="276"/>
      <c r="AB877" s="276"/>
      <c r="AC877" s="276"/>
      <c r="AD877" s="276"/>
      <c r="AE877" s="266">
        <f t="shared" si="13"/>
        <v>0</v>
      </c>
      <c r="AG877" s="269"/>
      <c r="AH877" s="269"/>
      <c r="AI877" s="269"/>
      <c r="AJ877" s="269"/>
      <c r="AK877" s="269"/>
      <c r="AL877" s="269"/>
      <c r="AM877" s="269"/>
    </row>
    <row r="878" spans="9:39" ht="15.6" x14ac:dyDescent="0.3">
      <c r="I878" s="277"/>
      <c r="J878" s="278"/>
      <c r="K878" s="277"/>
      <c r="L878" s="248"/>
      <c r="M878" s="277"/>
      <c r="N878" s="85" t="str">
        <f>IF(ISBLANK(M878),"",IF(M878=Lookup!$B$74,"",Lookup!$C$74))</f>
        <v/>
      </c>
      <c r="O878" s="277"/>
      <c r="Q878" s="277"/>
      <c r="R878" s="278"/>
      <c r="S878" s="277"/>
      <c r="T878" s="248"/>
      <c r="U878" s="248"/>
      <c r="V878" s="277"/>
      <c r="W878" s="277"/>
      <c r="X878" s="277"/>
      <c r="Z878" s="276"/>
      <c r="AA878" s="276"/>
      <c r="AB878" s="276"/>
      <c r="AC878" s="276"/>
      <c r="AD878" s="276"/>
      <c r="AE878" s="266">
        <f t="shared" si="13"/>
        <v>0</v>
      </c>
      <c r="AG878" s="269"/>
      <c r="AH878" s="269"/>
      <c r="AI878" s="269"/>
      <c r="AJ878" s="269"/>
      <c r="AK878" s="269"/>
      <c r="AL878" s="269"/>
      <c r="AM878" s="269"/>
    </row>
    <row r="879" spans="9:39" ht="15.6" x14ac:dyDescent="0.3">
      <c r="I879" s="277"/>
      <c r="J879" s="278"/>
      <c r="K879" s="277"/>
      <c r="L879" s="248"/>
      <c r="M879" s="277"/>
      <c r="N879" s="85" t="str">
        <f>IF(ISBLANK(M879),"",IF(M879=Lookup!$B$74,"",Lookup!$C$74))</f>
        <v/>
      </c>
      <c r="O879" s="277"/>
      <c r="Q879" s="277"/>
      <c r="R879" s="278"/>
      <c r="S879" s="277"/>
      <c r="T879" s="248"/>
      <c r="U879" s="248"/>
      <c r="V879" s="277"/>
      <c r="W879" s="277"/>
      <c r="X879" s="277"/>
      <c r="Z879" s="276"/>
      <c r="AA879" s="276"/>
      <c r="AB879" s="276"/>
      <c r="AC879" s="276"/>
      <c r="AD879" s="276"/>
      <c r="AE879" s="266">
        <f t="shared" si="13"/>
        <v>0</v>
      </c>
      <c r="AG879" s="269"/>
      <c r="AH879" s="269"/>
      <c r="AI879" s="269"/>
      <c r="AJ879" s="269"/>
      <c r="AK879" s="269"/>
      <c r="AL879" s="269"/>
      <c r="AM879" s="269"/>
    </row>
    <row r="880" spans="9:39" ht="15.6" x14ac:dyDescent="0.3">
      <c r="I880" s="277"/>
      <c r="J880" s="278"/>
      <c r="K880" s="277"/>
      <c r="L880" s="248"/>
      <c r="M880" s="277"/>
      <c r="N880" s="85" t="str">
        <f>IF(ISBLANK(M880),"",IF(M880=Lookup!$B$74,"",Lookup!$C$74))</f>
        <v/>
      </c>
      <c r="O880" s="277"/>
      <c r="Q880" s="277"/>
      <c r="R880" s="278"/>
      <c r="S880" s="277"/>
      <c r="T880" s="248"/>
      <c r="U880" s="248"/>
      <c r="V880" s="277"/>
      <c r="W880" s="277"/>
      <c r="X880" s="277"/>
      <c r="Z880" s="276"/>
      <c r="AA880" s="276"/>
      <c r="AB880" s="276"/>
      <c r="AC880" s="276"/>
      <c r="AD880" s="276"/>
      <c r="AE880" s="266">
        <f t="shared" si="13"/>
        <v>0</v>
      </c>
      <c r="AG880" s="269"/>
      <c r="AH880" s="269"/>
      <c r="AI880" s="269"/>
      <c r="AJ880" s="269"/>
      <c r="AK880" s="269"/>
      <c r="AL880" s="269"/>
      <c r="AM880" s="269"/>
    </row>
    <row r="881" spans="9:39" ht="15.6" x14ac:dyDescent="0.3">
      <c r="I881" s="277"/>
      <c r="J881" s="278"/>
      <c r="K881" s="277"/>
      <c r="L881" s="248"/>
      <c r="M881" s="277"/>
      <c r="N881" s="85" t="str">
        <f>IF(ISBLANK(M881),"",IF(M881=Lookup!$B$74,"",Lookup!$C$74))</f>
        <v/>
      </c>
      <c r="O881" s="277"/>
      <c r="Q881" s="277"/>
      <c r="R881" s="278"/>
      <c r="S881" s="277"/>
      <c r="T881" s="248"/>
      <c r="U881" s="248"/>
      <c r="V881" s="277"/>
      <c r="W881" s="277"/>
      <c r="X881" s="277"/>
      <c r="Z881" s="276"/>
      <c r="AA881" s="276"/>
      <c r="AB881" s="276"/>
      <c r="AC881" s="276"/>
      <c r="AD881" s="276"/>
      <c r="AE881" s="266">
        <f t="shared" si="13"/>
        <v>0</v>
      </c>
      <c r="AG881" s="269"/>
      <c r="AH881" s="269"/>
      <c r="AI881" s="269"/>
      <c r="AJ881" s="269"/>
      <c r="AK881" s="269"/>
      <c r="AL881" s="269"/>
      <c r="AM881" s="269"/>
    </row>
    <row r="882" spans="9:39" ht="15.6" x14ac:dyDescent="0.3">
      <c r="I882" s="277"/>
      <c r="J882" s="278"/>
      <c r="K882" s="277"/>
      <c r="L882" s="248"/>
      <c r="M882" s="277"/>
      <c r="N882" s="85" t="str">
        <f>IF(ISBLANK(M882),"",IF(M882=Lookup!$B$74,"",Lookup!$C$74))</f>
        <v/>
      </c>
      <c r="O882" s="277"/>
      <c r="Q882" s="277"/>
      <c r="R882" s="278"/>
      <c r="S882" s="277"/>
      <c r="T882" s="248"/>
      <c r="U882" s="248"/>
      <c r="V882" s="277"/>
      <c r="W882" s="277"/>
      <c r="X882" s="277"/>
      <c r="Z882" s="276"/>
      <c r="AA882" s="276"/>
      <c r="AB882" s="276"/>
      <c r="AC882" s="276"/>
      <c r="AD882" s="276"/>
      <c r="AE882" s="266">
        <f t="shared" si="13"/>
        <v>0</v>
      </c>
      <c r="AG882" s="269"/>
      <c r="AH882" s="269"/>
      <c r="AI882" s="269"/>
      <c r="AJ882" s="269"/>
      <c r="AK882" s="269"/>
      <c r="AL882" s="269"/>
      <c r="AM882" s="269"/>
    </row>
    <row r="883" spans="9:39" ht="15.6" x14ac:dyDescent="0.3">
      <c r="I883" s="277"/>
      <c r="J883" s="278"/>
      <c r="K883" s="277"/>
      <c r="L883" s="248"/>
      <c r="M883" s="277"/>
      <c r="N883" s="85" t="str">
        <f>IF(ISBLANK(M883),"",IF(M883=Lookup!$B$74,"",Lookup!$C$74))</f>
        <v/>
      </c>
      <c r="O883" s="277"/>
      <c r="Q883" s="277"/>
      <c r="R883" s="278"/>
      <c r="S883" s="277"/>
      <c r="T883" s="248"/>
      <c r="U883" s="248"/>
      <c r="V883" s="277"/>
      <c r="W883" s="277"/>
      <c r="X883" s="277"/>
      <c r="Z883" s="276"/>
      <c r="AA883" s="276"/>
      <c r="AB883" s="276"/>
      <c r="AC883" s="276"/>
      <c r="AD883" s="276"/>
      <c r="AE883" s="266">
        <f t="shared" si="13"/>
        <v>0</v>
      </c>
      <c r="AG883" s="269"/>
      <c r="AH883" s="269"/>
      <c r="AI883" s="269"/>
      <c r="AJ883" s="269"/>
      <c r="AK883" s="269"/>
      <c r="AL883" s="269"/>
      <c r="AM883" s="269"/>
    </row>
    <row r="884" spans="9:39" ht="15.6" x14ac:dyDescent="0.3">
      <c r="I884" s="277"/>
      <c r="J884" s="278"/>
      <c r="K884" s="277"/>
      <c r="L884" s="248"/>
      <c r="M884" s="277"/>
      <c r="N884" s="85" t="str">
        <f>IF(ISBLANK(M884),"",IF(M884=Lookup!$B$74,"",Lookup!$C$74))</f>
        <v/>
      </c>
      <c r="O884" s="277"/>
      <c r="Q884" s="277"/>
      <c r="R884" s="278"/>
      <c r="S884" s="277"/>
      <c r="T884" s="248"/>
      <c r="U884" s="248"/>
      <c r="V884" s="277"/>
      <c r="W884" s="277"/>
      <c r="X884" s="277"/>
      <c r="Z884" s="276"/>
      <c r="AA884" s="276"/>
      <c r="AB884" s="276"/>
      <c r="AC884" s="276"/>
      <c r="AD884" s="276"/>
      <c r="AE884" s="266">
        <f t="shared" si="13"/>
        <v>0</v>
      </c>
      <c r="AG884" s="269"/>
      <c r="AH884" s="269"/>
      <c r="AI884" s="269"/>
      <c r="AJ884" s="269"/>
      <c r="AK884" s="269"/>
      <c r="AL884" s="269"/>
      <c r="AM884" s="269"/>
    </row>
    <row r="885" spans="9:39" ht="15.6" x14ac:dyDescent="0.3">
      <c r="I885" s="277"/>
      <c r="J885" s="278"/>
      <c r="K885" s="277"/>
      <c r="L885" s="248"/>
      <c r="M885" s="277"/>
      <c r="N885" s="85" t="str">
        <f>IF(ISBLANK(M885),"",IF(M885=Lookup!$B$74,"",Lookup!$C$74))</f>
        <v/>
      </c>
      <c r="O885" s="277"/>
      <c r="Q885" s="277"/>
      <c r="R885" s="278"/>
      <c r="S885" s="277"/>
      <c r="T885" s="248"/>
      <c r="U885" s="248"/>
      <c r="V885" s="277"/>
      <c r="W885" s="277"/>
      <c r="X885" s="277"/>
      <c r="Z885" s="276"/>
      <c r="AA885" s="276"/>
      <c r="AB885" s="276"/>
      <c r="AC885" s="276"/>
      <c r="AD885" s="276"/>
      <c r="AE885" s="266">
        <f t="shared" si="13"/>
        <v>0</v>
      </c>
      <c r="AG885" s="269"/>
      <c r="AH885" s="269"/>
      <c r="AI885" s="269"/>
      <c r="AJ885" s="269"/>
      <c r="AK885" s="269"/>
      <c r="AL885" s="269"/>
      <c r="AM885" s="269"/>
    </row>
    <row r="886" spans="9:39" ht="15.6" x14ac:dyDescent="0.3">
      <c r="I886" s="277"/>
      <c r="J886" s="278"/>
      <c r="K886" s="277"/>
      <c r="L886" s="248"/>
      <c r="M886" s="277"/>
      <c r="N886" s="85" t="str">
        <f>IF(ISBLANK(M886),"",IF(M886=Lookup!$B$74,"",Lookup!$C$74))</f>
        <v/>
      </c>
      <c r="O886" s="277"/>
      <c r="Q886" s="277"/>
      <c r="R886" s="278"/>
      <c r="S886" s="277"/>
      <c r="T886" s="248"/>
      <c r="U886" s="248"/>
      <c r="V886" s="277"/>
      <c r="W886" s="277"/>
      <c r="X886" s="277"/>
      <c r="Z886" s="276"/>
      <c r="AA886" s="276"/>
      <c r="AB886" s="276"/>
      <c r="AC886" s="276"/>
      <c r="AD886" s="276"/>
      <c r="AE886" s="266">
        <f t="shared" si="13"/>
        <v>0</v>
      </c>
      <c r="AG886" s="269"/>
      <c r="AH886" s="269"/>
      <c r="AI886" s="269"/>
      <c r="AJ886" s="269"/>
      <c r="AK886" s="269"/>
      <c r="AL886" s="269"/>
      <c r="AM886" s="269"/>
    </row>
    <row r="887" spans="9:39" ht="15.6" x14ac:dyDescent="0.3">
      <c r="I887" s="277"/>
      <c r="J887" s="278"/>
      <c r="K887" s="277"/>
      <c r="L887" s="248"/>
      <c r="M887" s="277"/>
      <c r="N887" s="85" t="str">
        <f>IF(ISBLANK(M887),"",IF(M887=Lookup!$B$74,"",Lookup!$C$74))</f>
        <v/>
      </c>
      <c r="O887" s="277"/>
      <c r="Q887" s="277"/>
      <c r="R887" s="278"/>
      <c r="S887" s="277"/>
      <c r="T887" s="248"/>
      <c r="U887" s="248"/>
      <c r="V887" s="277"/>
      <c r="W887" s="277"/>
      <c r="X887" s="277"/>
      <c r="Z887" s="276"/>
      <c r="AA887" s="276"/>
      <c r="AB887" s="276"/>
      <c r="AC887" s="276"/>
      <c r="AD887" s="276"/>
      <c r="AE887" s="266">
        <f t="shared" si="13"/>
        <v>0</v>
      </c>
      <c r="AG887" s="269"/>
      <c r="AH887" s="269"/>
      <c r="AI887" s="269"/>
      <c r="AJ887" s="269"/>
      <c r="AK887" s="269"/>
      <c r="AL887" s="269"/>
      <c r="AM887" s="269"/>
    </row>
    <row r="888" spans="9:39" ht="15.6" x14ac:dyDescent="0.3">
      <c r="I888" s="277"/>
      <c r="J888" s="278"/>
      <c r="K888" s="277"/>
      <c r="L888" s="248"/>
      <c r="M888" s="277"/>
      <c r="N888" s="85" t="str">
        <f>IF(ISBLANK(M888),"",IF(M888=Lookup!$B$74,"",Lookup!$C$74))</f>
        <v/>
      </c>
      <c r="O888" s="277"/>
      <c r="Q888" s="277"/>
      <c r="R888" s="278"/>
      <c r="S888" s="277"/>
      <c r="T888" s="248"/>
      <c r="U888" s="248"/>
      <c r="V888" s="277"/>
      <c r="W888" s="277"/>
      <c r="X888" s="277"/>
      <c r="Z888" s="276"/>
      <c r="AA888" s="276"/>
      <c r="AB888" s="276"/>
      <c r="AC888" s="276"/>
      <c r="AD888" s="276"/>
      <c r="AE888" s="266">
        <f t="shared" si="13"/>
        <v>0</v>
      </c>
      <c r="AG888" s="269"/>
      <c r="AH888" s="269"/>
      <c r="AI888" s="269"/>
      <c r="AJ888" s="269"/>
      <c r="AK888" s="269"/>
      <c r="AL888" s="269"/>
      <c r="AM888" s="269"/>
    </row>
    <row r="889" spans="9:39" ht="15.6" x14ac:dyDescent="0.3">
      <c r="I889" s="277"/>
      <c r="J889" s="278"/>
      <c r="K889" s="277"/>
      <c r="L889" s="248"/>
      <c r="M889" s="277"/>
      <c r="N889" s="85" t="str">
        <f>IF(ISBLANK(M889),"",IF(M889=Lookup!$B$74,"",Lookup!$C$74))</f>
        <v/>
      </c>
      <c r="O889" s="277"/>
      <c r="Q889" s="277"/>
      <c r="R889" s="278"/>
      <c r="S889" s="277"/>
      <c r="T889" s="248"/>
      <c r="U889" s="248"/>
      <c r="V889" s="277"/>
      <c r="W889" s="277"/>
      <c r="X889" s="277"/>
      <c r="Z889" s="276"/>
      <c r="AA889" s="276"/>
      <c r="AB889" s="276"/>
      <c r="AC889" s="276"/>
      <c r="AD889" s="276"/>
      <c r="AE889" s="266">
        <f t="shared" si="13"/>
        <v>0</v>
      </c>
      <c r="AG889" s="269"/>
      <c r="AH889" s="269"/>
      <c r="AI889" s="269"/>
      <c r="AJ889" s="269"/>
      <c r="AK889" s="269"/>
      <c r="AL889" s="269"/>
      <c r="AM889" s="269"/>
    </row>
    <row r="890" spans="9:39" ht="15.6" x14ac:dyDescent="0.3">
      <c r="I890" s="277"/>
      <c r="J890" s="278"/>
      <c r="K890" s="277"/>
      <c r="L890" s="248"/>
      <c r="M890" s="277"/>
      <c r="N890" s="85" t="str">
        <f>IF(ISBLANK(M890),"",IF(M890=Lookup!$B$74,"",Lookup!$C$74))</f>
        <v/>
      </c>
      <c r="O890" s="277"/>
      <c r="Q890" s="277"/>
      <c r="R890" s="278"/>
      <c r="S890" s="277"/>
      <c r="T890" s="248"/>
      <c r="U890" s="248"/>
      <c r="V890" s="277"/>
      <c r="W890" s="277"/>
      <c r="X890" s="277"/>
      <c r="Z890" s="276"/>
      <c r="AA890" s="276"/>
      <c r="AB890" s="276"/>
      <c r="AC890" s="276"/>
      <c r="AD890" s="276"/>
      <c r="AE890" s="266">
        <f t="shared" si="13"/>
        <v>0</v>
      </c>
      <c r="AG890" s="269"/>
      <c r="AH890" s="269"/>
      <c r="AI890" s="269"/>
      <c r="AJ890" s="269"/>
      <c r="AK890" s="269"/>
      <c r="AL890" s="269"/>
      <c r="AM890" s="269"/>
    </row>
    <row r="891" spans="9:39" ht="15.6" x14ac:dyDescent="0.3">
      <c r="I891" s="277"/>
      <c r="J891" s="278"/>
      <c r="K891" s="277"/>
      <c r="L891" s="248"/>
      <c r="M891" s="277"/>
      <c r="N891" s="85" t="str">
        <f>IF(ISBLANK(M891),"",IF(M891=Lookup!$B$74,"",Lookup!$C$74))</f>
        <v/>
      </c>
      <c r="O891" s="277"/>
      <c r="Q891" s="277"/>
      <c r="R891" s="278"/>
      <c r="S891" s="277"/>
      <c r="T891" s="248"/>
      <c r="U891" s="248"/>
      <c r="V891" s="277"/>
      <c r="W891" s="277"/>
      <c r="X891" s="277"/>
      <c r="Z891" s="276"/>
      <c r="AA891" s="276"/>
      <c r="AB891" s="276"/>
      <c r="AC891" s="276"/>
      <c r="AD891" s="276"/>
      <c r="AE891" s="266">
        <f t="shared" si="13"/>
        <v>0</v>
      </c>
      <c r="AG891" s="269"/>
      <c r="AH891" s="269"/>
      <c r="AI891" s="269"/>
      <c r="AJ891" s="269"/>
      <c r="AK891" s="269"/>
      <c r="AL891" s="269"/>
      <c r="AM891" s="269"/>
    </row>
    <row r="892" spans="9:39" ht="15.6" x14ac:dyDescent="0.3">
      <c r="I892" s="277"/>
      <c r="J892" s="278"/>
      <c r="K892" s="277"/>
      <c r="L892" s="248"/>
      <c r="M892" s="277"/>
      <c r="N892" s="85" t="str">
        <f>IF(ISBLANK(M892),"",IF(M892=Lookup!$B$74,"",Lookup!$C$74))</f>
        <v/>
      </c>
      <c r="O892" s="277"/>
      <c r="Q892" s="277"/>
      <c r="R892" s="278"/>
      <c r="S892" s="277"/>
      <c r="T892" s="248"/>
      <c r="U892" s="248"/>
      <c r="V892" s="277"/>
      <c r="W892" s="277"/>
      <c r="X892" s="277"/>
      <c r="Z892" s="276"/>
      <c r="AA892" s="276"/>
      <c r="AB892" s="276"/>
      <c r="AC892" s="276"/>
      <c r="AD892" s="276"/>
      <c r="AE892" s="266">
        <f t="shared" si="13"/>
        <v>0</v>
      </c>
      <c r="AG892" s="269"/>
      <c r="AH892" s="269"/>
      <c r="AI892" s="269"/>
      <c r="AJ892" s="269"/>
      <c r="AK892" s="269"/>
      <c r="AL892" s="269"/>
      <c r="AM892" s="269"/>
    </row>
    <row r="893" spans="9:39" ht="15.6" x14ac:dyDescent="0.3">
      <c r="I893" s="277"/>
      <c r="J893" s="278"/>
      <c r="K893" s="277"/>
      <c r="L893" s="248"/>
      <c r="M893" s="277"/>
      <c r="N893" s="85" t="str">
        <f>IF(ISBLANK(M893),"",IF(M893=Lookup!$B$74,"",Lookup!$C$74))</f>
        <v/>
      </c>
      <c r="O893" s="277"/>
      <c r="Q893" s="277"/>
      <c r="R893" s="278"/>
      <c r="S893" s="277"/>
      <c r="T893" s="248"/>
      <c r="U893" s="248"/>
      <c r="V893" s="277"/>
      <c r="W893" s="277"/>
      <c r="X893" s="277"/>
      <c r="Z893" s="276"/>
      <c r="AA893" s="276"/>
      <c r="AB893" s="276"/>
      <c r="AC893" s="276"/>
      <c r="AD893" s="276"/>
      <c r="AE893" s="266">
        <f t="shared" si="13"/>
        <v>0</v>
      </c>
      <c r="AG893" s="269"/>
      <c r="AH893" s="269"/>
      <c r="AI893" s="269"/>
      <c r="AJ893" s="269"/>
      <c r="AK893" s="269"/>
      <c r="AL893" s="269"/>
      <c r="AM893" s="269"/>
    </row>
    <row r="894" spans="9:39" ht="15.6" x14ac:dyDescent="0.3">
      <c r="I894" s="277"/>
      <c r="J894" s="278"/>
      <c r="K894" s="277"/>
      <c r="L894" s="248"/>
      <c r="M894" s="277"/>
      <c r="N894" s="85" t="str">
        <f>IF(ISBLANK(M894),"",IF(M894=Lookup!$B$74,"",Lookup!$C$74))</f>
        <v/>
      </c>
      <c r="O894" s="277"/>
      <c r="Q894" s="277"/>
      <c r="R894" s="278"/>
      <c r="S894" s="277"/>
      <c r="T894" s="248"/>
      <c r="U894" s="248"/>
      <c r="V894" s="277"/>
      <c r="W894" s="277"/>
      <c r="X894" s="277"/>
      <c r="Z894" s="276"/>
      <c r="AA894" s="276"/>
      <c r="AB894" s="276"/>
      <c r="AC894" s="276"/>
      <c r="AD894" s="276"/>
      <c r="AE894" s="266">
        <f t="shared" si="13"/>
        <v>0</v>
      </c>
      <c r="AG894" s="269"/>
      <c r="AH894" s="269"/>
      <c r="AI894" s="269"/>
      <c r="AJ894" s="269"/>
      <c r="AK894" s="269"/>
      <c r="AL894" s="269"/>
      <c r="AM894" s="269"/>
    </row>
    <row r="895" spans="9:39" ht="15.6" x14ac:dyDescent="0.3">
      <c r="I895" s="277"/>
      <c r="J895" s="278"/>
      <c r="K895" s="277"/>
      <c r="L895" s="248"/>
      <c r="M895" s="277"/>
      <c r="N895" s="85" t="str">
        <f>IF(ISBLANK(M895),"",IF(M895=Lookup!$B$74,"",Lookup!$C$74))</f>
        <v/>
      </c>
      <c r="O895" s="277"/>
      <c r="Q895" s="277"/>
      <c r="R895" s="278"/>
      <c r="S895" s="277"/>
      <c r="T895" s="248"/>
      <c r="U895" s="248"/>
      <c r="V895" s="277"/>
      <c r="W895" s="277"/>
      <c r="X895" s="277"/>
      <c r="Z895" s="276"/>
      <c r="AA895" s="276"/>
      <c r="AB895" s="276"/>
      <c r="AC895" s="276"/>
      <c r="AD895" s="276"/>
      <c r="AE895" s="266">
        <f t="shared" si="13"/>
        <v>0</v>
      </c>
      <c r="AG895" s="269"/>
      <c r="AH895" s="269"/>
      <c r="AI895" s="269"/>
      <c r="AJ895" s="269"/>
      <c r="AK895" s="269"/>
      <c r="AL895" s="269"/>
      <c r="AM895" s="269"/>
    </row>
    <row r="896" spans="9:39" ht="15.6" x14ac:dyDescent="0.3">
      <c r="I896" s="277"/>
      <c r="J896" s="278"/>
      <c r="K896" s="277"/>
      <c r="L896" s="248"/>
      <c r="M896" s="277"/>
      <c r="N896" s="85" t="str">
        <f>IF(ISBLANK(M896),"",IF(M896=Lookup!$B$74,"",Lookup!$C$74))</f>
        <v/>
      </c>
      <c r="O896" s="277"/>
      <c r="Q896" s="277"/>
      <c r="R896" s="278"/>
      <c r="S896" s="277"/>
      <c r="T896" s="248"/>
      <c r="U896" s="248"/>
      <c r="V896" s="277"/>
      <c r="W896" s="277"/>
      <c r="X896" s="277"/>
      <c r="Z896" s="276"/>
      <c r="AA896" s="276"/>
      <c r="AB896" s="276"/>
      <c r="AC896" s="276"/>
      <c r="AD896" s="276"/>
      <c r="AE896" s="266">
        <f t="shared" si="13"/>
        <v>0</v>
      </c>
      <c r="AG896" s="269"/>
      <c r="AH896" s="269"/>
      <c r="AI896" s="269"/>
      <c r="AJ896" s="269"/>
      <c r="AK896" s="269"/>
      <c r="AL896" s="269"/>
      <c r="AM896" s="269"/>
    </row>
    <row r="897" spans="9:39" ht="15.6" x14ac:dyDescent="0.3">
      <c r="I897" s="277"/>
      <c r="J897" s="278"/>
      <c r="K897" s="277"/>
      <c r="L897" s="248"/>
      <c r="M897" s="277"/>
      <c r="N897" s="85" t="str">
        <f>IF(ISBLANK(M897),"",IF(M897=Lookup!$B$74,"",Lookup!$C$74))</f>
        <v/>
      </c>
      <c r="O897" s="277"/>
      <c r="Q897" s="277"/>
      <c r="R897" s="278"/>
      <c r="S897" s="277"/>
      <c r="T897" s="248"/>
      <c r="U897" s="248"/>
      <c r="V897" s="277"/>
      <c r="W897" s="277"/>
      <c r="X897" s="277"/>
      <c r="Z897" s="276"/>
      <c r="AA897" s="276"/>
      <c r="AB897" s="276"/>
      <c r="AC897" s="276"/>
      <c r="AD897" s="276"/>
      <c r="AE897" s="266">
        <f t="shared" si="13"/>
        <v>0</v>
      </c>
      <c r="AG897" s="269"/>
      <c r="AH897" s="269"/>
      <c r="AI897" s="269"/>
      <c r="AJ897" s="269"/>
      <c r="AK897" s="269"/>
      <c r="AL897" s="269"/>
      <c r="AM897" s="269"/>
    </row>
    <row r="898" spans="9:39" ht="15.6" x14ac:dyDescent="0.3">
      <c r="I898" s="277"/>
      <c r="J898" s="278"/>
      <c r="K898" s="277"/>
      <c r="L898" s="248"/>
      <c r="M898" s="277"/>
      <c r="N898" s="85" t="str">
        <f>IF(ISBLANK(M898),"",IF(M898=Lookup!$B$74,"",Lookup!$C$74))</f>
        <v/>
      </c>
      <c r="O898" s="277"/>
      <c r="Q898" s="277"/>
      <c r="R898" s="278"/>
      <c r="S898" s="277"/>
      <c r="T898" s="248"/>
      <c r="U898" s="248"/>
      <c r="V898" s="277"/>
      <c r="W898" s="277"/>
      <c r="X898" s="277"/>
      <c r="Z898" s="276"/>
      <c r="AA898" s="276"/>
      <c r="AB898" s="276"/>
      <c r="AC898" s="276"/>
      <c r="AD898" s="276"/>
      <c r="AE898" s="266">
        <f t="shared" si="13"/>
        <v>0</v>
      </c>
      <c r="AG898" s="269"/>
      <c r="AH898" s="269"/>
      <c r="AI898" s="269"/>
      <c r="AJ898" s="269"/>
      <c r="AK898" s="269"/>
      <c r="AL898" s="269"/>
      <c r="AM898" s="269"/>
    </row>
    <row r="899" spans="9:39" ht="15.6" x14ac:dyDescent="0.3">
      <c r="I899" s="277"/>
      <c r="J899" s="278"/>
      <c r="K899" s="277"/>
      <c r="L899" s="248"/>
      <c r="M899" s="277"/>
      <c r="N899" s="85" t="str">
        <f>IF(ISBLANK(M899),"",IF(M899=Lookup!$B$74,"",Lookup!$C$74))</f>
        <v/>
      </c>
      <c r="O899" s="277"/>
      <c r="Q899" s="277"/>
      <c r="R899" s="278"/>
      <c r="S899" s="277"/>
      <c r="T899" s="248"/>
      <c r="U899" s="248"/>
      <c r="V899" s="277"/>
      <c r="W899" s="277"/>
      <c r="X899" s="277"/>
      <c r="Z899" s="276"/>
      <c r="AA899" s="276"/>
      <c r="AB899" s="276"/>
      <c r="AC899" s="276"/>
      <c r="AD899" s="276"/>
      <c r="AE899" s="266">
        <f t="shared" si="13"/>
        <v>0</v>
      </c>
      <c r="AG899" s="269"/>
      <c r="AH899" s="269"/>
      <c r="AI899" s="269"/>
      <c r="AJ899" s="269"/>
      <c r="AK899" s="269"/>
      <c r="AL899" s="269"/>
      <c r="AM899" s="269"/>
    </row>
    <row r="900" spans="9:39" ht="15.6" x14ac:dyDescent="0.3">
      <c r="I900" s="277"/>
      <c r="J900" s="278"/>
      <c r="K900" s="277"/>
      <c r="L900" s="248"/>
      <c r="M900" s="277"/>
      <c r="N900" s="85" t="str">
        <f>IF(ISBLANK(M900),"",IF(M900=Lookup!$B$74,"",Lookup!$C$74))</f>
        <v/>
      </c>
      <c r="O900" s="277"/>
      <c r="Q900" s="277"/>
      <c r="R900" s="278"/>
      <c r="S900" s="277"/>
      <c r="T900" s="248"/>
      <c r="U900" s="248"/>
      <c r="V900" s="277"/>
      <c r="W900" s="277"/>
      <c r="X900" s="277"/>
      <c r="Z900" s="276"/>
      <c r="AA900" s="276"/>
      <c r="AB900" s="276"/>
      <c r="AC900" s="276"/>
      <c r="AD900" s="276"/>
      <c r="AE900" s="266">
        <f t="shared" si="13"/>
        <v>0</v>
      </c>
      <c r="AG900" s="269"/>
      <c r="AH900" s="269"/>
      <c r="AI900" s="269"/>
      <c r="AJ900" s="269"/>
      <c r="AK900" s="269"/>
      <c r="AL900" s="269"/>
      <c r="AM900" s="269"/>
    </row>
    <row r="901" spans="9:39" ht="15.6" x14ac:dyDescent="0.3">
      <c r="I901" s="277"/>
      <c r="J901" s="278"/>
      <c r="K901" s="277"/>
      <c r="L901" s="248"/>
      <c r="M901" s="277"/>
      <c r="N901" s="85" t="str">
        <f>IF(ISBLANK(M901),"",IF(M901=Lookup!$B$74,"",Lookup!$C$74))</f>
        <v/>
      </c>
      <c r="O901" s="277"/>
      <c r="Q901" s="277"/>
      <c r="R901" s="278"/>
      <c r="S901" s="277"/>
      <c r="T901" s="248"/>
      <c r="U901" s="248"/>
      <c r="V901" s="277"/>
      <c r="W901" s="277"/>
      <c r="X901" s="277"/>
      <c r="Z901" s="276"/>
      <c r="AA901" s="276"/>
      <c r="AB901" s="276"/>
      <c r="AC901" s="276"/>
      <c r="AD901" s="276"/>
      <c r="AE901" s="266">
        <f t="shared" si="13"/>
        <v>0</v>
      </c>
      <c r="AG901" s="269"/>
      <c r="AH901" s="269"/>
      <c r="AI901" s="269"/>
      <c r="AJ901" s="269"/>
      <c r="AK901" s="269"/>
      <c r="AL901" s="269"/>
      <c r="AM901" s="269"/>
    </row>
    <row r="902" spans="9:39" ht="15.6" x14ac:dyDescent="0.3">
      <c r="I902" s="277"/>
      <c r="J902" s="278"/>
      <c r="K902" s="277"/>
      <c r="L902" s="248"/>
      <c r="M902" s="277"/>
      <c r="N902" s="85" t="str">
        <f>IF(ISBLANK(M902),"",IF(M902=Lookup!$B$74,"",Lookup!$C$74))</f>
        <v/>
      </c>
      <c r="O902" s="277"/>
      <c r="Q902" s="277"/>
      <c r="R902" s="278"/>
      <c r="S902" s="277"/>
      <c r="T902" s="248"/>
      <c r="U902" s="248"/>
      <c r="V902" s="277"/>
      <c r="W902" s="277"/>
      <c r="X902" s="277"/>
      <c r="Z902" s="276"/>
      <c r="AA902" s="276"/>
      <c r="AB902" s="276"/>
      <c r="AC902" s="276"/>
      <c r="AD902" s="276"/>
      <c r="AE902" s="266">
        <f t="shared" si="13"/>
        <v>0</v>
      </c>
      <c r="AG902" s="269"/>
      <c r="AH902" s="269"/>
      <c r="AI902" s="269"/>
      <c r="AJ902" s="269"/>
      <c r="AK902" s="269"/>
      <c r="AL902" s="269"/>
      <c r="AM902" s="269"/>
    </row>
    <row r="903" spans="9:39" ht="15.6" x14ac:dyDescent="0.3">
      <c r="I903" s="277"/>
      <c r="J903" s="278"/>
      <c r="K903" s="277"/>
      <c r="L903" s="248"/>
      <c r="M903" s="277"/>
      <c r="N903" s="85" t="str">
        <f>IF(ISBLANK(M903),"",IF(M903=Lookup!$B$74,"",Lookup!$C$74))</f>
        <v/>
      </c>
      <c r="O903" s="277"/>
      <c r="Q903" s="277"/>
      <c r="R903" s="278"/>
      <c r="S903" s="277"/>
      <c r="T903" s="248"/>
      <c r="U903" s="248"/>
      <c r="V903" s="277"/>
      <c r="W903" s="277"/>
      <c r="X903" s="277"/>
      <c r="Z903" s="276"/>
      <c r="AA903" s="276"/>
      <c r="AB903" s="276"/>
      <c r="AC903" s="276"/>
      <c r="AD903" s="276"/>
      <c r="AE903" s="266">
        <f t="shared" si="13"/>
        <v>0</v>
      </c>
      <c r="AG903" s="269"/>
      <c r="AH903" s="269"/>
      <c r="AI903" s="269"/>
      <c r="AJ903" s="269"/>
      <c r="AK903" s="269"/>
      <c r="AL903" s="269"/>
      <c r="AM903" s="269"/>
    </row>
    <row r="904" spans="9:39" ht="15.6" x14ac:dyDescent="0.3">
      <c r="I904" s="277"/>
      <c r="J904" s="278"/>
      <c r="K904" s="277"/>
      <c r="L904" s="248"/>
      <c r="M904" s="277"/>
      <c r="N904" s="85" t="str">
        <f>IF(ISBLANK(M904),"",IF(M904=Lookup!$B$74,"",Lookup!$C$74))</f>
        <v/>
      </c>
      <c r="O904" s="277"/>
      <c r="Q904" s="277"/>
      <c r="R904" s="278"/>
      <c r="S904" s="277"/>
      <c r="T904" s="248"/>
      <c r="U904" s="248"/>
      <c r="V904" s="277"/>
      <c r="W904" s="277"/>
      <c r="X904" s="277"/>
      <c r="Z904" s="276"/>
      <c r="AA904" s="276"/>
      <c r="AB904" s="276"/>
      <c r="AC904" s="276"/>
      <c r="AD904" s="276"/>
      <c r="AE904" s="266">
        <f t="shared" si="13"/>
        <v>0</v>
      </c>
      <c r="AG904" s="269"/>
      <c r="AH904" s="269"/>
      <c r="AI904" s="269"/>
      <c r="AJ904" s="269"/>
      <c r="AK904" s="269"/>
      <c r="AL904" s="269"/>
      <c r="AM904" s="269"/>
    </row>
    <row r="905" spans="9:39" ht="15.6" x14ac:dyDescent="0.3">
      <c r="I905" s="277"/>
      <c r="J905" s="278"/>
      <c r="K905" s="277"/>
      <c r="L905" s="248"/>
      <c r="M905" s="277"/>
      <c r="N905" s="85" t="str">
        <f>IF(ISBLANK(M905),"",IF(M905=Lookup!$B$74,"",Lookup!$C$74))</f>
        <v/>
      </c>
      <c r="O905" s="277"/>
      <c r="Q905" s="277"/>
      <c r="R905" s="278"/>
      <c r="S905" s="277"/>
      <c r="T905" s="248"/>
      <c r="U905" s="248"/>
      <c r="V905" s="277"/>
      <c r="W905" s="277"/>
      <c r="X905" s="277"/>
      <c r="Z905" s="276"/>
      <c r="AA905" s="276"/>
      <c r="AB905" s="276"/>
      <c r="AC905" s="276"/>
      <c r="AD905" s="276"/>
      <c r="AE905" s="266">
        <f t="shared" ref="AE905:AE968" si="14">SUM(Z905:AD905)</f>
        <v>0</v>
      </c>
      <c r="AG905" s="269"/>
      <c r="AH905" s="269"/>
      <c r="AI905" s="269"/>
      <c r="AJ905" s="269"/>
      <c r="AK905" s="269"/>
      <c r="AL905" s="269"/>
      <c r="AM905" s="269"/>
    </row>
    <row r="906" spans="9:39" ht="15.6" x14ac:dyDescent="0.3">
      <c r="I906" s="277"/>
      <c r="J906" s="278"/>
      <c r="K906" s="277"/>
      <c r="L906" s="248"/>
      <c r="M906" s="277"/>
      <c r="N906" s="85" t="str">
        <f>IF(ISBLANK(M906),"",IF(M906=Lookup!$B$74,"",Lookup!$C$74))</f>
        <v/>
      </c>
      <c r="O906" s="277"/>
      <c r="Q906" s="277"/>
      <c r="R906" s="278"/>
      <c r="S906" s="277"/>
      <c r="T906" s="248"/>
      <c r="U906" s="248"/>
      <c r="V906" s="277"/>
      <c r="W906" s="277"/>
      <c r="X906" s="277"/>
      <c r="Z906" s="276"/>
      <c r="AA906" s="276"/>
      <c r="AB906" s="276"/>
      <c r="AC906" s="276"/>
      <c r="AD906" s="276"/>
      <c r="AE906" s="266">
        <f t="shared" si="14"/>
        <v>0</v>
      </c>
      <c r="AG906" s="269"/>
      <c r="AH906" s="269"/>
      <c r="AI906" s="269"/>
      <c r="AJ906" s="269"/>
      <c r="AK906" s="269"/>
      <c r="AL906" s="269"/>
      <c r="AM906" s="269"/>
    </row>
    <row r="907" spans="9:39" ht="15.6" x14ac:dyDescent="0.3">
      <c r="I907" s="277"/>
      <c r="J907" s="278"/>
      <c r="K907" s="277"/>
      <c r="L907" s="248"/>
      <c r="M907" s="277"/>
      <c r="N907" s="85" t="str">
        <f>IF(ISBLANK(M907),"",IF(M907=Lookup!$B$74,"",Lookup!$C$74))</f>
        <v/>
      </c>
      <c r="O907" s="277"/>
      <c r="Q907" s="277"/>
      <c r="R907" s="278"/>
      <c r="S907" s="277"/>
      <c r="T907" s="248"/>
      <c r="U907" s="248"/>
      <c r="V907" s="277"/>
      <c r="W907" s="277"/>
      <c r="X907" s="277"/>
      <c r="Z907" s="276"/>
      <c r="AA907" s="276"/>
      <c r="AB907" s="276"/>
      <c r="AC907" s="276"/>
      <c r="AD907" s="276"/>
      <c r="AE907" s="266">
        <f t="shared" si="14"/>
        <v>0</v>
      </c>
      <c r="AG907" s="269"/>
      <c r="AH907" s="269"/>
      <c r="AI907" s="269"/>
      <c r="AJ907" s="269"/>
      <c r="AK907" s="269"/>
      <c r="AL907" s="269"/>
      <c r="AM907" s="269"/>
    </row>
    <row r="908" spans="9:39" ht="15.6" x14ac:dyDescent="0.3">
      <c r="I908" s="277"/>
      <c r="J908" s="278"/>
      <c r="K908" s="277"/>
      <c r="L908" s="248"/>
      <c r="M908" s="277"/>
      <c r="N908" s="85" t="str">
        <f>IF(ISBLANK(M908),"",IF(M908=Lookup!$B$74,"",Lookup!$C$74))</f>
        <v/>
      </c>
      <c r="O908" s="277"/>
      <c r="Q908" s="277"/>
      <c r="R908" s="278"/>
      <c r="S908" s="277"/>
      <c r="T908" s="248"/>
      <c r="U908" s="248"/>
      <c r="V908" s="277"/>
      <c r="W908" s="277"/>
      <c r="X908" s="277"/>
      <c r="Z908" s="276"/>
      <c r="AA908" s="276"/>
      <c r="AB908" s="276"/>
      <c r="AC908" s="276"/>
      <c r="AD908" s="276"/>
      <c r="AE908" s="266">
        <f t="shared" si="14"/>
        <v>0</v>
      </c>
      <c r="AG908" s="269"/>
      <c r="AH908" s="269"/>
      <c r="AI908" s="269"/>
      <c r="AJ908" s="269"/>
      <c r="AK908" s="269"/>
      <c r="AL908" s="269"/>
      <c r="AM908" s="269"/>
    </row>
    <row r="909" spans="9:39" ht="15.6" x14ac:dyDescent="0.3">
      <c r="I909" s="277"/>
      <c r="J909" s="278"/>
      <c r="K909" s="277"/>
      <c r="L909" s="248"/>
      <c r="M909" s="277"/>
      <c r="N909" s="85" t="str">
        <f>IF(ISBLANK(M909),"",IF(M909=Lookup!$B$74,"",Lookup!$C$74))</f>
        <v/>
      </c>
      <c r="O909" s="277"/>
      <c r="Q909" s="277"/>
      <c r="R909" s="278"/>
      <c r="S909" s="277"/>
      <c r="T909" s="248"/>
      <c r="U909" s="248"/>
      <c r="V909" s="277"/>
      <c r="W909" s="277"/>
      <c r="X909" s="277"/>
      <c r="Z909" s="276"/>
      <c r="AA909" s="276"/>
      <c r="AB909" s="276"/>
      <c r="AC909" s="276"/>
      <c r="AD909" s="276"/>
      <c r="AE909" s="266">
        <f t="shared" si="14"/>
        <v>0</v>
      </c>
      <c r="AG909" s="269"/>
      <c r="AH909" s="269"/>
      <c r="AI909" s="269"/>
      <c r="AJ909" s="269"/>
      <c r="AK909" s="269"/>
      <c r="AL909" s="269"/>
      <c r="AM909" s="269"/>
    </row>
    <row r="910" spans="9:39" ht="15.6" x14ac:dyDescent="0.3">
      <c r="I910" s="277"/>
      <c r="J910" s="278"/>
      <c r="K910" s="277"/>
      <c r="L910" s="248"/>
      <c r="M910" s="277"/>
      <c r="N910" s="85" t="str">
        <f>IF(ISBLANK(M910),"",IF(M910=Lookup!$B$74,"",Lookup!$C$74))</f>
        <v/>
      </c>
      <c r="O910" s="277"/>
      <c r="Q910" s="277"/>
      <c r="R910" s="278"/>
      <c r="S910" s="277"/>
      <c r="T910" s="248"/>
      <c r="U910" s="248"/>
      <c r="V910" s="277"/>
      <c r="W910" s="277"/>
      <c r="X910" s="277"/>
      <c r="Z910" s="276"/>
      <c r="AA910" s="276"/>
      <c r="AB910" s="276"/>
      <c r="AC910" s="276"/>
      <c r="AD910" s="276"/>
      <c r="AE910" s="266">
        <f t="shared" si="14"/>
        <v>0</v>
      </c>
      <c r="AG910" s="269"/>
      <c r="AH910" s="269"/>
      <c r="AI910" s="269"/>
      <c r="AJ910" s="269"/>
      <c r="AK910" s="269"/>
      <c r="AL910" s="269"/>
      <c r="AM910" s="269"/>
    </row>
    <row r="911" spans="9:39" ht="15.6" x14ac:dyDescent="0.3">
      <c r="I911" s="277"/>
      <c r="J911" s="278"/>
      <c r="K911" s="277"/>
      <c r="L911" s="248"/>
      <c r="M911" s="277"/>
      <c r="N911" s="85" t="str">
        <f>IF(ISBLANK(M911),"",IF(M911=Lookup!$B$74,"",Lookup!$C$74))</f>
        <v/>
      </c>
      <c r="O911" s="277"/>
      <c r="Q911" s="277"/>
      <c r="R911" s="278"/>
      <c r="S911" s="277"/>
      <c r="T911" s="248"/>
      <c r="U911" s="248"/>
      <c r="V911" s="277"/>
      <c r="W911" s="277"/>
      <c r="X911" s="277"/>
      <c r="Z911" s="276"/>
      <c r="AA911" s="276"/>
      <c r="AB911" s="276"/>
      <c r="AC911" s="276"/>
      <c r="AD911" s="276"/>
      <c r="AE911" s="266">
        <f t="shared" si="14"/>
        <v>0</v>
      </c>
      <c r="AG911" s="269"/>
      <c r="AH911" s="269"/>
      <c r="AI911" s="269"/>
      <c r="AJ911" s="269"/>
      <c r="AK911" s="269"/>
      <c r="AL911" s="269"/>
      <c r="AM911" s="269"/>
    </row>
    <row r="912" spans="9:39" ht="15.6" x14ac:dyDescent="0.3">
      <c r="I912" s="277"/>
      <c r="J912" s="278"/>
      <c r="K912" s="277"/>
      <c r="L912" s="248"/>
      <c r="M912" s="277"/>
      <c r="N912" s="85" t="str">
        <f>IF(ISBLANK(M912),"",IF(M912=Lookup!$B$74,"",Lookup!$C$74))</f>
        <v/>
      </c>
      <c r="O912" s="277"/>
      <c r="Q912" s="277"/>
      <c r="R912" s="278"/>
      <c r="S912" s="277"/>
      <c r="T912" s="248"/>
      <c r="U912" s="248"/>
      <c r="V912" s="277"/>
      <c r="W912" s="277"/>
      <c r="X912" s="277"/>
      <c r="Z912" s="276"/>
      <c r="AA912" s="276"/>
      <c r="AB912" s="276"/>
      <c r="AC912" s="276"/>
      <c r="AD912" s="276"/>
      <c r="AE912" s="266">
        <f t="shared" si="14"/>
        <v>0</v>
      </c>
      <c r="AG912" s="269"/>
      <c r="AH912" s="269"/>
      <c r="AI912" s="269"/>
      <c r="AJ912" s="269"/>
      <c r="AK912" s="269"/>
      <c r="AL912" s="269"/>
      <c r="AM912" s="269"/>
    </row>
    <row r="913" spans="9:39" ht="15.6" x14ac:dyDescent="0.3">
      <c r="I913" s="277"/>
      <c r="J913" s="278"/>
      <c r="K913" s="277"/>
      <c r="L913" s="248"/>
      <c r="M913" s="277"/>
      <c r="N913" s="85" t="str">
        <f>IF(ISBLANK(M913),"",IF(M913=Lookup!$B$74,"",Lookup!$C$74))</f>
        <v/>
      </c>
      <c r="O913" s="277"/>
      <c r="Q913" s="277"/>
      <c r="R913" s="278"/>
      <c r="S913" s="277"/>
      <c r="T913" s="248"/>
      <c r="U913" s="248"/>
      <c r="V913" s="277"/>
      <c r="W913" s="277"/>
      <c r="X913" s="277"/>
      <c r="Z913" s="276"/>
      <c r="AA913" s="276"/>
      <c r="AB913" s="276"/>
      <c r="AC913" s="276"/>
      <c r="AD913" s="276"/>
      <c r="AE913" s="266">
        <f t="shared" si="14"/>
        <v>0</v>
      </c>
      <c r="AG913" s="269"/>
      <c r="AH913" s="269"/>
      <c r="AI913" s="269"/>
      <c r="AJ913" s="269"/>
      <c r="AK913" s="269"/>
      <c r="AL913" s="269"/>
      <c r="AM913" s="269"/>
    </row>
    <row r="914" spans="9:39" ht="15.6" x14ac:dyDescent="0.3">
      <c r="I914" s="277"/>
      <c r="J914" s="278"/>
      <c r="K914" s="277"/>
      <c r="L914" s="248"/>
      <c r="M914" s="277"/>
      <c r="N914" s="85" t="str">
        <f>IF(ISBLANK(M914),"",IF(M914=Lookup!$B$74,"",Lookup!$C$74))</f>
        <v/>
      </c>
      <c r="O914" s="277"/>
      <c r="Q914" s="277"/>
      <c r="R914" s="278"/>
      <c r="S914" s="277"/>
      <c r="T914" s="248"/>
      <c r="U914" s="248"/>
      <c r="V914" s="277"/>
      <c r="W914" s="277"/>
      <c r="X914" s="277"/>
      <c r="Z914" s="276"/>
      <c r="AA914" s="276"/>
      <c r="AB914" s="276"/>
      <c r="AC914" s="276"/>
      <c r="AD914" s="276"/>
      <c r="AE914" s="266">
        <f t="shared" si="14"/>
        <v>0</v>
      </c>
      <c r="AG914" s="269"/>
      <c r="AH914" s="269"/>
      <c r="AI914" s="269"/>
      <c r="AJ914" s="269"/>
      <c r="AK914" s="269"/>
      <c r="AL914" s="269"/>
      <c r="AM914" s="269"/>
    </row>
    <row r="915" spans="9:39" ht="15.6" x14ac:dyDescent="0.3">
      <c r="I915" s="277"/>
      <c r="J915" s="278"/>
      <c r="K915" s="277"/>
      <c r="L915" s="248"/>
      <c r="M915" s="277"/>
      <c r="N915" s="85" t="str">
        <f>IF(ISBLANK(M915),"",IF(M915=Lookup!$B$74,"",Lookup!$C$74))</f>
        <v/>
      </c>
      <c r="O915" s="277"/>
      <c r="Q915" s="277"/>
      <c r="R915" s="278"/>
      <c r="S915" s="277"/>
      <c r="T915" s="248"/>
      <c r="U915" s="248"/>
      <c r="V915" s="277"/>
      <c r="W915" s="277"/>
      <c r="X915" s="277"/>
      <c r="Z915" s="276"/>
      <c r="AA915" s="276"/>
      <c r="AB915" s="276"/>
      <c r="AC915" s="276"/>
      <c r="AD915" s="276"/>
      <c r="AE915" s="266">
        <f t="shared" si="14"/>
        <v>0</v>
      </c>
      <c r="AG915" s="269"/>
      <c r="AH915" s="269"/>
      <c r="AI915" s="269"/>
      <c r="AJ915" s="269"/>
      <c r="AK915" s="269"/>
      <c r="AL915" s="269"/>
      <c r="AM915" s="269"/>
    </row>
    <row r="916" spans="9:39" ht="15.6" x14ac:dyDescent="0.3">
      <c r="I916" s="277"/>
      <c r="J916" s="278"/>
      <c r="K916" s="277"/>
      <c r="L916" s="248"/>
      <c r="M916" s="277"/>
      <c r="N916" s="85" t="str">
        <f>IF(ISBLANK(M916),"",IF(M916=Lookup!$B$74,"",Lookup!$C$74))</f>
        <v/>
      </c>
      <c r="O916" s="277"/>
      <c r="Q916" s="277"/>
      <c r="R916" s="278"/>
      <c r="S916" s="277"/>
      <c r="T916" s="248"/>
      <c r="U916" s="248"/>
      <c r="V916" s="277"/>
      <c r="W916" s="277"/>
      <c r="X916" s="277"/>
      <c r="Z916" s="276"/>
      <c r="AA916" s="276"/>
      <c r="AB916" s="276"/>
      <c r="AC916" s="276"/>
      <c r="AD916" s="276"/>
      <c r="AE916" s="266">
        <f t="shared" si="14"/>
        <v>0</v>
      </c>
      <c r="AG916" s="269"/>
      <c r="AH916" s="269"/>
      <c r="AI916" s="269"/>
      <c r="AJ916" s="269"/>
      <c r="AK916" s="269"/>
      <c r="AL916" s="269"/>
      <c r="AM916" s="269"/>
    </row>
    <row r="917" spans="9:39" ht="15.6" x14ac:dyDescent="0.3">
      <c r="I917" s="277"/>
      <c r="J917" s="278"/>
      <c r="K917" s="277"/>
      <c r="L917" s="248"/>
      <c r="M917" s="277"/>
      <c r="N917" s="85" t="str">
        <f>IF(ISBLANK(M917),"",IF(M917=Lookup!$B$74,"",Lookup!$C$74))</f>
        <v/>
      </c>
      <c r="O917" s="277"/>
      <c r="Q917" s="277"/>
      <c r="R917" s="278"/>
      <c r="S917" s="277"/>
      <c r="T917" s="248"/>
      <c r="U917" s="248"/>
      <c r="V917" s="277"/>
      <c r="W917" s="277"/>
      <c r="X917" s="277"/>
      <c r="Z917" s="276"/>
      <c r="AA917" s="276"/>
      <c r="AB917" s="276"/>
      <c r="AC917" s="276"/>
      <c r="AD917" s="276"/>
      <c r="AE917" s="266">
        <f t="shared" si="14"/>
        <v>0</v>
      </c>
      <c r="AG917" s="269"/>
      <c r="AH917" s="269"/>
      <c r="AI917" s="269"/>
      <c r="AJ917" s="269"/>
      <c r="AK917" s="269"/>
      <c r="AL917" s="269"/>
      <c r="AM917" s="269"/>
    </row>
    <row r="918" spans="9:39" ht="15.6" x14ac:dyDescent="0.3">
      <c r="I918" s="277"/>
      <c r="J918" s="278"/>
      <c r="K918" s="277"/>
      <c r="L918" s="248"/>
      <c r="M918" s="277"/>
      <c r="N918" s="85" t="str">
        <f>IF(ISBLANK(M918),"",IF(M918=Lookup!$B$74,"",Lookup!$C$74))</f>
        <v/>
      </c>
      <c r="O918" s="277"/>
      <c r="Q918" s="277"/>
      <c r="R918" s="278"/>
      <c r="S918" s="277"/>
      <c r="T918" s="248"/>
      <c r="U918" s="248"/>
      <c r="V918" s="277"/>
      <c r="W918" s="277"/>
      <c r="X918" s="277"/>
      <c r="Z918" s="276"/>
      <c r="AA918" s="276"/>
      <c r="AB918" s="276"/>
      <c r="AC918" s="276"/>
      <c r="AD918" s="276"/>
      <c r="AE918" s="266">
        <f t="shared" si="14"/>
        <v>0</v>
      </c>
      <c r="AG918" s="269"/>
      <c r="AH918" s="269"/>
      <c r="AI918" s="269"/>
      <c r="AJ918" s="269"/>
      <c r="AK918" s="269"/>
      <c r="AL918" s="269"/>
      <c r="AM918" s="269"/>
    </row>
    <row r="919" spans="9:39" ht="15.6" x14ac:dyDescent="0.3">
      <c r="I919" s="277"/>
      <c r="J919" s="278"/>
      <c r="K919" s="277"/>
      <c r="L919" s="248"/>
      <c r="M919" s="277"/>
      <c r="N919" s="85" t="str">
        <f>IF(ISBLANK(M919),"",IF(M919=Lookup!$B$74,"",Lookup!$C$74))</f>
        <v/>
      </c>
      <c r="O919" s="277"/>
      <c r="Q919" s="277"/>
      <c r="R919" s="278"/>
      <c r="S919" s="277"/>
      <c r="T919" s="248"/>
      <c r="U919" s="248"/>
      <c r="V919" s="277"/>
      <c r="W919" s="277"/>
      <c r="X919" s="277"/>
      <c r="Z919" s="276"/>
      <c r="AA919" s="276"/>
      <c r="AB919" s="276"/>
      <c r="AC919" s="276"/>
      <c r="AD919" s="276"/>
      <c r="AE919" s="266">
        <f t="shared" si="14"/>
        <v>0</v>
      </c>
      <c r="AG919" s="269"/>
      <c r="AH919" s="269"/>
      <c r="AI919" s="269"/>
      <c r="AJ919" s="269"/>
      <c r="AK919" s="269"/>
      <c r="AL919" s="269"/>
      <c r="AM919" s="269"/>
    </row>
    <row r="920" spans="9:39" ht="15.6" x14ac:dyDescent="0.3">
      <c r="I920" s="277"/>
      <c r="J920" s="278"/>
      <c r="K920" s="277"/>
      <c r="L920" s="248"/>
      <c r="M920" s="277"/>
      <c r="N920" s="85" t="str">
        <f>IF(ISBLANK(M920),"",IF(M920=Lookup!$B$74,"",Lookup!$C$74))</f>
        <v/>
      </c>
      <c r="O920" s="277"/>
      <c r="Q920" s="277"/>
      <c r="R920" s="278"/>
      <c r="S920" s="277"/>
      <c r="T920" s="248"/>
      <c r="U920" s="248"/>
      <c r="V920" s="277"/>
      <c r="W920" s="277"/>
      <c r="X920" s="277"/>
      <c r="Z920" s="276"/>
      <c r="AA920" s="276"/>
      <c r="AB920" s="276"/>
      <c r="AC920" s="276"/>
      <c r="AD920" s="276"/>
      <c r="AE920" s="266">
        <f t="shared" si="14"/>
        <v>0</v>
      </c>
      <c r="AG920" s="269"/>
      <c r="AH920" s="269"/>
      <c r="AI920" s="269"/>
      <c r="AJ920" s="269"/>
      <c r="AK920" s="269"/>
      <c r="AL920" s="269"/>
      <c r="AM920" s="269"/>
    </row>
    <row r="921" spans="9:39" ht="15.6" x14ac:dyDescent="0.3">
      <c r="I921" s="277"/>
      <c r="J921" s="278"/>
      <c r="K921" s="277"/>
      <c r="L921" s="248"/>
      <c r="M921" s="277"/>
      <c r="N921" s="85" t="str">
        <f>IF(ISBLANK(M921),"",IF(M921=Lookup!$B$74,"",Lookup!$C$74))</f>
        <v/>
      </c>
      <c r="O921" s="277"/>
      <c r="Q921" s="277"/>
      <c r="R921" s="278"/>
      <c r="S921" s="277"/>
      <c r="T921" s="248"/>
      <c r="U921" s="248"/>
      <c r="V921" s="277"/>
      <c r="W921" s="277"/>
      <c r="X921" s="277"/>
      <c r="Z921" s="276"/>
      <c r="AA921" s="276"/>
      <c r="AB921" s="276"/>
      <c r="AC921" s="276"/>
      <c r="AD921" s="276"/>
      <c r="AE921" s="266">
        <f t="shared" si="14"/>
        <v>0</v>
      </c>
      <c r="AG921" s="269"/>
      <c r="AH921" s="269"/>
      <c r="AI921" s="269"/>
      <c r="AJ921" s="269"/>
      <c r="AK921" s="269"/>
      <c r="AL921" s="269"/>
      <c r="AM921" s="269"/>
    </row>
    <row r="922" spans="9:39" ht="15.6" x14ac:dyDescent="0.3">
      <c r="I922" s="277"/>
      <c r="J922" s="278"/>
      <c r="K922" s="277"/>
      <c r="L922" s="248"/>
      <c r="M922" s="277"/>
      <c r="N922" s="85" t="str">
        <f>IF(ISBLANK(M922),"",IF(M922=Lookup!$B$74,"",Lookup!$C$74))</f>
        <v/>
      </c>
      <c r="O922" s="277"/>
      <c r="Q922" s="277"/>
      <c r="R922" s="278"/>
      <c r="S922" s="277"/>
      <c r="T922" s="248"/>
      <c r="U922" s="248"/>
      <c r="V922" s="277"/>
      <c r="W922" s="277"/>
      <c r="X922" s="277"/>
      <c r="Z922" s="276"/>
      <c r="AA922" s="276"/>
      <c r="AB922" s="276"/>
      <c r="AC922" s="276"/>
      <c r="AD922" s="276"/>
      <c r="AE922" s="266">
        <f t="shared" si="14"/>
        <v>0</v>
      </c>
      <c r="AG922" s="269"/>
      <c r="AH922" s="269"/>
      <c r="AI922" s="269"/>
      <c r="AJ922" s="269"/>
      <c r="AK922" s="269"/>
      <c r="AL922" s="269"/>
      <c r="AM922" s="269"/>
    </row>
    <row r="923" spans="9:39" ht="15.6" x14ac:dyDescent="0.3">
      <c r="I923" s="277"/>
      <c r="J923" s="278"/>
      <c r="K923" s="277"/>
      <c r="L923" s="248"/>
      <c r="M923" s="277"/>
      <c r="N923" s="85" t="str">
        <f>IF(ISBLANK(M923),"",IF(M923=Lookup!$B$74,"",Lookup!$C$74))</f>
        <v/>
      </c>
      <c r="O923" s="277"/>
      <c r="Q923" s="277"/>
      <c r="R923" s="278"/>
      <c r="S923" s="277"/>
      <c r="T923" s="248"/>
      <c r="U923" s="248"/>
      <c r="V923" s="277"/>
      <c r="W923" s="277"/>
      <c r="X923" s="277"/>
      <c r="Z923" s="276"/>
      <c r="AA923" s="276"/>
      <c r="AB923" s="276"/>
      <c r="AC923" s="276"/>
      <c r="AD923" s="276"/>
      <c r="AE923" s="266">
        <f t="shared" si="14"/>
        <v>0</v>
      </c>
      <c r="AG923" s="269"/>
      <c r="AH923" s="269"/>
      <c r="AI923" s="269"/>
      <c r="AJ923" s="269"/>
      <c r="AK923" s="269"/>
      <c r="AL923" s="269"/>
      <c r="AM923" s="269"/>
    </row>
    <row r="924" spans="9:39" ht="15.6" x14ac:dyDescent="0.3">
      <c r="I924" s="277"/>
      <c r="J924" s="278"/>
      <c r="K924" s="277"/>
      <c r="L924" s="248"/>
      <c r="M924" s="277"/>
      <c r="N924" s="85" t="str">
        <f>IF(ISBLANK(M924),"",IF(M924=Lookup!$B$74,"",Lookup!$C$74))</f>
        <v/>
      </c>
      <c r="O924" s="277"/>
      <c r="Q924" s="277"/>
      <c r="R924" s="278"/>
      <c r="S924" s="277"/>
      <c r="T924" s="248"/>
      <c r="U924" s="248"/>
      <c r="V924" s="277"/>
      <c r="W924" s="277"/>
      <c r="X924" s="277"/>
      <c r="Z924" s="276"/>
      <c r="AA924" s="276"/>
      <c r="AB924" s="276"/>
      <c r="AC924" s="276"/>
      <c r="AD924" s="276"/>
      <c r="AE924" s="266">
        <f t="shared" si="14"/>
        <v>0</v>
      </c>
      <c r="AG924" s="269"/>
      <c r="AH924" s="269"/>
      <c r="AI924" s="269"/>
      <c r="AJ924" s="269"/>
      <c r="AK924" s="269"/>
      <c r="AL924" s="269"/>
      <c r="AM924" s="269"/>
    </row>
    <row r="925" spans="9:39" ht="15.6" x14ac:dyDescent="0.3">
      <c r="I925" s="277"/>
      <c r="J925" s="278"/>
      <c r="K925" s="277"/>
      <c r="L925" s="248"/>
      <c r="M925" s="277"/>
      <c r="N925" s="85" t="str">
        <f>IF(ISBLANK(M925),"",IF(M925=Lookup!$B$74,"",Lookup!$C$74))</f>
        <v/>
      </c>
      <c r="O925" s="277"/>
      <c r="Q925" s="277"/>
      <c r="R925" s="278"/>
      <c r="S925" s="277"/>
      <c r="T925" s="248"/>
      <c r="U925" s="248"/>
      <c r="V925" s="277"/>
      <c r="W925" s="277"/>
      <c r="X925" s="277"/>
      <c r="Z925" s="276"/>
      <c r="AA925" s="276"/>
      <c r="AB925" s="276"/>
      <c r="AC925" s="276"/>
      <c r="AD925" s="276"/>
      <c r="AE925" s="266">
        <f t="shared" si="14"/>
        <v>0</v>
      </c>
      <c r="AG925" s="269"/>
      <c r="AH925" s="269"/>
      <c r="AI925" s="269"/>
      <c r="AJ925" s="269"/>
      <c r="AK925" s="269"/>
      <c r="AL925" s="269"/>
      <c r="AM925" s="269"/>
    </row>
    <row r="926" spans="9:39" ht="15.6" x14ac:dyDescent="0.3">
      <c r="I926" s="277"/>
      <c r="J926" s="278"/>
      <c r="K926" s="277"/>
      <c r="L926" s="248"/>
      <c r="M926" s="277"/>
      <c r="N926" s="85" t="str">
        <f>IF(ISBLANK(M926),"",IF(M926=Lookup!$B$74,"",Lookup!$C$74))</f>
        <v/>
      </c>
      <c r="O926" s="277"/>
      <c r="Q926" s="277"/>
      <c r="R926" s="278"/>
      <c r="S926" s="277"/>
      <c r="T926" s="248"/>
      <c r="U926" s="248"/>
      <c r="V926" s="277"/>
      <c r="W926" s="277"/>
      <c r="X926" s="277"/>
      <c r="Z926" s="276"/>
      <c r="AA926" s="276"/>
      <c r="AB926" s="276"/>
      <c r="AC926" s="276"/>
      <c r="AD926" s="276"/>
      <c r="AE926" s="266">
        <f t="shared" si="14"/>
        <v>0</v>
      </c>
      <c r="AG926" s="269"/>
      <c r="AH926" s="269"/>
      <c r="AI926" s="269"/>
      <c r="AJ926" s="269"/>
      <c r="AK926" s="269"/>
      <c r="AL926" s="269"/>
      <c r="AM926" s="269"/>
    </row>
    <row r="927" spans="9:39" ht="15.6" x14ac:dyDescent="0.3">
      <c r="I927" s="277"/>
      <c r="J927" s="278"/>
      <c r="K927" s="277"/>
      <c r="L927" s="248"/>
      <c r="M927" s="277"/>
      <c r="N927" s="85" t="str">
        <f>IF(ISBLANK(M927),"",IF(M927=Lookup!$B$74,"",Lookup!$C$74))</f>
        <v/>
      </c>
      <c r="O927" s="277"/>
      <c r="Q927" s="277"/>
      <c r="R927" s="278"/>
      <c r="S927" s="277"/>
      <c r="T927" s="248"/>
      <c r="U927" s="248"/>
      <c r="V927" s="277"/>
      <c r="W927" s="277"/>
      <c r="X927" s="277"/>
      <c r="Z927" s="276"/>
      <c r="AA927" s="276"/>
      <c r="AB927" s="276"/>
      <c r="AC927" s="276"/>
      <c r="AD927" s="276"/>
      <c r="AE927" s="266">
        <f t="shared" si="14"/>
        <v>0</v>
      </c>
      <c r="AG927" s="269"/>
      <c r="AH927" s="269"/>
      <c r="AI927" s="269"/>
      <c r="AJ927" s="269"/>
      <c r="AK927" s="269"/>
      <c r="AL927" s="269"/>
      <c r="AM927" s="269"/>
    </row>
    <row r="928" spans="9:39" ht="15.6" x14ac:dyDescent="0.3">
      <c r="I928" s="277"/>
      <c r="J928" s="278"/>
      <c r="K928" s="277"/>
      <c r="L928" s="248"/>
      <c r="M928" s="277"/>
      <c r="N928" s="85" t="str">
        <f>IF(ISBLANK(M928),"",IF(M928=Lookup!$B$74,"",Lookup!$C$74))</f>
        <v/>
      </c>
      <c r="O928" s="277"/>
      <c r="Q928" s="277"/>
      <c r="R928" s="278"/>
      <c r="S928" s="277"/>
      <c r="T928" s="248"/>
      <c r="U928" s="248"/>
      <c r="V928" s="277"/>
      <c r="W928" s="277"/>
      <c r="X928" s="277"/>
      <c r="Z928" s="276"/>
      <c r="AA928" s="276"/>
      <c r="AB928" s="276"/>
      <c r="AC928" s="276"/>
      <c r="AD928" s="276"/>
      <c r="AE928" s="266">
        <f t="shared" si="14"/>
        <v>0</v>
      </c>
      <c r="AG928" s="269"/>
      <c r="AH928" s="269"/>
      <c r="AI928" s="269"/>
      <c r="AJ928" s="269"/>
      <c r="AK928" s="269"/>
      <c r="AL928" s="269"/>
      <c r="AM928" s="269"/>
    </row>
    <row r="929" spans="9:39" ht="15.6" x14ac:dyDescent="0.3">
      <c r="I929" s="277"/>
      <c r="J929" s="278"/>
      <c r="K929" s="277"/>
      <c r="L929" s="248"/>
      <c r="M929" s="277"/>
      <c r="N929" s="85" t="str">
        <f>IF(ISBLANK(M929),"",IF(M929=Lookup!$B$74,"",Lookup!$C$74))</f>
        <v/>
      </c>
      <c r="O929" s="277"/>
      <c r="Q929" s="277"/>
      <c r="R929" s="278"/>
      <c r="S929" s="277"/>
      <c r="T929" s="248"/>
      <c r="U929" s="248"/>
      <c r="V929" s="277"/>
      <c r="W929" s="277"/>
      <c r="X929" s="277"/>
      <c r="Z929" s="276"/>
      <c r="AA929" s="276"/>
      <c r="AB929" s="276"/>
      <c r="AC929" s="276"/>
      <c r="AD929" s="276"/>
      <c r="AE929" s="266">
        <f t="shared" si="14"/>
        <v>0</v>
      </c>
      <c r="AG929" s="269"/>
      <c r="AH929" s="269"/>
      <c r="AI929" s="269"/>
      <c r="AJ929" s="269"/>
      <c r="AK929" s="269"/>
      <c r="AL929" s="269"/>
      <c r="AM929" s="269"/>
    </row>
    <row r="930" spans="9:39" ht="15.6" x14ac:dyDescent="0.3">
      <c r="I930" s="277"/>
      <c r="J930" s="278"/>
      <c r="K930" s="277"/>
      <c r="L930" s="248"/>
      <c r="M930" s="277"/>
      <c r="N930" s="85" t="str">
        <f>IF(ISBLANK(M930),"",IF(M930=Lookup!$B$74,"",Lookup!$C$74))</f>
        <v/>
      </c>
      <c r="O930" s="277"/>
      <c r="Q930" s="277"/>
      <c r="R930" s="278"/>
      <c r="S930" s="277"/>
      <c r="T930" s="248"/>
      <c r="U930" s="248"/>
      <c r="V930" s="277"/>
      <c r="W930" s="277"/>
      <c r="X930" s="277"/>
      <c r="Z930" s="276"/>
      <c r="AA930" s="276"/>
      <c r="AB930" s="276"/>
      <c r="AC930" s="276"/>
      <c r="AD930" s="276"/>
      <c r="AE930" s="266">
        <f t="shared" si="14"/>
        <v>0</v>
      </c>
      <c r="AG930" s="269"/>
      <c r="AH930" s="269"/>
      <c r="AI930" s="269"/>
      <c r="AJ930" s="269"/>
      <c r="AK930" s="269"/>
      <c r="AL930" s="269"/>
      <c r="AM930" s="269"/>
    </row>
    <row r="931" spans="9:39" ht="15.6" x14ac:dyDescent="0.3">
      <c r="I931" s="277"/>
      <c r="J931" s="278"/>
      <c r="K931" s="277"/>
      <c r="L931" s="248"/>
      <c r="M931" s="277"/>
      <c r="N931" s="85" t="str">
        <f>IF(ISBLANK(M931),"",IF(M931=Lookup!$B$74,"",Lookup!$C$74))</f>
        <v/>
      </c>
      <c r="O931" s="277"/>
      <c r="Q931" s="277"/>
      <c r="R931" s="278"/>
      <c r="S931" s="277"/>
      <c r="T931" s="248"/>
      <c r="U931" s="248"/>
      <c r="V931" s="277"/>
      <c r="W931" s="277"/>
      <c r="X931" s="277"/>
      <c r="Z931" s="276"/>
      <c r="AA931" s="276"/>
      <c r="AB931" s="276"/>
      <c r="AC931" s="276"/>
      <c r="AD931" s="276"/>
      <c r="AE931" s="266">
        <f t="shared" si="14"/>
        <v>0</v>
      </c>
      <c r="AG931" s="269"/>
      <c r="AH931" s="269"/>
      <c r="AI931" s="269"/>
      <c r="AJ931" s="269"/>
      <c r="AK931" s="269"/>
      <c r="AL931" s="269"/>
      <c r="AM931" s="269"/>
    </row>
    <row r="932" spans="9:39" ht="15.6" x14ac:dyDescent="0.3">
      <c r="I932" s="277"/>
      <c r="J932" s="278"/>
      <c r="K932" s="277"/>
      <c r="L932" s="248"/>
      <c r="M932" s="277"/>
      <c r="N932" s="85" t="str">
        <f>IF(ISBLANK(M932),"",IF(M932=Lookup!$B$74,"",Lookup!$C$74))</f>
        <v/>
      </c>
      <c r="O932" s="277"/>
      <c r="Q932" s="277"/>
      <c r="R932" s="278"/>
      <c r="S932" s="277"/>
      <c r="T932" s="248"/>
      <c r="U932" s="248"/>
      <c r="V932" s="277"/>
      <c r="W932" s="277"/>
      <c r="X932" s="277"/>
      <c r="Z932" s="276"/>
      <c r="AA932" s="276"/>
      <c r="AB932" s="276"/>
      <c r="AC932" s="276"/>
      <c r="AD932" s="276"/>
      <c r="AE932" s="266">
        <f t="shared" si="14"/>
        <v>0</v>
      </c>
      <c r="AG932" s="269"/>
      <c r="AH932" s="269"/>
      <c r="AI932" s="269"/>
      <c r="AJ932" s="269"/>
      <c r="AK932" s="269"/>
      <c r="AL932" s="269"/>
      <c r="AM932" s="269"/>
    </row>
    <row r="933" spans="9:39" ht="15.6" x14ac:dyDescent="0.3">
      <c r="I933" s="277"/>
      <c r="J933" s="278"/>
      <c r="K933" s="277"/>
      <c r="L933" s="248"/>
      <c r="M933" s="277"/>
      <c r="N933" s="85" t="str">
        <f>IF(ISBLANK(M933),"",IF(M933=Lookup!$B$74,"",Lookup!$C$74))</f>
        <v/>
      </c>
      <c r="O933" s="277"/>
      <c r="Q933" s="277"/>
      <c r="R933" s="278"/>
      <c r="S933" s="277"/>
      <c r="T933" s="248"/>
      <c r="U933" s="248"/>
      <c r="V933" s="277"/>
      <c r="W933" s="277"/>
      <c r="X933" s="277"/>
      <c r="Z933" s="276"/>
      <c r="AA933" s="276"/>
      <c r="AB933" s="276"/>
      <c r="AC933" s="276"/>
      <c r="AD933" s="276"/>
      <c r="AE933" s="266">
        <f t="shared" si="14"/>
        <v>0</v>
      </c>
      <c r="AG933" s="269"/>
      <c r="AH933" s="269"/>
      <c r="AI933" s="269"/>
      <c r="AJ933" s="269"/>
      <c r="AK933" s="269"/>
      <c r="AL933" s="269"/>
      <c r="AM933" s="269"/>
    </row>
    <row r="934" spans="9:39" ht="15.6" x14ac:dyDescent="0.3">
      <c r="I934" s="277"/>
      <c r="J934" s="278"/>
      <c r="K934" s="277"/>
      <c r="L934" s="248"/>
      <c r="M934" s="277"/>
      <c r="N934" s="85" t="str">
        <f>IF(ISBLANK(M934),"",IF(M934=Lookup!$B$74,"",Lookup!$C$74))</f>
        <v/>
      </c>
      <c r="O934" s="277"/>
      <c r="Q934" s="277"/>
      <c r="R934" s="278"/>
      <c r="S934" s="277"/>
      <c r="T934" s="248"/>
      <c r="U934" s="248"/>
      <c r="V934" s="277"/>
      <c r="W934" s="277"/>
      <c r="X934" s="277"/>
      <c r="Z934" s="276"/>
      <c r="AA934" s="276"/>
      <c r="AB934" s="276"/>
      <c r="AC934" s="276"/>
      <c r="AD934" s="276"/>
      <c r="AE934" s="266">
        <f t="shared" si="14"/>
        <v>0</v>
      </c>
      <c r="AG934" s="269"/>
      <c r="AH934" s="269"/>
      <c r="AI934" s="269"/>
      <c r="AJ934" s="269"/>
      <c r="AK934" s="269"/>
      <c r="AL934" s="269"/>
      <c r="AM934" s="269"/>
    </row>
    <row r="935" spans="9:39" ht="15.6" x14ac:dyDescent="0.3">
      <c r="I935" s="277"/>
      <c r="J935" s="278"/>
      <c r="K935" s="277"/>
      <c r="L935" s="248"/>
      <c r="M935" s="277"/>
      <c r="N935" s="85" t="str">
        <f>IF(ISBLANK(M935),"",IF(M935=Lookup!$B$74,"",Lookup!$C$74))</f>
        <v/>
      </c>
      <c r="O935" s="277"/>
      <c r="Q935" s="277"/>
      <c r="R935" s="278"/>
      <c r="S935" s="277"/>
      <c r="T935" s="248"/>
      <c r="U935" s="248"/>
      <c r="V935" s="277"/>
      <c r="W935" s="277"/>
      <c r="X935" s="277"/>
      <c r="Z935" s="276"/>
      <c r="AA935" s="276"/>
      <c r="AB935" s="276"/>
      <c r="AC935" s="276"/>
      <c r="AD935" s="276"/>
      <c r="AE935" s="266">
        <f t="shared" si="14"/>
        <v>0</v>
      </c>
      <c r="AG935" s="269"/>
      <c r="AH935" s="269"/>
      <c r="AI935" s="269"/>
      <c r="AJ935" s="269"/>
      <c r="AK935" s="269"/>
      <c r="AL935" s="269"/>
      <c r="AM935" s="269"/>
    </row>
    <row r="936" spans="9:39" ht="15.6" x14ac:dyDescent="0.3">
      <c r="I936" s="277"/>
      <c r="J936" s="278"/>
      <c r="K936" s="277"/>
      <c r="L936" s="248"/>
      <c r="M936" s="277"/>
      <c r="N936" s="85" t="str">
        <f>IF(ISBLANK(M936),"",IF(M936=Lookup!$B$74,"",Lookup!$C$74))</f>
        <v/>
      </c>
      <c r="O936" s="277"/>
      <c r="Q936" s="277"/>
      <c r="R936" s="278"/>
      <c r="S936" s="277"/>
      <c r="T936" s="248"/>
      <c r="U936" s="248"/>
      <c r="V936" s="277"/>
      <c r="W936" s="277"/>
      <c r="X936" s="277"/>
      <c r="Z936" s="276"/>
      <c r="AA936" s="276"/>
      <c r="AB936" s="276"/>
      <c r="AC936" s="276"/>
      <c r="AD936" s="276"/>
      <c r="AE936" s="266">
        <f t="shared" si="14"/>
        <v>0</v>
      </c>
      <c r="AG936" s="269"/>
      <c r="AH936" s="269"/>
      <c r="AI936" s="269"/>
      <c r="AJ936" s="269"/>
      <c r="AK936" s="269"/>
      <c r="AL936" s="269"/>
      <c r="AM936" s="269"/>
    </row>
    <row r="937" spans="9:39" ht="15.6" x14ac:dyDescent="0.3">
      <c r="I937" s="277"/>
      <c r="J937" s="278"/>
      <c r="K937" s="277"/>
      <c r="L937" s="248"/>
      <c r="M937" s="277"/>
      <c r="N937" s="85" t="str">
        <f>IF(ISBLANK(M937),"",IF(M937=Lookup!$B$74,"",Lookup!$C$74))</f>
        <v/>
      </c>
      <c r="O937" s="277"/>
      <c r="Q937" s="277"/>
      <c r="R937" s="278"/>
      <c r="S937" s="277"/>
      <c r="T937" s="248"/>
      <c r="U937" s="248"/>
      <c r="V937" s="277"/>
      <c r="W937" s="277"/>
      <c r="X937" s="277"/>
      <c r="Z937" s="276"/>
      <c r="AA937" s="276"/>
      <c r="AB937" s="276"/>
      <c r="AC937" s="276"/>
      <c r="AD937" s="276"/>
      <c r="AE937" s="266">
        <f t="shared" si="14"/>
        <v>0</v>
      </c>
      <c r="AG937" s="269"/>
      <c r="AH937" s="269"/>
      <c r="AI937" s="269"/>
      <c r="AJ937" s="269"/>
      <c r="AK937" s="269"/>
      <c r="AL937" s="269"/>
      <c r="AM937" s="269"/>
    </row>
    <row r="938" spans="9:39" ht="15.6" x14ac:dyDescent="0.3">
      <c r="I938" s="277"/>
      <c r="J938" s="278"/>
      <c r="K938" s="277"/>
      <c r="L938" s="248"/>
      <c r="M938" s="277"/>
      <c r="N938" s="85" t="str">
        <f>IF(ISBLANK(M938),"",IF(M938=Lookup!$B$74,"",Lookup!$C$74))</f>
        <v/>
      </c>
      <c r="O938" s="277"/>
      <c r="Q938" s="277"/>
      <c r="R938" s="278"/>
      <c r="S938" s="277"/>
      <c r="T938" s="248"/>
      <c r="U938" s="248"/>
      <c r="V938" s="277"/>
      <c r="W938" s="277"/>
      <c r="X938" s="277"/>
      <c r="Z938" s="276"/>
      <c r="AA938" s="276"/>
      <c r="AB938" s="276"/>
      <c r="AC938" s="276"/>
      <c r="AD938" s="276"/>
      <c r="AE938" s="266">
        <f t="shared" si="14"/>
        <v>0</v>
      </c>
      <c r="AG938" s="269"/>
      <c r="AH938" s="269"/>
      <c r="AI938" s="269"/>
      <c r="AJ938" s="269"/>
      <c r="AK938" s="269"/>
      <c r="AL938" s="269"/>
      <c r="AM938" s="269"/>
    </row>
    <row r="939" spans="9:39" ht="15.6" x14ac:dyDescent="0.3">
      <c r="I939" s="277"/>
      <c r="J939" s="278"/>
      <c r="K939" s="277"/>
      <c r="L939" s="248"/>
      <c r="M939" s="277"/>
      <c r="N939" s="85" t="str">
        <f>IF(ISBLANK(M939),"",IF(M939=Lookup!$B$74,"",Lookup!$C$74))</f>
        <v/>
      </c>
      <c r="O939" s="277"/>
      <c r="Q939" s="277"/>
      <c r="R939" s="278"/>
      <c r="S939" s="277"/>
      <c r="T939" s="248"/>
      <c r="U939" s="248"/>
      <c r="V939" s="277"/>
      <c r="W939" s="277"/>
      <c r="X939" s="277"/>
      <c r="Z939" s="276"/>
      <c r="AA939" s="276"/>
      <c r="AB939" s="276"/>
      <c r="AC939" s="276"/>
      <c r="AD939" s="276"/>
      <c r="AE939" s="266">
        <f t="shared" si="14"/>
        <v>0</v>
      </c>
      <c r="AG939" s="269"/>
      <c r="AH939" s="269"/>
      <c r="AI939" s="269"/>
      <c r="AJ939" s="269"/>
      <c r="AK939" s="269"/>
      <c r="AL939" s="269"/>
      <c r="AM939" s="269"/>
    </row>
    <row r="940" spans="9:39" ht="15.6" x14ac:dyDescent="0.3">
      <c r="I940" s="277"/>
      <c r="J940" s="278"/>
      <c r="K940" s="277"/>
      <c r="L940" s="248"/>
      <c r="M940" s="277"/>
      <c r="N940" s="85" t="str">
        <f>IF(ISBLANK(M940),"",IF(M940=Lookup!$B$74,"",Lookup!$C$74))</f>
        <v/>
      </c>
      <c r="O940" s="277"/>
      <c r="Q940" s="277"/>
      <c r="R940" s="278"/>
      <c r="S940" s="277"/>
      <c r="T940" s="248"/>
      <c r="U940" s="248"/>
      <c r="V940" s="277"/>
      <c r="W940" s="277"/>
      <c r="X940" s="277"/>
      <c r="Z940" s="276"/>
      <c r="AA940" s="276"/>
      <c r="AB940" s="276"/>
      <c r="AC940" s="276"/>
      <c r="AD940" s="276"/>
      <c r="AE940" s="266">
        <f t="shared" si="14"/>
        <v>0</v>
      </c>
      <c r="AG940" s="269"/>
      <c r="AH940" s="269"/>
      <c r="AI940" s="269"/>
      <c r="AJ940" s="269"/>
      <c r="AK940" s="269"/>
      <c r="AL940" s="269"/>
      <c r="AM940" s="269"/>
    </row>
    <row r="941" spans="9:39" ht="15.6" x14ac:dyDescent="0.3">
      <c r="I941" s="277"/>
      <c r="J941" s="278"/>
      <c r="K941" s="277"/>
      <c r="L941" s="248"/>
      <c r="M941" s="277"/>
      <c r="N941" s="85" t="str">
        <f>IF(ISBLANK(M941),"",IF(M941=Lookup!$B$74,"",Lookup!$C$74))</f>
        <v/>
      </c>
      <c r="O941" s="277"/>
      <c r="Q941" s="277"/>
      <c r="R941" s="278"/>
      <c r="S941" s="277"/>
      <c r="T941" s="248"/>
      <c r="U941" s="248"/>
      <c r="V941" s="277"/>
      <c r="W941" s="277"/>
      <c r="X941" s="277"/>
      <c r="Z941" s="276"/>
      <c r="AA941" s="276"/>
      <c r="AB941" s="276"/>
      <c r="AC941" s="276"/>
      <c r="AD941" s="276"/>
      <c r="AE941" s="266">
        <f t="shared" si="14"/>
        <v>0</v>
      </c>
      <c r="AG941" s="269"/>
      <c r="AH941" s="269"/>
      <c r="AI941" s="269"/>
      <c r="AJ941" s="269"/>
      <c r="AK941" s="269"/>
      <c r="AL941" s="269"/>
      <c r="AM941" s="269"/>
    </row>
    <row r="942" spans="9:39" ht="15.6" x14ac:dyDescent="0.3">
      <c r="I942" s="277"/>
      <c r="J942" s="278"/>
      <c r="K942" s="277"/>
      <c r="L942" s="248"/>
      <c r="M942" s="277"/>
      <c r="N942" s="85" t="str">
        <f>IF(ISBLANK(M942),"",IF(M942=Lookup!$B$74,"",Lookup!$C$74))</f>
        <v/>
      </c>
      <c r="O942" s="277"/>
      <c r="Q942" s="277"/>
      <c r="R942" s="278"/>
      <c r="S942" s="277"/>
      <c r="T942" s="248"/>
      <c r="U942" s="248"/>
      <c r="V942" s="277"/>
      <c r="W942" s="277"/>
      <c r="X942" s="277"/>
      <c r="Z942" s="276"/>
      <c r="AA942" s="276"/>
      <c r="AB942" s="276"/>
      <c r="AC942" s="276"/>
      <c r="AD942" s="276"/>
      <c r="AE942" s="266">
        <f t="shared" si="14"/>
        <v>0</v>
      </c>
      <c r="AG942" s="269"/>
      <c r="AH942" s="269"/>
      <c r="AI942" s="269"/>
      <c r="AJ942" s="269"/>
      <c r="AK942" s="269"/>
      <c r="AL942" s="269"/>
      <c r="AM942" s="269"/>
    </row>
    <row r="943" spans="9:39" ht="15.6" x14ac:dyDescent="0.3">
      <c r="I943" s="277"/>
      <c r="J943" s="278"/>
      <c r="K943" s="277"/>
      <c r="L943" s="248"/>
      <c r="M943" s="277"/>
      <c r="N943" s="85" t="str">
        <f>IF(ISBLANK(M943),"",IF(M943=Lookup!$B$74,"",Lookup!$C$74))</f>
        <v/>
      </c>
      <c r="O943" s="277"/>
      <c r="Q943" s="277"/>
      <c r="R943" s="278"/>
      <c r="S943" s="277"/>
      <c r="T943" s="248"/>
      <c r="U943" s="248"/>
      <c r="V943" s="277"/>
      <c r="W943" s="277"/>
      <c r="X943" s="277"/>
      <c r="Z943" s="276"/>
      <c r="AA943" s="276"/>
      <c r="AB943" s="276"/>
      <c r="AC943" s="276"/>
      <c r="AD943" s="276"/>
      <c r="AE943" s="266">
        <f t="shared" si="14"/>
        <v>0</v>
      </c>
      <c r="AG943" s="269"/>
      <c r="AH943" s="269"/>
      <c r="AI943" s="269"/>
      <c r="AJ943" s="269"/>
      <c r="AK943" s="269"/>
      <c r="AL943" s="269"/>
      <c r="AM943" s="269"/>
    </row>
    <row r="944" spans="9:39" ht="15.6" x14ac:dyDescent="0.3">
      <c r="I944" s="277"/>
      <c r="J944" s="278"/>
      <c r="K944" s="277"/>
      <c r="L944" s="248"/>
      <c r="M944" s="277"/>
      <c r="N944" s="85" t="str">
        <f>IF(ISBLANK(M944),"",IF(M944=Lookup!$B$74,"",Lookup!$C$74))</f>
        <v/>
      </c>
      <c r="O944" s="277"/>
      <c r="Q944" s="277"/>
      <c r="R944" s="278"/>
      <c r="S944" s="277"/>
      <c r="T944" s="248"/>
      <c r="U944" s="248"/>
      <c r="V944" s="277"/>
      <c r="W944" s="277"/>
      <c r="X944" s="277"/>
      <c r="Z944" s="276"/>
      <c r="AA944" s="276"/>
      <c r="AB944" s="276"/>
      <c r="AC944" s="276"/>
      <c r="AD944" s="276"/>
      <c r="AE944" s="266">
        <f t="shared" si="14"/>
        <v>0</v>
      </c>
      <c r="AG944" s="269"/>
      <c r="AH944" s="269"/>
      <c r="AI944" s="269"/>
      <c r="AJ944" s="269"/>
      <c r="AK944" s="269"/>
      <c r="AL944" s="269"/>
      <c r="AM944" s="269"/>
    </row>
    <row r="945" spans="9:39" ht="15.6" x14ac:dyDescent="0.3">
      <c r="I945" s="277"/>
      <c r="J945" s="278"/>
      <c r="K945" s="277"/>
      <c r="L945" s="248"/>
      <c r="M945" s="277"/>
      <c r="N945" s="85" t="str">
        <f>IF(ISBLANK(M945),"",IF(M945=Lookup!$B$74,"",Lookup!$C$74))</f>
        <v/>
      </c>
      <c r="O945" s="277"/>
      <c r="Q945" s="277"/>
      <c r="R945" s="278"/>
      <c r="S945" s="277"/>
      <c r="T945" s="248"/>
      <c r="U945" s="248"/>
      <c r="V945" s="277"/>
      <c r="W945" s="277"/>
      <c r="X945" s="277"/>
      <c r="Z945" s="276"/>
      <c r="AA945" s="276"/>
      <c r="AB945" s="276"/>
      <c r="AC945" s="276"/>
      <c r="AD945" s="276"/>
      <c r="AE945" s="266">
        <f t="shared" si="14"/>
        <v>0</v>
      </c>
      <c r="AG945" s="269"/>
      <c r="AH945" s="269"/>
      <c r="AI945" s="269"/>
      <c r="AJ945" s="269"/>
      <c r="AK945" s="269"/>
      <c r="AL945" s="269"/>
      <c r="AM945" s="269"/>
    </row>
    <row r="946" spans="9:39" ht="15.6" x14ac:dyDescent="0.3">
      <c r="I946" s="277"/>
      <c r="J946" s="278"/>
      <c r="K946" s="277"/>
      <c r="L946" s="248"/>
      <c r="M946" s="277"/>
      <c r="N946" s="85" t="str">
        <f>IF(ISBLANK(M946),"",IF(M946=Lookup!$B$74,"",Lookup!$C$74))</f>
        <v/>
      </c>
      <c r="O946" s="277"/>
      <c r="Q946" s="277"/>
      <c r="R946" s="278"/>
      <c r="S946" s="277"/>
      <c r="T946" s="248"/>
      <c r="U946" s="248"/>
      <c r="V946" s="277"/>
      <c r="W946" s="277"/>
      <c r="X946" s="277"/>
      <c r="Z946" s="276"/>
      <c r="AA946" s="276"/>
      <c r="AB946" s="276"/>
      <c r="AC946" s="276"/>
      <c r="AD946" s="276"/>
      <c r="AE946" s="266">
        <f t="shared" si="14"/>
        <v>0</v>
      </c>
      <c r="AG946" s="269"/>
      <c r="AH946" s="269"/>
      <c r="AI946" s="269"/>
      <c r="AJ946" s="269"/>
      <c r="AK946" s="269"/>
      <c r="AL946" s="269"/>
      <c r="AM946" s="269"/>
    </row>
    <row r="947" spans="9:39" ht="15.6" x14ac:dyDescent="0.3">
      <c r="I947" s="277"/>
      <c r="J947" s="278"/>
      <c r="K947" s="277"/>
      <c r="L947" s="248"/>
      <c r="M947" s="277"/>
      <c r="N947" s="85" t="str">
        <f>IF(ISBLANK(M947),"",IF(M947=Lookup!$B$74,"",Lookup!$C$74))</f>
        <v/>
      </c>
      <c r="O947" s="277"/>
      <c r="Q947" s="277"/>
      <c r="R947" s="278"/>
      <c r="S947" s="277"/>
      <c r="T947" s="248"/>
      <c r="U947" s="248"/>
      <c r="V947" s="277"/>
      <c r="W947" s="277"/>
      <c r="X947" s="277"/>
      <c r="Z947" s="276"/>
      <c r="AA947" s="276"/>
      <c r="AB947" s="276"/>
      <c r="AC947" s="276"/>
      <c r="AD947" s="276"/>
      <c r="AE947" s="266">
        <f t="shared" si="14"/>
        <v>0</v>
      </c>
      <c r="AG947" s="269"/>
      <c r="AH947" s="269"/>
      <c r="AI947" s="269"/>
      <c r="AJ947" s="269"/>
      <c r="AK947" s="269"/>
      <c r="AL947" s="269"/>
      <c r="AM947" s="269"/>
    </row>
    <row r="948" spans="9:39" ht="15.6" x14ac:dyDescent="0.3">
      <c r="I948" s="277"/>
      <c r="J948" s="278"/>
      <c r="K948" s="277"/>
      <c r="L948" s="248"/>
      <c r="M948" s="277"/>
      <c r="N948" s="85" t="str">
        <f>IF(ISBLANK(M948),"",IF(M948=Lookup!$B$74,"",Lookup!$C$74))</f>
        <v/>
      </c>
      <c r="O948" s="277"/>
      <c r="Q948" s="277"/>
      <c r="R948" s="278"/>
      <c r="S948" s="277"/>
      <c r="T948" s="248"/>
      <c r="U948" s="248"/>
      <c r="V948" s="277"/>
      <c r="W948" s="277"/>
      <c r="X948" s="277"/>
      <c r="Z948" s="276"/>
      <c r="AA948" s="276"/>
      <c r="AB948" s="276"/>
      <c r="AC948" s="276"/>
      <c r="AD948" s="276"/>
      <c r="AE948" s="266">
        <f t="shared" si="14"/>
        <v>0</v>
      </c>
      <c r="AG948" s="269"/>
      <c r="AH948" s="269"/>
      <c r="AI948" s="269"/>
      <c r="AJ948" s="269"/>
      <c r="AK948" s="269"/>
      <c r="AL948" s="269"/>
      <c r="AM948" s="269"/>
    </row>
    <row r="949" spans="9:39" ht="15.6" x14ac:dyDescent="0.3">
      <c r="I949" s="277"/>
      <c r="J949" s="278"/>
      <c r="K949" s="277"/>
      <c r="L949" s="248"/>
      <c r="M949" s="277"/>
      <c r="N949" s="85" t="str">
        <f>IF(ISBLANK(M949),"",IF(M949=Lookup!$B$74,"",Lookup!$C$74))</f>
        <v/>
      </c>
      <c r="O949" s="277"/>
      <c r="Q949" s="277"/>
      <c r="R949" s="278"/>
      <c r="S949" s="277"/>
      <c r="T949" s="248"/>
      <c r="U949" s="248"/>
      <c r="V949" s="277"/>
      <c r="W949" s="277"/>
      <c r="X949" s="277"/>
      <c r="Z949" s="276"/>
      <c r="AA949" s="276"/>
      <c r="AB949" s="276"/>
      <c r="AC949" s="276"/>
      <c r="AD949" s="276"/>
      <c r="AE949" s="266">
        <f t="shared" si="14"/>
        <v>0</v>
      </c>
      <c r="AG949" s="269"/>
      <c r="AH949" s="269"/>
      <c r="AI949" s="269"/>
      <c r="AJ949" s="269"/>
      <c r="AK949" s="269"/>
      <c r="AL949" s="269"/>
      <c r="AM949" s="269"/>
    </row>
    <row r="950" spans="9:39" ht="15.6" x14ac:dyDescent="0.3">
      <c r="I950" s="277"/>
      <c r="J950" s="278"/>
      <c r="K950" s="277"/>
      <c r="L950" s="248"/>
      <c r="M950" s="277"/>
      <c r="N950" s="85" t="str">
        <f>IF(ISBLANK(M950),"",IF(M950=Lookup!$B$74,"",Lookup!$C$74))</f>
        <v/>
      </c>
      <c r="O950" s="277"/>
      <c r="Q950" s="277"/>
      <c r="R950" s="278"/>
      <c r="S950" s="277"/>
      <c r="T950" s="248"/>
      <c r="U950" s="248"/>
      <c r="V950" s="277"/>
      <c r="W950" s="277"/>
      <c r="X950" s="277"/>
      <c r="Z950" s="276"/>
      <c r="AA950" s="276"/>
      <c r="AB950" s="276"/>
      <c r="AC950" s="276"/>
      <c r="AD950" s="276"/>
      <c r="AE950" s="266">
        <f t="shared" si="14"/>
        <v>0</v>
      </c>
      <c r="AG950" s="269"/>
      <c r="AH950" s="269"/>
      <c r="AI950" s="269"/>
      <c r="AJ950" s="269"/>
      <c r="AK950" s="269"/>
      <c r="AL950" s="269"/>
      <c r="AM950" s="269"/>
    </row>
    <row r="951" spans="9:39" ht="15.6" x14ac:dyDescent="0.3">
      <c r="I951" s="277"/>
      <c r="J951" s="278"/>
      <c r="K951" s="277"/>
      <c r="L951" s="248"/>
      <c r="M951" s="277"/>
      <c r="N951" s="85" t="str">
        <f>IF(ISBLANK(M951),"",IF(M951=Lookup!$B$74,"",Lookup!$C$74))</f>
        <v/>
      </c>
      <c r="O951" s="277"/>
      <c r="Q951" s="277"/>
      <c r="R951" s="278"/>
      <c r="S951" s="277"/>
      <c r="T951" s="248"/>
      <c r="U951" s="248"/>
      <c r="V951" s="277"/>
      <c r="W951" s="277"/>
      <c r="X951" s="277"/>
      <c r="Z951" s="276"/>
      <c r="AA951" s="276"/>
      <c r="AB951" s="276"/>
      <c r="AC951" s="276"/>
      <c r="AD951" s="276"/>
      <c r="AE951" s="266">
        <f t="shared" si="14"/>
        <v>0</v>
      </c>
      <c r="AG951" s="269"/>
      <c r="AH951" s="269"/>
      <c r="AI951" s="269"/>
      <c r="AJ951" s="269"/>
      <c r="AK951" s="269"/>
      <c r="AL951" s="269"/>
      <c r="AM951" s="269"/>
    </row>
    <row r="952" spans="9:39" ht="15.6" x14ac:dyDescent="0.3">
      <c r="I952" s="277"/>
      <c r="J952" s="278"/>
      <c r="K952" s="277"/>
      <c r="L952" s="248"/>
      <c r="M952" s="277"/>
      <c r="N952" s="85" t="str">
        <f>IF(ISBLANK(M952),"",IF(M952=Lookup!$B$74,"",Lookup!$C$74))</f>
        <v/>
      </c>
      <c r="O952" s="277"/>
      <c r="Q952" s="277"/>
      <c r="R952" s="278"/>
      <c r="S952" s="277"/>
      <c r="T952" s="248"/>
      <c r="U952" s="248"/>
      <c r="V952" s="277"/>
      <c r="W952" s="277"/>
      <c r="X952" s="277"/>
      <c r="Z952" s="276"/>
      <c r="AA952" s="276"/>
      <c r="AB952" s="276"/>
      <c r="AC952" s="276"/>
      <c r="AD952" s="276"/>
      <c r="AE952" s="266">
        <f t="shared" si="14"/>
        <v>0</v>
      </c>
      <c r="AG952" s="269"/>
      <c r="AH952" s="269"/>
      <c r="AI952" s="269"/>
      <c r="AJ952" s="269"/>
      <c r="AK952" s="269"/>
      <c r="AL952" s="269"/>
      <c r="AM952" s="269"/>
    </row>
    <row r="953" spans="9:39" ht="15.6" x14ac:dyDescent="0.3">
      <c r="I953" s="277"/>
      <c r="J953" s="278"/>
      <c r="K953" s="277"/>
      <c r="L953" s="248"/>
      <c r="M953" s="277"/>
      <c r="N953" s="85" t="str">
        <f>IF(ISBLANK(M953),"",IF(M953=Lookup!$B$74,"",Lookup!$C$74))</f>
        <v/>
      </c>
      <c r="O953" s="277"/>
      <c r="Q953" s="277"/>
      <c r="R953" s="278"/>
      <c r="S953" s="277"/>
      <c r="T953" s="248"/>
      <c r="U953" s="248"/>
      <c r="V953" s="277"/>
      <c r="W953" s="277"/>
      <c r="X953" s="277"/>
      <c r="Z953" s="276"/>
      <c r="AA953" s="276"/>
      <c r="AB953" s="276"/>
      <c r="AC953" s="276"/>
      <c r="AD953" s="276"/>
      <c r="AE953" s="266">
        <f t="shared" si="14"/>
        <v>0</v>
      </c>
      <c r="AG953" s="269"/>
      <c r="AH953" s="269"/>
      <c r="AI953" s="269"/>
      <c r="AJ953" s="269"/>
      <c r="AK953" s="269"/>
      <c r="AL953" s="269"/>
      <c r="AM953" s="269"/>
    </row>
    <row r="954" spans="9:39" ht="15.6" x14ac:dyDescent="0.3">
      <c r="I954" s="277"/>
      <c r="J954" s="278"/>
      <c r="K954" s="277"/>
      <c r="L954" s="248"/>
      <c r="M954" s="277"/>
      <c r="N954" s="85" t="str">
        <f>IF(ISBLANK(M954),"",IF(M954=Lookup!$B$74,"",Lookup!$C$74))</f>
        <v/>
      </c>
      <c r="O954" s="277"/>
      <c r="Q954" s="277"/>
      <c r="R954" s="278"/>
      <c r="S954" s="277"/>
      <c r="T954" s="248"/>
      <c r="U954" s="248"/>
      <c r="V954" s="277"/>
      <c r="W954" s="277"/>
      <c r="X954" s="277"/>
      <c r="Z954" s="276"/>
      <c r="AA954" s="276"/>
      <c r="AB954" s="276"/>
      <c r="AC954" s="276"/>
      <c r="AD954" s="276"/>
      <c r="AE954" s="266">
        <f t="shared" si="14"/>
        <v>0</v>
      </c>
      <c r="AG954" s="269"/>
      <c r="AH954" s="269"/>
      <c r="AI954" s="269"/>
      <c r="AJ954" s="269"/>
      <c r="AK954" s="269"/>
      <c r="AL954" s="269"/>
      <c r="AM954" s="269"/>
    </row>
    <row r="955" spans="9:39" ht="15.6" x14ac:dyDescent="0.3">
      <c r="I955" s="277"/>
      <c r="J955" s="278"/>
      <c r="K955" s="277"/>
      <c r="L955" s="248"/>
      <c r="M955" s="277"/>
      <c r="N955" s="85" t="str">
        <f>IF(ISBLANK(M955),"",IF(M955=Lookup!$B$74,"",Lookup!$C$74))</f>
        <v/>
      </c>
      <c r="O955" s="277"/>
      <c r="Q955" s="277"/>
      <c r="R955" s="278"/>
      <c r="S955" s="277"/>
      <c r="T955" s="248"/>
      <c r="U955" s="248"/>
      <c r="V955" s="277"/>
      <c r="W955" s="277"/>
      <c r="X955" s="277"/>
      <c r="Z955" s="276"/>
      <c r="AA955" s="276"/>
      <c r="AB955" s="276"/>
      <c r="AC955" s="276"/>
      <c r="AD955" s="276"/>
      <c r="AE955" s="266">
        <f t="shared" si="14"/>
        <v>0</v>
      </c>
      <c r="AG955" s="269"/>
      <c r="AH955" s="269"/>
      <c r="AI955" s="269"/>
      <c r="AJ955" s="269"/>
      <c r="AK955" s="269"/>
      <c r="AL955" s="269"/>
      <c r="AM955" s="269"/>
    </row>
    <row r="956" spans="9:39" ht="15.6" x14ac:dyDescent="0.3">
      <c r="I956" s="277"/>
      <c r="J956" s="278"/>
      <c r="K956" s="277"/>
      <c r="L956" s="248"/>
      <c r="M956" s="277"/>
      <c r="N956" s="85" t="str">
        <f>IF(ISBLANK(M956),"",IF(M956=Lookup!$B$74,"",Lookup!$C$74))</f>
        <v/>
      </c>
      <c r="O956" s="277"/>
      <c r="Q956" s="277"/>
      <c r="R956" s="278"/>
      <c r="S956" s="277"/>
      <c r="T956" s="248"/>
      <c r="U956" s="248"/>
      <c r="V956" s="277"/>
      <c r="W956" s="277"/>
      <c r="X956" s="277"/>
      <c r="Z956" s="276"/>
      <c r="AA956" s="276"/>
      <c r="AB956" s="276"/>
      <c r="AC956" s="276"/>
      <c r="AD956" s="276"/>
      <c r="AE956" s="266">
        <f t="shared" si="14"/>
        <v>0</v>
      </c>
      <c r="AG956" s="269"/>
      <c r="AH956" s="269"/>
      <c r="AI956" s="269"/>
      <c r="AJ956" s="269"/>
      <c r="AK956" s="269"/>
      <c r="AL956" s="269"/>
      <c r="AM956" s="269"/>
    </row>
    <row r="957" spans="9:39" ht="15.6" x14ac:dyDescent="0.3">
      <c r="I957" s="277"/>
      <c r="J957" s="278"/>
      <c r="K957" s="277"/>
      <c r="L957" s="248"/>
      <c r="M957" s="277"/>
      <c r="N957" s="85" t="str">
        <f>IF(ISBLANK(M957),"",IF(M957=Lookup!$B$74,"",Lookup!$C$74))</f>
        <v/>
      </c>
      <c r="O957" s="277"/>
      <c r="Q957" s="277"/>
      <c r="R957" s="278"/>
      <c r="S957" s="277"/>
      <c r="T957" s="248"/>
      <c r="U957" s="248"/>
      <c r="V957" s="277"/>
      <c r="W957" s="277"/>
      <c r="X957" s="277"/>
      <c r="Z957" s="276"/>
      <c r="AA957" s="276"/>
      <c r="AB957" s="276"/>
      <c r="AC957" s="276"/>
      <c r="AD957" s="276"/>
      <c r="AE957" s="266">
        <f t="shared" si="14"/>
        <v>0</v>
      </c>
      <c r="AG957" s="269"/>
      <c r="AH957" s="269"/>
      <c r="AI957" s="269"/>
      <c r="AJ957" s="269"/>
      <c r="AK957" s="269"/>
      <c r="AL957" s="269"/>
      <c r="AM957" s="269"/>
    </row>
    <row r="958" spans="9:39" ht="15.6" x14ac:dyDescent="0.3">
      <c r="I958" s="277"/>
      <c r="J958" s="278"/>
      <c r="K958" s="277"/>
      <c r="L958" s="248"/>
      <c r="M958" s="277"/>
      <c r="N958" s="85" t="str">
        <f>IF(ISBLANK(M958),"",IF(M958=Lookup!$B$74,"",Lookup!$C$74))</f>
        <v/>
      </c>
      <c r="O958" s="277"/>
      <c r="Q958" s="277"/>
      <c r="R958" s="278"/>
      <c r="S958" s="277"/>
      <c r="T958" s="248"/>
      <c r="U958" s="248"/>
      <c r="V958" s="277"/>
      <c r="W958" s="277"/>
      <c r="X958" s="277"/>
      <c r="Z958" s="276"/>
      <c r="AA958" s="276"/>
      <c r="AB958" s="276"/>
      <c r="AC958" s="276"/>
      <c r="AD958" s="276"/>
      <c r="AE958" s="266">
        <f t="shared" si="14"/>
        <v>0</v>
      </c>
      <c r="AG958" s="269"/>
      <c r="AH958" s="269"/>
      <c r="AI958" s="269"/>
      <c r="AJ958" s="269"/>
      <c r="AK958" s="269"/>
      <c r="AL958" s="269"/>
      <c r="AM958" s="269"/>
    </row>
    <row r="959" spans="9:39" ht="15.6" x14ac:dyDescent="0.3">
      <c r="I959" s="277"/>
      <c r="J959" s="278"/>
      <c r="K959" s="277"/>
      <c r="L959" s="248"/>
      <c r="M959" s="277"/>
      <c r="N959" s="85" t="str">
        <f>IF(ISBLANK(M959),"",IF(M959=Lookup!$B$74,"",Lookup!$C$74))</f>
        <v/>
      </c>
      <c r="O959" s="277"/>
      <c r="Q959" s="277"/>
      <c r="R959" s="278"/>
      <c r="S959" s="277"/>
      <c r="T959" s="248"/>
      <c r="U959" s="248"/>
      <c r="V959" s="277"/>
      <c r="W959" s="277"/>
      <c r="X959" s="277"/>
      <c r="Z959" s="276"/>
      <c r="AA959" s="276"/>
      <c r="AB959" s="276"/>
      <c r="AC959" s="276"/>
      <c r="AD959" s="276"/>
      <c r="AE959" s="266">
        <f t="shared" si="14"/>
        <v>0</v>
      </c>
      <c r="AG959" s="269"/>
      <c r="AH959" s="269"/>
      <c r="AI959" s="269"/>
      <c r="AJ959" s="269"/>
      <c r="AK959" s="269"/>
      <c r="AL959" s="269"/>
      <c r="AM959" s="269"/>
    </row>
    <row r="960" spans="9:39" ht="15.6" x14ac:dyDescent="0.3">
      <c r="I960" s="277"/>
      <c r="J960" s="278"/>
      <c r="K960" s="277"/>
      <c r="L960" s="248"/>
      <c r="M960" s="277"/>
      <c r="N960" s="85" t="str">
        <f>IF(ISBLANK(M960),"",IF(M960=Lookup!$B$74,"",Lookup!$C$74))</f>
        <v/>
      </c>
      <c r="O960" s="277"/>
      <c r="Q960" s="277"/>
      <c r="R960" s="278"/>
      <c r="S960" s="277"/>
      <c r="T960" s="248"/>
      <c r="U960" s="248"/>
      <c r="V960" s="277"/>
      <c r="W960" s="277"/>
      <c r="X960" s="277"/>
      <c r="Z960" s="276"/>
      <c r="AA960" s="276"/>
      <c r="AB960" s="276"/>
      <c r="AC960" s="276"/>
      <c r="AD960" s="276"/>
      <c r="AE960" s="266">
        <f t="shared" si="14"/>
        <v>0</v>
      </c>
      <c r="AG960" s="269"/>
      <c r="AH960" s="269"/>
      <c r="AI960" s="269"/>
      <c r="AJ960" s="269"/>
      <c r="AK960" s="269"/>
      <c r="AL960" s="269"/>
      <c r="AM960" s="269"/>
    </row>
    <row r="961" spans="9:39" ht="15.6" x14ac:dyDescent="0.3">
      <c r="I961" s="277"/>
      <c r="J961" s="278"/>
      <c r="K961" s="277"/>
      <c r="L961" s="248"/>
      <c r="M961" s="277"/>
      <c r="N961" s="85" t="str">
        <f>IF(ISBLANK(M961),"",IF(M961=Lookup!$B$74,"",Lookup!$C$74))</f>
        <v/>
      </c>
      <c r="O961" s="277"/>
      <c r="Q961" s="277"/>
      <c r="R961" s="278"/>
      <c r="S961" s="277"/>
      <c r="T961" s="248"/>
      <c r="U961" s="248"/>
      <c r="V961" s="277"/>
      <c r="W961" s="277"/>
      <c r="X961" s="277"/>
      <c r="Z961" s="276"/>
      <c r="AA961" s="276"/>
      <c r="AB961" s="276"/>
      <c r="AC961" s="276"/>
      <c r="AD961" s="276"/>
      <c r="AE961" s="266">
        <f t="shared" si="14"/>
        <v>0</v>
      </c>
      <c r="AG961" s="269"/>
      <c r="AH961" s="269"/>
      <c r="AI961" s="269"/>
      <c r="AJ961" s="269"/>
      <c r="AK961" s="269"/>
      <c r="AL961" s="269"/>
      <c r="AM961" s="269"/>
    </row>
    <row r="962" spans="9:39" ht="15.6" x14ac:dyDescent="0.3">
      <c r="I962" s="277"/>
      <c r="J962" s="278"/>
      <c r="K962" s="277"/>
      <c r="L962" s="248"/>
      <c r="M962" s="277"/>
      <c r="N962" s="85" t="str">
        <f>IF(ISBLANK(M962),"",IF(M962=Lookup!$B$74,"",Lookup!$C$74))</f>
        <v/>
      </c>
      <c r="O962" s="277"/>
      <c r="Q962" s="277"/>
      <c r="R962" s="278"/>
      <c r="S962" s="277"/>
      <c r="T962" s="248"/>
      <c r="U962" s="248"/>
      <c r="V962" s="277"/>
      <c r="W962" s="277"/>
      <c r="X962" s="277"/>
      <c r="Z962" s="276"/>
      <c r="AA962" s="276"/>
      <c r="AB962" s="276"/>
      <c r="AC962" s="276"/>
      <c r="AD962" s="276"/>
      <c r="AE962" s="266">
        <f t="shared" si="14"/>
        <v>0</v>
      </c>
      <c r="AG962" s="269"/>
      <c r="AH962" s="269"/>
      <c r="AI962" s="269"/>
      <c r="AJ962" s="269"/>
      <c r="AK962" s="269"/>
      <c r="AL962" s="269"/>
      <c r="AM962" s="269"/>
    </row>
    <row r="963" spans="9:39" ht="15.6" x14ac:dyDescent="0.3">
      <c r="I963" s="277"/>
      <c r="J963" s="278"/>
      <c r="K963" s="277"/>
      <c r="L963" s="248"/>
      <c r="M963" s="277"/>
      <c r="N963" s="85" t="str">
        <f>IF(ISBLANK(M963),"",IF(M963=Lookup!$B$74,"",Lookup!$C$74))</f>
        <v/>
      </c>
      <c r="O963" s="277"/>
      <c r="Q963" s="277"/>
      <c r="R963" s="278"/>
      <c r="S963" s="277"/>
      <c r="T963" s="248"/>
      <c r="U963" s="248"/>
      <c r="V963" s="277"/>
      <c r="W963" s="277"/>
      <c r="X963" s="277"/>
      <c r="Z963" s="276"/>
      <c r="AA963" s="276"/>
      <c r="AB963" s="276"/>
      <c r="AC963" s="276"/>
      <c r="AD963" s="276"/>
      <c r="AE963" s="266">
        <f t="shared" si="14"/>
        <v>0</v>
      </c>
      <c r="AG963" s="269"/>
      <c r="AH963" s="269"/>
      <c r="AI963" s="269"/>
      <c r="AJ963" s="269"/>
      <c r="AK963" s="269"/>
      <c r="AL963" s="269"/>
      <c r="AM963" s="269"/>
    </row>
    <row r="964" spans="9:39" ht="15.6" x14ac:dyDescent="0.3">
      <c r="I964" s="277"/>
      <c r="J964" s="278"/>
      <c r="K964" s="277"/>
      <c r="L964" s="248"/>
      <c r="M964" s="277"/>
      <c r="N964" s="85" t="str">
        <f>IF(ISBLANK(M964),"",IF(M964=Lookup!$B$74,"",Lookup!$C$74))</f>
        <v/>
      </c>
      <c r="O964" s="277"/>
      <c r="Q964" s="277"/>
      <c r="R964" s="278"/>
      <c r="S964" s="277"/>
      <c r="T964" s="248"/>
      <c r="U964" s="248"/>
      <c r="V964" s="277"/>
      <c r="W964" s="277"/>
      <c r="X964" s="277"/>
      <c r="Z964" s="276"/>
      <c r="AA964" s="276"/>
      <c r="AB964" s="276"/>
      <c r="AC964" s="276"/>
      <c r="AD964" s="276"/>
      <c r="AE964" s="266">
        <f t="shared" si="14"/>
        <v>0</v>
      </c>
      <c r="AG964" s="269"/>
      <c r="AH964" s="269"/>
      <c r="AI964" s="269"/>
      <c r="AJ964" s="269"/>
      <c r="AK964" s="269"/>
      <c r="AL964" s="269"/>
      <c r="AM964" s="269"/>
    </row>
    <row r="965" spans="9:39" ht="15.6" x14ac:dyDescent="0.3">
      <c r="I965" s="277"/>
      <c r="J965" s="278"/>
      <c r="K965" s="277"/>
      <c r="L965" s="248"/>
      <c r="M965" s="277"/>
      <c r="N965" s="85" t="str">
        <f>IF(ISBLANK(M965),"",IF(M965=Lookup!$B$74,"",Lookup!$C$74))</f>
        <v/>
      </c>
      <c r="O965" s="277"/>
      <c r="Q965" s="277"/>
      <c r="R965" s="278"/>
      <c r="S965" s="277"/>
      <c r="T965" s="248"/>
      <c r="U965" s="248"/>
      <c r="V965" s="277"/>
      <c r="W965" s="277"/>
      <c r="X965" s="277"/>
      <c r="Z965" s="276"/>
      <c r="AA965" s="276"/>
      <c r="AB965" s="276"/>
      <c r="AC965" s="276"/>
      <c r="AD965" s="276"/>
      <c r="AE965" s="266">
        <f t="shared" si="14"/>
        <v>0</v>
      </c>
      <c r="AG965" s="269"/>
      <c r="AH965" s="269"/>
      <c r="AI965" s="269"/>
      <c r="AJ965" s="269"/>
      <c r="AK965" s="269"/>
      <c r="AL965" s="269"/>
      <c r="AM965" s="269"/>
    </row>
    <row r="966" spans="9:39" ht="15.6" x14ac:dyDescent="0.3">
      <c r="I966" s="277"/>
      <c r="J966" s="278"/>
      <c r="K966" s="277"/>
      <c r="L966" s="248"/>
      <c r="M966" s="277"/>
      <c r="N966" s="85" t="str">
        <f>IF(ISBLANK(M966),"",IF(M966=Lookup!$B$74,"",Lookup!$C$74))</f>
        <v/>
      </c>
      <c r="O966" s="277"/>
      <c r="Q966" s="277"/>
      <c r="R966" s="278"/>
      <c r="S966" s="277"/>
      <c r="T966" s="248"/>
      <c r="U966" s="248"/>
      <c r="V966" s="277"/>
      <c r="W966" s="277"/>
      <c r="X966" s="277"/>
      <c r="Z966" s="276"/>
      <c r="AA966" s="276"/>
      <c r="AB966" s="276"/>
      <c r="AC966" s="276"/>
      <c r="AD966" s="276"/>
      <c r="AE966" s="266">
        <f t="shared" si="14"/>
        <v>0</v>
      </c>
      <c r="AG966" s="269"/>
      <c r="AH966" s="269"/>
      <c r="AI966" s="269"/>
      <c r="AJ966" s="269"/>
      <c r="AK966" s="269"/>
      <c r="AL966" s="269"/>
      <c r="AM966" s="269"/>
    </row>
    <row r="967" spans="9:39" ht="15.6" x14ac:dyDescent="0.3">
      <c r="I967" s="277"/>
      <c r="J967" s="278"/>
      <c r="K967" s="277"/>
      <c r="L967" s="248"/>
      <c r="M967" s="277"/>
      <c r="N967" s="85" t="str">
        <f>IF(ISBLANK(M967),"",IF(M967=Lookup!$B$74,"",Lookup!$C$74))</f>
        <v/>
      </c>
      <c r="O967" s="277"/>
      <c r="Q967" s="277"/>
      <c r="R967" s="278"/>
      <c r="S967" s="277"/>
      <c r="T967" s="248"/>
      <c r="U967" s="248"/>
      <c r="V967" s="277"/>
      <c r="W967" s="277"/>
      <c r="X967" s="277"/>
      <c r="Z967" s="276"/>
      <c r="AA967" s="276"/>
      <c r="AB967" s="276"/>
      <c r="AC967" s="276"/>
      <c r="AD967" s="276"/>
      <c r="AE967" s="266">
        <f t="shared" si="14"/>
        <v>0</v>
      </c>
      <c r="AG967" s="269"/>
      <c r="AH967" s="269"/>
      <c r="AI967" s="269"/>
      <c r="AJ967" s="269"/>
      <c r="AK967" s="269"/>
      <c r="AL967" s="269"/>
      <c r="AM967" s="269"/>
    </row>
    <row r="968" spans="9:39" ht="15.6" x14ac:dyDescent="0.3">
      <c r="I968" s="277"/>
      <c r="J968" s="278"/>
      <c r="K968" s="277"/>
      <c r="L968" s="248"/>
      <c r="M968" s="277"/>
      <c r="N968" s="85" t="str">
        <f>IF(ISBLANK(M968),"",IF(M968=Lookup!$B$74,"",Lookup!$C$74))</f>
        <v/>
      </c>
      <c r="O968" s="277"/>
      <c r="Q968" s="277"/>
      <c r="R968" s="278"/>
      <c r="S968" s="277"/>
      <c r="T968" s="248"/>
      <c r="U968" s="248"/>
      <c r="V968" s="277"/>
      <c r="W968" s="277"/>
      <c r="X968" s="277"/>
      <c r="Z968" s="276"/>
      <c r="AA968" s="276"/>
      <c r="AB968" s="276"/>
      <c r="AC968" s="276"/>
      <c r="AD968" s="276"/>
      <c r="AE968" s="266">
        <f t="shared" si="14"/>
        <v>0</v>
      </c>
      <c r="AG968" s="269"/>
      <c r="AH968" s="269"/>
      <c r="AI968" s="269"/>
      <c r="AJ968" s="269"/>
      <c r="AK968" s="269"/>
      <c r="AL968" s="269"/>
      <c r="AM968" s="269"/>
    </row>
    <row r="969" spans="9:39" ht="15.6" x14ac:dyDescent="0.3">
      <c r="I969" s="277"/>
      <c r="J969" s="278"/>
      <c r="K969" s="277"/>
      <c r="L969" s="248"/>
      <c r="M969" s="277"/>
      <c r="N969" s="85" t="str">
        <f>IF(ISBLANK(M969),"",IF(M969=Lookup!$B$74,"",Lookup!$C$74))</f>
        <v/>
      </c>
      <c r="O969" s="277"/>
      <c r="Q969" s="277"/>
      <c r="R969" s="278"/>
      <c r="S969" s="277"/>
      <c r="T969" s="248"/>
      <c r="U969" s="248"/>
      <c r="V969" s="277"/>
      <c r="W969" s="277"/>
      <c r="X969" s="277"/>
      <c r="Z969" s="276"/>
      <c r="AA969" s="276"/>
      <c r="AB969" s="276"/>
      <c r="AC969" s="276"/>
      <c r="AD969" s="276"/>
      <c r="AE969" s="266">
        <f t="shared" ref="AE969:AE1007" si="15">SUM(Z969:AD969)</f>
        <v>0</v>
      </c>
      <c r="AG969" s="269"/>
      <c r="AH969" s="269"/>
      <c r="AI969" s="269"/>
      <c r="AJ969" s="269"/>
      <c r="AK969" s="269"/>
      <c r="AL969" s="269"/>
      <c r="AM969" s="269"/>
    </row>
    <row r="970" spans="9:39" ht="15.6" x14ac:dyDescent="0.3">
      <c r="I970" s="277"/>
      <c r="J970" s="278"/>
      <c r="K970" s="277"/>
      <c r="L970" s="248"/>
      <c r="M970" s="277"/>
      <c r="N970" s="85" t="str">
        <f>IF(ISBLANK(M970),"",IF(M970=Lookup!$B$74,"",Lookup!$C$74))</f>
        <v/>
      </c>
      <c r="O970" s="277"/>
      <c r="Q970" s="277"/>
      <c r="R970" s="278"/>
      <c r="S970" s="277"/>
      <c r="T970" s="248"/>
      <c r="U970" s="248"/>
      <c r="V970" s="277"/>
      <c r="W970" s="277"/>
      <c r="X970" s="277"/>
      <c r="Z970" s="276"/>
      <c r="AA970" s="276"/>
      <c r="AB970" s="276"/>
      <c r="AC970" s="276"/>
      <c r="AD970" s="276"/>
      <c r="AE970" s="266">
        <f t="shared" si="15"/>
        <v>0</v>
      </c>
      <c r="AG970" s="269"/>
      <c r="AH970" s="269"/>
      <c r="AI970" s="269"/>
      <c r="AJ970" s="269"/>
      <c r="AK970" s="269"/>
      <c r="AL970" s="269"/>
      <c r="AM970" s="269"/>
    </row>
    <row r="971" spans="9:39" ht="15.6" x14ac:dyDescent="0.3">
      <c r="I971" s="277"/>
      <c r="J971" s="278"/>
      <c r="K971" s="277"/>
      <c r="L971" s="248"/>
      <c r="M971" s="277"/>
      <c r="N971" s="85" t="str">
        <f>IF(ISBLANK(M971),"",IF(M971=Lookup!$B$74,"",Lookup!$C$74))</f>
        <v/>
      </c>
      <c r="O971" s="277"/>
      <c r="Q971" s="277"/>
      <c r="R971" s="278"/>
      <c r="S971" s="277"/>
      <c r="T971" s="248"/>
      <c r="U971" s="248"/>
      <c r="V971" s="277"/>
      <c r="W971" s="277"/>
      <c r="X971" s="277"/>
      <c r="Z971" s="276"/>
      <c r="AA971" s="276"/>
      <c r="AB971" s="276"/>
      <c r="AC971" s="276"/>
      <c r="AD971" s="276"/>
      <c r="AE971" s="266">
        <f t="shared" si="15"/>
        <v>0</v>
      </c>
      <c r="AG971" s="269"/>
      <c r="AH971" s="269"/>
      <c r="AI971" s="269"/>
      <c r="AJ971" s="269"/>
      <c r="AK971" s="269"/>
      <c r="AL971" s="269"/>
      <c r="AM971" s="269"/>
    </row>
    <row r="972" spans="9:39" ht="15.6" x14ac:dyDescent="0.3">
      <c r="I972" s="277"/>
      <c r="J972" s="278"/>
      <c r="K972" s="277"/>
      <c r="L972" s="248"/>
      <c r="M972" s="277"/>
      <c r="N972" s="85" t="str">
        <f>IF(ISBLANK(M972),"",IF(M972=Lookup!$B$74,"",Lookup!$C$74))</f>
        <v/>
      </c>
      <c r="O972" s="277"/>
      <c r="Q972" s="277"/>
      <c r="R972" s="278"/>
      <c r="S972" s="277"/>
      <c r="T972" s="248"/>
      <c r="U972" s="248"/>
      <c r="V972" s="277"/>
      <c r="W972" s="277"/>
      <c r="X972" s="277"/>
      <c r="Z972" s="276"/>
      <c r="AA972" s="276"/>
      <c r="AB972" s="276"/>
      <c r="AC972" s="276"/>
      <c r="AD972" s="276"/>
      <c r="AE972" s="266">
        <f t="shared" si="15"/>
        <v>0</v>
      </c>
      <c r="AG972" s="269"/>
      <c r="AH972" s="269"/>
      <c r="AI972" s="269"/>
      <c r="AJ972" s="269"/>
      <c r="AK972" s="269"/>
      <c r="AL972" s="269"/>
      <c r="AM972" s="269"/>
    </row>
    <row r="973" spans="9:39" ht="15.6" x14ac:dyDescent="0.3">
      <c r="I973" s="277"/>
      <c r="J973" s="278"/>
      <c r="K973" s="277"/>
      <c r="L973" s="248"/>
      <c r="M973" s="277"/>
      <c r="N973" s="85" t="str">
        <f>IF(ISBLANK(M973),"",IF(M973=Lookup!$B$74,"",Lookup!$C$74))</f>
        <v/>
      </c>
      <c r="O973" s="277"/>
      <c r="Q973" s="277"/>
      <c r="R973" s="278"/>
      <c r="S973" s="277"/>
      <c r="T973" s="248"/>
      <c r="U973" s="248"/>
      <c r="V973" s="277"/>
      <c r="W973" s="277"/>
      <c r="X973" s="277"/>
      <c r="Z973" s="276"/>
      <c r="AA973" s="276"/>
      <c r="AB973" s="276"/>
      <c r="AC973" s="276"/>
      <c r="AD973" s="276"/>
      <c r="AE973" s="266">
        <f t="shared" si="15"/>
        <v>0</v>
      </c>
      <c r="AG973" s="269"/>
      <c r="AH973" s="269"/>
      <c r="AI973" s="269"/>
      <c r="AJ973" s="269"/>
      <c r="AK973" s="269"/>
      <c r="AL973" s="269"/>
      <c r="AM973" s="269"/>
    </row>
    <row r="974" spans="9:39" ht="15.6" x14ac:dyDescent="0.3">
      <c r="I974" s="277"/>
      <c r="J974" s="278"/>
      <c r="K974" s="277"/>
      <c r="L974" s="248"/>
      <c r="M974" s="277"/>
      <c r="N974" s="85" t="str">
        <f>IF(ISBLANK(M974),"",IF(M974=Lookup!$B$74,"",Lookup!$C$74))</f>
        <v/>
      </c>
      <c r="O974" s="277"/>
      <c r="Q974" s="277"/>
      <c r="R974" s="278"/>
      <c r="S974" s="277"/>
      <c r="T974" s="248"/>
      <c r="U974" s="248"/>
      <c r="V974" s="277"/>
      <c r="W974" s="277"/>
      <c r="X974" s="277"/>
      <c r="Z974" s="276"/>
      <c r="AA974" s="276"/>
      <c r="AB974" s="276"/>
      <c r="AC974" s="276"/>
      <c r="AD974" s="276"/>
      <c r="AE974" s="266">
        <f t="shared" si="15"/>
        <v>0</v>
      </c>
      <c r="AG974" s="269"/>
      <c r="AH974" s="269"/>
      <c r="AI974" s="269"/>
      <c r="AJ974" s="269"/>
      <c r="AK974" s="269"/>
      <c r="AL974" s="269"/>
      <c r="AM974" s="269"/>
    </row>
    <row r="975" spans="9:39" ht="15.6" x14ac:dyDescent="0.3">
      <c r="I975" s="277"/>
      <c r="J975" s="278"/>
      <c r="K975" s="277"/>
      <c r="L975" s="248"/>
      <c r="M975" s="277"/>
      <c r="N975" s="85" t="str">
        <f>IF(ISBLANK(M975),"",IF(M975=Lookup!$B$74,"",Lookup!$C$74))</f>
        <v/>
      </c>
      <c r="O975" s="277"/>
      <c r="Q975" s="277"/>
      <c r="R975" s="278"/>
      <c r="S975" s="277"/>
      <c r="T975" s="248"/>
      <c r="U975" s="248"/>
      <c r="V975" s="277"/>
      <c r="W975" s="277"/>
      <c r="X975" s="277"/>
      <c r="Z975" s="276"/>
      <c r="AA975" s="276"/>
      <c r="AB975" s="276"/>
      <c r="AC975" s="276"/>
      <c r="AD975" s="276"/>
      <c r="AE975" s="266">
        <f t="shared" si="15"/>
        <v>0</v>
      </c>
      <c r="AG975" s="269"/>
      <c r="AH975" s="269"/>
      <c r="AI975" s="269"/>
      <c r="AJ975" s="269"/>
      <c r="AK975" s="269"/>
      <c r="AL975" s="269"/>
      <c r="AM975" s="269"/>
    </row>
    <row r="976" spans="9:39" ht="15.6" x14ac:dyDescent="0.3">
      <c r="I976" s="277"/>
      <c r="J976" s="278"/>
      <c r="K976" s="277"/>
      <c r="L976" s="248"/>
      <c r="M976" s="277"/>
      <c r="N976" s="85" t="str">
        <f>IF(ISBLANK(M976),"",IF(M976=Lookup!$B$74,"",Lookup!$C$74))</f>
        <v/>
      </c>
      <c r="O976" s="277"/>
      <c r="Q976" s="277"/>
      <c r="R976" s="278"/>
      <c r="S976" s="277"/>
      <c r="T976" s="248"/>
      <c r="U976" s="248"/>
      <c r="V976" s="277"/>
      <c r="W976" s="277"/>
      <c r="X976" s="277"/>
      <c r="Z976" s="276"/>
      <c r="AA976" s="276"/>
      <c r="AB976" s="276"/>
      <c r="AC976" s="276"/>
      <c r="AD976" s="276"/>
      <c r="AE976" s="266">
        <f t="shared" si="15"/>
        <v>0</v>
      </c>
      <c r="AG976" s="269"/>
      <c r="AH976" s="269"/>
      <c r="AI976" s="269"/>
      <c r="AJ976" s="269"/>
      <c r="AK976" s="269"/>
      <c r="AL976" s="269"/>
      <c r="AM976" s="269"/>
    </row>
    <row r="977" spans="9:39" ht="15.6" x14ac:dyDescent="0.3">
      <c r="I977" s="277"/>
      <c r="J977" s="278"/>
      <c r="K977" s="277"/>
      <c r="L977" s="248"/>
      <c r="M977" s="277"/>
      <c r="N977" s="85" t="str">
        <f>IF(ISBLANK(M977),"",IF(M977=Lookup!$B$74,"",Lookup!$C$74))</f>
        <v/>
      </c>
      <c r="O977" s="277"/>
      <c r="Q977" s="277"/>
      <c r="R977" s="278"/>
      <c r="S977" s="277"/>
      <c r="T977" s="248"/>
      <c r="U977" s="248"/>
      <c r="V977" s="277"/>
      <c r="W977" s="277"/>
      <c r="X977" s="277"/>
      <c r="Z977" s="276"/>
      <c r="AA977" s="276"/>
      <c r="AB977" s="276"/>
      <c r="AC977" s="276"/>
      <c r="AD977" s="276"/>
      <c r="AE977" s="266">
        <f t="shared" si="15"/>
        <v>0</v>
      </c>
      <c r="AG977" s="269"/>
      <c r="AH977" s="269"/>
      <c r="AI977" s="269"/>
      <c r="AJ977" s="269"/>
      <c r="AK977" s="269"/>
      <c r="AL977" s="269"/>
      <c r="AM977" s="269"/>
    </row>
    <row r="978" spans="9:39" ht="15.6" x14ac:dyDescent="0.3">
      <c r="I978" s="277"/>
      <c r="J978" s="278"/>
      <c r="K978" s="277"/>
      <c r="L978" s="248"/>
      <c r="M978" s="277"/>
      <c r="N978" s="85" t="str">
        <f>IF(ISBLANK(M978),"",IF(M978=Lookup!$B$74,"",Lookup!$C$74))</f>
        <v/>
      </c>
      <c r="O978" s="277"/>
      <c r="Q978" s="277"/>
      <c r="R978" s="278"/>
      <c r="S978" s="277"/>
      <c r="T978" s="248"/>
      <c r="U978" s="248"/>
      <c r="V978" s="277"/>
      <c r="W978" s="277"/>
      <c r="X978" s="277"/>
      <c r="Z978" s="276"/>
      <c r="AA978" s="276"/>
      <c r="AB978" s="276"/>
      <c r="AC978" s="276"/>
      <c r="AD978" s="276"/>
      <c r="AE978" s="266">
        <f t="shared" si="15"/>
        <v>0</v>
      </c>
      <c r="AG978" s="269"/>
      <c r="AH978" s="269"/>
      <c r="AI978" s="269"/>
      <c r="AJ978" s="269"/>
      <c r="AK978" s="269"/>
      <c r="AL978" s="269"/>
      <c r="AM978" s="269"/>
    </row>
    <row r="979" spans="9:39" ht="15.6" x14ac:dyDescent="0.3">
      <c r="I979" s="277"/>
      <c r="J979" s="278"/>
      <c r="K979" s="277"/>
      <c r="L979" s="248"/>
      <c r="M979" s="277"/>
      <c r="N979" s="85" t="str">
        <f>IF(ISBLANK(M979),"",IF(M979=Lookup!$B$74,"",Lookup!$C$74))</f>
        <v/>
      </c>
      <c r="O979" s="277"/>
      <c r="Q979" s="277"/>
      <c r="R979" s="278"/>
      <c r="S979" s="277"/>
      <c r="T979" s="248"/>
      <c r="U979" s="248"/>
      <c r="V979" s="277"/>
      <c r="W979" s="277"/>
      <c r="X979" s="277"/>
      <c r="Z979" s="276"/>
      <c r="AA979" s="276"/>
      <c r="AB979" s="276"/>
      <c r="AC979" s="276"/>
      <c r="AD979" s="276"/>
      <c r="AE979" s="266">
        <f t="shared" si="15"/>
        <v>0</v>
      </c>
      <c r="AG979" s="269"/>
      <c r="AH979" s="269"/>
      <c r="AI979" s="269"/>
      <c r="AJ979" s="269"/>
      <c r="AK979" s="269"/>
      <c r="AL979" s="269"/>
      <c r="AM979" s="269"/>
    </row>
    <row r="980" spans="9:39" ht="15.6" x14ac:dyDescent="0.3">
      <c r="I980" s="277"/>
      <c r="J980" s="278"/>
      <c r="K980" s="277"/>
      <c r="L980" s="248"/>
      <c r="M980" s="277"/>
      <c r="N980" s="85" t="str">
        <f>IF(ISBLANK(M980),"",IF(M980=Lookup!$B$74,"",Lookup!$C$74))</f>
        <v/>
      </c>
      <c r="O980" s="277"/>
      <c r="Q980" s="277"/>
      <c r="R980" s="278"/>
      <c r="S980" s="277"/>
      <c r="T980" s="248"/>
      <c r="U980" s="248"/>
      <c r="V980" s="277"/>
      <c r="W980" s="277"/>
      <c r="X980" s="277"/>
      <c r="Z980" s="276"/>
      <c r="AA980" s="276"/>
      <c r="AB980" s="276"/>
      <c r="AC980" s="276"/>
      <c r="AD980" s="276"/>
      <c r="AE980" s="266">
        <f t="shared" si="15"/>
        <v>0</v>
      </c>
      <c r="AG980" s="269"/>
      <c r="AH980" s="269"/>
      <c r="AI980" s="269"/>
      <c r="AJ980" s="269"/>
      <c r="AK980" s="269"/>
      <c r="AL980" s="269"/>
      <c r="AM980" s="269"/>
    </row>
    <row r="981" spans="9:39" ht="15.6" x14ac:dyDescent="0.3">
      <c r="I981" s="277"/>
      <c r="J981" s="278"/>
      <c r="K981" s="277"/>
      <c r="L981" s="248"/>
      <c r="M981" s="277"/>
      <c r="N981" s="85" t="str">
        <f>IF(ISBLANK(M981),"",IF(M981=Lookup!$B$74,"",Lookup!$C$74))</f>
        <v/>
      </c>
      <c r="O981" s="277"/>
      <c r="Q981" s="277"/>
      <c r="R981" s="278"/>
      <c r="S981" s="277"/>
      <c r="T981" s="248"/>
      <c r="U981" s="248"/>
      <c r="V981" s="277"/>
      <c r="W981" s="277"/>
      <c r="X981" s="277"/>
      <c r="Z981" s="276"/>
      <c r="AA981" s="276"/>
      <c r="AB981" s="276"/>
      <c r="AC981" s="276"/>
      <c r="AD981" s="276"/>
      <c r="AE981" s="266">
        <f t="shared" si="15"/>
        <v>0</v>
      </c>
      <c r="AG981" s="269"/>
      <c r="AH981" s="269"/>
      <c r="AI981" s="269"/>
      <c r="AJ981" s="269"/>
      <c r="AK981" s="269"/>
      <c r="AL981" s="269"/>
      <c r="AM981" s="269"/>
    </row>
    <row r="982" spans="9:39" ht="15.6" x14ac:dyDescent="0.3">
      <c r="I982" s="277"/>
      <c r="J982" s="278"/>
      <c r="K982" s="277"/>
      <c r="L982" s="248"/>
      <c r="M982" s="277"/>
      <c r="N982" s="85" t="str">
        <f>IF(ISBLANK(M982),"",IF(M982=Lookup!$B$74,"",Lookup!$C$74))</f>
        <v/>
      </c>
      <c r="O982" s="277"/>
      <c r="Q982" s="277"/>
      <c r="R982" s="278"/>
      <c r="S982" s="277"/>
      <c r="T982" s="248"/>
      <c r="U982" s="248"/>
      <c r="V982" s="277"/>
      <c r="W982" s="277"/>
      <c r="X982" s="277"/>
      <c r="Z982" s="276"/>
      <c r="AA982" s="276"/>
      <c r="AB982" s="276"/>
      <c r="AC982" s="276"/>
      <c r="AD982" s="276"/>
      <c r="AE982" s="266">
        <f t="shared" si="15"/>
        <v>0</v>
      </c>
      <c r="AG982" s="269"/>
      <c r="AH982" s="269"/>
      <c r="AI982" s="269"/>
      <c r="AJ982" s="269"/>
      <c r="AK982" s="269"/>
      <c r="AL982" s="269"/>
      <c r="AM982" s="269"/>
    </row>
    <row r="983" spans="9:39" ht="15.6" x14ac:dyDescent="0.3">
      <c r="I983" s="277"/>
      <c r="J983" s="278"/>
      <c r="K983" s="277"/>
      <c r="L983" s="248"/>
      <c r="M983" s="277"/>
      <c r="N983" s="85" t="str">
        <f>IF(ISBLANK(M983),"",IF(M983=Lookup!$B$74,"",Lookup!$C$74))</f>
        <v/>
      </c>
      <c r="O983" s="277"/>
      <c r="Q983" s="277"/>
      <c r="R983" s="278"/>
      <c r="S983" s="277"/>
      <c r="T983" s="248"/>
      <c r="U983" s="248"/>
      <c r="V983" s="277"/>
      <c r="W983" s="277"/>
      <c r="X983" s="277"/>
      <c r="Z983" s="276"/>
      <c r="AA983" s="276"/>
      <c r="AB983" s="276"/>
      <c r="AC983" s="276"/>
      <c r="AD983" s="276"/>
      <c r="AE983" s="266">
        <f t="shared" si="15"/>
        <v>0</v>
      </c>
      <c r="AG983" s="269"/>
      <c r="AH983" s="269"/>
      <c r="AI983" s="269"/>
      <c r="AJ983" s="269"/>
      <c r="AK983" s="269"/>
      <c r="AL983" s="269"/>
      <c r="AM983" s="269"/>
    </row>
    <row r="984" spans="9:39" ht="15.6" x14ac:dyDescent="0.3">
      <c r="I984" s="277"/>
      <c r="J984" s="278"/>
      <c r="K984" s="277"/>
      <c r="L984" s="248"/>
      <c r="M984" s="277"/>
      <c r="N984" s="85" t="str">
        <f>IF(ISBLANK(M984),"",IF(M984=Lookup!$B$74,"",Lookup!$C$74))</f>
        <v/>
      </c>
      <c r="O984" s="277"/>
      <c r="Q984" s="277"/>
      <c r="R984" s="278"/>
      <c r="S984" s="277"/>
      <c r="T984" s="248"/>
      <c r="U984" s="248"/>
      <c r="V984" s="277"/>
      <c r="W984" s="277"/>
      <c r="X984" s="277"/>
      <c r="Z984" s="276"/>
      <c r="AA984" s="276"/>
      <c r="AB984" s="276"/>
      <c r="AC984" s="276"/>
      <c r="AD984" s="276"/>
      <c r="AE984" s="266">
        <f t="shared" si="15"/>
        <v>0</v>
      </c>
      <c r="AG984" s="269"/>
      <c r="AH984" s="269"/>
      <c r="AI984" s="269"/>
      <c r="AJ984" s="269"/>
      <c r="AK984" s="269"/>
      <c r="AL984" s="269"/>
      <c r="AM984" s="269"/>
    </row>
    <row r="985" spans="9:39" ht="15.6" x14ac:dyDescent="0.3">
      <c r="I985" s="277"/>
      <c r="J985" s="278"/>
      <c r="K985" s="277"/>
      <c r="L985" s="248"/>
      <c r="M985" s="277"/>
      <c r="N985" s="85" t="str">
        <f>IF(ISBLANK(M985),"",IF(M985=Lookup!$B$74,"",Lookup!$C$74))</f>
        <v/>
      </c>
      <c r="O985" s="277"/>
      <c r="Q985" s="277"/>
      <c r="R985" s="278"/>
      <c r="S985" s="277"/>
      <c r="T985" s="248"/>
      <c r="U985" s="248"/>
      <c r="V985" s="277"/>
      <c r="W985" s="277"/>
      <c r="X985" s="277"/>
      <c r="Z985" s="276"/>
      <c r="AA985" s="276"/>
      <c r="AB985" s="276"/>
      <c r="AC985" s="276"/>
      <c r="AD985" s="276"/>
      <c r="AE985" s="266">
        <f t="shared" si="15"/>
        <v>0</v>
      </c>
      <c r="AG985" s="269"/>
      <c r="AH985" s="269"/>
      <c r="AI985" s="269"/>
      <c r="AJ985" s="269"/>
      <c r="AK985" s="269"/>
      <c r="AL985" s="269"/>
      <c r="AM985" s="269"/>
    </row>
    <row r="986" spans="9:39" ht="15.6" x14ac:dyDescent="0.3">
      <c r="I986" s="277"/>
      <c r="J986" s="278"/>
      <c r="K986" s="277"/>
      <c r="L986" s="248"/>
      <c r="M986" s="277"/>
      <c r="N986" s="85" t="str">
        <f>IF(ISBLANK(M986),"",IF(M986=Lookup!$B$74,"",Lookup!$C$74))</f>
        <v/>
      </c>
      <c r="O986" s="277"/>
      <c r="Q986" s="277"/>
      <c r="R986" s="278"/>
      <c r="S986" s="277"/>
      <c r="T986" s="248"/>
      <c r="U986" s="248"/>
      <c r="V986" s="277"/>
      <c r="W986" s="277"/>
      <c r="X986" s="277"/>
      <c r="Z986" s="276"/>
      <c r="AA986" s="276"/>
      <c r="AB986" s="276"/>
      <c r="AC986" s="276"/>
      <c r="AD986" s="276"/>
      <c r="AE986" s="266">
        <f t="shared" si="15"/>
        <v>0</v>
      </c>
      <c r="AG986" s="269"/>
      <c r="AH986" s="269"/>
      <c r="AI986" s="269"/>
      <c r="AJ986" s="269"/>
      <c r="AK986" s="269"/>
      <c r="AL986" s="269"/>
      <c r="AM986" s="269"/>
    </row>
    <row r="987" spans="9:39" ht="15.6" x14ac:dyDescent="0.3">
      <c r="I987" s="277"/>
      <c r="J987" s="278"/>
      <c r="K987" s="277"/>
      <c r="L987" s="248"/>
      <c r="M987" s="277"/>
      <c r="N987" s="85" t="str">
        <f>IF(ISBLANK(M987),"",IF(M987=Lookup!$B$74,"",Lookup!$C$74))</f>
        <v/>
      </c>
      <c r="O987" s="277"/>
      <c r="Q987" s="277"/>
      <c r="R987" s="278"/>
      <c r="S987" s="277"/>
      <c r="T987" s="248"/>
      <c r="U987" s="248"/>
      <c r="V987" s="277"/>
      <c r="W987" s="277"/>
      <c r="X987" s="277"/>
      <c r="Z987" s="276"/>
      <c r="AA987" s="276"/>
      <c r="AB987" s="276"/>
      <c r="AC987" s="276"/>
      <c r="AD987" s="276"/>
      <c r="AE987" s="266">
        <f t="shared" si="15"/>
        <v>0</v>
      </c>
      <c r="AG987" s="269"/>
      <c r="AH987" s="269"/>
      <c r="AI987" s="269"/>
      <c r="AJ987" s="269"/>
      <c r="AK987" s="269"/>
      <c r="AL987" s="269"/>
      <c r="AM987" s="269"/>
    </row>
    <row r="988" spans="9:39" ht="15.6" x14ac:dyDescent="0.3">
      <c r="I988" s="277"/>
      <c r="J988" s="278"/>
      <c r="K988" s="277"/>
      <c r="L988" s="248"/>
      <c r="M988" s="277"/>
      <c r="N988" s="85" t="str">
        <f>IF(ISBLANK(M988),"",IF(M988=Lookup!$B$74,"",Lookup!$C$74))</f>
        <v/>
      </c>
      <c r="O988" s="277"/>
      <c r="Q988" s="277"/>
      <c r="R988" s="278"/>
      <c r="S988" s="277"/>
      <c r="T988" s="248"/>
      <c r="U988" s="248"/>
      <c r="V988" s="277"/>
      <c r="W988" s="277"/>
      <c r="X988" s="277"/>
      <c r="Z988" s="276"/>
      <c r="AA988" s="276"/>
      <c r="AB988" s="276"/>
      <c r="AC988" s="276"/>
      <c r="AD988" s="276"/>
      <c r="AE988" s="266">
        <f t="shared" si="15"/>
        <v>0</v>
      </c>
      <c r="AG988" s="269"/>
      <c r="AH988" s="269"/>
      <c r="AI988" s="269"/>
      <c r="AJ988" s="269"/>
      <c r="AK988" s="269"/>
      <c r="AL988" s="269"/>
      <c r="AM988" s="269"/>
    </row>
    <row r="989" spans="9:39" ht="15.6" x14ac:dyDescent="0.3">
      <c r="I989" s="277"/>
      <c r="J989" s="278"/>
      <c r="K989" s="277"/>
      <c r="L989" s="248"/>
      <c r="M989" s="277"/>
      <c r="N989" s="85" t="str">
        <f>IF(ISBLANK(M989),"",IF(M989=Lookup!$B$74,"",Lookup!$C$74))</f>
        <v/>
      </c>
      <c r="O989" s="277"/>
      <c r="Q989" s="277"/>
      <c r="R989" s="278"/>
      <c r="S989" s="277"/>
      <c r="T989" s="248"/>
      <c r="U989" s="248"/>
      <c r="V989" s="277"/>
      <c r="W989" s="277"/>
      <c r="X989" s="277"/>
      <c r="Z989" s="276"/>
      <c r="AA989" s="276"/>
      <c r="AB989" s="276"/>
      <c r="AC989" s="276"/>
      <c r="AD989" s="276"/>
      <c r="AE989" s="266">
        <f t="shared" si="15"/>
        <v>0</v>
      </c>
      <c r="AG989" s="269"/>
      <c r="AH989" s="269"/>
      <c r="AI989" s="269"/>
      <c r="AJ989" s="269"/>
      <c r="AK989" s="269"/>
      <c r="AL989" s="269"/>
      <c r="AM989" s="269"/>
    </row>
    <row r="990" spans="9:39" ht="15.6" x14ac:dyDescent="0.3">
      <c r="I990" s="277"/>
      <c r="J990" s="278"/>
      <c r="K990" s="277"/>
      <c r="L990" s="248"/>
      <c r="M990" s="277"/>
      <c r="N990" s="85" t="str">
        <f>IF(ISBLANK(M990),"",IF(M990=Lookup!$B$74,"",Lookup!$C$74))</f>
        <v/>
      </c>
      <c r="O990" s="277"/>
      <c r="Q990" s="277"/>
      <c r="R990" s="278"/>
      <c r="S990" s="277"/>
      <c r="T990" s="248"/>
      <c r="U990" s="248"/>
      <c r="V990" s="277"/>
      <c r="W990" s="277"/>
      <c r="X990" s="277"/>
      <c r="Z990" s="276"/>
      <c r="AA990" s="276"/>
      <c r="AB990" s="276"/>
      <c r="AC990" s="276"/>
      <c r="AD990" s="276"/>
      <c r="AE990" s="266">
        <f t="shared" si="15"/>
        <v>0</v>
      </c>
      <c r="AG990" s="269"/>
      <c r="AH990" s="269"/>
      <c r="AI990" s="269"/>
      <c r="AJ990" s="269"/>
      <c r="AK990" s="269"/>
      <c r="AL990" s="269"/>
      <c r="AM990" s="269"/>
    </row>
    <row r="991" spans="9:39" ht="15.6" x14ac:dyDescent="0.3">
      <c r="I991" s="277"/>
      <c r="J991" s="278"/>
      <c r="K991" s="277"/>
      <c r="L991" s="248"/>
      <c r="M991" s="277"/>
      <c r="N991" s="85" t="str">
        <f>IF(ISBLANK(M991),"",IF(M991=Lookup!$B$74,"",Lookup!$C$74))</f>
        <v/>
      </c>
      <c r="O991" s="277"/>
      <c r="Q991" s="277"/>
      <c r="R991" s="278"/>
      <c r="S991" s="277"/>
      <c r="T991" s="248"/>
      <c r="U991" s="248"/>
      <c r="V991" s="277"/>
      <c r="W991" s="277"/>
      <c r="X991" s="277"/>
      <c r="Z991" s="276"/>
      <c r="AA991" s="276"/>
      <c r="AB991" s="276"/>
      <c r="AC991" s="276"/>
      <c r="AD991" s="276"/>
      <c r="AE991" s="266">
        <f t="shared" si="15"/>
        <v>0</v>
      </c>
      <c r="AG991" s="269"/>
      <c r="AH991" s="269"/>
      <c r="AI991" s="269"/>
      <c r="AJ991" s="269"/>
      <c r="AK991" s="269"/>
      <c r="AL991" s="269"/>
      <c r="AM991" s="269"/>
    </row>
    <row r="992" spans="9:39" ht="15.6" x14ac:dyDescent="0.3">
      <c r="I992" s="277"/>
      <c r="J992" s="278"/>
      <c r="K992" s="277"/>
      <c r="L992" s="248"/>
      <c r="M992" s="277"/>
      <c r="N992" s="85" t="str">
        <f>IF(ISBLANK(M992),"",IF(M992=Lookup!$B$74,"",Lookup!$C$74))</f>
        <v/>
      </c>
      <c r="O992" s="277"/>
      <c r="Q992" s="277"/>
      <c r="R992" s="278"/>
      <c r="S992" s="277"/>
      <c r="T992" s="248"/>
      <c r="U992" s="248"/>
      <c r="V992" s="277"/>
      <c r="W992" s="277"/>
      <c r="X992" s="277"/>
      <c r="Z992" s="276"/>
      <c r="AA992" s="276"/>
      <c r="AB992" s="276"/>
      <c r="AC992" s="276"/>
      <c r="AD992" s="276"/>
      <c r="AE992" s="266">
        <f t="shared" si="15"/>
        <v>0</v>
      </c>
      <c r="AG992" s="269"/>
      <c r="AH992" s="269"/>
      <c r="AI992" s="269"/>
      <c r="AJ992" s="269"/>
      <c r="AK992" s="269"/>
      <c r="AL992" s="269"/>
      <c r="AM992" s="269"/>
    </row>
    <row r="993" spans="9:39" ht="15.6" x14ac:dyDescent="0.3">
      <c r="I993" s="277"/>
      <c r="J993" s="278"/>
      <c r="K993" s="277"/>
      <c r="L993" s="248"/>
      <c r="M993" s="277"/>
      <c r="N993" s="85" t="str">
        <f>IF(ISBLANK(M993),"",IF(M993=Lookup!$B$74,"",Lookup!$C$74))</f>
        <v/>
      </c>
      <c r="O993" s="277"/>
      <c r="Q993" s="277"/>
      <c r="R993" s="278"/>
      <c r="S993" s="277"/>
      <c r="T993" s="248"/>
      <c r="U993" s="248"/>
      <c r="V993" s="277"/>
      <c r="W993" s="277"/>
      <c r="X993" s="277"/>
      <c r="Z993" s="276"/>
      <c r="AA993" s="276"/>
      <c r="AB993" s="276"/>
      <c r="AC993" s="276"/>
      <c r="AD993" s="276"/>
      <c r="AE993" s="266">
        <f t="shared" si="15"/>
        <v>0</v>
      </c>
      <c r="AG993" s="269"/>
      <c r="AH993" s="269"/>
      <c r="AI993" s="269"/>
      <c r="AJ993" s="269"/>
      <c r="AK993" s="269"/>
      <c r="AL993" s="269"/>
      <c r="AM993" s="269"/>
    </row>
    <row r="994" spans="9:39" ht="15.6" x14ac:dyDescent="0.3">
      <c r="I994" s="277"/>
      <c r="J994" s="278"/>
      <c r="K994" s="277"/>
      <c r="L994" s="248"/>
      <c r="M994" s="277"/>
      <c r="N994" s="85" t="str">
        <f>IF(ISBLANK(M994),"",IF(M994=Lookup!$B$74,"",Lookup!$C$74))</f>
        <v/>
      </c>
      <c r="O994" s="277"/>
      <c r="Q994" s="277"/>
      <c r="R994" s="278"/>
      <c r="S994" s="277"/>
      <c r="T994" s="248"/>
      <c r="U994" s="248"/>
      <c r="V994" s="277"/>
      <c r="W994" s="277"/>
      <c r="X994" s="277"/>
      <c r="Z994" s="276"/>
      <c r="AA994" s="276"/>
      <c r="AB994" s="276"/>
      <c r="AC994" s="276"/>
      <c r="AD994" s="276"/>
      <c r="AE994" s="266">
        <f t="shared" si="15"/>
        <v>0</v>
      </c>
      <c r="AG994" s="269"/>
      <c r="AH994" s="269"/>
      <c r="AI994" s="269"/>
      <c r="AJ994" s="269"/>
      <c r="AK994" s="269"/>
      <c r="AL994" s="269"/>
      <c r="AM994" s="269"/>
    </row>
    <row r="995" spans="9:39" ht="15.6" x14ac:dyDescent="0.3">
      <c r="I995" s="277"/>
      <c r="J995" s="278"/>
      <c r="K995" s="277"/>
      <c r="L995" s="248"/>
      <c r="M995" s="277"/>
      <c r="N995" s="85" t="str">
        <f>IF(ISBLANK(M995),"",IF(M995=Lookup!$B$74,"",Lookup!$C$74))</f>
        <v/>
      </c>
      <c r="O995" s="277"/>
      <c r="Q995" s="277"/>
      <c r="R995" s="278"/>
      <c r="S995" s="277"/>
      <c r="T995" s="248"/>
      <c r="U995" s="248"/>
      <c r="V995" s="277"/>
      <c r="W995" s="277"/>
      <c r="X995" s="277"/>
      <c r="Z995" s="276"/>
      <c r="AA995" s="276"/>
      <c r="AB995" s="276"/>
      <c r="AC995" s="276"/>
      <c r="AD995" s="276"/>
      <c r="AE995" s="266">
        <f t="shared" si="15"/>
        <v>0</v>
      </c>
      <c r="AG995" s="269"/>
      <c r="AH995" s="269"/>
      <c r="AI995" s="269"/>
      <c r="AJ995" s="269"/>
      <c r="AK995" s="269"/>
      <c r="AL995" s="269"/>
      <c r="AM995" s="269"/>
    </row>
    <row r="996" spans="9:39" ht="15.6" x14ac:dyDescent="0.3">
      <c r="I996" s="277"/>
      <c r="J996" s="278"/>
      <c r="K996" s="277"/>
      <c r="L996" s="248"/>
      <c r="M996" s="277"/>
      <c r="N996" s="85" t="str">
        <f>IF(ISBLANK(M996),"",IF(M996=Lookup!$B$74,"",Lookup!$C$74))</f>
        <v/>
      </c>
      <c r="O996" s="277"/>
      <c r="Q996" s="277"/>
      <c r="R996" s="278"/>
      <c r="S996" s="277"/>
      <c r="T996" s="248"/>
      <c r="U996" s="248"/>
      <c r="V996" s="277"/>
      <c r="W996" s="277"/>
      <c r="X996" s="277"/>
      <c r="Z996" s="276"/>
      <c r="AA996" s="276"/>
      <c r="AB996" s="276"/>
      <c r="AC996" s="276"/>
      <c r="AD996" s="276"/>
      <c r="AE996" s="266">
        <f t="shared" si="15"/>
        <v>0</v>
      </c>
      <c r="AG996" s="269"/>
      <c r="AH996" s="269"/>
      <c r="AI996" s="269"/>
      <c r="AJ996" s="269"/>
      <c r="AK996" s="269"/>
      <c r="AL996" s="269"/>
      <c r="AM996" s="269"/>
    </row>
    <row r="997" spans="9:39" ht="15.6" x14ac:dyDescent="0.3">
      <c r="I997" s="277"/>
      <c r="J997" s="278"/>
      <c r="K997" s="277"/>
      <c r="L997" s="248"/>
      <c r="M997" s="277"/>
      <c r="N997" s="85" t="str">
        <f>IF(ISBLANK(M997),"",IF(M997=Lookup!$B$74,"",Lookup!$C$74))</f>
        <v/>
      </c>
      <c r="O997" s="277"/>
      <c r="Q997" s="277"/>
      <c r="R997" s="278"/>
      <c r="S997" s="277"/>
      <c r="T997" s="248"/>
      <c r="U997" s="248"/>
      <c r="V997" s="277"/>
      <c r="W997" s="277"/>
      <c r="X997" s="277"/>
      <c r="Z997" s="276"/>
      <c r="AA997" s="276"/>
      <c r="AB997" s="276"/>
      <c r="AC997" s="276"/>
      <c r="AD997" s="276"/>
      <c r="AE997" s="266">
        <f t="shared" si="15"/>
        <v>0</v>
      </c>
      <c r="AG997" s="269"/>
      <c r="AH997" s="269"/>
      <c r="AI997" s="269"/>
      <c r="AJ997" s="269"/>
      <c r="AK997" s="269"/>
      <c r="AL997" s="269"/>
      <c r="AM997" s="269"/>
    </row>
    <row r="998" spans="9:39" ht="15.6" x14ac:dyDescent="0.3">
      <c r="I998" s="277"/>
      <c r="J998" s="278"/>
      <c r="K998" s="277"/>
      <c r="L998" s="248"/>
      <c r="M998" s="277"/>
      <c r="N998" s="85" t="str">
        <f>IF(ISBLANK(M998),"",IF(M998=Lookup!$B$74,"",Lookup!$C$74))</f>
        <v/>
      </c>
      <c r="O998" s="277"/>
      <c r="Q998" s="277"/>
      <c r="R998" s="278"/>
      <c r="S998" s="277"/>
      <c r="T998" s="248"/>
      <c r="U998" s="248"/>
      <c r="V998" s="277"/>
      <c r="W998" s="277"/>
      <c r="X998" s="277"/>
      <c r="Z998" s="276"/>
      <c r="AA998" s="276"/>
      <c r="AB998" s="276"/>
      <c r="AC998" s="276"/>
      <c r="AD998" s="276"/>
      <c r="AE998" s="266">
        <f t="shared" si="15"/>
        <v>0</v>
      </c>
      <c r="AG998" s="269"/>
      <c r="AH998" s="269"/>
      <c r="AI998" s="269"/>
      <c r="AJ998" s="269"/>
      <c r="AK998" s="269"/>
      <c r="AL998" s="269"/>
      <c r="AM998" s="269"/>
    </row>
    <row r="999" spans="9:39" ht="15.6" x14ac:dyDescent="0.3">
      <c r="I999" s="277"/>
      <c r="J999" s="278"/>
      <c r="K999" s="277"/>
      <c r="L999" s="248"/>
      <c r="M999" s="277"/>
      <c r="N999" s="85" t="str">
        <f>IF(ISBLANK(M999),"",IF(M999=Lookup!$B$74,"",Lookup!$C$74))</f>
        <v/>
      </c>
      <c r="O999" s="277"/>
      <c r="Q999" s="277"/>
      <c r="R999" s="278"/>
      <c r="S999" s="277"/>
      <c r="T999" s="248"/>
      <c r="U999" s="248"/>
      <c r="V999" s="277"/>
      <c r="W999" s="277"/>
      <c r="X999" s="277"/>
      <c r="Z999" s="276"/>
      <c r="AA999" s="276"/>
      <c r="AB999" s="276"/>
      <c r="AC999" s="276"/>
      <c r="AD999" s="276"/>
      <c r="AE999" s="266">
        <f t="shared" si="15"/>
        <v>0</v>
      </c>
      <c r="AG999" s="269"/>
      <c r="AH999" s="269"/>
      <c r="AI999" s="269"/>
      <c r="AJ999" s="269"/>
      <c r="AK999" s="269"/>
      <c r="AL999" s="269"/>
      <c r="AM999" s="269"/>
    </row>
    <row r="1000" spans="9:39" ht="15.6" x14ac:dyDescent="0.3">
      <c r="I1000" s="277"/>
      <c r="J1000" s="278"/>
      <c r="K1000" s="277"/>
      <c r="L1000" s="248"/>
      <c r="M1000" s="277"/>
      <c r="N1000" s="85" t="str">
        <f>IF(ISBLANK(M1000),"",IF(M1000=Lookup!$B$74,"",Lookup!$C$74))</f>
        <v/>
      </c>
      <c r="O1000" s="277"/>
      <c r="Q1000" s="277"/>
      <c r="R1000" s="278"/>
      <c r="S1000" s="277"/>
      <c r="T1000" s="248"/>
      <c r="U1000" s="248"/>
      <c r="V1000" s="277"/>
      <c r="W1000" s="277"/>
      <c r="X1000" s="277"/>
      <c r="Z1000" s="276"/>
      <c r="AA1000" s="276"/>
      <c r="AB1000" s="276"/>
      <c r="AC1000" s="276"/>
      <c r="AD1000" s="276"/>
      <c r="AE1000" s="266">
        <f t="shared" si="15"/>
        <v>0</v>
      </c>
      <c r="AG1000" s="269"/>
      <c r="AH1000" s="269"/>
      <c r="AI1000" s="269"/>
      <c r="AJ1000" s="269"/>
      <c r="AK1000" s="269"/>
      <c r="AL1000" s="269"/>
      <c r="AM1000" s="269"/>
    </row>
    <row r="1001" spans="9:39" ht="15.6" x14ac:dyDescent="0.3">
      <c r="I1001" s="277"/>
      <c r="J1001" s="278"/>
      <c r="K1001" s="277"/>
      <c r="L1001" s="248"/>
      <c r="M1001" s="277"/>
      <c r="N1001" s="85" t="str">
        <f>IF(ISBLANK(M1001),"",IF(M1001=Lookup!$B$74,"",Lookup!$C$74))</f>
        <v/>
      </c>
      <c r="O1001" s="277"/>
      <c r="Q1001" s="277"/>
      <c r="R1001" s="278"/>
      <c r="S1001" s="277"/>
      <c r="T1001" s="248"/>
      <c r="U1001" s="248"/>
      <c r="V1001" s="277"/>
      <c r="W1001" s="277"/>
      <c r="X1001" s="277"/>
      <c r="Z1001" s="276"/>
      <c r="AA1001" s="276"/>
      <c r="AB1001" s="276"/>
      <c r="AC1001" s="276"/>
      <c r="AD1001" s="276"/>
      <c r="AE1001" s="266">
        <f t="shared" si="15"/>
        <v>0</v>
      </c>
      <c r="AG1001" s="269"/>
      <c r="AH1001" s="269"/>
      <c r="AI1001" s="269"/>
      <c r="AJ1001" s="269"/>
      <c r="AK1001" s="269"/>
      <c r="AL1001" s="269"/>
      <c r="AM1001" s="269"/>
    </row>
    <row r="1002" spans="9:39" ht="15.6" x14ac:dyDescent="0.3">
      <c r="I1002" s="277"/>
      <c r="J1002" s="278"/>
      <c r="K1002" s="277"/>
      <c r="L1002" s="248"/>
      <c r="M1002" s="277"/>
      <c r="N1002" s="85" t="str">
        <f>IF(ISBLANK(M1002),"",IF(M1002=Lookup!$B$74,"",Lookup!$C$74))</f>
        <v/>
      </c>
      <c r="O1002" s="277"/>
      <c r="Q1002" s="277"/>
      <c r="R1002" s="278"/>
      <c r="S1002" s="277"/>
      <c r="T1002" s="248"/>
      <c r="U1002" s="248"/>
      <c r="V1002" s="277"/>
      <c r="W1002" s="277"/>
      <c r="X1002" s="277"/>
      <c r="Z1002" s="276"/>
      <c r="AA1002" s="276"/>
      <c r="AB1002" s="276"/>
      <c r="AC1002" s="276"/>
      <c r="AD1002" s="276"/>
      <c r="AE1002" s="266">
        <f t="shared" si="15"/>
        <v>0</v>
      </c>
      <c r="AG1002" s="269"/>
      <c r="AH1002" s="269"/>
      <c r="AI1002" s="269"/>
      <c r="AJ1002" s="269"/>
      <c r="AK1002" s="269"/>
      <c r="AL1002" s="269"/>
      <c r="AM1002" s="269"/>
    </row>
    <row r="1003" spans="9:39" ht="15.6" x14ac:dyDescent="0.3">
      <c r="I1003" s="277"/>
      <c r="J1003" s="278"/>
      <c r="K1003" s="277"/>
      <c r="L1003" s="248"/>
      <c r="M1003" s="277"/>
      <c r="N1003" s="85" t="str">
        <f>IF(ISBLANK(M1003),"",IF(M1003=Lookup!$B$74,"",Lookup!$C$74))</f>
        <v/>
      </c>
      <c r="O1003" s="277"/>
      <c r="Q1003" s="277"/>
      <c r="R1003" s="278"/>
      <c r="S1003" s="277"/>
      <c r="T1003" s="248"/>
      <c r="U1003" s="248"/>
      <c r="V1003" s="277"/>
      <c r="W1003" s="277"/>
      <c r="X1003" s="277"/>
      <c r="Z1003" s="276"/>
      <c r="AA1003" s="276"/>
      <c r="AB1003" s="276"/>
      <c r="AC1003" s="276"/>
      <c r="AD1003" s="276"/>
      <c r="AE1003" s="266">
        <f t="shared" si="15"/>
        <v>0</v>
      </c>
      <c r="AG1003" s="269"/>
      <c r="AH1003" s="269"/>
      <c r="AI1003" s="269"/>
      <c r="AJ1003" s="269"/>
      <c r="AK1003" s="269"/>
      <c r="AL1003" s="269"/>
      <c r="AM1003" s="269"/>
    </row>
    <row r="1004" spans="9:39" ht="15.6" x14ac:dyDescent="0.3">
      <c r="I1004" s="277"/>
      <c r="J1004" s="278"/>
      <c r="K1004" s="277"/>
      <c r="L1004" s="248"/>
      <c r="M1004" s="277"/>
      <c r="N1004" s="85" t="str">
        <f>IF(ISBLANK(M1004),"",IF(M1004=Lookup!$B$74,"",Lookup!$C$74))</f>
        <v/>
      </c>
      <c r="O1004" s="277"/>
      <c r="Q1004" s="277"/>
      <c r="R1004" s="278"/>
      <c r="S1004" s="277"/>
      <c r="T1004" s="248"/>
      <c r="U1004" s="248"/>
      <c r="V1004" s="277"/>
      <c r="W1004" s="277"/>
      <c r="X1004" s="277"/>
      <c r="Z1004" s="276"/>
      <c r="AA1004" s="276"/>
      <c r="AB1004" s="276"/>
      <c r="AC1004" s="276"/>
      <c r="AD1004" s="276"/>
      <c r="AE1004" s="266">
        <f t="shared" si="15"/>
        <v>0</v>
      </c>
      <c r="AG1004" s="269"/>
      <c r="AH1004" s="269"/>
      <c r="AI1004" s="269"/>
      <c r="AJ1004" s="269"/>
      <c r="AK1004" s="269"/>
      <c r="AL1004" s="269"/>
      <c r="AM1004" s="269"/>
    </row>
    <row r="1005" spans="9:39" ht="15.6" x14ac:dyDescent="0.3">
      <c r="I1005" s="277"/>
      <c r="J1005" s="278"/>
      <c r="K1005" s="277"/>
      <c r="L1005" s="248"/>
      <c r="M1005" s="277"/>
      <c r="N1005" s="85" t="str">
        <f>IF(ISBLANK(M1005),"",IF(M1005=Lookup!$B$74,"",Lookup!$C$74))</f>
        <v/>
      </c>
      <c r="O1005" s="277"/>
      <c r="Q1005" s="277"/>
      <c r="R1005" s="278"/>
      <c r="S1005" s="277"/>
      <c r="T1005" s="248"/>
      <c r="U1005" s="248"/>
      <c r="V1005" s="277"/>
      <c r="W1005" s="277"/>
      <c r="X1005" s="277"/>
      <c r="Z1005" s="276"/>
      <c r="AA1005" s="276"/>
      <c r="AB1005" s="276"/>
      <c r="AC1005" s="276"/>
      <c r="AD1005" s="276"/>
      <c r="AE1005" s="266">
        <f t="shared" si="15"/>
        <v>0</v>
      </c>
      <c r="AG1005" s="269"/>
      <c r="AH1005" s="269"/>
      <c r="AI1005" s="269"/>
      <c r="AJ1005" s="269"/>
      <c r="AK1005" s="269"/>
      <c r="AL1005" s="269"/>
      <c r="AM1005" s="269"/>
    </row>
    <row r="1006" spans="9:39" ht="15.6" x14ac:dyDescent="0.3">
      <c r="I1006" s="277"/>
      <c r="J1006" s="278"/>
      <c r="K1006" s="277"/>
      <c r="L1006" s="248"/>
      <c r="M1006" s="277"/>
      <c r="N1006" s="85" t="str">
        <f>IF(ISBLANK(M1006),"",IF(M1006=Lookup!$B$74,"",Lookup!$C$74))</f>
        <v/>
      </c>
      <c r="O1006" s="277"/>
      <c r="Q1006" s="277"/>
      <c r="R1006" s="278"/>
      <c r="S1006" s="277"/>
      <c r="T1006" s="248"/>
      <c r="U1006" s="248"/>
      <c r="V1006" s="277"/>
      <c r="W1006" s="277"/>
      <c r="X1006" s="277"/>
      <c r="Z1006" s="276"/>
      <c r="AA1006" s="276"/>
      <c r="AB1006" s="276"/>
      <c r="AC1006" s="276"/>
      <c r="AD1006" s="276"/>
      <c r="AE1006" s="266">
        <f t="shared" si="15"/>
        <v>0</v>
      </c>
      <c r="AG1006" s="269"/>
      <c r="AH1006" s="269"/>
      <c r="AI1006" s="269"/>
      <c r="AJ1006" s="269"/>
      <c r="AK1006" s="269"/>
      <c r="AL1006" s="269"/>
      <c r="AM1006" s="269"/>
    </row>
    <row r="1007" spans="9:39" ht="15.6" x14ac:dyDescent="0.3">
      <c r="I1007" s="277"/>
      <c r="J1007" s="278"/>
      <c r="K1007" s="277"/>
      <c r="L1007" s="248"/>
      <c r="M1007" s="277"/>
      <c r="N1007" s="85" t="str">
        <f>IF(ISBLANK(M1007),"",IF(M1007=Lookup!$B$74,"",Lookup!$C$74))</f>
        <v/>
      </c>
      <c r="O1007" s="277"/>
      <c r="Q1007" s="277"/>
      <c r="R1007" s="278"/>
      <c r="S1007" s="277"/>
      <c r="T1007" s="248"/>
      <c r="U1007" s="248"/>
      <c r="V1007" s="277"/>
      <c r="W1007" s="277"/>
      <c r="X1007" s="277"/>
      <c r="Z1007" s="276"/>
      <c r="AA1007" s="276"/>
      <c r="AB1007" s="276"/>
      <c r="AC1007" s="276"/>
      <c r="AD1007" s="276"/>
      <c r="AE1007" s="266">
        <f t="shared" si="15"/>
        <v>0</v>
      </c>
      <c r="AG1007" s="269"/>
      <c r="AH1007" s="269"/>
      <c r="AI1007" s="269"/>
      <c r="AJ1007" s="269"/>
      <c r="AK1007" s="269"/>
      <c r="AL1007" s="269"/>
      <c r="AM1007" s="269"/>
    </row>
  </sheetData>
  <sheetProtection formatColumns="0" formatRows="0"/>
  <mergeCells count="7">
    <mergeCell ref="AG6:AM6"/>
    <mergeCell ref="A5:G5"/>
    <mergeCell ref="A6:G6"/>
    <mergeCell ref="Z6:AE6"/>
    <mergeCell ref="Q5:AM5"/>
    <mergeCell ref="I5:O5"/>
    <mergeCell ref="I6:O6"/>
  </mergeCells>
  <dataValidations count="3">
    <dataValidation type="whole" allowBlank="1" showInputMessage="1" showErrorMessage="1" errorTitle="Integer only" sqref="L8:L1007 C8:F9 T8:U1007" xr:uid="{91967655-A54E-4BF9-8F26-77C9B1B2D316}">
      <formula1>0</formula1>
      <formula2>10000000</formula2>
    </dataValidation>
    <dataValidation allowBlank="1" showInputMessage="1" showErrorMessage="1" errorTitle="2022 or Q1 2023" error="Please select either &quot;calendar year 2022&quot; or &quot;first quarter 2023&quot;" sqref="A9 M8:M1007 V8:V1007" xr:uid="{50D07121-9A73-4EB8-A934-B740B8CC04F3}"/>
    <dataValidation type="decimal" allowBlank="1" showInputMessage="1" showErrorMessage="1" errorTitle="Dollar amount" error="Please enter a dollar amount ofr Non-Claims Payments" sqref="Z8:AD8 Z10:AD1007 Z9 AB9:AD9" xr:uid="{A0DCEEAF-D5F7-4AD7-B617-B962B867BC53}">
      <formula1>-1000000000</formula1>
      <formula2>1000000000</formula2>
    </dataValidation>
  </dataValidations>
  <pageMargins left="0.7" right="0.7" top="0.75" bottom="0.75" header="0.3" footer="0.3"/>
  <pageSetup orientation="portrait" r:id="rId1"/>
  <ignoredErrors>
    <ignoredError sqref="B8" unlockedFormula="1"/>
  </ignoredErrors>
  <extLst>
    <ext xmlns:x14="http://schemas.microsoft.com/office/spreadsheetml/2009/9/main" uri="{CCE6A557-97BC-4b89-ADB6-D9C93CAAB3DF}">
      <x14:dataValidations xmlns:xm="http://schemas.microsoft.com/office/excel/2006/main" count="4">
        <x14:dataValidation type="list" allowBlank="1" showInputMessage="1" showErrorMessage="1" xr:uid="{D0B40352-4AA2-436E-9F1A-D5034705567A}">
          <x14:formula1>
            <xm:f>Lookup!$B$22:$B$25</xm:f>
          </x14:formula1>
          <xm:sqref>C1</xm:sqref>
        </x14:dataValidation>
        <x14:dataValidation type="list" allowBlank="1" showInputMessage="1" showErrorMessage="1" errorTitle="2022 or Q1 2023" error="Please select either &quot;calendar year 2022&quot; or &quot;first quarter 2023&quot;" xr:uid="{7E8DE03B-621F-4366-BD5C-7238043706FB}">
          <x14:formula1>
            <xm:f>Lookup!$B$61:$B$62</xm:f>
          </x14:formula1>
          <xm:sqref>I8:I1007 Q8:Q1007</xm:sqref>
        </x14:dataValidation>
        <x14:dataValidation type="list" allowBlank="1" showInputMessage="1" showErrorMessage="1" xr:uid="{A82B20C3-9ED7-44E2-B41B-BC78DAF344F7}">
          <x14:formula1>
            <xm:f>Lookup!$B$2:$B$3</xm:f>
          </x14:formula1>
          <xm:sqref>AG8:AL1007</xm:sqref>
        </x14:dataValidation>
        <x14:dataValidation type="list" allowBlank="1" showInputMessage="1" showErrorMessage="1" xr:uid="{BF9A0E9B-6C8D-4A75-977A-7BD4A2C14A6D}">
          <x14:formula1>
            <xm:f>Lookup!$B$78:$B$81</xm:f>
          </x14:formula1>
          <xm:sqref>AM8:AM1007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978F8-A6C0-4DF1-B310-466B9EECCF29}">
  <sheetPr codeName="Sheet9"/>
  <dimension ref="A1:W112"/>
  <sheetViews>
    <sheetView zoomScale="70" zoomScaleNormal="70" workbookViewId="0">
      <pane xSplit="2" topLeftCell="C1" activePane="topRight" state="frozen"/>
      <selection activeCell="C1" sqref="C1"/>
      <selection pane="topRight" activeCell="B21" sqref="B21"/>
    </sheetView>
  </sheetViews>
  <sheetFormatPr defaultColWidth="8.6640625" defaultRowHeight="15" x14ac:dyDescent="0.25"/>
  <cols>
    <col min="1" max="1" width="4.44140625" style="23" customWidth="1"/>
    <col min="2" max="2" width="72.44140625" style="21" customWidth="1"/>
    <col min="3" max="3" width="18.6640625" style="21" customWidth="1"/>
    <col min="4" max="5" width="16.33203125" style="21" customWidth="1"/>
    <col min="6" max="6" width="4.33203125" style="21" customWidth="1"/>
    <col min="7" max="7" width="18.6640625" style="21" customWidth="1"/>
    <col min="8" max="8" width="5" style="21" customWidth="1"/>
    <col min="9" max="11" width="16.33203125" style="21" customWidth="1"/>
    <col min="12" max="12" width="4" style="21" customWidth="1"/>
    <col min="13" max="13" width="18.6640625" style="21" customWidth="1"/>
    <col min="14" max="14" width="3.6640625" style="21" customWidth="1"/>
    <col min="15" max="17" width="16.33203125" style="21" customWidth="1"/>
    <col min="18" max="18" width="3" style="21" customWidth="1"/>
    <col min="19" max="19" width="20" style="21" customWidth="1"/>
    <col min="20" max="20" width="16.33203125" style="21" customWidth="1"/>
    <col min="21" max="21" width="1.6640625" style="21" customWidth="1"/>
    <col min="22" max="23" width="16.33203125" style="21" customWidth="1"/>
    <col min="24" max="16384" width="8.6640625" style="21"/>
  </cols>
  <sheetData>
    <row r="1" spans="1:23" ht="18" thickBot="1" x14ac:dyDescent="0.35">
      <c r="A1" s="19" t="s">
        <v>87</v>
      </c>
      <c r="B1" s="19"/>
      <c r="C1" s="136"/>
      <c r="D1" s="19"/>
      <c r="E1" s="19"/>
      <c r="F1" s="19"/>
      <c r="G1" s="19"/>
      <c r="H1" s="19"/>
      <c r="I1" s="19"/>
      <c r="J1" s="19"/>
      <c r="K1" s="19"/>
      <c r="L1" s="19"/>
      <c r="M1" s="19"/>
      <c r="N1" s="34"/>
      <c r="O1" s="70"/>
      <c r="R1" s="34"/>
    </row>
    <row r="2" spans="1:23" ht="13.2" x14ac:dyDescent="0.25">
      <c r="A2" s="21"/>
      <c r="H2" s="71"/>
      <c r="N2" s="71"/>
      <c r="R2" s="71"/>
    </row>
    <row r="3" spans="1:23" ht="17.399999999999999" x14ac:dyDescent="0.3">
      <c r="A3" s="24"/>
      <c r="B3" s="24"/>
      <c r="C3" s="23"/>
      <c r="D3" s="23"/>
      <c r="E3" s="23"/>
      <c r="F3" s="23"/>
      <c r="G3" s="23"/>
      <c r="H3" s="23"/>
      <c r="I3" s="23"/>
      <c r="J3" s="23"/>
      <c r="K3" s="23"/>
      <c r="L3" s="23"/>
      <c r="M3" s="23"/>
      <c r="N3" s="23"/>
      <c r="O3" s="23"/>
      <c r="P3" s="23"/>
      <c r="Q3" s="23"/>
      <c r="R3" s="23"/>
    </row>
    <row r="4" spans="1:23" ht="18" thickBot="1" x14ac:dyDescent="0.35">
      <c r="A4" s="45" t="s">
        <v>561</v>
      </c>
      <c r="B4" s="46" t="s">
        <v>562</v>
      </c>
      <c r="C4" s="85"/>
      <c r="D4" s="85"/>
      <c r="E4" s="85"/>
      <c r="F4" s="85"/>
      <c r="G4" s="85"/>
      <c r="H4" s="85"/>
      <c r="I4" s="85"/>
      <c r="J4" s="85"/>
      <c r="K4" s="85"/>
      <c r="L4" s="85"/>
      <c r="M4" s="85"/>
      <c r="N4" s="85"/>
      <c r="O4" s="85"/>
      <c r="P4" s="85"/>
      <c r="Q4" s="85"/>
      <c r="R4" s="39"/>
      <c r="S4" s="31"/>
      <c r="T4" s="31"/>
      <c r="U4" s="31"/>
      <c r="V4" s="31"/>
      <c r="W4" s="31"/>
    </row>
    <row r="5" spans="1:23" ht="18" thickBot="1" x14ac:dyDescent="0.35">
      <c r="A5" s="45"/>
      <c r="B5" s="46"/>
      <c r="C5" s="389" t="s">
        <v>76</v>
      </c>
      <c r="D5" s="389"/>
      <c r="E5" s="394"/>
      <c r="F5" s="58"/>
      <c r="G5" s="58"/>
      <c r="H5" s="23"/>
      <c r="I5" s="389" t="s">
        <v>77</v>
      </c>
      <c r="J5" s="389"/>
      <c r="K5" s="394"/>
      <c r="L5" s="58"/>
      <c r="M5" s="55" t="s">
        <v>943</v>
      </c>
      <c r="N5" s="39"/>
      <c r="O5" s="389" t="s">
        <v>78</v>
      </c>
      <c r="P5" s="389"/>
      <c r="Q5" s="394"/>
      <c r="R5" s="39"/>
      <c r="S5" s="55" t="s">
        <v>573</v>
      </c>
      <c r="T5" s="31"/>
      <c r="U5" s="31"/>
      <c r="V5" s="31"/>
      <c r="W5" s="31"/>
    </row>
    <row r="6" spans="1:23" ht="47.4" thickBot="1" x14ac:dyDescent="0.35">
      <c r="B6" s="23"/>
      <c r="C6" s="87" t="s">
        <v>563</v>
      </c>
      <c r="D6" s="89" t="s">
        <v>564</v>
      </c>
      <c r="E6" s="88" t="s">
        <v>565</v>
      </c>
      <c r="F6" s="41"/>
      <c r="G6" s="41"/>
      <c r="H6" s="23"/>
      <c r="I6" s="87" t="s">
        <v>563</v>
      </c>
      <c r="J6" s="89" t="s">
        <v>564</v>
      </c>
      <c r="K6" s="88" t="s">
        <v>565</v>
      </c>
      <c r="L6" s="41"/>
      <c r="M6" s="122" t="s">
        <v>566</v>
      </c>
      <c r="N6" s="41"/>
      <c r="O6" s="87" t="s">
        <v>563</v>
      </c>
      <c r="P6" s="89" t="s">
        <v>564</v>
      </c>
      <c r="Q6" s="88" t="s">
        <v>565</v>
      </c>
      <c r="R6" s="41"/>
      <c r="S6" s="122" t="s">
        <v>566</v>
      </c>
      <c r="T6" s="31"/>
      <c r="U6" s="31"/>
      <c r="V6" s="31"/>
      <c r="W6" s="31"/>
    </row>
    <row r="7" spans="1:23" ht="17.399999999999999" x14ac:dyDescent="0.3">
      <c r="A7" s="24"/>
      <c r="B7" s="23" t="s">
        <v>490</v>
      </c>
      <c r="C7" s="232"/>
      <c r="D7" s="233"/>
      <c r="E7" s="75">
        <f>(1+C7)*(1+D7)-1</f>
        <v>0</v>
      </c>
      <c r="F7" s="121"/>
      <c r="G7" s="121"/>
      <c r="H7" s="23"/>
      <c r="I7" s="232"/>
      <c r="J7" s="233"/>
      <c r="K7" s="75">
        <f>(1+I7)*(1+J7)-1</f>
        <v>0</v>
      </c>
      <c r="L7" s="121"/>
      <c r="M7" s="363" t="str">
        <f>IF(ABS(K7-'3a. PC % Spend All Members'!S7)&lt;Lookup!$C$40,"",Lookup!$B$34)</f>
        <v/>
      </c>
      <c r="N7" s="33"/>
      <c r="O7" s="232"/>
      <c r="P7" s="233"/>
      <c r="Q7" s="75">
        <f>(1+O7)*(1+P7)-1</f>
        <v>0</v>
      </c>
      <c r="R7" s="33"/>
      <c r="S7" s="363" t="str">
        <f>IF(ABS(Q7-'3a. PC % Spend All Members'!AC7)&lt;Lookup!$C$40,"",Lookup!$B$35)</f>
        <v/>
      </c>
      <c r="T7" s="31"/>
      <c r="U7" s="31"/>
      <c r="V7" s="31"/>
      <c r="W7" s="31"/>
    </row>
    <row r="8" spans="1:23" ht="15.6" x14ac:dyDescent="0.3">
      <c r="B8" s="23" t="s">
        <v>492</v>
      </c>
      <c r="C8" s="232"/>
      <c r="D8" s="233"/>
      <c r="E8" s="75">
        <f t="shared" ref="E8:E26" si="0">(1+C8)*(1+D8)-1</f>
        <v>0</v>
      </c>
      <c r="F8" s="121"/>
      <c r="G8" s="121"/>
      <c r="H8" s="23"/>
      <c r="I8" s="232"/>
      <c r="J8" s="233"/>
      <c r="K8" s="75">
        <f t="shared" ref="K8:K26" si="1">(1+I8)*(1+J8)-1</f>
        <v>0</v>
      </c>
      <c r="L8" s="121"/>
      <c r="M8" s="364" t="str">
        <f>IF(ABS(K8-'3a. PC % Spend All Members'!S8)&lt;Lookup!$C$40,"",Lookup!$B$34)</f>
        <v/>
      </c>
      <c r="N8" s="33"/>
      <c r="O8" s="232"/>
      <c r="P8" s="233"/>
      <c r="Q8" s="75">
        <f t="shared" ref="Q8:Q26" si="2">(1+O8)*(1+P8)-1</f>
        <v>0</v>
      </c>
      <c r="R8" s="33"/>
      <c r="S8" s="364" t="str">
        <f>IF(ABS(Q8-'3a. PC % Spend All Members'!AC8)&lt;Lookup!$C$40,"",Lookup!$B$35)</f>
        <v/>
      </c>
      <c r="T8" s="31"/>
      <c r="U8" s="31"/>
      <c r="V8" s="31"/>
      <c r="W8" s="31"/>
    </row>
    <row r="9" spans="1:23" ht="15.6" x14ac:dyDescent="0.3">
      <c r="B9" s="23" t="s">
        <v>493</v>
      </c>
      <c r="C9" s="232"/>
      <c r="D9" s="233"/>
      <c r="E9" s="75">
        <f t="shared" si="0"/>
        <v>0</v>
      </c>
      <c r="F9" s="121"/>
      <c r="G9" s="121"/>
      <c r="H9" s="23"/>
      <c r="I9" s="232"/>
      <c r="J9" s="233"/>
      <c r="K9" s="75">
        <f t="shared" si="1"/>
        <v>0</v>
      </c>
      <c r="L9" s="121"/>
      <c r="M9" s="364" t="str">
        <f>IF(ABS(K9-'3a. PC % Spend All Members'!S9)&lt;Lookup!$C$40,"",Lookup!$B$34)</f>
        <v/>
      </c>
      <c r="N9" s="33"/>
      <c r="O9" s="232"/>
      <c r="P9" s="233"/>
      <c r="Q9" s="75">
        <f t="shared" si="2"/>
        <v>0</v>
      </c>
      <c r="R9" s="33"/>
      <c r="S9" s="364" t="str">
        <f>IF(ABS(Q9-'3a. PC % Spend All Members'!AC9)&lt;Lookup!$C$40,"",Lookup!$B$35)</f>
        <v/>
      </c>
      <c r="T9" s="31"/>
      <c r="U9" s="31"/>
      <c r="V9" s="31"/>
      <c r="W9" s="31"/>
    </row>
    <row r="10" spans="1:23" ht="15.6" x14ac:dyDescent="0.3">
      <c r="B10" s="23" t="s">
        <v>494</v>
      </c>
      <c r="C10" s="232"/>
      <c r="D10" s="233"/>
      <c r="E10" s="75">
        <f t="shared" si="0"/>
        <v>0</v>
      </c>
      <c r="F10" s="121"/>
      <c r="G10" s="121"/>
      <c r="H10" s="23"/>
      <c r="I10" s="232"/>
      <c r="J10" s="233"/>
      <c r="K10" s="75">
        <f t="shared" si="1"/>
        <v>0</v>
      </c>
      <c r="L10" s="121"/>
      <c r="M10" s="364" t="str">
        <f>IF(ABS(K10-'3a. PC % Spend All Members'!S10)&lt;Lookup!$C$40,"",Lookup!$B$34)</f>
        <v/>
      </c>
      <c r="N10" s="33"/>
      <c r="O10" s="232"/>
      <c r="P10" s="233"/>
      <c r="Q10" s="75">
        <f t="shared" si="2"/>
        <v>0</v>
      </c>
      <c r="R10" s="33"/>
      <c r="S10" s="364" t="str">
        <f>IF(ABS(Q10-'3a. PC % Spend All Members'!AC10)&lt;Lookup!$C$40,"",Lookup!$B$35)</f>
        <v/>
      </c>
      <c r="T10" s="31"/>
      <c r="U10" s="31"/>
      <c r="V10" s="31"/>
      <c r="W10" s="31"/>
    </row>
    <row r="11" spans="1:23" x14ac:dyDescent="0.25">
      <c r="B11" s="23"/>
      <c r="C11" s="76"/>
      <c r="D11" s="29"/>
      <c r="E11" s="77"/>
      <c r="F11" s="121"/>
      <c r="G11" s="121"/>
      <c r="H11" s="23"/>
      <c r="I11" s="76"/>
      <c r="J11" s="29"/>
      <c r="K11" s="77"/>
      <c r="L11" s="121"/>
      <c r="M11" s="210"/>
      <c r="N11" s="33"/>
      <c r="O11" s="76"/>
      <c r="P11" s="29"/>
      <c r="Q11" s="77"/>
      <c r="R11" s="33"/>
      <c r="S11" s="210"/>
      <c r="T11" s="31"/>
      <c r="U11" s="31"/>
      <c r="V11" s="31"/>
      <c r="W11" s="31"/>
    </row>
    <row r="12" spans="1:23" ht="15.6" x14ac:dyDescent="0.3">
      <c r="A12" s="25"/>
      <c r="B12" s="72" t="s">
        <v>495</v>
      </c>
      <c r="C12" s="112"/>
      <c r="D12" s="85"/>
      <c r="E12" s="113"/>
      <c r="F12" s="85"/>
      <c r="G12" s="85"/>
      <c r="H12" s="85"/>
      <c r="I12" s="112"/>
      <c r="J12" s="85"/>
      <c r="K12" s="113"/>
      <c r="L12" s="85"/>
      <c r="M12" s="211"/>
      <c r="N12" s="85"/>
      <c r="O12" s="112"/>
      <c r="P12" s="85"/>
      <c r="Q12" s="113"/>
      <c r="R12" s="85"/>
      <c r="S12" s="211"/>
      <c r="T12" s="31"/>
      <c r="U12" s="31"/>
      <c r="V12" s="31"/>
      <c r="W12" s="31"/>
    </row>
    <row r="13" spans="1:23" x14ac:dyDescent="0.25">
      <c r="A13" s="25"/>
      <c r="B13" s="23"/>
      <c r="C13" s="114"/>
      <c r="D13" s="59"/>
      <c r="E13" s="77"/>
      <c r="F13" s="121"/>
      <c r="G13" s="121"/>
      <c r="H13" s="23"/>
      <c r="I13" s="114"/>
      <c r="J13" s="59"/>
      <c r="K13" s="77"/>
      <c r="L13" s="121"/>
      <c r="M13" s="210"/>
      <c r="N13" s="33"/>
      <c r="O13" s="114"/>
      <c r="P13" s="59"/>
      <c r="Q13" s="77"/>
      <c r="R13" s="33"/>
      <c r="S13" s="210"/>
      <c r="T13" s="31"/>
      <c r="U13" s="31"/>
      <c r="V13" s="31"/>
      <c r="W13" s="31"/>
    </row>
    <row r="14" spans="1:23" ht="15.6" x14ac:dyDescent="0.3">
      <c r="A14" s="25"/>
      <c r="B14" s="23" t="s">
        <v>496</v>
      </c>
      <c r="C14" s="232"/>
      <c r="D14" s="115"/>
      <c r="E14" s="75">
        <f t="shared" si="0"/>
        <v>0</v>
      </c>
      <c r="F14" s="121"/>
      <c r="G14" s="121"/>
      <c r="H14" s="23"/>
      <c r="I14" s="232"/>
      <c r="J14" s="115"/>
      <c r="K14" s="75">
        <f t="shared" si="1"/>
        <v>0</v>
      </c>
      <c r="L14" s="121"/>
      <c r="M14" s="364" t="str">
        <f>IF(ABS(K14-'3a. PC % Spend All Members'!S14)&lt;Lookup!$C$40,"",Lookup!$B$34)</f>
        <v/>
      </c>
      <c r="N14" s="33"/>
      <c r="O14" s="232"/>
      <c r="P14" s="115"/>
      <c r="Q14" s="75">
        <f t="shared" si="2"/>
        <v>0</v>
      </c>
      <c r="R14" s="33"/>
      <c r="S14" s="364" t="str">
        <f>IF(ABS(Q14-'3a. PC % Spend All Members'!AC14)&lt;Lookup!$C$40,"",Lookup!$B$35)</f>
        <v/>
      </c>
      <c r="T14" s="31"/>
      <c r="U14" s="31"/>
      <c r="V14" s="31"/>
      <c r="W14" s="31"/>
    </row>
    <row r="15" spans="1:23" ht="15.6" x14ac:dyDescent="0.3">
      <c r="A15" s="25"/>
      <c r="B15" s="23" t="s">
        <v>497</v>
      </c>
      <c r="C15" s="232"/>
      <c r="D15" s="115"/>
      <c r="E15" s="75">
        <f t="shared" si="0"/>
        <v>0</v>
      </c>
      <c r="F15" s="121"/>
      <c r="G15" s="121"/>
      <c r="H15" s="23"/>
      <c r="I15" s="232"/>
      <c r="J15" s="115"/>
      <c r="K15" s="75">
        <f t="shared" si="1"/>
        <v>0</v>
      </c>
      <c r="L15" s="121"/>
      <c r="M15" s="364" t="str">
        <f>IF(ABS(K15-'3a. PC % Spend All Members'!S15)&lt;Lookup!$C$40,"",Lookup!$B$34)</f>
        <v/>
      </c>
      <c r="N15" s="33"/>
      <c r="O15" s="232"/>
      <c r="P15" s="115"/>
      <c r="Q15" s="75">
        <f t="shared" si="2"/>
        <v>0</v>
      </c>
      <c r="R15" s="33"/>
      <c r="S15" s="364" t="str">
        <f>IF(ABS(Q15-'3a. PC % Spend All Members'!AC15)&lt;Lookup!$C$40,"",Lookup!$B$35)</f>
        <v/>
      </c>
      <c r="T15" s="31"/>
      <c r="U15" s="31"/>
      <c r="V15" s="31"/>
      <c r="W15" s="31"/>
    </row>
    <row r="16" spans="1:23" ht="15.6" x14ac:dyDescent="0.3">
      <c r="A16" s="25"/>
      <c r="B16" s="23" t="s">
        <v>567</v>
      </c>
      <c r="C16" s="232"/>
      <c r="D16" s="115"/>
      <c r="E16" s="75">
        <f t="shared" si="0"/>
        <v>0</v>
      </c>
      <c r="F16" s="121"/>
      <c r="G16" s="121"/>
      <c r="H16" s="23"/>
      <c r="I16" s="232"/>
      <c r="J16" s="115"/>
      <c r="K16" s="75">
        <f t="shared" si="1"/>
        <v>0</v>
      </c>
      <c r="L16" s="121"/>
      <c r="M16" s="364" t="str">
        <f>IF(ABS(K16-'3a. PC % Spend All Members'!S16)&lt;Lookup!$C$40,"",Lookup!$B$34)</f>
        <v/>
      </c>
      <c r="N16" s="33"/>
      <c r="O16" s="232"/>
      <c r="P16" s="115"/>
      <c r="Q16" s="75">
        <f t="shared" si="2"/>
        <v>0</v>
      </c>
      <c r="R16" s="33"/>
      <c r="S16" s="364" t="str">
        <f>IF(ABS(Q16-'3a. PC % Spend All Members'!AC16)&lt;Lookup!$C$40,"",Lookup!$B$35)</f>
        <v/>
      </c>
      <c r="T16" s="31"/>
      <c r="U16" s="31"/>
      <c r="V16" s="31"/>
      <c r="W16" s="31"/>
    </row>
    <row r="17" spans="1:23" ht="15.6" x14ac:dyDescent="0.3">
      <c r="A17" s="25"/>
      <c r="B17" s="23" t="s">
        <v>499</v>
      </c>
      <c r="C17" s="232"/>
      <c r="D17" s="115"/>
      <c r="E17" s="75">
        <f t="shared" si="0"/>
        <v>0</v>
      </c>
      <c r="F17" s="121"/>
      <c r="G17" s="121"/>
      <c r="H17" s="23"/>
      <c r="I17" s="232"/>
      <c r="J17" s="115"/>
      <c r="K17" s="75">
        <f t="shared" si="1"/>
        <v>0</v>
      </c>
      <c r="L17" s="121"/>
      <c r="M17" s="364" t="str">
        <f>IF(ABS(K17-'3a. PC % Spend All Members'!S17)&lt;Lookup!$C$40,"",Lookup!$B$34)</f>
        <v/>
      </c>
      <c r="N17" s="33"/>
      <c r="O17" s="232"/>
      <c r="P17" s="115"/>
      <c r="Q17" s="75">
        <f t="shared" si="2"/>
        <v>0</v>
      </c>
      <c r="R17" s="33"/>
      <c r="S17" s="364" t="str">
        <f>IF(ABS(Q17-'3a. PC % Spend All Members'!AC17)&lt;Lookup!$C$40,"",Lookup!$B$35)</f>
        <v/>
      </c>
      <c r="T17" s="31"/>
      <c r="U17" s="31"/>
      <c r="V17" s="31"/>
      <c r="W17" s="31"/>
    </row>
    <row r="18" spans="1:23" ht="15.6" x14ac:dyDescent="0.3">
      <c r="A18" s="25"/>
      <c r="B18" s="48" t="s">
        <v>568</v>
      </c>
      <c r="C18" s="232"/>
      <c r="D18" s="115"/>
      <c r="E18" s="75">
        <f t="shared" si="0"/>
        <v>0</v>
      </c>
      <c r="F18" s="121"/>
      <c r="G18" s="121"/>
      <c r="H18" s="23"/>
      <c r="I18" s="232"/>
      <c r="J18" s="115"/>
      <c r="K18" s="75">
        <f t="shared" si="1"/>
        <v>0</v>
      </c>
      <c r="L18" s="121"/>
      <c r="M18" s="364" t="str">
        <f>IF(ABS(K18-'3a. PC % Spend All Members'!S18)&lt;Lookup!$C$40,"",Lookup!$B$34)</f>
        <v/>
      </c>
      <c r="N18" s="33"/>
      <c r="O18" s="232"/>
      <c r="P18" s="115"/>
      <c r="Q18" s="75">
        <f t="shared" si="2"/>
        <v>0</v>
      </c>
      <c r="R18" s="33"/>
      <c r="S18" s="364" t="str">
        <f>IF(ABS(Q18-'3a. PC % Spend All Members'!AC18)&lt;Lookup!$C$40,"",Lookup!$B$35)</f>
        <v/>
      </c>
      <c r="T18" s="31"/>
      <c r="U18" s="31"/>
      <c r="V18" s="31"/>
      <c r="W18" s="31"/>
    </row>
    <row r="19" spans="1:23" ht="15.6" x14ac:dyDescent="0.3">
      <c r="A19" s="25"/>
      <c r="B19" s="48" t="s">
        <v>569</v>
      </c>
      <c r="C19" s="232"/>
      <c r="D19" s="115"/>
      <c r="E19" s="75">
        <f t="shared" si="0"/>
        <v>0</v>
      </c>
      <c r="F19" s="121"/>
      <c r="G19" s="121"/>
      <c r="H19" s="23"/>
      <c r="I19" s="232"/>
      <c r="J19" s="115"/>
      <c r="K19" s="75">
        <f t="shared" si="1"/>
        <v>0</v>
      </c>
      <c r="L19" s="121"/>
      <c r="M19" s="364" t="str">
        <f>IF(ABS(K19-'3a. PC % Spend All Members'!S19)&lt;Lookup!$C$40,"",Lookup!$B$34)</f>
        <v/>
      </c>
      <c r="N19" s="33"/>
      <c r="O19" s="232"/>
      <c r="P19" s="115"/>
      <c r="Q19" s="75">
        <f t="shared" si="2"/>
        <v>0</v>
      </c>
      <c r="R19" s="33"/>
      <c r="S19" s="364" t="str">
        <f>IF(ABS(Q19-'3a. PC % Spend All Members'!AC19)&lt;Lookup!$C$40,"",Lookup!$B$35)</f>
        <v/>
      </c>
      <c r="T19" s="31"/>
      <c r="U19" s="31"/>
      <c r="V19" s="31"/>
      <c r="W19" s="31"/>
    </row>
    <row r="20" spans="1:23" ht="15.6" x14ac:dyDescent="0.3">
      <c r="A20" s="25"/>
      <c r="B20" s="23" t="s">
        <v>502</v>
      </c>
      <c r="C20" s="232"/>
      <c r="D20" s="115"/>
      <c r="E20" s="75">
        <f t="shared" si="0"/>
        <v>0</v>
      </c>
      <c r="F20" s="121"/>
      <c r="G20" s="121"/>
      <c r="H20" s="23"/>
      <c r="I20" s="232"/>
      <c r="J20" s="115"/>
      <c r="K20" s="75">
        <f t="shared" si="1"/>
        <v>0</v>
      </c>
      <c r="L20" s="121"/>
      <c r="M20" s="364" t="str">
        <f>IF(ABS(K20-'3a. PC % Spend All Members'!S20)&lt;Lookup!$C$40,"",Lookup!$B$34)</f>
        <v/>
      </c>
      <c r="N20" s="33"/>
      <c r="O20" s="232"/>
      <c r="P20" s="115"/>
      <c r="Q20" s="75">
        <f t="shared" si="2"/>
        <v>0</v>
      </c>
      <c r="R20" s="33"/>
      <c r="S20" s="364" t="str">
        <f>IF(ABS(Q20-'3a. PC % Spend All Members'!AC20)&lt;Lookup!$C$40,"",Lookup!$B$35)</f>
        <v/>
      </c>
      <c r="T20" s="31"/>
      <c r="U20" s="31"/>
      <c r="V20" s="31"/>
      <c r="W20" s="31"/>
    </row>
    <row r="21" spans="1:23" ht="15.6" x14ac:dyDescent="0.3">
      <c r="A21" s="25"/>
      <c r="B21" s="23" t="s">
        <v>503</v>
      </c>
      <c r="C21" s="232"/>
      <c r="D21" s="115"/>
      <c r="E21" s="75">
        <f t="shared" si="0"/>
        <v>0</v>
      </c>
      <c r="F21" s="121"/>
      <c r="G21" s="121"/>
      <c r="H21" s="23"/>
      <c r="I21" s="232"/>
      <c r="J21" s="115"/>
      <c r="K21" s="75">
        <f t="shared" si="1"/>
        <v>0</v>
      </c>
      <c r="L21" s="121"/>
      <c r="M21" s="364" t="str">
        <f>IF(ABS(K21-'3a. PC % Spend All Members'!S21)&lt;Lookup!$C$40,"",Lookup!$B$34)</f>
        <v/>
      </c>
      <c r="N21" s="33"/>
      <c r="O21" s="232"/>
      <c r="P21" s="115"/>
      <c r="Q21" s="75">
        <f t="shared" si="2"/>
        <v>0</v>
      </c>
      <c r="R21" s="33"/>
      <c r="S21" s="364" t="str">
        <f>IF(ABS(Q21-'3a. PC % Spend All Members'!AC21)&lt;Lookup!$C$40,"",Lookup!$B$35)</f>
        <v/>
      </c>
      <c r="T21" s="31"/>
      <c r="U21" s="31"/>
      <c r="V21" s="31"/>
      <c r="W21" s="31"/>
    </row>
    <row r="22" spans="1:23" s="49" customFormat="1" ht="15.6" x14ac:dyDescent="0.3">
      <c r="A22" s="32"/>
      <c r="B22" s="23" t="s">
        <v>504</v>
      </c>
      <c r="C22" s="232"/>
      <c r="D22" s="116"/>
      <c r="E22" s="75">
        <f t="shared" si="0"/>
        <v>0</v>
      </c>
      <c r="F22" s="121"/>
      <c r="G22" s="121"/>
      <c r="H22" s="23"/>
      <c r="I22" s="232"/>
      <c r="J22" s="116"/>
      <c r="K22" s="75">
        <f t="shared" si="1"/>
        <v>0</v>
      </c>
      <c r="L22" s="121"/>
      <c r="M22" s="364" t="str">
        <f>IF(ABS(K22-'3a. PC % Spend All Members'!S22)&lt;Lookup!$C$40,"",Lookup!$B$34)</f>
        <v/>
      </c>
      <c r="N22" s="33"/>
      <c r="O22" s="232"/>
      <c r="P22" s="116"/>
      <c r="Q22" s="75">
        <f t="shared" si="2"/>
        <v>0</v>
      </c>
      <c r="R22" s="33"/>
      <c r="S22" s="364" t="str">
        <f>IF(ABS(Q22-'3a. PC % Spend All Members'!AC22)&lt;Lookup!$C$40,"",Lookup!$B$35)</f>
        <v/>
      </c>
      <c r="T22" s="34"/>
      <c r="U22" s="34"/>
      <c r="V22" s="34"/>
      <c r="W22" s="34"/>
    </row>
    <row r="23" spans="1:23" s="49" customFormat="1" ht="15.6" x14ac:dyDescent="0.3">
      <c r="A23" s="32"/>
      <c r="B23" s="23" t="s">
        <v>505</v>
      </c>
      <c r="C23" s="232"/>
      <c r="D23" s="116"/>
      <c r="E23" s="75">
        <f t="shared" si="0"/>
        <v>0</v>
      </c>
      <c r="F23" s="121"/>
      <c r="G23" s="121"/>
      <c r="H23" s="23"/>
      <c r="I23" s="232"/>
      <c r="J23" s="116"/>
      <c r="K23" s="75">
        <f t="shared" si="1"/>
        <v>0</v>
      </c>
      <c r="L23" s="121"/>
      <c r="M23" s="364" t="str">
        <f>IF(ABS(K23-'3a. PC % Spend All Members'!S23)&lt;Lookup!$C$40,"",Lookup!$B$34)</f>
        <v/>
      </c>
      <c r="N23" s="33"/>
      <c r="O23" s="232"/>
      <c r="P23" s="116"/>
      <c r="Q23" s="75">
        <f t="shared" si="2"/>
        <v>0</v>
      </c>
      <c r="R23" s="33"/>
      <c r="S23" s="364" t="str">
        <f>IF(ABS(Q23-'3a. PC % Spend All Members'!AC23)&lt;Lookup!$C$40,"",Lookup!$B$35)</f>
        <v/>
      </c>
      <c r="T23" s="34"/>
      <c r="U23" s="34"/>
      <c r="V23" s="34"/>
      <c r="W23" s="34"/>
    </row>
    <row r="24" spans="1:23" ht="15.6" x14ac:dyDescent="0.3">
      <c r="A24" s="25"/>
      <c r="B24" s="23" t="s">
        <v>506</v>
      </c>
      <c r="C24" s="232"/>
      <c r="D24" s="115"/>
      <c r="E24" s="75">
        <f t="shared" si="0"/>
        <v>0</v>
      </c>
      <c r="F24" s="121"/>
      <c r="G24" s="121"/>
      <c r="H24" s="23"/>
      <c r="I24" s="232"/>
      <c r="J24" s="115"/>
      <c r="K24" s="75">
        <f t="shared" si="1"/>
        <v>0</v>
      </c>
      <c r="L24" s="121"/>
      <c r="M24" s="364" t="str">
        <f>IF(ABS(K24-'3a. PC % Spend All Members'!S24)&lt;Lookup!$C$40,"",Lookup!$B$34)</f>
        <v/>
      </c>
      <c r="N24" s="33"/>
      <c r="O24" s="232"/>
      <c r="P24" s="115"/>
      <c r="Q24" s="75">
        <f t="shared" si="2"/>
        <v>0</v>
      </c>
      <c r="R24" s="33"/>
      <c r="S24" s="364" t="str">
        <f>IF(ABS(Q24-'3a. PC % Spend All Members'!AC24)&lt;Lookup!$C$40,"",Lookup!$B$35)</f>
        <v/>
      </c>
      <c r="T24" s="31"/>
      <c r="U24" s="31"/>
      <c r="V24" s="31"/>
      <c r="W24" s="31"/>
    </row>
    <row r="25" spans="1:23" x14ac:dyDescent="0.25">
      <c r="A25" s="25"/>
      <c r="B25" s="23"/>
      <c r="C25" s="76"/>
      <c r="D25" s="29"/>
      <c r="E25" s="77"/>
      <c r="F25" s="121"/>
      <c r="G25" s="121"/>
      <c r="H25" s="23"/>
      <c r="I25" s="76"/>
      <c r="J25" s="29"/>
      <c r="K25" s="77"/>
      <c r="L25" s="121"/>
      <c r="M25" s="210"/>
      <c r="N25" s="23"/>
      <c r="O25" s="76"/>
      <c r="P25" s="29"/>
      <c r="Q25" s="77"/>
      <c r="R25" s="33"/>
      <c r="S25" s="210"/>
      <c r="T25" s="31"/>
      <c r="U25" s="31"/>
      <c r="V25" s="31"/>
      <c r="W25" s="31"/>
    </row>
    <row r="26" spans="1:23" ht="15.6" x14ac:dyDescent="0.3">
      <c r="B26" s="23" t="s">
        <v>507</v>
      </c>
      <c r="C26" s="232"/>
      <c r="D26" s="233"/>
      <c r="E26" s="75">
        <f t="shared" si="0"/>
        <v>0</v>
      </c>
      <c r="F26" s="121"/>
      <c r="G26" s="121"/>
      <c r="H26" s="23"/>
      <c r="I26" s="232"/>
      <c r="J26" s="233"/>
      <c r="K26" s="75">
        <f t="shared" si="1"/>
        <v>0</v>
      </c>
      <c r="L26" s="121"/>
      <c r="M26" s="364" t="str">
        <f>IF(ABS(K26-'3a. PC % Spend All Members'!S26)&lt;Lookup!$C$40,"",Lookup!$B$34)</f>
        <v/>
      </c>
      <c r="N26" s="33"/>
      <c r="O26" s="232"/>
      <c r="P26" s="233"/>
      <c r="Q26" s="75">
        <f t="shared" si="2"/>
        <v>0</v>
      </c>
      <c r="R26" s="33"/>
      <c r="S26" s="364" t="str">
        <f>IF(ABS(Q26-'3a. PC % Spend All Members'!AC26)&lt;Lookup!$C$40,"",Lookup!$B$35)</f>
        <v/>
      </c>
      <c r="T26" s="31"/>
      <c r="U26" s="31"/>
      <c r="V26" s="31"/>
      <c r="W26" s="31"/>
    </row>
    <row r="27" spans="1:23" ht="15.6" x14ac:dyDescent="0.3">
      <c r="B27" s="23"/>
      <c r="C27" s="112"/>
      <c r="D27" s="85"/>
      <c r="E27" s="113"/>
      <c r="F27" s="85"/>
      <c r="G27" s="85"/>
      <c r="H27" s="85"/>
      <c r="I27" s="112"/>
      <c r="J27" s="85"/>
      <c r="K27" s="113"/>
      <c r="L27" s="85"/>
      <c r="M27" s="211"/>
      <c r="N27" s="85"/>
      <c r="O27" s="112"/>
      <c r="P27" s="85"/>
      <c r="Q27" s="113"/>
      <c r="R27" s="85"/>
      <c r="S27" s="211"/>
      <c r="T27" s="31"/>
      <c r="U27" s="31"/>
      <c r="V27" s="31"/>
      <c r="W27" s="31"/>
    </row>
    <row r="28" spans="1:23" ht="15.6" x14ac:dyDescent="0.3">
      <c r="B28" s="23" t="s">
        <v>508</v>
      </c>
      <c r="C28" s="112"/>
      <c r="D28" s="85"/>
      <c r="E28" s="234"/>
      <c r="F28" s="59"/>
      <c r="G28" s="59"/>
      <c r="H28" s="85"/>
      <c r="I28" s="112"/>
      <c r="J28" s="85"/>
      <c r="K28" s="234"/>
      <c r="L28" s="59"/>
      <c r="M28" s="364" t="str">
        <f>IF(ABS(K28-'3a. PC % Spend All Members'!S28)&lt;Lookup!$C$40,"",Lookup!$B$34)</f>
        <v/>
      </c>
      <c r="N28" s="85"/>
      <c r="O28" s="112"/>
      <c r="P28" s="85"/>
      <c r="Q28" s="234"/>
      <c r="R28" s="85"/>
      <c r="S28" s="364" t="str">
        <f>IF(ABS(Q28-'3a. PC % Spend All Members'!AC28)&lt;Lookup!$C$40,"",Lookup!$B$35)</f>
        <v/>
      </c>
      <c r="T28" s="31"/>
      <c r="U28" s="31"/>
      <c r="V28" s="31"/>
      <c r="W28" s="31"/>
    </row>
    <row r="29" spans="1:23" x14ac:dyDescent="0.25">
      <c r="C29" s="96"/>
      <c r="E29" s="117"/>
      <c r="I29" s="96"/>
      <c r="K29" s="117"/>
      <c r="M29" s="212"/>
      <c r="O29" s="96"/>
      <c r="Q29" s="117"/>
      <c r="R29" s="33"/>
      <c r="S29" s="212"/>
      <c r="T29" s="31"/>
      <c r="U29" s="31"/>
      <c r="V29" s="31"/>
      <c r="W29" s="31"/>
    </row>
    <row r="30" spans="1:23" ht="15.6" x14ac:dyDescent="0.3">
      <c r="B30" s="39" t="s">
        <v>513</v>
      </c>
      <c r="C30" s="232"/>
      <c r="D30" s="233"/>
      <c r="E30" s="75">
        <f t="shared" ref="E30" si="3">(1+C30)*(1+D30)-1</f>
        <v>0</v>
      </c>
      <c r="F30" s="121"/>
      <c r="G30" s="121"/>
      <c r="I30" s="232"/>
      <c r="J30" s="233"/>
      <c r="K30" s="75">
        <f t="shared" ref="K30" si="4">(1+I30)*(1+J30)-1</f>
        <v>0</v>
      </c>
      <c r="L30" s="121"/>
      <c r="M30" s="364" t="str">
        <f>IF(ABS(K30-'3a. PC % Spend All Members'!S34)&lt;Lookup!$C$40,"",Lookup!$B$34)</f>
        <v/>
      </c>
      <c r="N30" s="33"/>
      <c r="O30" s="232"/>
      <c r="P30" s="233"/>
      <c r="Q30" s="75">
        <f t="shared" ref="Q30" si="5">(1+O30)*(1+P30)-1</f>
        <v>0</v>
      </c>
      <c r="R30" s="33"/>
      <c r="S30" s="364" t="str">
        <f>IF(ABS(Q30-'3a. PC % Spend All Members'!AC34)&lt;Lookup!$C$40,"",Lookup!$B$35)</f>
        <v/>
      </c>
      <c r="T30" s="31"/>
      <c r="U30" s="31"/>
      <c r="V30" s="31"/>
      <c r="W30" s="31"/>
    </row>
    <row r="31" spans="1:23" ht="16.2" thickBot="1" x14ac:dyDescent="0.35">
      <c r="B31" s="39" t="s">
        <v>570</v>
      </c>
      <c r="C31" s="118"/>
      <c r="D31" s="119"/>
      <c r="E31" s="120"/>
      <c r="F31" s="121"/>
      <c r="G31" s="121"/>
      <c r="I31" s="118"/>
      <c r="J31" s="119"/>
      <c r="K31" s="120"/>
      <c r="L31" s="121"/>
      <c r="M31" s="123"/>
      <c r="O31" s="118"/>
      <c r="P31" s="119"/>
      <c r="Q31" s="120"/>
      <c r="S31" s="123"/>
      <c r="T31" s="37"/>
      <c r="V31" s="37"/>
      <c r="W31" s="37"/>
    </row>
    <row r="32" spans="1:23" ht="17.399999999999999" x14ac:dyDescent="0.3">
      <c r="A32" s="22"/>
      <c r="B32" s="33"/>
      <c r="D32" s="37"/>
      <c r="E32" s="37"/>
      <c r="F32" s="37"/>
      <c r="G32" s="37"/>
      <c r="J32" s="37"/>
      <c r="K32" s="50"/>
      <c r="L32" s="50"/>
      <c r="M32" s="50"/>
      <c r="P32" s="37"/>
      <c r="Q32" s="50"/>
    </row>
    <row r="33" spans="1:17" x14ac:dyDescent="0.25">
      <c r="B33" s="23"/>
      <c r="C33" s="23"/>
      <c r="D33" s="23"/>
      <c r="E33" s="23"/>
      <c r="F33" s="23"/>
      <c r="G33" s="23"/>
      <c r="H33" s="23"/>
      <c r="I33" s="23"/>
      <c r="J33" s="23"/>
      <c r="K33" s="23"/>
      <c r="L33" s="23"/>
      <c r="M33" s="23"/>
      <c r="N33" s="23"/>
      <c r="O33" s="31"/>
      <c r="P33" s="31"/>
      <c r="Q33" s="31"/>
    </row>
    <row r="34" spans="1:17" ht="16.2" thickBot="1" x14ac:dyDescent="0.35">
      <c r="B34" s="38"/>
      <c r="C34" s="51"/>
      <c r="D34" s="51"/>
      <c r="E34" s="51"/>
      <c r="F34" s="51"/>
      <c r="G34" s="51"/>
      <c r="H34" s="51"/>
      <c r="I34" s="51"/>
      <c r="J34" s="51"/>
      <c r="K34" s="51"/>
      <c r="L34" s="51"/>
      <c r="M34" s="51"/>
      <c r="N34" s="23"/>
      <c r="O34" s="31"/>
      <c r="P34" s="31"/>
      <c r="Q34" s="31"/>
    </row>
    <row r="35" spans="1:17" ht="18" thickBot="1" x14ac:dyDescent="0.35">
      <c r="A35" s="45" t="s">
        <v>571</v>
      </c>
      <c r="B35" s="46" t="s">
        <v>572</v>
      </c>
      <c r="C35" s="389" t="s">
        <v>680</v>
      </c>
      <c r="D35" s="389"/>
      <c r="E35" s="394"/>
      <c r="F35" s="58"/>
      <c r="G35" s="55" t="s">
        <v>689</v>
      </c>
      <c r="H35" s="39"/>
      <c r="I35" s="389" t="s">
        <v>944</v>
      </c>
      <c r="J35" s="389"/>
      <c r="K35" s="394"/>
      <c r="L35" s="58"/>
      <c r="M35" s="55" t="s">
        <v>945</v>
      </c>
      <c r="N35" s="39"/>
      <c r="O35" s="31"/>
      <c r="P35" s="31"/>
      <c r="Q35" s="31"/>
    </row>
    <row r="36" spans="1:17" ht="47.4" thickBot="1" x14ac:dyDescent="0.35">
      <c r="B36" s="23"/>
      <c r="C36" s="87" t="s">
        <v>563</v>
      </c>
      <c r="D36" s="89" t="s">
        <v>564</v>
      </c>
      <c r="E36" s="88" t="s">
        <v>565</v>
      </c>
      <c r="F36" s="41"/>
      <c r="G36" s="122" t="s">
        <v>566</v>
      </c>
      <c r="H36" s="41"/>
      <c r="I36" s="87" t="s">
        <v>563</v>
      </c>
      <c r="J36" s="89" t="s">
        <v>564</v>
      </c>
      <c r="K36" s="88" t="s">
        <v>565</v>
      </c>
      <c r="L36" s="41"/>
      <c r="M36" s="122" t="s">
        <v>566</v>
      </c>
      <c r="N36" s="41"/>
      <c r="O36" s="41"/>
      <c r="P36" s="31"/>
      <c r="Q36" s="31"/>
    </row>
    <row r="37" spans="1:17" ht="15.6" x14ac:dyDescent="0.3">
      <c r="B37" s="23" t="s">
        <v>490</v>
      </c>
      <c r="C37" s="232"/>
      <c r="D37" s="233"/>
      <c r="E37" s="75">
        <f>(1+C37)*(1+D37)-1</f>
        <v>0</v>
      </c>
      <c r="F37" s="121"/>
      <c r="G37" s="363" t="str">
        <f>IF(ABS(E37-'3a. PC % Spend All Members'!E44)&lt;Lookup!$C$40,"",Lookup!$B$36)</f>
        <v/>
      </c>
      <c r="H37" s="33"/>
      <c r="I37" s="232"/>
      <c r="J37" s="233"/>
      <c r="K37" s="75">
        <f>(1+I37)*(1+J37)-1</f>
        <v>0</v>
      </c>
      <c r="L37" s="121"/>
      <c r="M37" s="363" t="str">
        <f>IF(ABS(K37-'3a. PC % Spend All Members'!M44)&lt;Lookup!$C$40,"",Lookup!$B$37)</f>
        <v/>
      </c>
      <c r="N37" s="33"/>
      <c r="O37" s="43"/>
      <c r="P37" s="31"/>
      <c r="Q37" s="31"/>
    </row>
    <row r="38" spans="1:17" ht="15.6" x14ac:dyDescent="0.3">
      <c r="B38" s="23" t="s">
        <v>492</v>
      </c>
      <c r="C38" s="232"/>
      <c r="D38" s="233"/>
      <c r="E38" s="75">
        <f t="shared" ref="E38:E56" si="6">(1+C38)*(1+D38)-1</f>
        <v>0</v>
      </c>
      <c r="F38" s="121"/>
      <c r="G38" s="364" t="str">
        <f>IF(ABS(E38-'3a. PC % Spend All Members'!E45)&lt;Lookup!$C$40,"",Lookup!$B$36)</f>
        <v/>
      </c>
      <c r="H38" s="33"/>
      <c r="I38" s="232"/>
      <c r="J38" s="233"/>
      <c r="K38" s="75">
        <f t="shared" ref="K38:K56" si="7">(1+I38)*(1+J38)-1</f>
        <v>0</v>
      </c>
      <c r="L38" s="121"/>
      <c r="M38" s="364" t="str">
        <f>IF(ABS(K38-'3a. PC % Spend All Members'!M45)&lt;Lookup!$C$40,"",Lookup!$B$37)</f>
        <v/>
      </c>
      <c r="N38" s="33"/>
      <c r="O38" s="43"/>
      <c r="P38" s="31"/>
      <c r="Q38" s="31"/>
    </row>
    <row r="39" spans="1:17" ht="15.6" x14ac:dyDescent="0.3">
      <c r="B39" s="23" t="s">
        <v>493</v>
      </c>
      <c r="C39" s="232"/>
      <c r="D39" s="233"/>
      <c r="E39" s="75">
        <f t="shared" si="6"/>
        <v>0</v>
      </c>
      <c r="F39" s="121"/>
      <c r="G39" s="364" t="str">
        <f>IF(ABS(E39-'3a. PC % Spend All Members'!E46)&lt;Lookup!$C$40,"",Lookup!$B$36)</f>
        <v/>
      </c>
      <c r="H39" s="33"/>
      <c r="I39" s="232"/>
      <c r="J39" s="233"/>
      <c r="K39" s="75">
        <f t="shared" si="7"/>
        <v>0</v>
      </c>
      <c r="L39" s="121"/>
      <c r="M39" s="364" t="str">
        <f>IF(ABS(K39-'3a. PC % Spend All Members'!M46)&lt;Lookup!$C$40,"",Lookup!$B$37)</f>
        <v/>
      </c>
      <c r="N39" s="33"/>
      <c r="O39" s="52"/>
      <c r="P39" s="31"/>
      <c r="Q39" s="31"/>
    </row>
    <row r="40" spans="1:17" ht="15.6" x14ac:dyDescent="0.3">
      <c r="B40" s="23" t="s">
        <v>494</v>
      </c>
      <c r="C40" s="232"/>
      <c r="D40" s="233"/>
      <c r="E40" s="75">
        <f t="shared" si="6"/>
        <v>0</v>
      </c>
      <c r="F40" s="121"/>
      <c r="G40" s="364" t="str">
        <f>IF(ABS(E40-'3a. PC % Spend All Members'!E47)&lt;Lookup!$C$40,"",Lookup!$B$36)</f>
        <v/>
      </c>
      <c r="H40" s="33"/>
      <c r="I40" s="232"/>
      <c r="J40" s="233"/>
      <c r="K40" s="75">
        <f t="shared" si="7"/>
        <v>0</v>
      </c>
      <c r="L40" s="121"/>
      <c r="M40" s="364" t="str">
        <f>IF(ABS(K40-'3a. PC % Spend All Members'!M47)&lt;Lookup!$C$40,"",Lookup!$B$37)</f>
        <v/>
      </c>
      <c r="N40" s="33"/>
      <c r="O40" s="43"/>
      <c r="P40" s="31"/>
      <c r="Q40" s="31"/>
    </row>
    <row r="41" spans="1:17" x14ac:dyDescent="0.25">
      <c r="B41" s="23"/>
      <c r="C41" s="76"/>
      <c r="D41" s="29"/>
      <c r="E41" s="77"/>
      <c r="F41" s="121"/>
      <c r="G41" s="210"/>
      <c r="H41" s="33"/>
      <c r="I41" s="76"/>
      <c r="J41" s="29"/>
      <c r="K41" s="77"/>
      <c r="L41" s="121"/>
      <c r="M41" s="210"/>
      <c r="N41" s="33"/>
      <c r="O41" s="31"/>
      <c r="P41" s="31"/>
      <c r="Q41" s="31"/>
    </row>
    <row r="42" spans="1:17" ht="15.6" x14ac:dyDescent="0.3">
      <c r="B42" s="72" t="s">
        <v>495</v>
      </c>
      <c r="C42" s="112"/>
      <c r="D42" s="85"/>
      <c r="E42" s="113"/>
      <c r="F42" s="85"/>
      <c r="G42" s="211"/>
      <c r="H42" s="33"/>
      <c r="I42" s="112"/>
      <c r="J42" s="85"/>
      <c r="K42" s="113"/>
      <c r="L42" s="85"/>
      <c r="M42" s="211"/>
      <c r="N42" s="33"/>
      <c r="O42" s="31"/>
      <c r="P42" s="31"/>
      <c r="Q42" s="31"/>
    </row>
    <row r="43" spans="1:17" x14ac:dyDescent="0.25">
      <c r="B43" s="23"/>
      <c r="C43" s="114"/>
      <c r="D43" s="59"/>
      <c r="E43" s="77"/>
      <c r="F43" s="121"/>
      <c r="G43" s="210"/>
      <c r="H43" s="33"/>
      <c r="I43" s="114"/>
      <c r="J43" s="59"/>
      <c r="K43" s="77"/>
      <c r="L43" s="121"/>
      <c r="M43" s="210"/>
      <c r="N43" s="33"/>
      <c r="O43" s="31"/>
      <c r="P43" s="31"/>
      <c r="Q43" s="31"/>
    </row>
    <row r="44" spans="1:17" ht="15.6" x14ac:dyDescent="0.3">
      <c r="B44" s="23" t="s">
        <v>496</v>
      </c>
      <c r="C44" s="232"/>
      <c r="D44" s="115"/>
      <c r="E44" s="75">
        <f t="shared" si="6"/>
        <v>0</v>
      </c>
      <c r="F44" s="121"/>
      <c r="G44" s="364" t="str">
        <f>IF(ABS(E44-'3a. PC % Spend All Members'!E51)&lt;Lookup!$C$40,"",Lookup!$B$36)</f>
        <v/>
      </c>
      <c r="H44" s="33"/>
      <c r="I44" s="232"/>
      <c r="J44" s="115"/>
      <c r="K44" s="75">
        <f t="shared" si="7"/>
        <v>0</v>
      </c>
      <c r="L44" s="121"/>
      <c r="M44" s="364" t="str">
        <f>IF(ABS(K44-'3a. PC % Spend All Members'!M51)&lt;Lookup!$C$40,"",Lookup!$B$37)</f>
        <v/>
      </c>
      <c r="N44" s="33"/>
      <c r="O44" s="31"/>
      <c r="P44" s="31"/>
      <c r="Q44" s="31"/>
    </row>
    <row r="45" spans="1:17" ht="15.6" x14ac:dyDescent="0.3">
      <c r="B45" s="23" t="s">
        <v>497</v>
      </c>
      <c r="C45" s="232"/>
      <c r="D45" s="115"/>
      <c r="E45" s="75">
        <f t="shared" si="6"/>
        <v>0</v>
      </c>
      <c r="F45" s="121"/>
      <c r="G45" s="364" t="str">
        <f>IF(ABS(E45-'3a. PC % Spend All Members'!E52)&lt;Lookup!$C$40,"",Lookup!$B$36)</f>
        <v/>
      </c>
      <c r="H45" s="33"/>
      <c r="I45" s="232"/>
      <c r="J45" s="115"/>
      <c r="K45" s="75">
        <f t="shared" si="7"/>
        <v>0</v>
      </c>
      <c r="L45" s="121"/>
      <c r="M45" s="364" t="str">
        <f>IF(ABS(K45-'3a. PC % Spend All Members'!M52)&lt;Lookup!$C$40,"",Lookup!$B$37)</f>
        <v/>
      </c>
      <c r="N45" s="33"/>
      <c r="O45" s="31"/>
      <c r="P45" s="31"/>
      <c r="Q45" s="31"/>
    </row>
    <row r="46" spans="1:17" ht="15.6" x14ac:dyDescent="0.3">
      <c r="B46" s="23" t="s">
        <v>567</v>
      </c>
      <c r="C46" s="232"/>
      <c r="D46" s="115"/>
      <c r="E46" s="75">
        <f t="shared" si="6"/>
        <v>0</v>
      </c>
      <c r="F46" s="121"/>
      <c r="G46" s="364" t="str">
        <f>IF(ABS(E46-'3a. PC % Spend All Members'!E53)&lt;Lookup!$C$40,"",Lookup!$B$36)</f>
        <v/>
      </c>
      <c r="H46" s="33"/>
      <c r="I46" s="232"/>
      <c r="J46" s="115"/>
      <c r="K46" s="75">
        <f t="shared" si="7"/>
        <v>0</v>
      </c>
      <c r="L46" s="121"/>
      <c r="M46" s="364" t="str">
        <f>IF(ABS(K46-'3a. PC % Spend All Members'!M53)&lt;Lookup!$C$40,"",Lookup!$B$37)</f>
        <v/>
      </c>
      <c r="N46" s="33"/>
      <c r="O46" s="31"/>
      <c r="P46" s="31"/>
      <c r="Q46" s="31"/>
    </row>
    <row r="47" spans="1:17" ht="15.6" x14ac:dyDescent="0.3">
      <c r="B47" s="23" t="s">
        <v>499</v>
      </c>
      <c r="C47" s="232"/>
      <c r="D47" s="115"/>
      <c r="E47" s="75">
        <f t="shared" si="6"/>
        <v>0</v>
      </c>
      <c r="F47" s="121"/>
      <c r="G47" s="364" t="str">
        <f>IF(ABS(E47-'3a. PC % Spend All Members'!E54)&lt;Lookup!$C$40,"",Lookup!$B$36)</f>
        <v/>
      </c>
      <c r="H47" s="33"/>
      <c r="I47" s="232"/>
      <c r="J47" s="115"/>
      <c r="K47" s="75">
        <f t="shared" si="7"/>
        <v>0</v>
      </c>
      <c r="L47" s="121"/>
      <c r="M47" s="364" t="str">
        <f>IF(ABS(K47-'3a. PC % Spend All Members'!M54)&lt;Lookup!$C$40,"",Lookup!$B$37)</f>
        <v/>
      </c>
      <c r="N47" s="33"/>
      <c r="O47" s="31"/>
      <c r="P47" s="31"/>
      <c r="Q47" s="31"/>
    </row>
    <row r="48" spans="1:17" ht="15.6" x14ac:dyDescent="0.3">
      <c r="B48" s="48" t="s">
        <v>568</v>
      </c>
      <c r="C48" s="232"/>
      <c r="D48" s="115"/>
      <c r="E48" s="75">
        <f t="shared" si="6"/>
        <v>0</v>
      </c>
      <c r="F48" s="121"/>
      <c r="G48" s="364" t="str">
        <f>IF(ABS(E48-'3a. PC % Spend All Members'!E55)&lt;Lookup!$C$40,"",Lookup!$B$36)</f>
        <v/>
      </c>
      <c r="H48" s="33"/>
      <c r="I48" s="232"/>
      <c r="J48" s="115"/>
      <c r="K48" s="75">
        <f t="shared" si="7"/>
        <v>0</v>
      </c>
      <c r="L48" s="121"/>
      <c r="M48" s="364" t="str">
        <f>IF(ABS(K48-'3a. PC % Spend All Members'!M55)&lt;Lookup!$C$40,"",Lookup!$B$37)</f>
        <v/>
      </c>
      <c r="N48" s="33"/>
      <c r="O48" s="31"/>
      <c r="P48" s="31"/>
      <c r="Q48" s="31"/>
    </row>
    <row r="49" spans="2:19" ht="15.6" x14ac:dyDescent="0.3">
      <c r="B49" s="48" t="s">
        <v>569</v>
      </c>
      <c r="C49" s="232"/>
      <c r="D49" s="115"/>
      <c r="E49" s="75">
        <f t="shared" si="6"/>
        <v>0</v>
      </c>
      <c r="F49" s="121"/>
      <c r="G49" s="364" t="str">
        <f>IF(ABS(E49-'3a. PC % Spend All Members'!E56)&lt;Lookup!$C$40,"",Lookup!$B$36)</f>
        <v/>
      </c>
      <c r="H49" s="33"/>
      <c r="I49" s="232"/>
      <c r="J49" s="115"/>
      <c r="K49" s="75">
        <f t="shared" si="7"/>
        <v>0</v>
      </c>
      <c r="L49" s="121"/>
      <c r="M49" s="364" t="str">
        <f>IF(ABS(K49-'3a. PC % Spend All Members'!M56)&lt;Lookup!$C$40,"",Lookup!$B$37)</f>
        <v/>
      </c>
      <c r="N49" s="33"/>
      <c r="O49" s="31"/>
      <c r="P49" s="31"/>
      <c r="Q49" s="31"/>
    </row>
    <row r="50" spans="2:19" ht="15.6" x14ac:dyDescent="0.3">
      <c r="B50" s="23" t="s">
        <v>502</v>
      </c>
      <c r="C50" s="232"/>
      <c r="D50" s="115"/>
      <c r="E50" s="75">
        <f t="shared" si="6"/>
        <v>0</v>
      </c>
      <c r="F50" s="121"/>
      <c r="G50" s="364" t="str">
        <f>IF(ABS(E50-'3a. PC % Spend All Members'!E57)&lt;Lookup!$C$40,"",Lookup!$B$36)</f>
        <v/>
      </c>
      <c r="H50" s="33"/>
      <c r="I50" s="232"/>
      <c r="J50" s="115"/>
      <c r="K50" s="75">
        <f t="shared" si="7"/>
        <v>0</v>
      </c>
      <c r="L50" s="121"/>
      <c r="M50" s="364" t="str">
        <f>IF(ABS(K50-'3a. PC % Spend All Members'!M57)&lt;Lookup!$C$40,"",Lookup!$B$37)</f>
        <v/>
      </c>
      <c r="N50" s="33"/>
      <c r="O50" s="31"/>
      <c r="P50" s="31"/>
      <c r="Q50" s="31"/>
    </row>
    <row r="51" spans="2:19" ht="15.6" x14ac:dyDescent="0.3">
      <c r="B51" s="23" t="s">
        <v>503</v>
      </c>
      <c r="C51" s="232"/>
      <c r="D51" s="115"/>
      <c r="E51" s="75">
        <f t="shared" si="6"/>
        <v>0</v>
      </c>
      <c r="F51" s="121"/>
      <c r="G51" s="364" t="str">
        <f>IF(ABS(E51-'3a. PC % Spend All Members'!E58)&lt;Lookup!$C$40,"",Lookup!$B$36)</f>
        <v/>
      </c>
      <c r="H51" s="33"/>
      <c r="I51" s="232"/>
      <c r="J51" s="115"/>
      <c r="K51" s="75">
        <f t="shared" si="7"/>
        <v>0</v>
      </c>
      <c r="L51" s="121"/>
      <c r="M51" s="364" t="str">
        <f>IF(ABS(K51-'3a. PC % Spend All Members'!M58)&lt;Lookup!$C$40,"",Lookup!$B$37)</f>
        <v/>
      </c>
      <c r="N51" s="33"/>
      <c r="O51" s="31"/>
      <c r="P51" s="31"/>
      <c r="Q51" s="31"/>
    </row>
    <row r="52" spans="2:19" ht="15.6" x14ac:dyDescent="0.3">
      <c r="B52" s="23" t="s">
        <v>574</v>
      </c>
      <c r="C52" s="232"/>
      <c r="D52" s="116"/>
      <c r="E52" s="75">
        <f t="shared" si="6"/>
        <v>0</v>
      </c>
      <c r="F52" s="121"/>
      <c r="G52" s="364" t="str">
        <f>IF(ABS(E52-'3a. PC % Spend All Members'!E59)&lt;Lookup!$C$40,"",Lookup!$B$36)</f>
        <v/>
      </c>
      <c r="H52" s="33"/>
      <c r="I52" s="232"/>
      <c r="J52" s="116"/>
      <c r="K52" s="75">
        <f t="shared" si="7"/>
        <v>0</v>
      </c>
      <c r="L52" s="121"/>
      <c r="M52" s="364" t="str">
        <f>IF(ABS(K52-'3a. PC % Spend All Members'!M59)&lt;Lookup!$C$40,"",Lookup!$B$37)</f>
        <v/>
      </c>
      <c r="N52" s="33"/>
      <c r="O52" s="31"/>
      <c r="P52" s="31"/>
      <c r="Q52" s="31"/>
    </row>
    <row r="53" spans="2:19" ht="15.6" x14ac:dyDescent="0.3">
      <c r="B53" s="23" t="s">
        <v>505</v>
      </c>
      <c r="C53" s="232"/>
      <c r="D53" s="116"/>
      <c r="E53" s="75">
        <f t="shared" si="6"/>
        <v>0</v>
      </c>
      <c r="F53" s="121"/>
      <c r="G53" s="364" t="str">
        <f>IF(ABS(E53-'3a. PC % Spend All Members'!E60)&lt;Lookup!$C$40,"",Lookup!$B$36)</f>
        <v/>
      </c>
      <c r="H53" s="33"/>
      <c r="I53" s="232"/>
      <c r="J53" s="116"/>
      <c r="K53" s="75">
        <f t="shared" si="7"/>
        <v>0</v>
      </c>
      <c r="L53" s="121"/>
      <c r="M53" s="364" t="str">
        <f>IF(ABS(K53-'3a. PC % Spend All Members'!M60)&lt;Lookup!$C$40,"",Lookup!$B$37)</f>
        <v/>
      </c>
      <c r="N53" s="33"/>
      <c r="O53" s="31"/>
      <c r="P53" s="31"/>
      <c r="Q53" s="31"/>
    </row>
    <row r="54" spans="2:19" ht="15.6" x14ac:dyDescent="0.3">
      <c r="B54" s="72" t="s">
        <v>506</v>
      </c>
      <c r="C54" s="232"/>
      <c r="D54" s="115"/>
      <c r="E54" s="75">
        <f t="shared" si="6"/>
        <v>0</v>
      </c>
      <c r="F54" s="121"/>
      <c r="G54" s="364" t="str">
        <f>IF(ABS(E54-'3a. PC % Spend All Members'!E61)&lt;Lookup!$C$40,"",Lookup!$B$36)</f>
        <v/>
      </c>
      <c r="H54" s="33"/>
      <c r="I54" s="232"/>
      <c r="J54" s="115"/>
      <c r="K54" s="75">
        <f t="shared" si="7"/>
        <v>0</v>
      </c>
      <c r="L54" s="121"/>
      <c r="M54" s="364" t="str">
        <f>IF(ABS(K54-'3a. PC % Spend All Members'!M61)&lt;Lookup!$C$40,"",Lookup!$B$37)</f>
        <v/>
      </c>
      <c r="N54" s="33"/>
      <c r="O54" s="31"/>
      <c r="P54" s="31"/>
      <c r="Q54" s="31"/>
    </row>
    <row r="55" spans="2:19" x14ac:dyDescent="0.25">
      <c r="B55" s="23"/>
      <c r="C55" s="76"/>
      <c r="D55" s="29"/>
      <c r="E55" s="77"/>
      <c r="F55" s="121"/>
      <c r="G55" s="210"/>
      <c r="H55" s="23"/>
      <c r="I55" s="76"/>
      <c r="J55" s="29"/>
      <c r="K55" s="77"/>
      <c r="L55" s="121"/>
      <c r="M55" s="210"/>
      <c r="N55" s="23"/>
      <c r="O55" s="31"/>
      <c r="P55" s="31"/>
      <c r="Q55" s="31"/>
    </row>
    <row r="56" spans="2:19" ht="15.6" x14ac:dyDescent="0.3">
      <c r="B56" s="23" t="s">
        <v>507</v>
      </c>
      <c r="C56" s="232"/>
      <c r="D56" s="233"/>
      <c r="E56" s="75">
        <f t="shared" si="6"/>
        <v>0</v>
      </c>
      <c r="F56" s="121"/>
      <c r="G56" s="364" t="str">
        <f>IF(ABS(E56-'3a. PC % Spend All Members'!E63)&lt;Lookup!$C$40,"",Lookup!$B$36)</f>
        <v/>
      </c>
      <c r="H56" s="33"/>
      <c r="I56" s="232"/>
      <c r="J56" s="233"/>
      <c r="K56" s="75">
        <f t="shared" si="7"/>
        <v>0</v>
      </c>
      <c r="L56" s="121"/>
      <c r="M56" s="364" t="str">
        <f>IF(ABS(K56-'3a. PC % Spend All Members'!M63)&lt;Lookup!$C$40,"",Lookup!$B$37)</f>
        <v/>
      </c>
      <c r="N56" s="33"/>
      <c r="O56" s="31"/>
      <c r="P56" s="31"/>
      <c r="Q56" s="31"/>
    </row>
    <row r="57" spans="2:19" ht="15.6" x14ac:dyDescent="0.3">
      <c r="B57" s="23"/>
      <c r="C57" s="112"/>
      <c r="D57" s="85"/>
      <c r="E57" s="113"/>
      <c r="F57" s="85"/>
      <c r="G57" s="211"/>
      <c r="H57" s="33"/>
      <c r="I57" s="112"/>
      <c r="J57" s="85"/>
      <c r="K57" s="113"/>
      <c r="L57" s="85"/>
      <c r="M57" s="211"/>
      <c r="N57" s="33"/>
      <c r="O57" s="31"/>
      <c r="P57" s="31"/>
      <c r="Q57" s="31"/>
    </row>
    <row r="58" spans="2:19" ht="15.6" x14ac:dyDescent="0.3">
      <c r="B58" s="72" t="s">
        <v>508</v>
      </c>
      <c r="C58" s="112"/>
      <c r="D58" s="85"/>
      <c r="E58" s="234"/>
      <c r="F58" s="59"/>
      <c r="G58" s="364" t="str">
        <f>IF(ABS(E58-'3a. PC % Spend All Members'!E65)&lt;Lookup!$C$40,"",Lookup!$B$36)</f>
        <v/>
      </c>
      <c r="H58" s="33"/>
      <c r="I58" s="112"/>
      <c r="J58" s="85"/>
      <c r="K58" s="234"/>
      <c r="L58" s="59"/>
      <c r="M58" s="364" t="str">
        <f>IF(ABS(K58-'3a. PC % Spend All Members'!M65)&lt;Lookup!$C$40,"",Lookup!$B$37)</f>
        <v/>
      </c>
      <c r="N58" s="33"/>
      <c r="O58" s="44"/>
      <c r="P58" s="44"/>
      <c r="Q58" s="44"/>
    </row>
    <row r="59" spans="2:19" x14ac:dyDescent="0.25">
      <c r="B59" s="23"/>
      <c r="C59" s="96"/>
      <c r="E59" s="117"/>
      <c r="G59" s="212"/>
      <c r="I59" s="96"/>
      <c r="K59" s="117"/>
      <c r="M59" s="212"/>
      <c r="O59" s="23"/>
      <c r="P59" s="23"/>
      <c r="Q59" s="23"/>
    </row>
    <row r="60" spans="2:19" ht="15.6" x14ac:dyDescent="0.3">
      <c r="B60" s="23" t="s">
        <v>513</v>
      </c>
      <c r="C60" s="232"/>
      <c r="D60" s="233"/>
      <c r="E60" s="75">
        <f t="shared" ref="E60" si="8">(1+C60)*(1+D60)-1</f>
        <v>0</v>
      </c>
      <c r="F60" s="121"/>
      <c r="G60" s="364" t="str">
        <f>IF(ABS(E60-'3a. PC % Spend All Members'!E71)&lt;Lookup!$C$40,"",Lookup!$B$36)</f>
        <v/>
      </c>
      <c r="H60" s="33"/>
      <c r="I60" s="232"/>
      <c r="J60" s="233"/>
      <c r="K60" s="75">
        <f t="shared" ref="K60" si="9">(1+I60)*(1+J60)-1</f>
        <v>0</v>
      </c>
      <c r="L60" s="121"/>
      <c r="M60" s="364" t="str">
        <f>IF(ABS(K60-'3a. PC % Spend All Members'!M71)&lt;Lookup!$C$40,"",Lookup!$B$37)</f>
        <v/>
      </c>
      <c r="N60" s="33"/>
      <c r="O60" s="31"/>
      <c r="P60" s="31"/>
      <c r="Q60" s="31"/>
      <c r="R60" s="31"/>
      <c r="S60" s="31"/>
    </row>
    <row r="61" spans="2:19" ht="16.2" thickBot="1" x14ac:dyDescent="0.35">
      <c r="B61" s="39" t="s">
        <v>570</v>
      </c>
      <c r="C61" s="118"/>
      <c r="D61" s="119"/>
      <c r="E61" s="120"/>
      <c r="F61" s="121"/>
      <c r="G61" s="123"/>
      <c r="H61" s="31"/>
      <c r="I61" s="118"/>
      <c r="J61" s="119"/>
      <c r="K61" s="120"/>
      <c r="L61" s="121"/>
      <c r="M61" s="123"/>
      <c r="N61" s="31"/>
      <c r="O61" s="31"/>
      <c r="P61" s="31"/>
      <c r="Q61" s="31"/>
      <c r="R61" s="31"/>
      <c r="S61" s="31"/>
    </row>
    <row r="62" spans="2:19" x14ac:dyDescent="0.25">
      <c r="B62" s="23"/>
      <c r="C62" s="44"/>
      <c r="D62" s="44"/>
      <c r="E62" s="44"/>
      <c r="F62" s="44"/>
      <c r="G62" s="44"/>
      <c r="H62" s="23"/>
      <c r="I62" s="44"/>
      <c r="J62" s="44"/>
      <c r="K62" s="44"/>
      <c r="L62" s="44"/>
      <c r="M62" s="44"/>
      <c r="N62" s="31"/>
      <c r="O62" s="31"/>
      <c r="P62" s="31"/>
      <c r="Q62" s="31"/>
      <c r="R62" s="31"/>
      <c r="S62" s="31"/>
    </row>
    <row r="63" spans="2:19" x14ac:dyDescent="0.25">
      <c r="B63" s="23"/>
      <c r="C63" s="23"/>
      <c r="D63" s="23"/>
      <c r="E63" s="23"/>
      <c r="F63" s="23"/>
      <c r="G63" s="23"/>
      <c r="H63" s="23"/>
      <c r="I63" s="23"/>
      <c r="J63" s="23"/>
      <c r="K63" s="23"/>
      <c r="L63" s="23"/>
      <c r="M63" s="23"/>
      <c r="N63" s="31"/>
      <c r="O63" s="31"/>
      <c r="P63" s="31"/>
      <c r="Q63" s="31"/>
      <c r="R63" s="31"/>
      <c r="S63" s="31"/>
    </row>
    <row r="64" spans="2:19" x14ac:dyDescent="0.25">
      <c r="B64" s="31"/>
      <c r="C64" s="31"/>
      <c r="D64" s="31"/>
      <c r="E64" s="31"/>
      <c r="F64" s="31"/>
      <c r="G64" s="31"/>
      <c r="H64" s="31"/>
      <c r="I64" s="31"/>
      <c r="J64" s="31"/>
      <c r="K64" s="31"/>
      <c r="L64" s="31"/>
      <c r="M64" s="31"/>
      <c r="N64" s="31"/>
      <c r="O64" s="31"/>
      <c r="P64" s="31"/>
      <c r="Q64" s="31"/>
      <c r="R64" s="31"/>
      <c r="S64" s="31"/>
    </row>
    <row r="65" spans="1:19" x14ac:dyDescent="0.25">
      <c r="B65" s="31"/>
      <c r="C65" s="31"/>
      <c r="D65" s="31"/>
      <c r="E65" s="31"/>
      <c r="F65" s="31"/>
      <c r="G65" s="31"/>
      <c r="H65" s="31"/>
      <c r="I65" s="31"/>
      <c r="J65" s="31"/>
      <c r="K65" s="31"/>
      <c r="L65" s="31"/>
      <c r="M65" s="31"/>
      <c r="N65" s="31"/>
      <c r="O65" s="31"/>
      <c r="P65" s="31"/>
      <c r="Q65" s="31"/>
      <c r="R65" s="31"/>
      <c r="S65" s="31"/>
    </row>
    <row r="66" spans="1:19" x14ac:dyDescent="0.25">
      <c r="B66" s="31"/>
      <c r="C66" s="31"/>
      <c r="D66" s="31"/>
      <c r="E66" s="31"/>
      <c r="F66" s="31"/>
      <c r="G66" s="31"/>
      <c r="H66" s="31"/>
      <c r="I66" s="31"/>
      <c r="J66" s="31"/>
      <c r="K66" s="31"/>
      <c r="L66" s="31"/>
      <c r="M66" s="31"/>
      <c r="N66" s="31"/>
      <c r="O66" s="31"/>
      <c r="P66" s="31"/>
      <c r="Q66" s="31"/>
      <c r="R66" s="31"/>
      <c r="S66" s="31"/>
    </row>
    <row r="67" spans="1:19" x14ac:dyDescent="0.25">
      <c r="B67" s="31"/>
      <c r="C67" s="31"/>
      <c r="D67" s="31"/>
      <c r="E67" s="31"/>
      <c r="F67" s="31"/>
      <c r="G67" s="31"/>
      <c r="H67" s="31"/>
      <c r="I67" s="31"/>
      <c r="J67" s="31"/>
      <c r="K67" s="31"/>
      <c r="L67" s="31"/>
      <c r="M67" s="31"/>
      <c r="N67" s="31"/>
      <c r="O67" s="31"/>
      <c r="P67" s="31"/>
      <c r="Q67" s="31"/>
      <c r="R67" s="31"/>
      <c r="S67" s="31"/>
    </row>
    <row r="68" spans="1:19" x14ac:dyDescent="0.25">
      <c r="B68" s="31"/>
      <c r="C68" s="31"/>
      <c r="D68" s="31"/>
      <c r="E68" s="31"/>
      <c r="F68" s="31"/>
      <c r="G68" s="31"/>
      <c r="H68" s="31"/>
      <c r="I68" s="31"/>
      <c r="J68" s="31"/>
      <c r="K68" s="31"/>
      <c r="L68" s="31"/>
      <c r="M68" s="31"/>
      <c r="N68" s="31"/>
      <c r="O68" s="31"/>
      <c r="P68" s="31"/>
      <c r="Q68" s="31"/>
      <c r="R68" s="31"/>
      <c r="S68" s="31"/>
    </row>
    <row r="69" spans="1:19" x14ac:dyDescent="0.25">
      <c r="B69" s="31"/>
      <c r="C69" s="31"/>
      <c r="D69" s="31"/>
      <c r="E69" s="31"/>
      <c r="F69" s="31"/>
      <c r="G69" s="31"/>
      <c r="H69" s="31"/>
      <c r="I69" s="31"/>
      <c r="J69" s="31"/>
      <c r="K69" s="31"/>
      <c r="L69" s="31"/>
      <c r="M69" s="31"/>
      <c r="N69" s="31"/>
      <c r="O69" s="31"/>
      <c r="P69" s="31"/>
      <c r="Q69" s="31"/>
      <c r="R69" s="31"/>
      <c r="S69" s="31"/>
    </row>
    <row r="70" spans="1:19" x14ac:dyDescent="0.25">
      <c r="B70" s="31"/>
      <c r="C70" s="31"/>
      <c r="D70" s="31"/>
      <c r="E70" s="31"/>
      <c r="F70" s="31"/>
      <c r="G70" s="31"/>
      <c r="H70" s="31"/>
      <c r="I70" s="31"/>
      <c r="J70" s="31"/>
      <c r="K70" s="31"/>
      <c r="L70" s="31"/>
      <c r="M70" s="31"/>
      <c r="N70" s="31"/>
      <c r="O70" s="31"/>
      <c r="P70" s="31"/>
      <c r="Q70" s="31"/>
      <c r="R70" s="31"/>
      <c r="S70" s="31"/>
    </row>
    <row r="71" spans="1:19" x14ac:dyDescent="0.25">
      <c r="B71" s="31"/>
      <c r="C71" s="31"/>
      <c r="D71" s="31"/>
      <c r="E71" s="31"/>
      <c r="F71" s="31"/>
      <c r="G71" s="31"/>
      <c r="H71" s="31"/>
      <c r="I71" s="31"/>
      <c r="J71" s="31"/>
      <c r="K71" s="31"/>
      <c r="L71" s="31"/>
      <c r="M71" s="31"/>
      <c r="N71" s="31"/>
      <c r="O71" s="31"/>
      <c r="P71" s="31"/>
      <c r="Q71" s="31"/>
      <c r="R71" s="31"/>
      <c r="S71" s="31"/>
    </row>
    <row r="72" spans="1:19" ht="17.399999999999999" x14ac:dyDescent="0.3">
      <c r="A72" s="24"/>
      <c r="B72" s="31"/>
      <c r="C72" s="31"/>
      <c r="D72" s="31"/>
      <c r="E72" s="31"/>
      <c r="F72" s="31"/>
      <c r="G72" s="31"/>
      <c r="H72" s="31"/>
      <c r="I72" s="31"/>
      <c r="J72" s="31"/>
      <c r="K72" s="31"/>
      <c r="L72" s="31"/>
      <c r="M72" s="31"/>
      <c r="N72" s="31"/>
      <c r="O72" s="31"/>
      <c r="P72" s="31"/>
      <c r="Q72" s="31"/>
      <c r="R72" s="31"/>
      <c r="S72" s="31"/>
    </row>
    <row r="73" spans="1:19" ht="15.75" customHeight="1" x14ac:dyDescent="0.25">
      <c r="B73" s="31"/>
      <c r="C73" s="31"/>
      <c r="D73" s="31"/>
      <c r="E73" s="31"/>
      <c r="F73" s="31"/>
      <c r="G73" s="31"/>
      <c r="H73" s="31"/>
      <c r="I73" s="31"/>
      <c r="J73" s="31"/>
      <c r="K73" s="31"/>
      <c r="L73" s="31"/>
      <c r="M73" s="31"/>
      <c r="N73" s="31"/>
      <c r="O73" s="31"/>
      <c r="P73" s="31"/>
      <c r="Q73" s="31"/>
      <c r="R73" s="31"/>
      <c r="S73" s="31"/>
    </row>
    <row r="74" spans="1:19" x14ac:dyDescent="0.25">
      <c r="B74" s="31"/>
      <c r="C74" s="31"/>
      <c r="D74" s="31"/>
      <c r="E74" s="31"/>
      <c r="F74" s="31"/>
      <c r="G74" s="31"/>
      <c r="H74" s="31"/>
      <c r="I74" s="31"/>
      <c r="J74" s="31"/>
      <c r="K74" s="31"/>
      <c r="L74" s="31"/>
      <c r="M74" s="31"/>
      <c r="N74" s="31"/>
      <c r="O74" s="31"/>
      <c r="P74" s="31"/>
      <c r="Q74" s="31"/>
      <c r="R74" s="31"/>
      <c r="S74" s="31"/>
    </row>
    <row r="75" spans="1:19" x14ac:dyDescent="0.25">
      <c r="B75" s="31"/>
      <c r="C75" s="31"/>
      <c r="D75" s="31"/>
      <c r="E75" s="31"/>
      <c r="F75" s="31"/>
      <c r="G75" s="31"/>
      <c r="H75" s="31"/>
      <c r="I75" s="31"/>
      <c r="J75" s="31"/>
      <c r="K75" s="31"/>
      <c r="L75" s="31"/>
      <c r="M75" s="31"/>
    </row>
    <row r="76" spans="1:19" x14ac:dyDescent="0.25">
      <c r="B76" s="31"/>
      <c r="C76" s="31"/>
      <c r="D76" s="31"/>
      <c r="E76" s="31"/>
      <c r="F76" s="31"/>
      <c r="G76" s="31"/>
      <c r="H76" s="31"/>
      <c r="I76" s="31"/>
      <c r="J76" s="31"/>
      <c r="K76" s="31"/>
      <c r="L76" s="31"/>
      <c r="M76" s="31"/>
    </row>
    <row r="77" spans="1:19" x14ac:dyDescent="0.25">
      <c r="B77" s="31"/>
      <c r="C77" s="31"/>
      <c r="D77" s="31"/>
      <c r="E77" s="31"/>
      <c r="F77" s="31"/>
      <c r="G77" s="31"/>
      <c r="H77" s="31"/>
      <c r="I77" s="31"/>
      <c r="J77" s="31"/>
      <c r="K77" s="31"/>
      <c r="L77" s="31"/>
      <c r="M77" s="31"/>
    </row>
    <row r="78" spans="1:19" x14ac:dyDescent="0.25">
      <c r="B78" s="31"/>
      <c r="C78" s="31"/>
      <c r="D78" s="31"/>
      <c r="E78" s="31"/>
      <c r="F78" s="31"/>
      <c r="G78" s="31"/>
      <c r="H78" s="31"/>
      <c r="I78" s="31"/>
      <c r="J78" s="31"/>
      <c r="K78" s="31"/>
      <c r="L78" s="31"/>
      <c r="M78" s="31"/>
    </row>
    <row r="79" spans="1:19" x14ac:dyDescent="0.25">
      <c r="B79" s="31"/>
      <c r="C79" s="31"/>
      <c r="D79" s="31"/>
      <c r="E79" s="31"/>
      <c r="F79" s="31"/>
      <c r="G79" s="31"/>
      <c r="H79" s="31"/>
      <c r="I79" s="31"/>
    </row>
    <row r="80" spans="1:19" x14ac:dyDescent="0.25">
      <c r="B80" s="31"/>
      <c r="C80" s="31"/>
      <c r="D80" s="31"/>
      <c r="E80" s="31"/>
      <c r="F80" s="31"/>
      <c r="G80" s="31"/>
      <c r="H80" s="31"/>
      <c r="I80" s="31"/>
    </row>
    <row r="81" spans="1:9" x14ac:dyDescent="0.25">
      <c r="B81" s="31"/>
      <c r="C81" s="31"/>
      <c r="D81" s="31"/>
      <c r="E81" s="31"/>
      <c r="F81" s="31"/>
      <c r="G81" s="31"/>
      <c r="H81" s="31"/>
      <c r="I81" s="31"/>
    </row>
    <row r="82" spans="1:9" x14ac:dyDescent="0.25">
      <c r="B82" s="31"/>
      <c r="C82" s="31"/>
      <c r="D82" s="31"/>
      <c r="E82" s="31"/>
      <c r="F82" s="31"/>
      <c r="G82" s="31"/>
      <c r="H82" s="31"/>
      <c r="I82" s="31"/>
    </row>
    <row r="83" spans="1:9" x14ac:dyDescent="0.25">
      <c r="B83" s="31"/>
      <c r="C83" s="31"/>
      <c r="D83" s="31"/>
      <c r="E83" s="31"/>
      <c r="F83" s="31"/>
      <c r="G83" s="31"/>
      <c r="H83" s="31"/>
      <c r="I83" s="31"/>
    </row>
    <row r="84" spans="1:9" x14ac:dyDescent="0.25">
      <c r="B84" s="31"/>
      <c r="C84" s="31"/>
      <c r="D84" s="31"/>
      <c r="E84" s="31"/>
      <c r="F84" s="31"/>
      <c r="G84" s="31"/>
      <c r="H84" s="31"/>
      <c r="I84" s="31"/>
    </row>
    <row r="85" spans="1:9" x14ac:dyDescent="0.25">
      <c r="B85" s="31"/>
      <c r="C85" s="31"/>
      <c r="D85" s="31"/>
      <c r="E85" s="31"/>
      <c r="F85" s="31"/>
      <c r="G85" s="31"/>
      <c r="H85" s="31"/>
      <c r="I85" s="31"/>
    </row>
    <row r="86" spans="1:9" x14ac:dyDescent="0.25">
      <c r="B86" s="31"/>
      <c r="C86" s="31"/>
      <c r="D86" s="31"/>
      <c r="E86" s="31"/>
      <c r="F86" s="31"/>
      <c r="G86" s="31"/>
      <c r="H86" s="31"/>
      <c r="I86" s="31"/>
    </row>
    <row r="87" spans="1:9" x14ac:dyDescent="0.25">
      <c r="B87" s="31"/>
      <c r="C87" s="31"/>
      <c r="D87" s="31"/>
      <c r="E87" s="31"/>
      <c r="F87" s="31"/>
      <c r="G87" s="31"/>
      <c r="H87" s="31"/>
      <c r="I87" s="31"/>
    </row>
    <row r="88" spans="1:9" x14ac:dyDescent="0.25">
      <c r="B88" s="31"/>
      <c r="C88" s="31"/>
      <c r="D88" s="31"/>
      <c r="E88" s="31"/>
      <c r="F88" s="31"/>
      <c r="G88" s="31"/>
      <c r="H88" s="31"/>
      <c r="I88" s="31"/>
    </row>
    <row r="89" spans="1:9" x14ac:dyDescent="0.25">
      <c r="B89" s="31"/>
      <c r="C89" s="31"/>
      <c r="D89" s="31"/>
      <c r="E89" s="31"/>
      <c r="F89" s="31"/>
      <c r="G89" s="31"/>
      <c r="H89" s="31"/>
      <c r="I89" s="31"/>
    </row>
    <row r="90" spans="1:9" x14ac:dyDescent="0.25">
      <c r="B90" s="31"/>
      <c r="C90" s="31"/>
      <c r="D90" s="31"/>
      <c r="E90" s="31"/>
      <c r="F90" s="31"/>
      <c r="G90" s="31"/>
      <c r="H90" s="31"/>
      <c r="I90" s="31"/>
    </row>
    <row r="91" spans="1:9" x14ac:dyDescent="0.25">
      <c r="B91" s="31"/>
      <c r="C91" s="31"/>
      <c r="D91" s="31"/>
      <c r="E91" s="31"/>
      <c r="F91" s="31"/>
      <c r="G91" s="31"/>
      <c r="H91" s="31"/>
      <c r="I91" s="31"/>
    </row>
    <row r="92" spans="1:9" x14ac:dyDescent="0.25">
      <c r="B92" s="31"/>
      <c r="C92" s="31"/>
      <c r="D92" s="31"/>
      <c r="E92" s="31"/>
      <c r="F92" s="31"/>
      <c r="G92" s="31"/>
      <c r="H92" s="31"/>
      <c r="I92" s="31"/>
    </row>
    <row r="93" spans="1:9" x14ac:dyDescent="0.25">
      <c r="B93" s="31"/>
      <c r="C93" s="31"/>
      <c r="D93" s="31"/>
      <c r="E93" s="31"/>
      <c r="F93" s="31"/>
      <c r="G93" s="31"/>
      <c r="H93" s="31"/>
      <c r="I93" s="31"/>
    </row>
    <row r="94" spans="1:9" x14ac:dyDescent="0.25">
      <c r="B94" s="31"/>
      <c r="C94" s="31"/>
      <c r="D94" s="31"/>
      <c r="E94" s="31"/>
      <c r="F94" s="31"/>
      <c r="G94" s="31"/>
      <c r="H94" s="31"/>
      <c r="I94" s="31"/>
    </row>
    <row r="95" spans="1:9" x14ac:dyDescent="0.25">
      <c r="B95" s="31"/>
      <c r="C95" s="31"/>
      <c r="D95" s="31"/>
      <c r="E95" s="31"/>
      <c r="F95" s="31"/>
      <c r="G95" s="31"/>
      <c r="H95" s="31"/>
      <c r="I95" s="31"/>
    </row>
    <row r="96" spans="1:9" ht="17.399999999999999" x14ac:dyDescent="0.3">
      <c r="A96" s="24"/>
      <c r="B96" s="31"/>
      <c r="C96" s="31"/>
      <c r="D96" s="31"/>
      <c r="E96" s="31"/>
      <c r="F96" s="31"/>
      <c r="G96" s="31"/>
      <c r="H96" s="31"/>
      <c r="I96" s="31"/>
    </row>
    <row r="97" spans="2:9" x14ac:dyDescent="0.25">
      <c r="B97" s="31"/>
      <c r="C97" s="31"/>
      <c r="D97" s="31"/>
      <c r="E97" s="31"/>
      <c r="F97" s="31"/>
      <c r="G97" s="31"/>
      <c r="H97" s="31"/>
      <c r="I97" s="31"/>
    </row>
    <row r="98" spans="2:9" x14ac:dyDescent="0.25">
      <c r="B98" s="31"/>
      <c r="C98" s="31"/>
      <c r="D98" s="31"/>
      <c r="E98" s="31"/>
      <c r="F98" s="31"/>
      <c r="G98" s="31"/>
      <c r="H98" s="31"/>
      <c r="I98" s="31"/>
    </row>
    <row r="99" spans="2:9" x14ac:dyDescent="0.25">
      <c r="B99" s="31"/>
      <c r="C99" s="31"/>
      <c r="D99" s="31"/>
      <c r="E99" s="31"/>
      <c r="F99" s="31"/>
      <c r="G99" s="31"/>
      <c r="H99" s="31"/>
      <c r="I99" s="31"/>
    </row>
    <row r="100" spans="2:9" x14ac:dyDescent="0.25">
      <c r="B100" s="31"/>
      <c r="C100" s="31"/>
      <c r="D100" s="31"/>
      <c r="E100" s="31"/>
      <c r="F100" s="31"/>
      <c r="G100" s="31"/>
      <c r="H100" s="31"/>
      <c r="I100" s="31"/>
    </row>
    <row r="101" spans="2:9" x14ac:dyDescent="0.25">
      <c r="B101" s="31"/>
      <c r="C101" s="31"/>
      <c r="D101" s="31"/>
      <c r="E101" s="31"/>
      <c r="F101" s="31"/>
      <c r="G101" s="31"/>
      <c r="H101" s="31"/>
      <c r="I101" s="31"/>
    </row>
    <row r="102" spans="2:9" x14ac:dyDescent="0.25">
      <c r="B102" s="31"/>
      <c r="C102" s="31"/>
      <c r="D102" s="31"/>
      <c r="E102" s="31"/>
      <c r="F102" s="31"/>
      <c r="G102" s="31"/>
      <c r="H102" s="31"/>
      <c r="I102" s="31"/>
    </row>
    <row r="103" spans="2:9" x14ac:dyDescent="0.25">
      <c r="B103" s="31"/>
      <c r="C103" s="31"/>
      <c r="D103" s="31"/>
      <c r="E103" s="31"/>
      <c r="F103" s="31"/>
      <c r="G103" s="31"/>
      <c r="H103" s="31"/>
      <c r="I103" s="31"/>
    </row>
    <row r="104" spans="2:9" x14ac:dyDescent="0.25">
      <c r="B104" s="31"/>
      <c r="C104" s="31"/>
      <c r="D104" s="31"/>
      <c r="E104" s="31"/>
      <c r="F104" s="31"/>
      <c r="G104" s="31"/>
      <c r="H104" s="31"/>
      <c r="I104" s="31"/>
    </row>
    <row r="105" spans="2:9" x14ac:dyDescent="0.25">
      <c r="B105" s="31"/>
      <c r="C105" s="31"/>
      <c r="D105" s="31"/>
      <c r="E105" s="31"/>
      <c r="F105" s="31"/>
      <c r="G105" s="31"/>
      <c r="H105" s="31"/>
      <c r="I105" s="31"/>
    </row>
    <row r="106" spans="2:9" x14ac:dyDescent="0.25">
      <c r="B106" s="31"/>
      <c r="C106" s="31"/>
      <c r="D106" s="31"/>
      <c r="E106" s="31"/>
      <c r="F106" s="31"/>
      <c r="G106" s="31"/>
      <c r="H106" s="31"/>
      <c r="I106" s="31"/>
    </row>
    <row r="107" spans="2:9" x14ac:dyDescent="0.25">
      <c r="B107" s="31"/>
      <c r="C107" s="31"/>
      <c r="D107" s="31"/>
      <c r="E107" s="31"/>
      <c r="F107" s="31"/>
      <c r="G107" s="31"/>
      <c r="H107" s="31"/>
      <c r="I107" s="31"/>
    </row>
    <row r="108" spans="2:9" x14ac:dyDescent="0.25">
      <c r="B108" s="31"/>
      <c r="C108" s="31"/>
      <c r="D108" s="31"/>
      <c r="E108" s="31"/>
      <c r="F108" s="31"/>
      <c r="G108" s="31"/>
      <c r="H108" s="31"/>
      <c r="I108" s="31"/>
    </row>
    <row r="109" spans="2:9" x14ac:dyDescent="0.25">
      <c r="B109" s="31"/>
      <c r="C109" s="31"/>
      <c r="D109" s="31"/>
      <c r="E109" s="31"/>
      <c r="F109" s="31"/>
      <c r="G109" s="31"/>
      <c r="H109" s="31"/>
      <c r="I109" s="31"/>
    </row>
    <row r="110" spans="2:9" x14ac:dyDescent="0.25">
      <c r="B110" s="31"/>
      <c r="C110" s="31"/>
      <c r="D110" s="31"/>
      <c r="E110" s="31"/>
      <c r="F110" s="31"/>
      <c r="G110" s="31"/>
      <c r="H110" s="31"/>
      <c r="I110" s="31"/>
    </row>
    <row r="111" spans="2:9" x14ac:dyDescent="0.25">
      <c r="B111" s="31"/>
      <c r="C111" s="31"/>
      <c r="D111" s="31"/>
      <c r="E111" s="31"/>
      <c r="F111" s="31"/>
      <c r="G111" s="31"/>
      <c r="H111" s="31"/>
      <c r="I111" s="31"/>
    </row>
    <row r="112" spans="2:9" x14ac:dyDescent="0.25">
      <c r="B112" s="31"/>
      <c r="C112" s="31"/>
      <c r="D112" s="31"/>
      <c r="E112" s="31"/>
      <c r="F112" s="31"/>
      <c r="G112" s="31"/>
      <c r="H112" s="31"/>
      <c r="I112" s="31"/>
    </row>
  </sheetData>
  <sheetProtection formatColumns="0" formatRows="0"/>
  <mergeCells count="5">
    <mergeCell ref="C35:E35"/>
    <mergeCell ref="I35:K35"/>
    <mergeCell ref="C5:E5"/>
    <mergeCell ref="I5:K5"/>
    <mergeCell ref="O5:Q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06D20DE-E832-44C1-911B-2F4CBA76D9EB}">
          <x14:formula1>
            <xm:f>Lookup!$B$22:$B$25</xm:f>
          </x14:formula1>
          <xm:sqref>C1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2C799-D374-4888-9AA3-2D665A04B993}">
  <sheetPr codeName="Sheet10"/>
  <dimension ref="A1:D14"/>
  <sheetViews>
    <sheetView tabSelected="1" workbookViewId="0">
      <selection activeCell="K31" sqref="K31"/>
    </sheetView>
  </sheetViews>
  <sheetFormatPr defaultColWidth="9.33203125" defaultRowHeight="13.2" x14ac:dyDescent="0.25"/>
  <cols>
    <col min="1" max="1" width="31.44140625" style="18" customWidth="1"/>
    <col min="2" max="2" width="23.6640625" style="18" customWidth="1"/>
    <col min="3" max="3" width="23.88671875" style="18" customWidth="1"/>
    <col min="4" max="16384" width="9.33203125" style="18"/>
  </cols>
  <sheetData>
    <row r="1" spans="1:4" ht="17.399999999999999" x14ac:dyDescent="0.3">
      <c r="D1" s="70"/>
    </row>
    <row r="8" spans="1:4" ht="15.6" x14ac:dyDescent="0.3">
      <c r="A8" s="26"/>
      <c r="B8" s="293" t="s">
        <v>691</v>
      </c>
      <c r="C8" s="293" t="s">
        <v>692</v>
      </c>
    </row>
    <row r="9" spans="1:4" ht="15.6" x14ac:dyDescent="0.3">
      <c r="A9" s="294" t="s">
        <v>696</v>
      </c>
      <c r="B9" s="295"/>
      <c r="C9" s="295"/>
    </row>
    <row r="10" spans="1:4" ht="15.6" x14ac:dyDescent="0.3">
      <c r="A10" s="294" t="s">
        <v>693</v>
      </c>
      <c r="B10" s="295"/>
      <c r="C10" s="295"/>
    </row>
    <row r="11" spans="1:4" ht="15.6" x14ac:dyDescent="0.3">
      <c r="A11" s="294" t="s">
        <v>694</v>
      </c>
      <c r="B11" s="292"/>
      <c r="C11" s="292"/>
    </row>
    <row r="12" spans="1:4" ht="15.6" x14ac:dyDescent="0.3">
      <c r="A12" s="296" t="s">
        <v>695</v>
      </c>
      <c r="B12" s="295"/>
      <c r="C12" s="295"/>
    </row>
    <row r="13" spans="1:4" ht="15.6" x14ac:dyDescent="0.3">
      <c r="A13" s="296" t="s">
        <v>697</v>
      </c>
      <c r="B13" s="295"/>
      <c r="C13" s="295"/>
    </row>
    <row r="14" spans="1:4" ht="15.6" x14ac:dyDescent="0.3">
      <c r="A14" s="296" t="s">
        <v>698</v>
      </c>
      <c r="B14" s="292"/>
      <c r="C14" s="292"/>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A13F1EE-0FAE-42F7-B1E7-151CE7016ECE}">
          <x14:formula1>
            <xm:f>Lookup!$B$84:$B$86</xm:f>
          </x14:formula1>
          <xm:sqref>B9:C14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F05BA-50A1-4969-9341-342E57C73FD0}">
  <sheetPr codeName="Sheet11"/>
  <dimension ref="A1:N57"/>
  <sheetViews>
    <sheetView topLeftCell="A62" zoomScale="85" zoomScaleNormal="85" workbookViewId="0">
      <pane xSplit="2" topLeftCell="C1" activePane="topRight" state="frozen"/>
      <selection activeCell="C1" sqref="C1"/>
      <selection pane="topRight" activeCell="C77" sqref="C77:E78"/>
    </sheetView>
  </sheetViews>
  <sheetFormatPr defaultColWidth="8.6640625" defaultRowHeight="15" x14ac:dyDescent="0.25"/>
  <cols>
    <col min="1" max="1" width="4.44140625" style="23" customWidth="1"/>
    <col min="2" max="2" width="69.33203125" style="21" customWidth="1"/>
    <col min="3" max="3" width="16.33203125" style="21" customWidth="1"/>
    <col min="4" max="4" width="1.6640625" style="21" customWidth="1"/>
    <col min="5" max="5" width="16.33203125" style="21" customWidth="1"/>
    <col min="6" max="6" width="1.6640625" style="21" customWidth="1"/>
    <col min="7" max="7" width="16.33203125" style="21" customWidth="1"/>
    <col min="8" max="8" width="1.6640625" style="21" customWidth="1"/>
    <col min="9" max="9" width="16.33203125" style="21" customWidth="1"/>
    <col min="10" max="10" width="1.6640625" style="21" customWidth="1"/>
    <col min="11" max="11" width="16.33203125" style="21" customWidth="1"/>
    <col min="12" max="12" width="2.5546875" style="21" customWidth="1"/>
    <col min="13" max="13" width="16.33203125" style="21" customWidth="1"/>
    <col min="14" max="14" width="1.6640625" style="21" customWidth="1"/>
    <col min="15" max="16384" width="8.6640625" style="21"/>
  </cols>
  <sheetData>
    <row r="1" spans="1:14" ht="18" thickBot="1" x14ac:dyDescent="0.35">
      <c r="A1" s="19" t="s">
        <v>575</v>
      </c>
      <c r="B1" s="19"/>
      <c r="C1" s="133"/>
      <c r="D1" s="19"/>
      <c r="E1" s="19"/>
      <c r="F1" s="19"/>
      <c r="G1" s="19"/>
      <c r="H1" s="19"/>
      <c r="I1" s="23"/>
      <c r="J1" s="19"/>
      <c r="K1" s="19"/>
    </row>
    <row r="2" spans="1:14" ht="18" thickBot="1" x14ac:dyDescent="0.35">
      <c r="A2" s="19" t="s">
        <v>478</v>
      </c>
      <c r="C2" s="395" t="s">
        <v>482</v>
      </c>
      <c r="D2" s="396"/>
      <c r="E2" s="396"/>
      <c r="F2" s="396"/>
      <c r="G2" s="397"/>
      <c r="I2" s="395" t="s">
        <v>516</v>
      </c>
      <c r="J2" s="396"/>
      <c r="K2" s="397"/>
    </row>
    <row r="3" spans="1:14" ht="18" thickBot="1" x14ac:dyDescent="0.35">
      <c r="A3" s="24"/>
      <c r="B3" s="70"/>
      <c r="C3" s="23"/>
      <c r="D3" s="23"/>
      <c r="E3" s="23"/>
      <c r="F3" s="23"/>
      <c r="G3" s="23"/>
      <c r="I3" s="23"/>
      <c r="J3" s="23"/>
      <c r="K3" s="23"/>
    </row>
    <row r="4" spans="1:14" ht="16.2" thickBot="1" x14ac:dyDescent="0.35">
      <c r="A4" s="25"/>
      <c r="B4" s="23"/>
      <c r="C4" s="55">
        <v>2022</v>
      </c>
      <c r="D4" s="26"/>
      <c r="E4" s="54">
        <v>2023</v>
      </c>
      <c r="G4" s="55">
        <v>2024</v>
      </c>
      <c r="H4" s="26"/>
      <c r="I4" s="54">
        <v>2025</v>
      </c>
      <c r="J4" s="26"/>
      <c r="K4" s="54">
        <v>2026</v>
      </c>
    </row>
    <row r="5" spans="1:14" x14ac:dyDescent="0.25">
      <c r="B5" s="23"/>
      <c r="C5" s="25"/>
      <c r="D5" s="23"/>
      <c r="E5" s="25"/>
      <c r="F5" s="23"/>
      <c r="G5" s="25"/>
      <c r="I5" s="25"/>
      <c r="J5" s="23"/>
      <c r="K5" s="25"/>
      <c r="M5" s="47"/>
    </row>
    <row r="6" spans="1:14" ht="17.399999999999999" x14ac:dyDescent="0.3">
      <c r="A6" s="24"/>
      <c r="B6" s="39" t="s">
        <v>707</v>
      </c>
      <c r="C6" s="133"/>
      <c r="D6" s="23"/>
      <c r="E6" s="133"/>
      <c r="F6" s="23"/>
      <c r="G6" s="133"/>
      <c r="I6" s="133"/>
      <c r="J6" s="23"/>
      <c r="K6" s="133"/>
      <c r="M6" s="47"/>
    </row>
    <row r="7" spans="1:14" ht="17.399999999999999" x14ac:dyDescent="0.3">
      <c r="A7" s="22"/>
      <c r="B7" s="39" t="s">
        <v>708</v>
      </c>
      <c r="C7" s="137"/>
      <c r="E7" s="137"/>
      <c r="G7" s="137"/>
      <c r="I7" s="138"/>
      <c r="J7" s="31"/>
      <c r="K7" s="138"/>
      <c r="M7" s="47"/>
    </row>
    <row r="8" spans="1:14" ht="17.399999999999999" x14ac:dyDescent="0.3">
      <c r="A8" s="22"/>
      <c r="B8" s="23" t="s">
        <v>576</v>
      </c>
      <c r="C8" s="28">
        <f>IF(C6=0,0,C7/C6)</f>
        <v>0</v>
      </c>
      <c r="E8" s="28">
        <f>IF(E6=0,0,E7/E6)</f>
        <v>0</v>
      </c>
      <c r="G8" s="28">
        <f>IF(G6=0,0,G7/G6)</f>
        <v>0</v>
      </c>
      <c r="I8" s="28">
        <f>IF(I6=0,0,I7/I6)</f>
        <v>0</v>
      </c>
      <c r="J8" s="31"/>
      <c r="K8" s="28">
        <f>IF(K6=0,0,K7/K6)</f>
        <v>0</v>
      </c>
      <c r="M8" s="47"/>
    </row>
    <row r="9" spans="1:14" ht="15.6" x14ac:dyDescent="0.3">
      <c r="C9" s="360" t="str">
        <f>IF(OR(C7-'3a. PC % Spend All Members'!E28&gt;0,C7-'3a. PC % Spend All Members'!E28&lt;0),"ERROR","CHECK")</f>
        <v>CHECK</v>
      </c>
      <c r="D9" s="361"/>
      <c r="E9" s="360" t="str">
        <f>IF(OR(E7-'3a. PC % Spend All Members'!M28&gt;0,E7-'3a. PC % Spend All Members'!M28&lt;0),"ERROR","CHECK")</f>
        <v>CHECK</v>
      </c>
      <c r="F9" s="361"/>
      <c r="G9" s="360" t="str">
        <f>IF(OR(G7-'3a. PC % Spend All Members'!W28&gt;0,G7-'3a. PC % Spend All Members'!W28&lt;0),"ERROR","CHECK")</f>
        <v>CHECK</v>
      </c>
      <c r="H9" s="362"/>
      <c r="I9" s="360" t="str">
        <f>IF(OR(I7-'3a. PC % Spend All Members'!C65&gt;0,I7-'3a. PC % Spend All Members'!C65&lt;0),"ERROR","CHECK")</f>
        <v>CHECK</v>
      </c>
      <c r="J9" s="361"/>
      <c r="K9" s="360" t="str">
        <f>IF(OR(K7-'3a. PC % Spend All Members'!K65&gt;0,K7-'3a. PC % Spend All Members'!K65&lt;0),"ERROR","CHECK")</f>
        <v>CHECK</v>
      </c>
      <c r="M9" s="57"/>
    </row>
    <row r="10" spans="1:14" ht="15.6" thickBot="1" x14ac:dyDescent="0.3">
      <c r="B10" s="38"/>
      <c r="I10" s="31"/>
      <c r="J10" s="31"/>
      <c r="K10" s="31"/>
      <c r="M10" s="31"/>
    </row>
    <row r="11" spans="1:14" ht="16.2" thickBot="1" x14ac:dyDescent="0.35">
      <c r="B11" s="23"/>
      <c r="C11" s="55">
        <v>2022</v>
      </c>
      <c r="D11" s="26"/>
      <c r="E11" s="54">
        <v>2023</v>
      </c>
      <c r="G11" s="55">
        <v>2024</v>
      </c>
      <c r="H11" s="26"/>
      <c r="I11" s="54">
        <v>2025</v>
      </c>
      <c r="J11" s="26"/>
      <c r="K11" s="54">
        <v>2026</v>
      </c>
      <c r="M11" s="31"/>
    </row>
    <row r="12" spans="1:14" ht="45" x14ac:dyDescent="0.25">
      <c r="B12" s="23"/>
      <c r="C12" s="25" t="s">
        <v>577</v>
      </c>
      <c r="D12" s="23"/>
      <c r="E12" s="25" t="s">
        <v>577</v>
      </c>
      <c r="F12" s="23"/>
      <c r="G12" s="25" t="s">
        <v>577</v>
      </c>
      <c r="H12" s="31"/>
      <c r="I12" s="25" t="s">
        <v>577</v>
      </c>
      <c r="J12" s="23"/>
      <c r="K12" s="25" t="s">
        <v>577</v>
      </c>
      <c r="L12" s="31"/>
      <c r="M12" s="34"/>
      <c r="N12" s="23"/>
    </row>
    <row r="13" spans="1:14" x14ac:dyDescent="0.25">
      <c r="B13" s="23" t="s">
        <v>578</v>
      </c>
      <c r="C13" s="133">
        <v>0</v>
      </c>
      <c r="D13" s="23"/>
      <c r="E13" s="133">
        <v>0</v>
      </c>
      <c r="F13" s="23"/>
      <c r="G13" s="133">
        <v>0</v>
      </c>
      <c r="H13" s="31"/>
      <c r="I13" s="133">
        <v>0</v>
      </c>
      <c r="J13" s="23"/>
      <c r="K13" s="133">
        <v>0</v>
      </c>
      <c r="L13" s="31"/>
      <c r="M13" s="31"/>
      <c r="N13" s="23"/>
    </row>
    <row r="14" spans="1:14" x14ac:dyDescent="0.25">
      <c r="B14" s="23" t="s">
        <v>579</v>
      </c>
      <c r="C14" s="133">
        <v>0</v>
      </c>
      <c r="E14" s="133">
        <v>0</v>
      </c>
      <c r="F14" s="56"/>
      <c r="G14" s="133">
        <v>0</v>
      </c>
      <c r="H14" s="31"/>
      <c r="I14" s="133">
        <v>0</v>
      </c>
      <c r="J14" s="56"/>
      <c r="K14" s="133">
        <v>0</v>
      </c>
      <c r="L14" s="31"/>
      <c r="M14" s="31"/>
      <c r="N14" s="56"/>
    </row>
    <row r="15" spans="1:14" x14ac:dyDescent="0.25">
      <c r="B15" s="23" t="s">
        <v>580</v>
      </c>
      <c r="C15" s="133">
        <v>0</v>
      </c>
      <c r="E15" s="133">
        <v>0</v>
      </c>
      <c r="F15" s="56"/>
      <c r="G15" s="133">
        <v>0</v>
      </c>
      <c r="H15" s="31"/>
      <c r="I15" s="133">
        <v>0</v>
      </c>
      <c r="J15" s="56"/>
      <c r="K15" s="133">
        <v>0</v>
      </c>
      <c r="L15" s="31"/>
      <c r="M15" s="31"/>
      <c r="N15" s="56"/>
    </row>
    <row r="16" spans="1:14" x14ac:dyDescent="0.25">
      <c r="B16" s="23" t="s">
        <v>581</v>
      </c>
      <c r="C16" s="133">
        <v>0</v>
      </c>
      <c r="D16" s="56"/>
      <c r="E16" s="133">
        <v>0</v>
      </c>
      <c r="F16" s="56"/>
      <c r="G16" s="133">
        <v>0</v>
      </c>
      <c r="H16" s="31"/>
      <c r="I16" s="133">
        <v>0</v>
      </c>
      <c r="J16" s="56"/>
      <c r="K16" s="133">
        <v>0</v>
      </c>
      <c r="L16" s="31"/>
      <c r="M16" s="31"/>
      <c r="N16" s="56"/>
    </row>
    <row r="17" spans="1:14" x14ac:dyDescent="0.25">
      <c r="B17" s="23" t="s">
        <v>582</v>
      </c>
      <c r="C17" s="133">
        <v>0</v>
      </c>
      <c r="D17" s="56"/>
      <c r="E17" s="133">
        <v>0</v>
      </c>
      <c r="F17" s="56"/>
      <c r="G17" s="133">
        <v>0</v>
      </c>
      <c r="H17" s="31"/>
      <c r="I17" s="133">
        <v>0</v>
      </c>
      <c r="J17" s="56"/>
      <c r="K17" s="133">
        <v>0</v>
      </c>
      <c r="L17" s="31"/>
      <c r="M17" s="31"/>
      <c r="N17" s="56"/>
    </row>
    <row r="18" spans="1:14" x14ac:dyDescent="0.25">
      <c r="B18" s="23" t="s">
        <v>583</v>
      </c>
      <c r="C18" s="133">
        <v>0</v>
      </c>
      <c r="D18" s="56"/>
      <c r="E18" s="133">
        <v>0</v>
      </c>
      <c r="F18" s="56"/>
      <c r="G18" s="133">
        <v>0</v>
      </c>
      <c r="H18" s="31"/>
      <c r="I18" s="133">
        <v>0</v>
      </c>
      <c r="J18" s="56"/>
      <c r="K18" s="133">
        <v>0</v>
      </c>
      <c r="L18" s="31"/>
      <c r="M18" s="31"/>
      <c r="N18" s="56"/>
    </row>
    <row r="19" spans="1:14" x14ac:dyDescent="0.25">
      <c r="B19" s="23" t="s">
        <v>584</v>
      </c>
      <c r="C19" s="133">
        <v>0</v>
      </c>
      <c r="D19" s="56"/>
      <c r="E19" s="133">
        <v>0</v>
      </c>
      <c r="F19" s="56"/>
      <c r="G19" s="133">
        <v>0</v>
      </c>
      <c r="H19" s="31"/>
      <c r="I19" s="133">
        <v>0</v>
      </c>
      <c r="J19" s="56"/>
      <c r="K19" s="133">
        <v>0</v>
      </c>
      <c r="L19" s="31"/>
      <c r="M19" s="31"/>
      <c r="N19" s="56"/>
    </row>
    <row r="20" spans="1:14" x14ac:dyDescent="0.25">
      <c r="B20" s="23" t="s">
        <v>585</v>
      </c>
      <c r="C20" s="133">
        <v>0</v>
      </c>
      <c r="D20" s="56"/>
      <c r="E20" s="133">
        <v>0</v>
      </c>
      <c r="F20" s="56"/>
      <c r="G20" s="133">
        <v>0</v>
      </c>
      <c r="H20" s="31"/>
      <c r="I20" s="133">
        <v>0</v>
      </c>
      <c r="J20" s="56"/>
      <c r="K20" s="133">
        <v>0</v>
      </c>
      <c r="L20" s="31"/>
      <c r="M20" s="31"/>
      <c r="N20" s="56"/>
    </row>
    <row r="21" spans="1:14" x14ac:dyDescent="0.25">
      <c r="B21" s="23" t="s">
        <v>586</v>
      </c>
      <c r="C21" s="133">
        <v>0</v>
      </c>
      <c r="D21" s="56"/>
      <c r="E21" s="133">
        <v>0</v>
      </c>
      <c r="F21" s="56"/>
      <c r="G21" s="133">
        <v>0</v>
      </c>
      <c r="H21" s="31"/>
      <c r="I21" s="133">
        <v>0</v>
      </c>
      <c r="J21" s="56"/>
      <c r="K21" s="133">
        <v>0</v>
      </c>
      <c r="L21" s="31"/>
      <c r="M21" s="31"/>
      <c r="N21" s="56"/>
    </row>
    <row r="22" spans="1:14" x14ac:dyDescent="0.25">
      <c r="B22" s="23" t="s">
        <v>577</v>
      </c>
      <c r="C22" s="28">
        <f>SUM(C13:C21)</f>
        <v>0</v>
      </c>
      <c r="D22" s="56"/>
      <c r="E22" s="28">
        <f>SUM(E13:E21)</f>
        <v>0</v>
      </c>
      <c r="F22" s="56"/>
      <c r="G22" s="28">
        <f>SUM(G13:G21)</f>
        <v>0</v>
      </c>
      <c r="H22" s="31"/>
      <c r="I22" s="28">
        <f>SUM(I13:I21)</f>
        <v>0</v>
      </c>
      <c r="J22" s="56"/>
      <c r="K22" s="28">
        <f>SUM(K13:K21)</f>
        <v>0</v>
      </c>
      <c r="L22" s="31"/>
      <c r="M22" s="31"/>
      <c r="N22" s="56"/>
    </row>
    <row r="23" spans="1:14" ht="15.6" x14ac:dyDescent="0.3">
      <c r="C23" s="360" t="str">
        <f>IF(OR(C7-C22&gt;0,C7-C22&lt;0),"ERROR","CHECK")</f>
        <v>CHECK</v>
      </c>
      <c r="D23" s="349"/>
      <c r="E23" s="360" t="str">
        <f>IF(OR(E7-E22&gt;0,E7-E22&lt;0),"ERROR","CHECK")</f>
        <v>CHECK</v>
      </c>
      <c r="F23" s="361"/>
      <c r="G23" s="360" t="str">
        <f>IF(OR(G7-G22&gt;0,G7-G22&lt;0),"ERROR","CHECK")</f>
        <v>CHECK</v>
      </c>
      <c r="H23" s="362"/>
      <c r="I23" s="360" t="str">
        <f>IF(OR(I7-I22&gt;0,I7-I22&lt;0),"ERROR","CHECK")</f>
        <v>CHECK</v>
      </c>
      <c r="J23" s="361"/>
      <c r="K23" s="360" t="str">
        <f>IF(OR(K7-K22&gt;0,K7-K22&lt;0),"ERROR","CHECK")</f>
        <v>CHECK</v>
      </c>
      <c r="M23" s="57"/>
    </row>
    <row r="24" spans="1:14" ht="15.6" thickBot="1" x14ac:dyDescent="0.3">
      <c r="B24" s="23"/>
      <c r="C24" s="44"/>
      <c r="D24" s="23"/>
      <c r="E24" s="44"/>
      <c r="F24" s="23"/>
      <c r="G24" s="44"/>
      <c r="I24" s="44"/>
      <c r="J24" s="23"/>
      <c r="K24" s="44"/>
    </row>
    <row r="25" spans="1:14" ht="16.2" thickBot="1" x14ac:dyDescent="0.35">
      <c r="B25" s="23"/>
      <c r="C25" s="55">
        <v>2022</v>
      </c>
      <c r="D25" s="26"/>
      <c r="E25" s="54">
        <v>2023</v>
      </c>
      <c r="G25" s="55">
        <v>2024</v>
      </c>
      <c r="H25" s="26"/>
      <c r="I25" s="54">
        <v>2025</v>
      </c>
      <c r="J25" s="26"/>
      <c r="K25" s="54">
        <v>2026</v>
      </c>
      <c r="L25" s="58"/>
      <c r="M25" s="58"/>
    </row>
    <row r="26" spans="1:14" ht="45" x14ac:dyDescent="0.25">
      <c r="B26" s="23"/>
      <c r="C26" s="25" t="s">
        <v>587</v>
      </c>
      <c r="D26" s="23"/>
      <c r="E26" s="25" t="s">
        <v>587</v>
      </c>
      <c r="F26" s="23"/>
      <c r="G26" s="25" t="s">
        <v>587</v>
      </c>
      <c r="H26" s="23"/>
      <c r="I26" s="25" t="s">
        <v>587</v>
      </c>
      <c r="J26" s="23"/>
      <c r="K26" s="25" t="s">
        <v>587</v>
      </c>
      <c r="L26" s="23"/>
      <c r="M26" s="25"/>
      <c r="N26" s="23"/>
    </row>
    <row r="27" spans="1:14" x14ac:dyDescent="0.25">
      <c r="B27" s="23" t="s">
        <v>578</v>
      </c>
      <c r="C27" s="53">
        <f>IF(C22=0,0,C13/C22)</f>
        <v>0</v>
      </c>
      <c r="D27" s="23"/>
      <c r="E27" s="53">
        <f>IF(E22=0,0,E13/E22)</f>
        <v>0</v>
      </c>
      <c r="F27" s="23"/>
      <c r="G27" s="53">
        <f>IF(G22=0,0,G13/G22)</f>
        <v>0</v>
      </c>
      <c r="H27" s="23"/>
      <c r="I27" s="53">
        <f>IF(I22=0,0,I13/I22)</f>
        <v>0</v>
      </c>
      <c r="J27" s="23"/>
      <c r="K27" s="53">
        <f>IF(K22=0,0,K13/K22)</f>
        <v>0</v>
      </c>
      <c r="L27" s="23"/>
      <c r="M27" s="59"/>
      <c r="N27" s="23"/>
    </row>
    <row r="28" spans="1:14" x14ac:dyDescent="0.25">
      <c r="B28" s="23" t="s">
        <v>579</v>
      </c>
      <c r="C28" s="53">
        <f>IF(C22=0,0,C14/C22)</f>
        <v>0</v>
      </c>
      <c r="D28" s="56"/>
      <c r="E28" s="53">
        <f>IF(E22=0,0,E14/E22)</f>
        <v>0</v>
      </c>
      <c r="F28" s="56"/>
      <c r="G28" s="53">
        <f>IF(G22=0,0,G14/G22)</f>
        <v>0</v>
      </c>
      <c r="H28" s="60"/>
      <c r="I28" s="53">
        <f>IF(I22=0,0,I14/I22)</f>
        <v>0</v>
      </c>
      <c r="J28" s="56"/>
      <c r="K28" s="53">
        <f>IF(K22=0,0,K14/K22)</f>
        <v>0</v>
      </c>
      <c r="L28" s="60"/>
      <c r="M28" s="59"/>
      <c r="N28" s="23"/>
    </row>
    <row r="29" spans="1:14" x14ac:dyDescent="0.25">
      <c r="B29" s="23" t="s">
        <v>580</v>
      </c>
      <c r="C29" s="53">
        <f>IF(C22=0,0,C15/C22)</f>
        <v>0</v>
      </c>
      <c r="D29" s="56"/>
      <c r="E29" s="53">
        <f>IF(E22=0,0,E15/E22)</f>
        <v>0</v>
      </c>
      <c r="F29" s="56"/>
      <c r="G29" s="53">
        <f>IF(G22=0,0,G15/G22)</f>
        <v>0</v>
      </c>
      <c r="H29" s="60"/>
      <c r="I29" s="53">
        <f>IF(I22=0,0,I15/I22)</f>
        <v>0</v>
      </c>
      <c r="J29" s="56"/>
      <c r="K29" s="53">
        <f>IF(K22=0,0,K15/K22)</f>
        <v>0</v>
      </c>
      <c r="L29" s="60"/>
      <c r="M29" s="59"/>
      <c r="N29" s="31"/>
    </row>
    <row r="30" spans="1:14" x14ac:dyDescent="0.25">
      <c r="B30" s="23" t="s">
        <v>581</v>
      </c>
      <c r="C30" s="53">
        <f>IF(C22=0,0,C16/C22)</f>
        <v>0</v>
      </c>
      <c r="D30" s="56"/>
      <c r="E30" s="53">
        <f>IF(E22=0,0,E16/E22)</f>
        <v>0</v>
      </c>
      <c r="F30" s="56"/>
      <c r="G30" s="53">
        <f>IF(G22=0,0,G16/G22)</f>
        <v>0</v>
      </c>
      <c r="H30" s="60"/>
      <c r="I30" s="53">
        <f>IF(I22=0,0,I16/I22)</f>
        <v>0</v>
      </c>
      <c r="J30" s="56"/>
      <c r="K30" s="53">
        <f>IF(K22=0,0,K16/K22)</f>
        <v>0</v>
      </c>
      <c r="L30" s="60"/>
      <c r="M30" s="59"/>
      <c r="N30" s="31"/>
    </row>
    <row r="31" spans="1:14" ht="15.6" x14ac:dyDescent="0.3">
      <c r="B31" s="23" t="s">
        <v>582</v>
      </c>
      <c r="C31" s="53">
        <f>IF(C22=0,0,C17/C22)</f>
        <v>0</v>
      </c>
      <c r="D31" s="56"/>
      <c r="E31" s="53">
        <f>IF(E22=0,0,E17/E22)</f>
        <v>0</v>
      </c>
      <c r="F31" s="56"/>
      <c r="G31" s="53">
        <f>IF(G22=0,0,G17/G22)</f>
        <v>0</v>
      </c>
      <c r="H31" s="60"/>
      <c r="I31" s="53">
        <f>IF(I22=0,0,I17/I22)</f>
        <v>0</v>
      </c>
      <c r="J31" s="56"/>
      <c r="K31" s="53">
        <f>IF(K22=0,0,K17/K22)</f>
        <v>0</v>
      </c>
      <c r="L31" s="60"/>
      <c r="M31" s="359" t="str">
        <f>IF((K31+K32)&lt;50%,"NOT COMPLIANT","VALID")</f>
        <v>NOT COMPLIANT</v>
      </c>
      <c r="N31" s="31"/>
    </row>
    <row r="32" spans="1:14" ht="17.399999999999999" x14ac:dyDescent="0.3">
      <c r="A32" s="24"/>
      <c r="B32" s="23" t="s">
        <v>583</v>
      </c>
      <c r="C32" s="53">
        <f>IF(C22=0,0,C18/C22)</f>
        <v>0</v>
      </c>
      <c r="D32" s="56"/>
      <c r="E32" s="53">
        <f>IF(E22=0,0,E18/E22)</f>
        <v>0</v>
      </c>
      <c r="F32" s="56"/>
      <c r="G32" s="53">
        <f>IF(G22=0,0,G18/G22)</f>
        <v>0</v>
      </c>
      <c r="H32" s="60"/>
      <c r="I32" s="53">
        <f>IF(I22=0,0,I18/I22)</f>
        <v>0</v>
      </c>
      <c r="J32" s="56"/>
      <c r="K32" s="53">
        <f>IF(K22=0,0,K18/K22)</f>
        <v>0</v>
      </c>
      <c r="L32" s="60"/>
      <c r="M32" s="359" t="str">
        <f>IF(K32&lt;25%,"NOT COMPLIANT","VALID")</f>
        <v>NOT COMPLIANT</v>
      </c>
      <c r="N32" s="31"/>
    </row>
    <row r="33" spans="1:13" ht="15.75" customHeight="1" x14ac:dyDescent="0.25">
      <c r="B33" s="23" t="s">
        <v>584</v>
      </c>
      <c r="C33" s="53">
        <f>IF(C22=0,0,C19/C22)</f>
        <v>0</v>
      </c>
      <c r="D33" s="56"/>
      <c r="E33" s="53">
        <f>IF(E22=0,0,E19/E22)</f>
        <v>0</v>
      </c>
      <c r="F33" s="56"/>
      <c r="G33" s="53">
        <f>IF(G22=0,0,G19/G22)</f>
        <v>0</v>
      </c>
      <c r="H33" s="60"/>
      <c r="I33" s="53">
        <f>IF(I22=0,0,I19/I22)</f>
        <v>0</v>
      </c>
      <c r="J33" s="56"/>
      <c r="K33" s="53">
        <f>IF(K22=0,0,K19/K22)</f>
        <v>0</v>
      </c>
      <c r="L33" s="60"/>
      <c r="M33" s="59"/>
    </row>
    <row r="34" spans="1:13" x14ac:dyDescent="0.25">
      <c r="B34" s="23" t="s">
        <v>585</v>
      </c>
      <c r="C34" s="53">
        <f>IF(C22=0,0,C20/C22)</f>
        <v>0</v>
      </c>
      <c r="D34" s="56"/>
      <c r="E34" s="53">
        <f>IF(E22=0,0,E20/E22)</f>
        <v>0</v>
      </c>
      <c r="F34" s="56"/>
      <c r="G34" s="53">
        <f>IF(G22=0,0,G20/G22)</f>
        <v>0</v>
      </c>
      <c r="H34" s="60"/>
      <c r="I34" s="53">
        <f>IF(I22=0,0,I20/I22)</f>
        <v>0</v>
      </c>
      <c r="J34" s="56"/>
      <c r="K34" s="53">
        <f>IF(K22=0,0,K20/K22)</f>
        <v>0</v>
      </c>
      <c r="L34" s="60"/>
      <c r="M34" s="59"/>
    </row>
    <row r="35" spans="1:13" x14ac:dyDescent="0.25">
      <c r="B35" s="23" t="s">
        <v>586</v>
      </c>
      <c r="C35" s="53">
        <f>IF(C22=0,0,C21/C22)</f>
        <v>0</v>
      </c>
      <c r="D35" s="56"/>
      <c r="E35" s="53">
        <f>IF(E22=0,0,E21/E22)</f>
        <v>0</v>
      </c>
      <c r="F35" s="56"/>
      <c r="G35" s="53">
        <f>IF(G22=0,0,G21/G22)</f>
        <v>0</v>
      </c>
      <c r="H35" s="60"/>
      <c r="I35" s="53">
        <f>IF(I22=0,0,I21/I22)</f>
        <v>0</v>
      </c>
      <c r="J35" s="56"/>
      <c r="K35" s="53">
        <f>IF(K22=0,0,K21/K22)</f>
        <v>0</v>
      </c>
      <c r="L35" s="60"/>
      <c r="M35" s="59"/>
    </row>
    <row r="36" spans="1:13" x14ac:dyDescent="0.25">
      <c r="B36" s="23" t="s">
        <v>577</v>
      </c>
      <c r="C36" s="53">
        <f>SUM(C27:C35)</f>
        <v>0</v>
      </c>
      <c r="D36" s="31"/>
      <c r="E36" s="53">
        <f>SUM(E27:E35)</f>
        <v>0</v>
      </c>
      <c r="G36" s="53">
        <f>SUM(G27:G35)</f>
        <v>0</v>
      </c>
      <c r="I36" s="53">
        <f>SUM(I27:I35)</f>
        <v>0</v>
      </c>
      <c r="J36" s="31"/>
      <c r="K36" s="53">
        <f>SUM(K27:K35)</f>
        <v>0</v>
      </c>
      <c r="M36" s="59"/>
    </row>
    <row r="37" spans="1:13" x14ac:dyDescent="0.25">
      <c r="B37" s="31"/>
      <c r="C37" s="31"/>
      <c r="D37" s="31"/>
      <c r="I37" s="31"/>
      <c r="J37" s="31"/>
      <c r="K37" s="31"/>
    </row>
    <row r="38" spans="1:13" x14ac:dyDescent="0.25">
      <c r="B38" s="31"/>
      <c r="C38" s="31"/>
      <c r="D38" s="31"/>
      <c r="I38" s="31"/>
      <c r="J38" s="31"/>
      <c r="K38" s="31"/>
    </row>
    <row r="39" spans="1:13" x14ac:dyDescent="0.25">
      <c r="B39" s="31"/>
      <c r="C39" s="31"/>
      <c r="D39" s="31"/>
      <c r="I39" s="31"/>
      <c r="J39" s="31"/>
      <c r="K39" s="31"/>
    </row>
    <row r="40" spans="1:13" ht="15.6" thickBot="1" x14ac:dyDescent="0.3">
      <c r="B40" s="31"/>
      <c r="C40" s="31"/>
      <c r="D40" s="31"/>
      <c r="I40" s="31"/>
      <c r="J40" s="31"/>
      <c r="K40" s="31"/>
    </row>
    <row r="41" spans="1:13" ht="31.2" thickBot="1" x14ac:dyDescent="0.35">
      <c r="B41" s="61" t="s">
        <v>588</v>
      </c>
      <c r="C41" s="55">
        <v>2022</v>
      </c>
      <c r="D41" s="26"/>
      <c r="E41" s="54">
        <v>2023</v>
      </c>
      <c r="G41" s="55">
        <v>2024</v>
      </c>
      <c r="H41" s="26"/>
      <c r="I41" s="54">
        <v>2025</v>
      </c>
      <c r="J41" s="26"/>
      <c r="K41" s="54">
        <v>2026</v>
      </c>
    </row>
    <row r="42" spans="1:13" x14ac:dyDescent="0.25">
      <c r="B42" s="31"/>
      <c r="C42" s="31"/>
      <c r="D42" s="31"/>
      <c r="I42" s="31"/>
      <c r="J42" s="31"/>
      <c r="K42" s="31"/>
    </row>
    <row r="43" spans="1:13" ht="17.399999999999999" x14ac:dyDescent="0.3">
      <c r="A43" s="24"/>
      <c r="B43" s="23" t="s">
        <v>589</v>
      </c>
      <c r="C43" s="235">
        <v>0</v>
      </c>
      <c r="D43" s="31"/>
      <c r="E43" s="235">
        <v>0</v>
      </c>
      <c r="G43" s="235">
        <v>0</v>
      </c>
      <c r="I43" s="235">
        <v>0</v>
      </c>
      <c r="J43" s="31"/>
      <c r="K43" s="235">
        <v>0</v>
      </c>
    </row>
    <row r="44" spans="1:13" ht="17.399999999999999" x14ac:dyDescent="0.3">
      <c r="A44" s="24"/>
      <c r="B44" s="23" t="s">
        <v>590</v>
      </c>
      <c r="C44" s="235">
        <v>0</v>
      </c>
      <c r="D44" s="31"/>
      <c r="E44" s="235">
        <v>0</v>
      </c>
      <c r="G44" s="235">
        <v>0</v>
      </c>
      <c r="I44" s="235">
        <v>0</v>
      </c>
      <c r="J44" s="31"/>
      <c r="K44" s="235">
        <v>0</v>
      </c>
    </row>
    <row r="45" spans="1:13" x14ac:dyDescent="0.25">
      <c r="B45" s="23" t="s">
        <v>591</v>
      </c>
      <c r="C45" s="235">
        <v>0</v>
      </c>
      <c r="D45" s="31"/>
      <c r="E45" s="235">
        <v>0</v>
      </c>
      <c r="G45" s="235">
        <v>0</v>
      </c>
      <c r="I45" s="235">
        <v>0</v>
      </c>
      <c r="J45" s="31"/>
      <c r="K45" s="235">
        <v>0</v>
      </c>
    </row>
    <row r="46" spans="1:13" x14ac:dyDescent="0.25">
      <c r="B46" s="23" t="s">
        <v>592</v>
      </c>
      <c r="C46" s="235">
        <v>0</v>
      </c>
      <c r="D46" s="31"/>
      <c r="E46" s="235">
        <v>0</v>
      </c>
      <c r="G46" s="235">
        <v>0</v>
      </c>
      <c r="I46" s="235">
        <v>0</v>
      </c>
      <c r="J46" s="31"/>
      <c r="K46" s="235">
        <v>0</v>
      </c>
    </row>
    <row r="47" spans="1:13" x14ac:dyDescent="0.25">
      <c r="B47" s="23" t="s">
        <v>593</v>
      </c>
      <c r="C47" s="235">
        <v>0</v>
      </c>
      <c r="D47" s="31"/>
      <c r="E47" s="235">
        <v>0</v>
      </c>
      <c r="G47" s="235">
        <v>0</v>
      </c>
      <c r="I47" s="235">
        <v>0</v>
      </c>
      <c r="J47" s="31"/>
      <c r="K47" s="235">
        <v>0</v>
      </c>
    </row>
    <row r="48" spans="1:13" x14ac:dyDescent="0.25">
      <c r="B48" s="23" t="s">
        <v>594</v>
      </c>
      <c r="C48" s="235">
        <v>0</v>
      </c>
      <c r="D48" s="31"/>
      <c r="E48" s="235">
        <v>0</v>
      </c>
      <c r="G48" s="235">
        <v>0</v>
      </c>
      <c r="I48" s="235">
        <v>0</v>
      </c>
      <c r="J48" s="31"/>
      <c r="K48" s="235">
        <v>0</v>
      </c>
    </row>
    <row r="49" spans="2:11" x14ac:dyDescent="0.25">
      <c r="B49" s="31"/>
      <c r="C49" s="31"/>
      <c r="D49" s="31"/>
      <c r="I49" s="31"/>
      <c r="J49" s="31"/>
      <c r="K49" s="31"/>
    </row>
    <row r="50" spans="2:11" x14ac:dyDescent="0.25">
      <c r="B50" s="31"/>
      <c r="C50" s="31"/>
      <c r="D50" s="31"/>
      <c r="I50" s="31"/>
      <c r="J50" s="31"/>
      <c r="K50" s="31"/>
    </row>
    <row r="51" spans="2:11" x14ac:dyDescent="0.25">
      <c r="B51" s="31"/>
      <c r="C51" s="31"/>
      <c r="D51" s="31"/>
      <c r="I51" s="31"/>
      <c r="J51" s="31"/>
      <c r="K51" s="31"/>
    </row>
    <row r="52" spans="2:11" x14ac:dyDescent="0.25">
      <c r="B52" s="31"/>
      <c r="C52" s="31"/>
      <c r="D52" s="31"/>
      <c r="I52" s="31"/>
      <c r="J52" s="31"/>
      <c r="K52" s="31"/>
    </row>
    <row r="53" spans="2:11" x14ac:dyDescent="0.25">
      <c r="B53" s="31"/>
      <c r="C53" s="31"/>
      <c r="D53" s="31"/>
      <c r="I53" s="31"/>
      <c r="J53" s="31"/>
      <c r="K53" s="31"/>
    </row>
    <row r="54" spans="2:11" x14ac:dyDescent="0.25">
      <c r="B54" s="31"/>
      <c r="C54" s="31"/>
      <c r="D54" s="31"/>
      <c r="I54" s="31"/>
      <c r="J54" s="31"/>
      <c r="K54" s="31"/>
    </row>
    <row r="55" spans="2:11" x14ac:dyDescent="0.25">
      <c r="B55" s="31"/>
      <c r="C55" s="31"/>
      <c r="D55" s="31"/>
      <c r="I55" s="31"/>
      <c r="J55" s="31"/>
      <c r="K55" s="31"/>
    </row>
    <row r="56" spans="2:11" x14ac:dyDescent="0.25">
      <c r="B56" s="31"/>
      <c r="C56" s="31"/>
      <c r="D56" s="31"/>
      <c r="I56" s="31"/>
      <c r="J56" s="31"/>
      <c r="K56" s="31"/>
    </row>
    <row r="57" spans="2:11" x14ac:dyDescent="0.25">
      <c r="B57" s="31"/>
      <c r="C57" s="31"/>
      <c r="D57" s="31"/>
      <c r="I57" s="31"/>
      <c r="J57" s="31"/>
      <c r="K57" s="31"/>
    </row>
  </sheetData>
  <mergeCells count="2">
    <mergeCell ref="C2:G2"/>
    <mergeCell ref="I2:K2"/>
  </mergeCells>
  <dataValidations count="1">
    <dataValidation type="list" allowBlank="1" showInputMessage="1" showErrorMessage="1" sqref="C1" xr:uid="{C8137503-21DD-4ACF-ACD2-52DEDA703E1B}">
      <formula1>"Fully Insured Only, Fully and Self Insured"</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43BAF-1FD3-4C40-A71D-842D2923C2FF}">
  <sheetPr codeName="Sheet16"/>
  <dimension ref="A1:R19"/>
  <sheetViews>
    <sheetView topLeftCell="H1" zoomScaleNormal="100" workbookViewId="0">
      <selection activeCell="M25" sqref="M25"/>
    </sheetView>
  </sheetViews>
  <sheetFormatPr defaultRowHeight="14.4" x14ac:dyDescent="0.3"/>
  <cols>
    <col min="1" max="1" width="1.44140625" customWidth="1"/>
    <col min="2" max="2" width="41.6640625" customWidth="1"/>
    <col min="3" max="3" width="28.6640625" customWidth="1"/>
    <col min="4" max="4" width="18.33203125" customWidth="1"/>
    <col min="5" max="5" width="16.6640625" customWidth="1"/>
    <col min="6" max="6" width="13.33203125" customWidth="1"/>
    <col min="7" max="7" width="16.6640625" customWidth="1"/>
    <col min="8" max="8" width="15.5546875" customWidth="1"/>
    <col min="10" max="10" width="18.33203125" customWidth="1"/>
    <col min="11" max="11" width="12.5546875" customWidth="1"/>
    <col min="12" max="12" width="12.44140625" customWidth="1"/>
    <col min="13" max="13" width="15.44140625" customWidth="1"/>
    <col min="14" max="14" width="17.5546875" customWidth="1"/>
    <col min="15" max="15" width="89.33203125" customWidth="1"/>
  </cols>
  <sheetData>
    <row r="1" spans="1:18" ht="17.399999999999999" x14ac:dyDescent="0.3">
      <c r="A1" s="19"/>
      <c r="B1" s="243" t="s">
        <v>87</v>
      </c>
      <c r="C1" s="135"/>
      <c r="O1" s="85"/>
      <c r="P1" s="85"/>
      <c r="Q1" s="85"/>
      <c r="R1" s="85"/>
    </row>
    <row r="2" spans="1:18" x14ac:dyDescent="0.3">
      <c r="A2" s="85"/>
      <c r="B2" s="85"/>
      <c r="C2" s="85"/>
      <c r="D2" s="85"/>
      <c r="E2" s="85"/>
      <c r="F2" s="85"/>
      <c r="G2" s="85"/>
      <c r="H2" s="85"/>
      <c r="I2" s="85"/>
      <c r="J2" s="85"/>
      <c r="K2" s="85"/>
      <c r="L2" s="85"/>
      <c r="M2" s="85"/>
      <c r="N2" s="85"/>
      <c r="O2" s="85"/>
      <c r="P2" s="85"/>
      <c r="Q2" s="85"/>
      <c r="R2" s="85"/>
    </row>
    <row r="3" spans="1:18" ht="18" thickBot="1" x14ac:dyDescent="0.35">
      <c r="A3" s="85"/>
      <c r="B3" s="85"/>
      <c r="C3" s="85"/>
      <c r="D3" s="401" t="s">
        <v>679</v>
      </c>
      <c r="E3" s="401"/>
      <c r="F3" s="401"/>
      <c r="G3" s="401"/>
      <c r="H3" s="401"/>
      <c r="I3" s="85"/>
      <c r="J3" s="401" t="s">
        <v>709</v>
      </c>
      <c r="K3" s="401"/>
      <c r="L3" s="401"/>
      <c r="M3" s="401"/>
      <c r="N3" s="401"/>
      <c r="O3" s="85"/>
      <c r="P3" s="85"/>
      <c r="Q3" s="85"/>
      <c r="R3" s="85"/>
    </row>
    <row r="4" spans="1:18" ht="59.7" customHeight="1" thickBot="1" x14ac:dyDescent="0.45">
      <c r="A4" s="85"/>
      <c r="B4" s="85"/>
      <c r="C4" s="85"/>
      <c r="D4" s="398" t="s">
        <v>959</v>
      </c>
      <c r="E4" s="399"/>
      <c r="F4" s="399"/>
      <c r="G4" s="399"/>
      <c r="H4" s="400"/>
      <c r="I4" s="85"/>
      <c r="J4" s="398" t="s">
        <v>958</v>
      </c>
      <c r="K4" s="399"/>
      <c r="L4" s="399"/>
      <c r="M4" s="399"/>
      <c r="N4" s="400"/>
      <c r="O4" s="85"/>
      <c r="P4" s="85"/>
      <c r="Q4" s="85"/>
      <c r="R4" s="85"/>
    </row>
    <row r="5" spans="1:18" ht="32.700000000000003" customHeight="1" thickBot="1" x14ac:dyDescent="0.35">
      <c r="A5" s="85"/>
      <c r="B5" s="85"/>
      <c r="C5" s="85"/>
      <c r="D5" s="245" t="s">
        <v>595</v>
      </c>
      <c r="E5" s="247" t="s">
        <v>596</v>
      </c>
      <c r="F5" s="247" t="s">
        <v>597</v>
      </c>
      <c r="G5" s="247" t="s">
        <v>598</v>
      </c>
      <c r="H5" s="246" t="s">
        <v>508</v>
      </c>
      <c r="I5" s="85"/>
      <c r="J5" s="245" t="s">
        <v>595</v>
      </c>
      <c r="K5" s="247" t="s">
        <v>596</v>
      </c>
      <c r="L5" s="247" t="s">
        <v>597</v>
      </c>
      <c r="M5" s="247" t="s">
        <v>598</v>
      </c>
      <c r="N5" s="246" t="s">
        <v>508</v>
      </c>
      <c r="O5" s="85"/>
      <c r="P5" s="85"/>
      <c r="Q5" s="85"/>
      <c r="R5" s="85"/>
    </row>
    <row r="6" spans="1:18" x14ac:dyDescent="0.3">
      <c r="A6" s="85"/>
      <c r="B6" s="85"/>
      <c r="C6" s="85"/>
      <c r="D6" s="263" t="s">
        <v>599</v>
      </c>
      <c r="E6" s="248"/>
      <c r="F6" s="248"/>
      <c r="G6" s="248"/>
      <c r="H6" s="249">
        <f>SUM(E6:G6)</f>
        <v>0</v>
      </c>
      <c r="I6" s="85"/>
      <c r="J6" s="263" t="s">
        <v>599</v>
      </c>
      <c r="K6" s="248"/>
      <c r="L6" s="248"/>
      <c r="M6" s="248"/>
      <c r="N6" s="249">
        <f>SUM(K6:M6)</f>
        <v>0</v>
      </c>
      <c r="O6" s="365" t="str">
        <f>IF(OR(K6&gt;E6,L6&gt;F6,M6&gt;G6),Lookup!$B$19,"")</f>
        <v/>
      </c>
      <c r="P6" s="85"/>
      <c r="Q6" s="85"/>
      <c r="R6" s="85"/>
    </row>
    <row r="7" spans="1:18" x14ac:dyDescent="0.3">
      <c r="A7" s="85"/>
      <c r="B7" s="85"/>
      <c r="C7" s="85"/>
      <c r="D7" s="263" t="s">
        <v>600</v>
      </c>
      <c r="E7" s="248"/>
      <c r="F7" s="248"/>
      <c r="G7" s="248"/>
      <c r="H7" s="249">
        <f t="shared" ref="H7:H14" si="0">SUM(E7:G7)</f>
        <v>0</v>
      </c>
      <c r="I7" s="85"/>
      <c r="J7" s="263" t="s">
        <v>600</v>
      </c>
      <c r="K7" s="248"/>
      <c r="L7" s="248"/>
      <c r="M7" s="248"/>
      <c r="N7" s="249">
        <f t="shared" ref="N7:N14" si="1">SUM(K7:M7)</f>
        <v>0</v>
      </c>
      <c r="O7" s="365" t="str">
        <f>IF(OR(K7&gt;E7,L7&gt;F7,M7&gt;G7),Lookup!$B$19,"")</f>
        <v/>
      </c>
      <c r="P7" s="85"/>
      <c r="Q7" s="85"/>
      <c r="R7" s="85"/>
    </row>
    <row r="8" spans="1:18" x14ac:dyDescent="0.3">
      <c r="A8" s="85"/>
      <c r="B8" s="85"/>
      <c r="C8" s="85"/>
      <c r="D8" s="263" t="s">
        <v>601</v>
      </c>
      <c r="E8" s="248"/>
      <c r="F8" s="248"/>
      <c r="G8" s="248"/>
      <c r="H8" s="249">
        <f t="shared" si="0"/>
        <v>0</v>
      </c>
      <c r="I8" s="85"/>
      <c r="J8" s="263" t="s">
        <v>601</v>
      </c>
      <c r="K8" s="248"/>
      <c r="L8" s="248"/>
      <c r="M8" s="248"/>
      <c r="N8" s="249">
        <f t="shared" si="1"/>
        <v>0</v>
      </c>
      <c r="O8" s="365" t="str">
        <f>IF(OR(K8&gt;E8,L8&gt;F8,M8&gt;G8),Lookup!$B$19,"")</f>
        <v/>
      </c>
      <c r="P8" s="85"/>
      <c r="Q8" s="85"/>
      <c r="R8" s="85"/>
    </row>
    <row r="9" spans="1:18" x14ac:dyDescent="0.3">
      <c r="A9" s="85"/>
      <c r="B9" s="85"/>
      <c r="C9" s="85"/>
      <c r="D9" s="263" t="s">
        <v>602</v>
      </c>
      <c r="E9" s="248"/>
      <c r="F9" s="248"/>
      <c r="G9" s="248"/>
      <c r="H9" s="249">
        <f t="shared" si="0"/>
        <v>0</v>
      </c>
      <c r="I9" s="85"/>
      <c r="J9" s="263" t="s">
        <v>602</v>
      </c>
      <c r="K9" s="248"/>
      <c r="L9" s="248"/>
      <c r="M9" s="248"/>
      <c r="N9" s="249">
        <f t="shared" si="1"/>
        <v>0</v>
      </c>
      <c r="O9" s="365" t="str">
        <f>IF(OR(K9&gt;E9,L9&gt;F9,M9&gt;G9),Lookup!$B$19,"")</f>
        <v/>
      </c>
      <c r="P9" s="85"/>
      <c r="Q9" s="85"/>
      <c r="R9" s="85"/>
    </row>
    <row r="10" spans="1:18" x14ac:dyDescent="0.3">
      <c r="A10" s="85"/>
      <c r="B10" s="85"/>
      <c r="C10" s="85"/>
      <c r="D10" s="263" t="s">
        <v>603</v>
      </c>
      <c r="E10" s="248"/>
      <c r="F10" s="248"/>
      <c r="G10" s="248"/>
      <c r="H10" s="249">
        <f t="shared" si="0"/>
        <v>0</v>
      </c>
      <c r="I10" s="85"/>
      <c r="J10" s="263" t="s">
        <v>603</v>
      </c>
      <c r="K10" s="248"/>
      <c r="L10" s="248"/>
      <c r="M10" s="248"/>
      <c r="N10" s="249">
        <f t="shared" si="1"/>
        <v>0</v>
      </c>
      <c r="O10" s="365" t="str">
        <f>IF(OR(K10&gt;E10,L10&gt;F10,M10&gt;G10),Lookup!$B$19,"")</f>
        <v/>
      </c>
      <c r="P10" s="85"/>
      <c r="Q10" s="85"/>
      <c r="R10" s="85"/>
    </row>
    <row r="11" spans="1:18" x14ac:dyDescent="0.3">
      <c r="A11" s="85"/>
      <c r="B11" s="85"/>
      <c r="C11" s="85"/>
      <c r="D11" s="263" t="s">
        <v>604</v>
      </c>
      <c r="E11" s="248"/>
      <c r="F11" s="248"/>
      <c r="G11" s="248"/>
      <c r="H11" s="249">
        <f t="shared" si="0"/>
        <v>0</v>
      </c>
      <c r="I11" s="85"/>
      <c r="J11" s="263" t="s">
        <v>604</v>
      </c>
      <c r="K11" s="248"/>
      <c r="L11" s="248"/>
      <c r="M11" s="248"/>
      <c r="N11" s="249">
        <f t="shared" si="1"/>
        <v>0</v>
      </c>
      <c r="O11" s="365" t="str">
        <f>IF(OR(K11&gt;E11,L11&gt;F11,M11&gt;G11),Lookup!$B$19,"")</f>
        <v/>
      </c>
      <c r="P11" s="85"/>
      <c r="Q11" s="85"/>
      <c r="R11" s="85"/>
    </row>
    <row r="12" spans="1:18" x14ac:dyDescent="0.3">
      <c r="A12" s="85"/>
      <c r="B12" s="85"/>
      <c r="C12" s="85"/>
      <c r="D12" s="263" t="s">
        <v>605</v>
      </c>
      <c r="E12" s="248"/>
      <c r="F12" s="248"/>
      <c r="G12" s="248"/>
      <c r="H12" s="249">
        <f t="shared" si="0"/>
        <v>0</v>
      </c>
      <c r="I12" s="85"/>
      <c r="J12" s="263" t="s">
        <v>605</v>
      </c>
      <c r="K12" s="248"/>
      <c r="L12" s="248"/>
      <c r="M12" s="248"/>
      <c r="N12" s="249">
        <f t="shared" si="1"/>
        <v>0</v>
      </c>
      <c r="O12" s="365" t="str">
        <f>IF(OR(K12&gt;E12,L12&gt;F12,M12&gt;G12),Lookup!$B$19,"")</f>
        <v/>
      </c>
      <c r="P12" s="85"/>
      <c r="Q12" s="85"/>
      <c r="R12" s="85"/>
    </row>
    <row r="13" spans="1:18" ht="15" thickBot="1" x14ac:dyDescent="0.35">
      <c r="A13" s="85"/>
      <c r="B13" s="85"/>
      <c r="C13" s="85"/>
      <c r="D13" s="263" t="s">
        <v>606</v>
      </c>
      <c r="E13" s="248"/>
      <c r="F13" s="248"/>
      <c r="G13" s="248"/>
      <c r="H13" s="249">
        <f t="shared" si="0"/>
        <v>0</v>
      </c>
      <c r="I13" s="85"/>
      <c r="J13" s="263" t="s">
        <v>606</v>
      </c>
      <c r="K13" s="248"/>
      <c r="L13" s="248"/>
      <c r="M13" s="248"/>
      <c r="N13" s="249">
        <f t="shared" si="1"/>
        <v>0</v>
      </c>
      <c r="O13" s="365" t="str">
        <f>IF(OR(K13&gt;E13,L13&gt;F13,M13&gt;G13),Lookup!$B$19,"")</f>
        <v/>
      </c>
      <c r="P13" s="85"/>
      <c r="Q13" s="85"/>
      <c r="R13" s="85"/>
    </row>
    <row r="14" spans="1:18" ht="15" thickBot="1" x14ac:dyDescent="0.35">
      <c r="A14" s="85"/>
      <c r="B14" s="85"/>
      <c r="C14" s="85"/>
      <c r="D14" s="244" t="s">
        <v>607</v>
      </c>
      <c r="E14" s="250">
        <f>SUM(E6:E13)</f>
        <v>0</v>
      </c>
      <c r="F14" s="250">
        <f t="shared" ref="F14:G14" si="2">SUM(F6:F13)</f>
        <v>0</v>
      </c>
      <c r="G14" s="250">
        <f t="shared" si="2"/>
        <v>0</v>
      </c>
      <c r="H14" s="251">
        <f t="shared" si="0"/>
        <v>0</v>
      </c>
      <c r="I14" s="85"/>
      <c r="J14" s="244" t="s">
        <v>607</v>
      </c>
      <c r="K14" s="250">
        <f>SUM(K6:K13)</f>
        <v>0</v>
      </c>
      <c r="L14" s="250">
        <f t="shared" ref="L14" si="3">SUM(L6:L13)</f>
        <v>0</v>
      </c>
      <c r="M14" s="250">
        <f t="shared" ref="M14" si="4">SUM(M6:M13)</f>
        <v>0</v>
      </c>
      <c r="N14" s="251">
        <f t="shared" si="1"/>
        <v>0</v>
      </c>
      <c r="O14" s="365" t="str">
        <f>IF(OR(K14&gt;E14,L14&gt;F14,M14&gt;G14),Lookup!$B$19,"")</f>
        <v/>
      </c>
      <c r="P14" s="85"/>
      <c r="Q14" s="85"/>
      <c r="R14" s="85"/>
    </row>
    <row r="15" spans="1:18" x14ac:dyDescent="0.3">
      <c r="A15" s="85"/>
      <c r="B15" s="85"/>
      <c r="C15" s="85"/>
      <c r="D15" s="85"/>
      <c r="E15" s="85"/>
      <c r="F15" s="85"/>
      <c r="G15" s="85"/>
      <c r="H15" s="85"/>
      <c r="I15" s="85"/>
      <c r="J15" s="85"/>
      <c r="K15" s="85"/>
      <c r="L15" s="85"/>
      <c r="M15" s="85"/>
      <c r="N15" s="85"/>
      <c r="O15" s="85"/>
      <c r="P15" s="85"/>
      <c r="Q15" s="85"/>
      <c r="R15" s="85"/>
    </row>
    <row r="16" spans="1:18" x14ac:dyDescent="0.3">
      <c r="A16" s="85"/>
      <c r="B16" s="85"/>
      <c r="C16" s="85"/>
      <c r="D16" s="85"/>
      <c r="E16" s="85"/>
      <c r="F16" s="85"/>
      <c r="G16" s="85"/>
      <c r="H16" s="85"/>
      <c r="I16" s="85"/>
      <c r="J16" s="85"/>
      <c r="K16" s="85"/>
      <c r="L16" s="85"/>
      <c r="M16" s="85"/>
      <c r="N16" s="85"/>
      <c r="O16" s="85"/>
      <c r="P16" s="85"/>
      <c r="Q16" s="85"/>
      <c r="R16" s="85"/>
    </row>
    <row r="17" spans="1:18" x14ac:dyDescent="0.3">
      <c r="A17" s="85"/>
      <c r="B17" s="85"/>
      <c r="C17" s="85"/>
      <c r="D17" s="85"/>
      <c r="E17" s="85"/>
      <c r="F17" s="85"/>
      <c r="G17" s="85"/>
      <c r="H17" s="85"/>
      <c r="I17" s="85"/>
      <c r="J17" s="85"/>
      <c r="K17" s="85"/>
      <c r="L17" s="85"/>
      <c r="M17" s="85"/>
      <c r="N17" s="85"/>
      <c r="O17" s="85"/>
      <c r="P17" s="85"/>
      <c r="Q17" s="85"/>
      <c r="R17" s="85"/>
    </row>
    <row r="18" spans="1:18" x14ac:dyDescent="0.3">
      <c r="A18" s="85"/>
      <c r="B18" s="85"/>
      <c r="C18" s="85"/>
      <c r="D18" s="85"/>
      <c r="E18" s="85"/>
      <c r="F18" s="85"/>
      <c r="G18" s="85"/>
      <c r="H18" s="85"/>
      <c r="I18" s="85"/>
      <c r="J18" s="85"/>
      <c r="K18" s="85"/>
      <c r="L18" s="85"/>
      <c r="M18" s="85"/>
      <c r="N18" s="85"/>
      <c r="O18" s="85"/>
      <c r="P18" s="85"/>
      <c r="Q18" s="85"/>
      <c r="R18" s="85"/>
    </row>
    <row r="19" spans="1:18" x14ac:dyDescent="0.3">
      <c r="A19" s="85"/>
      <c r="B19" s="85"/>
      <c r="C19" s="85"/>
      <c r="D19" s="85"/>
      <c r="E19" s="85"/>
      <c r="F19" s="85"/>
      <c r="G19" s="85"/>
      <c r="H19" s="85"/>
      <c r="I19" s="85"/>
      <c r="J19" s="85"/>
      <c r="K19" s="85"/>
      <c r="L19" s="85"/>
      <c r="M19" s="85"/>
      <c r="N19" s="85"/>
      <c r="O19" s="85"/>
      <c r="P19" s="85"/>
      <c r="Q19" s="85"/>
      <c r="R19" s="85"/>
    </row>
  </sheetData>
  <sheetProtection formatColumns="0" formatRows="0"/>
  <mergeCells count="4">
    <mergeCell ref="D4:H4"/>
    <mergeCell ref="J4:N4"/>
    <mergeCell ref="D3:H3"/>
    <mergeCell ref="J3:N3"/>
  </mergeCells>
  <dataValidations count="1">
    <dataValidation type="whole" operator="greaterThanOrEqual" allowBlank="1" showInputMessage="1" showErrorMessage="1" sqref="E6:G13 K6:M13" xr:uid="{8F39D46F-C13A-405C-A8F5-3A0B08F572B1}">
      <formula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8258A6-D99C-42E7-8EC8-570F09DF71E6}">
          <x14:formula1>
            <xm:f>Lookup!$B$22:$B$25</xm:f>
          </x14:formula1>
          <xm:sqref>C1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5175B-0E9E-42B4-A2A3-93C2E73F84AC}">
  <sheetPr codeName="Sheet12"/>
  <dimension ref="A1:D47"/>
  <sheetViews>
    <sheetView zoomScale="55" zoomScaleNormal="55" workbookViewId="0">
      <pane xSplit="1" topLeftCell="B1" activePane="topRight" state="frozen"/>
      <selection activeCell="C1" sqref="C1"/>
      <selection pane="topRight" activeCell="X18" sqref="X18"/>
    </sheetView>
  </sheetViews>
  <sheetFormatPr defaultColWidth="8.6640625" defaultRowHeight="15" x14ac:dyDescent="0.25"/>
  <cols>
    <col min="1" max="1" width="75.44140625" style="61" customWidth="1"/>
    <col min="2" max="2" width="136.33203125" style="63" customWidth="1"/>
    <col min="3" max="16384" width="8.6640625" style="21"/>
  </cols>
  <sheetData>
    <row r="1" spans="1:2" ht="17.399999999999999" x14ac:dyDescent="0.3">
      <c r="A1" s="402" t="s">
        <v>608</v>
      </c>
      <c r="B1" s="402"/>
    </row>
    <row r="2" spans="1:2" ht="17.399999999999999" x14ac:dyDescent="0.3">
      <c r="A2" s="402" t="s">
        <v>609</v>
      </c>
      <c r="B2" s="402"/>
    </row>
    <row r="3" spans="1:2" ht="13.2" x14ac:dyDescent="0.25">
      <c r="A3" s="62"/>
    </row>
    <row r="4" spans="1:2" ht="17.399999999999999" x14ac:dyDescent="0.3">
      <c r="A4" s="64"/>
      <c r="B4" s="65"/>
    </row>
    <row r="5" spans="1:2" s="31" customFormat="1" ht="34.799999999999997" x14ac:dyDescent="0.3">
      <c r="A5" s="64" t="s">
        <v>610</v>
      </c>
      <c r="B5" s="67" t="s">
        <v>611</v>
      </c>
    </row>
    <row r="6" spans="1:2" s="31" customFormat="1" ht="41.25" customHeight="1" x14ac:dyDescent="0.3">
      <c r="A6" s="70"/>
      <c r="B6" s="66"/>
    </row>
    <row r="7" spans="1:2" s="31" customFormat="1" x14ac:dyDescent="0.25">
      <c r="A7" s="25"/>
      <c r="B7" s="63"/>
    </row>
    <row r="8" spans="1:2" s="31" customFormat="1" ht="57" customHeight="1" x14ac:dyDescent="0.25">
      <c r="A8" s="25"/>
      <c r="B8" s="67" t="s">
        <v>612</v>
      </c>
    </row>
    <row r="9" spans="1:2" s="31" customFormat="1" x14ac:dyDescent="0.25">
      <c r="A9" s="25"/>
      <c r="B9" s="66"/>
    </row>
    <row r="10" spans="1:2" s="31" customFormat="1" x14ac:dyDescent="0.25">
      <c r="A10" s="25"/>
      <c r="B10" s="63"/>
    </row>
    <row r="11" spans="1:2" s="31" customFormat="1" ht="34.799999999999997" x14ac:dyDescent="0.3">
      <c r="A11" s="64" t="s">
        <v>613</v>
      </c>
      <c r="B11" s="67" t="s">
        <v>614</v>
      </c>
    </row>
    <row r="12" spans="1:2" s="31" customFormat="1" x14ac:dyDescent="0.25">
      <c r="A12" s="25"/>
      <c r="B12" s="68"/>
    </row>
    <row r="13" spans="1:2" s="31" customFormat="1" x14ac:dyDescent="0.25">
      <c r="A13" s="25"/>
      <c r="B13" s="68"/>
    </row>
    <row r="14" spans="1:2" x14ac:dyDescent="0.25">
      <c r="B14" s="68"/>
    </row>
    <row r="15" spans="1:2" ht="17.399999999999999" x14ac:dyDescent="0.3">
      <c r="A15" s="64"/>
      <c r="B15" s="68"/>
    </row>
    <row r="16" spans="1:2" ht="93.75" customHeight="1" x14ac:dyDescent="0.25">
      <c r="A16" s="25"/>
      <c r="B16" s="68"/>
    </row>
    <row r="17" spans="1:4" x14ac:dyDescent="0.25">
      <c r="B17" s="68"/>
    </row>
    <row r="18" spans="1:4" ht="17.399999999999999" x14ac:dyDescent="0.3">
      <c r="A18" s="64"/>
      <c r="B18" s="68"/>
    </row>
    <row r="19" spans="1:4" ht="93.75" customHeight="1" x14ac:dyDescent="0.25">
      <c r="A19" s="25"/>
      <c r="B19" s="68"/>
    </row>
    <row r="20" spans="1:4" x14ac:dyDescent="0.25">
      <c r="B20" s="68"/>
    </row>
    <row r="21" spans="1:4" ht="17.399999999999999" x14ac:dyDescent="0.3">
      <c r="A21" s="64"/>
    </row>
    <row r="22" spans="1:4" ht="38.25" customHeight="1" x14ac:dyDescent="0.25">
      <c r="B22" s="67" t="s">
        <v>615</v>
      </c>
    </row>
    <row r="23" spans="1:4" x14ac:dyDescent="0.25">
      <c r="B23" s="68"/>
      <c r="D23" s="47"/>
    </row>
    <row r="24" spans="1:4" x14ac:dyDescent="0.25">
      <c r="B24" s="68"/>
    </row>
    <row r="25" spans="1:4" x14ac:dyDescent="0.25">
      <c r="B25" s="68"/>
    </row>
    <row r="26" spans="1:4" x14ac:dyDescent="0.25">
      <c r="B26" s="68"/>
    </row>
    <row r="27" spans="1:4" x14ac:dyDescent="0.25">
      <c r="B27" s="68"/>
    </row>
    <row r="28" spans="1:4" x14ac:dyDescent="0.25">
      <c r="B28" s="68"/>
    </row>
    <row r="29" spans="1:4" x14ac:dyDescent="0.25">
      <c r="B29" s="68"/>
    </row>
    <row r="30" spans="1:4" x14ac:dyDescent="0.25">
      <c r="B30" s="68"/>
    </row>
    <row r="31" spans="1:4" x14ac:dyDescent="0.25">
      <c r="B31" s="68"/>
    </row>
    <row r="32" spans="1:4" ht="17.399999999999999" x14ac:dyDescent="0.3">
      <c r="A32" s="64"/>
    </row>
    <row r="33" spans="1:2" ht="20.25" customHeight="1" x14ac:dyDescent="0.25">
      <c r="B33" s="67" t="s">
        <v>616</v>
      </c>
    </row>
    <row r="34" spans="1:2" x14ac:dyDescent="0.25">
      <c r="B34" s="68"/>
    </row>
    <row r="38" spans="1:2" ht="17.399999999999999" x14ac:dyDescent="0.3">
      <c r="A38" s="64" t="s">
        <v>617</v>
      </c>
    </row>
    <row r="39" spans="1:2" ht="118.95" customHeight="1" x14ac:dyDescent="0.25">
      <c r="B39" s="68"/>
    </row>
    <row r="40" spans="1:2" x14ac:dyDescent="0.25">
      <c r="B40" s="68"/>
    </row>
    <row r="41" spans="1:2" x14ac:dyDescent="0.25">
      <c r="B41" s="68"/>
    </row>
    <row r="42" spans="1:2" x14ac:dyDescent="0.25">
      <c r="B42" s="68"/>
    </row>
    <row r="43" spans="1:2" x14ac:dyDescent="0.25">
      <c r="B43" s="68"/>
    </row>
    <row r="44" spans="1:2" x14ac:dyDescent="0.25">
      <c r="B44" s="68"/>
    </row>
    <row r="45" spans="1:2" x14ac:dyDescent="0.25">
      <c r="B45" s="68"/>
    </row>
    <row r="46" spans="1:2" x14ac:dyDescent="0.25">
      <c r="B46" s="68"/>
    </row>
    <row r="47" spans="1:2" x14ac:dyDescent="0.25">
      <c r="B47" s="68"/>
    </row>
  </sheetData>
  <sheetProtection formatColumns="0" formatRows="0"/>
  <mergeCells count="2">
    <mergeCell ref="A1:B1"/>
    <mergeCell ref="A2:B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00145-59B2-4DF8-BF25-E1E7F4AEB18A}">
  <sheetPr codeName="Sheet13"/>
  <dimension ref="A1:C488"/>
  <sheetViews>
    <sheetView zoomScaleNormal="100" workbookViewId="0">
      <selection activeCell="M21" sqref="M21"/>
    </sheetView>
  </sheetViews>
  <sheetFormatPr defaultColWidth="9.44140625" defaultRowHeight="14.4" x14ac:dyDescent="0.3"/>
  <cols>
    <col min="1" max="1" width="13.6640625" style="7" customWidth="1"/>
    <col min="2" max="2" width="77.44140625" style="313" customWidth="1"/>
    <col min="3" max="8" width="9" style="7" customWidth="1"/>
    <col min="9" max="16384" width="9.44140625" style="7"/>
  </cols>
  <sheetData>
    <row r="1" spans="1:3" x14ac:dyDescent="0.3">
      <c r="A1" s="301" t="s">
        <v>471</v>
      </c>
      <c r="B1" s="302" t="s">
        <v>93</v>
      </c>
    </row>
    <row r="2" spans="1:3" x14ac:dyDescent="0.3">
      <c r="A2" s="12">
        <v>10040</v>
      </c>
      <c r="B2" s="337" t="s">
        <v>831</v>
      </c>
    </row>
    <row r="3" spans="1:3" x14ac:dyDescent="0.3">
      <c r="A3" s="9">
        <v>10060</v>
      </c>
      <c r="B3" s="337" t="s">
        <v>98</v>
      </c>
    </row>
    <row r="4" spans="1:3" ht="17.399999999999999" x14ac:dyDescent="0.3">
      <c r="A4" s="9">
        <v>10061</v>
      </c>
      <c r="B4" s="337" t="s">
        <v>99</v>
      </c>
      <c r="C4" s="303"/>
    </row>
    <row r="5" spans="1:3" x14ac:dyDescent="0.3">
      <c r="A5" s="9">
        <v>10080</v>
      </c>
      <c r="B5" s="337" t="s">
        <v>100</v>
      </c>
    </row>
    <row r="6" spans="1:3" x14ac:dyDescent="0.3">
      <c r="A6" s="12">
        <v>10081</v>
      </c>
      <c r="B6" s="337" t="s">
        <v>832</v>
      </c>
      <c r="C6" s="299"/>
    </row>
    <row r="7" spans="1:3" x14ac:dyDescent="0.3">
      <c r="A7" s="9">
        <v>10120</v>
      </c>
      <c r="B7" s="337" t="s">
        <v>101</v>
      </c>
    </row>
    <row r="8" spans="1:3" x14ac:dyDescent="0.3">
      <c r="A8" s="9">
        <v>10121</v>
      </c>
      <c r="B8" s="337" t="s">
        <v>102</v>
      </c>
    </row>
    <row r="9" spans="1:3" x14ac:dyDescent="0.3">
      <c r="A9" s="12">
        <v>10140</v>
      </c>
      <c r="B9" s="337" t="s">
        <v>833</v>
      </c>
    </row>
    <row r="10" spans="1:3" x14ac:dyDescent="0.3">
      <c r="A10" s="9">
        <v>10160</v>
      </c>
      <c r="B10" s="337" t="s">
        <v>103</v>
      </c>
    </row>
    <row r="11" spans="1:3" x14ac:dyDescent="0.3">
      <c r="A11" s="12">
        <v>10180</v>
      </c>
      <c r="B11" s="337" t="s">
        <v>834</v>
      </c>
    </row>
    <row r="12" spans="1:3" x14ac:dyDescent="0.3">
      <c r="A12" s="9">
        <v>11000</v>
      </c>
      <c r="B12" s="337" t="s">
        <v>104</v>
      </c>
    </row>
    <row r="13" spans="1:3" x14ac:dyDescent="0.3">
      <c r="A13" s="9">
        <v>11055</v>
      </c>
      <c r="B13" s="337" t="s">
        <v>105</v>
      </c>
    </row>
    <row r="14" spans="1:3" x14ac:dyDescent="0.3">
      <c r="A14" s="9">
        <v>11056</v>
      </c>
      <c r="B14" s="337" t="s">
        <v>106</v>
      </c>
    </row>
    <row r="15" spans="1:3" x14ac:dyDescent="0.3">
      <c r="A15" s="12">
        <v>11102</v>
      </c>
      <c r="B15" s="337" t="s">
        <v>835</v>
      </c>
    </row>
    <row r="16" spans="1:3" x14ac:dyDescent="0.3">
      <c r="A16" s="12">
        <v>11103</v>
      </c>
      <c r="B16" s="337" t="s">
        <v>836</v>
      </c>
    </row>
    <row r="17" spans="1:2" x14ac:dyDescent="0.3">
      <c r="A17" s="12">
        <v>11104</v>
      </c>
      <c r="B17" s="337" t="s">
        <v>837</v>
      </c>
    </row>
    <row r="18" spans="1:2" x14ac:dyDescent="0.3">
      <c r="A18" s="12">
        <v>11105</v>
      </c>
      <c r="B18" s="337" t="s">
        <v>838</v>
      </c>
    </row>
    <row r="19" spans="1:2" x14ac:dyDescent="0.3">
      <c r="A19" s="12">
        <v>11106</v>
      </c>
      <c r="B19" s="337" t="s">
        <v>839</v>
      </c>
    </row>
    <row r="20" spans="1:2" x14ac:dyDescent="0.3">
      <c r="A20" s="12">
        <v>11107</v>
      </c>
      <c r="B20" s="337" t="s">
        <v>840</v>
      </c>
    </row>
    <row r="21" spans="1:2" x14ac:dyDescent="0.3">
      <c r="A21" s="9">
        <v>11200</v>
      </c>
      <c r="B21" s="337" t="s">
        <v>107</v>
      </c>
    </row>
    <row r="22" spans="1:2" x14ac:dyDescent="0.3">
      <c r="A22" s="9">
        <v>11201</v>
      </c>
      <c r="B22" s="337" t="s">
        <v>108</v>
      </c>
    </row>
    <row r="23" spans="1:2" x14ac:dyDescent="0.3">
      <c r="A23" s="9">
        <v>11300</v>
      </c>
      <c r="B23" s="337" t="s">
        <v>109</v>
      </c>
    </row>
    <row r="24" spans="1:2" x14ac:dyDescent="0.3">
      <c r="A24" s="9">
        <v>11301</v>
      </c>
      <c r="B24" s="337" t="s">
        <v>110</v>
      </c>
    </row>
    <row r="25" spans="1:2" x14ac:dyDescent="0.3">
      <c r="A25" s="9">
        <v>11302</v>
      </c>
      <c r="B25" s="337" t="s">
        <v>111</v>
      </c>
    </row>
    <row r="26" spans="1:2" x14ac:dyDescent="0.3">
      <c r="A26" s="9">
        <v>11303</v>
      </c>
      <c r="B26" s="337" t="s">
        <v>112</v>
      </c>
    </row>
    <row r="27" spans="1:2" x14ac:dyDescent="0.3">
      <c r="A27" s="9">
        <v>11305</v>
      </c>
      <c r="B27" s="337" t="s">
        <v>109</v>
      </c>
    </row>
    <row r="28" spans="1:2" x14ac:dyDescent="0.3">
      <c r="A28" s="9">
        <v>11306</v>
      </c>
      <c r="B28" s="337" t="s">
        <v>110</v>
      </c>
    </row>
    <row r="29" spans="1:2" x14ac:dyDescent="0.3">
      <c r="A29" s="9">
        <v>11307</v>
      </c>
      <c r="B29" s="337" t="s">
        <v>111</v>
      </c>
    </row>
    <row r="30" spans="1:2" x14ac:dyDescent="0.3">
      <c r="A30" s="12">
        <v>11308</v>
      </c>
      <c r="B30" s="337" t="s">
        <v>841</v>
      </c>
    </row>
    <row r="31" spans="1:2" x14ac:dyDescent="0.3">
      <c r="A31" s="9">
        <v>11310</v>
      </c>
      <c r="B31" s="337" t="s">
        <v>109</v>
      </c>
    </row>
    <row r="32" spans="1:2" x14ac:dyDescent="0.3">
      <c r="A32" s="9">
        <v>11311</v>
      </c>
      <c r="B32" s="337" t="s">
        <v>110</v>
      </c>
    </row>
    <row r="33" spans="1:2" x14ac:dyDescent="0.3">
      <c r="A33" s="12">
        <v>11312</v>
      </c>
      <c r="B33" s="337" t="s">
        <v>842</v>
      </c>
    </row>
    <row r="34" spans="1:2" x14ac:dyDescent="0.3">
      <c r="A34" s="12">
        <v>11313</v>
      </c>
      <c r="B34" s="337" t="s">
        <v>841</v>
      </c>
    </row>
    <row r="35" spans="1:2" x14ac:dyDescent="0.3">
      <c r="A35" s="9">
        <v>11400</v>
      </c>
      <c r="B35" s="337" t="s">
        <v>113</v>
      </c>
    </row>
    <row r="36" spans="1:2" x14ac:dyDescent="0.3">
      <c r="A36" s="9">
        <v>11401</v>
      </c>
      <c r="B36" s="337" t="s">
        <v>114</v>
      </c>
    </row>
    <row r="37" spans="1:2" x14ac:dyDescent="0.3">
      <c r="A37" s="9">
        <v>11402</v>
      </c>
      <c r="B37" s="337" t="s">
        <v>115</v>
      </c>
    </row>
    <row r="38" spans="1:2" x14ac:dyDescent="0.3">
      <c r="A38" s="9">
        <v>11403</v>
      </c>
      <c r="B38" s="337" t="s">
        <v>116</v>
      </c>
    </row>
    <row r="39" spans="1:2" x14ac:dyDescent="0.3">
      <c r="A39" s="12">
        <v>11404</v>
      </c>
      <c r="B39" s="337" t="s">
        <v>843</v>
      </c>
    </row>
    <row r="40" spans="1:2" x14ac:dyDescent="0.3">
      <c r="A40" s="12">
        <v>11406</v>
      </c>
      <c r="B40" s="337" t="s">
        <v>844</v>
      </c>
    </row>
    <row r="41" spans="1:2" x14ac:dyDescent="0.3">
      <c r="A41" s="9">
        <v>11420</v>
      </c>
      <c r="B41" s="337" t="s">
        <v>117</v>
      </c>
    </row>
    <row r="42" spans="1:2" x14ac:dyDescent="0.3">
      <c r="A42" s="9">
        <v>11421</v>
      </c>
      <c r="B42" s="337" t="s">
        <v>118</v>
      </c>
    </row>
    <row r="43" spans="1:2" x14ac:dyDescent="0.3">
      <c r="A43" s="9">
        <v>11422</v>
      </c>
      <c r="B43" s="337" t="s">
        <v>119</v>
      </c>
    </row>
    <row r="44" spans="1:2" x14ac:dyDescent="0.3">
      <c r="A44" s="9">
        <v>11423</v>
      </c>
      <c r="B44" s="337" t="s">
        <v>120</v>
      </c>
    </row>
    <row r="45" spans="1:2" x14ac:dyDescent="0.3">
      <c r="A45" s="12">
        <v>11424</v>
      </c>
      <c r="B45" s="337" t="s">
        <v>845</v>
      </c>
    </row>
    <row r="46" spans="1:2" x14ac:dyDescent="0.3">
      <c r="A46" s="12">
        <v>11426</v>
      </c>
      <c r="B46" s="337" t="s">
        <v>846</v>
      </c>
    </row>
    <row r="47" spans="1:2" x14ac:dyDescent="0.3">
      <c r="A47" s="12">
        <v>11440</v>
      </c>
      <c r="B47" s="337" t="s">
        <v>847</v>
      </c>
    </row>
    <row r="48" spans="1:2" x14ac:dyDescent="0.3">
      <c r="A48" s="12">
        <v>11441</v>
      </c>
      <c r="B48" s="337" t="s">
        <v>848</v>
      </c>
    </row>
    <row r="49" spans="1:2" x14ac:dyDescent="0.3">
      <c r="A49" s="12">
        <v>11442</v>
      </c>
      <c r="B49" s="337" t="s">
        <v>849</v>
      </c>
    </row>
    <row r="50" spans="1:2" x14ac:dyDescent="0.3">
      <c r="A50" s="12">
        <v>11443</v>
      </c>
      <c r="B50" s="337" t="s">
        <v>850</v>
      </c>
    </row>
    <row r="51" spans="1:2" x14ac:dyDescent="0.3">
      <c r="A51" s="12">
        <v>11444</v>
      </c>
      <c r="B51" s="337" t="s">
        <v>851</v>
      </c>
    </row>
    <row r="52" spans="1:2" x14ac:dyDescent="0.3">
      <c r="A52" s="12">
        <v>11446</v>
      </c>
      <c r="B52" s="337" t="s">
        <v>852</v>
      </c>
    </row>
    <row r="53" spans="1:2" x14ac:dyDescent="0.3">
      <c r="A53" s="9">
        <v>11719</v>
      </c>
      <c r="B53" s="337" t="s">
        <v>121</v>
      </c>
    </row>
    <row r="54" spans="1:2" x14ac:dyDescent="0.3">
      <c r="A54" s="9">
        <v>11720</v>
      </c>
      <c r="B54" s="337" t="s">
        <v>122</v>
      </c>
    </row>
    <row r="55" spans="1:2" x14ac:dyDescent="0.3">
      <c r="A55" s="9">
        <v>11721</v>
      </c>
      <c r="B55" s="337" t="s">
        <v>123</v>
      </c>
    </row>
    <row r="56" spans="1:2" x14ac:dyDescent="0.3">
      <c r="A56" s="9">
        <v>11730</v>
      </c>
      <c r="B56" s="337" t="s">
        <v>124</v>
      </c>
    </row>
    <row r="57" spans="1:2" x14ac:dyDescent="0.3">
      <c r="A57" s="12">
        <v>11732</v>
      </c>
      <c r="B57" s="337" t="s">
        <v>853</v>
      </c>
    </row>
    <row r="58" spans="1:2" x14ac:dyDescent="0.3">
      <c r="A58" s="9">
        <v>11740</v>
      </c>
      <c r="B58" s="337" t="s">
        <v>125</v>
      </c>
    </row>
    <row r="59" spans="1:2" x14ac:dyDescent="0.3">
      <c r="A59" s="9">
        <v>11750</v>
      </c>
      <c r="B59" s="337" t="s">
        <v>126</v>
      </c>
    </row>
    <row r="60" spans="1:2" x14ac:dyDescent="0.3">
      <c r="A60" s="9">
        <v>11765</v>
      </c>
      <c r="B60" s="337" t="s">
        <v>127</v>
      </c>
    </row>
    <row r="61" spans="1:2" x14ac:dyDescent="0.3">
      <c r="A61" s="9">
        <v>11900</v>
      </c>
      <c r="B61" s="337" t="s">
        <v>128</v>
      </c>
    </row>
    <row r="62" spans="1:2" x14ac:dyDescent="0.3">
      <c r="A62" s="9">
        <v>11901</v>
      </c>
      <c r="B62" s="337" t="s">
        <v>129</v>
      </c>
    </row>
    <row r="63" spans="1:2" x14ac:dyDescent="0.3">
      <c r="A63" s="12">
        <v>11981</v>
      </c>
      <c r="B63" s="337" t="s">
        <v>712</v>
      </c>
    </row>
    <row r="64" spans="1:2" x14ac:dyDescent="0.3">
      <c r="A64" s="12">
        <v>11982</v>
      </c>
      <c r="B64" s="337" t="s">
        <v>713</v>
      </c>
    </row>
    <row r="65" spans="1:2" x14ac:dyDescent="0.3">
      <c r="A65" s="12">
        <v>11983</v>
      </c>
      <c r="B65" s="337" t="s">
        <v>714</v>
      </c>
    </row>
    <row r="66" spans="1:2" x14ac:dyDescent="0.3">
      <c r="A66" s="12">
        <v>12002</v>
      </c>
      <c r="B66" s="337" t="s">
        <v>854</v>
      </c>
    </row>
    <row r="67" spans="1:2" x14ac:dyDescent="0.3">
      <c r="A67" s="12">
        <v>12004</v>
      </c>
      <c r="B67" s="337" t="s">
        <v>855</v>
      </c>
    </row>
    <row r="68" spans="1:2" x14ac:dyDescent="0.3">
      <c r="A68" s="12">
        <v>12005</v>
      </c>
      <c r="B68" s="337" t="s">
        <v>856</v>
      </c>
    </row>
    <row r="69" spans="1:2" x14ac:dyDescent="0.3">
      <c r="A69" s="12">
        <v>12006</v>
      </c>
      <c r="B69" s="337" t="s">
        <v>857</v>
      </c>
    </row>
    <row r="70" spans="1:2" x14ac:dyDescent="0.3">
      <c r="A70" s="12">
        <v>12007</v>
      </c>
      <c r="B70" s="337" t="s">
        <v>858</v>
      </c>
    </row>
    <row r="71" spans="1:2" x14ac:dyDescent="0.3">
      <c r="A71" s="12">
        <v>12011</v>
      </c>
      <c r="B71" s="337" t="s">
        <v>859</v>
      </c>
    </row>
    <row r="72" spans="1:2" x14ac:dyDescent="0.3">
      <c r="A72" s="12">
        <v>12013</v>
      </c>
      <c r="B72" s="337" t="s">
        <v>860</v>
      </c>
    </row>
    <row r="73" spans="1:2" x14ac:dyDescent="0.3">
      <c r="A73" s="12">
        <v>12014</v>
      </c>
      <c r="B73" s="337" t="s">
        <v>861</v>
      </c>
    </row>
    <row r="74" spans="1:2" x14ac:dyDescent="0.3">
      <c r="A74" s="12">
        <v>12015</v>
      </c>
      <c r="B74" s="337" t="s">
        <v>862</v>
      </c>
    </row>
    <row r="75" spans="1:2" x14ac:dyDescent="0.3">
      <c r="A75" s="12">
        <v>12016</v>
      </c>
      <c r="B75" s="337" t="s">
        <v>863</v>
      </c>
    </row>
    <row r="76" spans="1:2" x14ac:dyDescent="0.3">
      <c r="A76" s="12">
        <v>12017</v>
      </c>
      <c r="B76" s="337" t="s">
        <v>864</v>
      </c>
    </row>
    <row r="77" spans="1:2" x14ac:dyDescent="0.3">
      <c r="A77" s="12">
        <v>12018</v>
      </c>
      <c r="B77" s="337" t="s">
        <v>865</v>
      </c>
    </row>
    <row r="78" spans="1:2" x14ac:dyDescent="0.3">
      <c r="A78" s="12">
        <v>12020</v>
      </c>
      <c r="B78" s="337" t="s">
        <v>866</v>
      </c>
    </row>
    <row r="79" spans="1:2" x14ac:dyDescent="0.3">
      <c r="A79" s="12">
        <v>12021</v>
      </c>
      <c r="B79" s="337" t="s">
        <v>866</v>
      </c>
    </row>
    <row r="80" spans="1:2" x14ac:dyDescent="0.3">
      <c r="A80" s="12">
        <v>12031</v>
      </c>
      <c r="B80" s="337" t="s">
        <v>867</v>
      </c>
    </row>
    <row r="81" spans="1:2" x14ac:dyDescent="0.3">
      <c r="A81" s="12">
        <v>12032</v>
      </c>
      <c r="B81" s="337" t="s">
        <v>868</v>
      </c>
    </row>
    <row r="82" spans="1:2" x14ac:dyDescent="0.3">
      <c r="A82" s="12">
        <v>12034</v>
      </c>
      <c r="B82" s="337" t="s">
        <v>869</v>
      </c>
    </row>
    <row r="83" spans="1:2" x14ac:dyDescent="0.3">
      <c r="A83" s="12">
        <v>12035</v>
      </c>
      <c r="B83" s="337" t="s">
        <v>870</v>
      </c>
    </row>
    <row r="84" spans="1:2" x14ac:dyDescent="0.3">
      <c r="A84" s="12">
        <v>12036</v>
      </c>
      <c r="B84" s="337" t="s">
        <v>871</v>
      </c>
    </row>
    <row r="85" spans="1:2" x14ac:dyDescent="0.3">
      <c r="A85" s="12">
        <v>12037</v>
      </c>
      <c r="B85" s="337" t="s">
        <v>872</v>
      </c>
    </row>
    <row r="86" spans="1:2" x14ac:dyDescent="0.3">
      <c r="A86" s="12">
        <v>12041</v>
      </c>
      <c r="B86" s="337" t="s">
        <v>873</v>
      </c>
    </row>
    <row r="87" spans="1:2" x14ac:dyDescent="0.3">
      <c r="A87" s="12">
        <v>12044</v>
      </c>
      <c r="B87" s="337" t="s">
        <v>874</v>
      </c>
    </row>
    <row r="88" spans="1:2" x14ac:dyDescent="0.3">
      <c r="A88" s="12">
        <v>12045</v>
      </c>
      <c r="B88" s="337" t="s">
        <v>875</v>
      </c>
    </row>
    <row r="89" spans="1:2" x14ac:dyDescent="0.3">
      <c r="A89" s="12">
        <v>12046</v>
      </c>
      <c r="B89" s="337" t="s">
        <v>876</v>
      </c>
    </row>
    <row r="90" spans="1:2" x14ac:dyDescent="0.3">
      <c r="A90" s="12">
        <v>12047</v>
      </c>
      <c r="B90" s="337" t="s">
        <v>877</v>
      </c>
    </row>
    <row r="91" spans="1:2" x14ac:dyDescent="0.3">
      <c r="A91" s="12">
        <v>12051</v>
      </c>
      <c r="B91" s="337" t="s">
        <v>878</v>
      </c>
    </row>
    <row r="92" spans="1:2" x14ac:dyDescent="0.3">
      <c r="A92" s="12">
        <v>12052</v>
      </c>
      <c r="B92" s="337" t="s">
        <v>879</v>
      </c>
    </row>
    <row r="93" spans="1:2" x14ac:dyDescent="0.3">
      <c r="A93" s="12">
        <v>12053</v>
      </c>
      <c r="B93" s="337" t="s">
        <v>880</v>
      </c>
    </row>
    <row r="94" spans="1:2" x14ac:dyDescent="0.3">
      <c r="A94" s="12">
        <v>12054</v>
      </c>
      <c r="B94" s="337" t="s">
        <v>881</v>
      </c>
    </row>
    <row r="95" spans="1:2" x14ac:dyDescent="0.3">
      <c r="A95" s="12">
        <v>12055</v>
      </c>
      <c r="B95" s="337" t="s">
        <v>882</v>
      </c>
    </row>
    <row r="96" spans="1:2" x14ac:dyDescent="0.3">
      <c r="A96" s="12">
        <v>12056</v>
      </c>
      <c r="B96" s="337" t="s">
        <v>883</v>
      </c>
    </row>
    <row r="97" spans="1:2" x14ac:dyDescent="0.3">
      <c r="A97" s="12">
        <v>12057</v>
      </c>
      <c r="B97" s="337" t="s">
        <v>884</v>
      </c>
    </row>
    <row r="98" spans="1:2" x14ac:dyDescent="0.3">
      <c r="A98" s="12">
        <v>13160</v>
      </c>
      <c r="B98" s="337" t="s">
        <v>885</v>
      </c>
    </row>
    <row r="99" spans="1:2" x14ac:dyDescent="0.3">
      <c r="A99" s="12">
        <v>16020</v>
      </c>
      <c r="B99" s="337" t="s">
        <v>886</v>
      </c>
    </row>
    <row r="100" spans="1:2" x14ac:dyDescent="0.3">
      <c r="A100" s="12">
        <v>17106</v>
      </c>
      <c r="B100" s="337" t="s">
        <v>887</v>
      </c>
    </row>
    <row r="101" spans="1:2" x14ac:dyDescent="0.3">
      <c r="A101" s="12">
        <v>17107</v>
      </c>
      <c r="B101" s="337" t="s">
        <v>887</v>
      </c>
    </row>
    <row r="102" spans="1:2" x14ac:dyDescent="0.3">
      <c r="A102" s="12">
        <v>17108</v>
      </c>
      <c r="B102" s="337" t="s">
        <v>887</v>
      </c>
    </row>
    <row r="103" spans="1:2" x14ac:dyDescent="0.3">
      <c r="A103" s="9">
        <v>19000</v>
      </c>
      <c r="B103" s="337" t="s">
        <v>130</v>
      </c>
    </row>
    <row r="104" spans="1:2" x14ac:dyDescent="0.3">
      <c r="A104" s="9">
        <v>20520</v>
      </c>
      <c r="B104" s="337" t="s">
        <v>131</v>
      </c>
    </row>
    <row r="105" spans="1:2" x14ac:dyDescent="0.3">
      <c r="A105" s="9">
        <v>20550</v>
      </c>
      <c r="B105" s="337" t="s">
        <v>132</v>
      </c>
    </row>
    <row r="106" spans="1:2" x14ac:dyDescent="0.3">
      <c r="A106" s="9">
        <v>20551</v>
      </c>
      <c r="B106" s="337" t="s">
        <v>133</v>
      </c>
    </row>
    <row r="107" spans="1:2" x14ac:dyDescent="0.3">
      <c r="A107" s="9">
        <v>20552</v>
      </c>
      <c r="B107" s="337" t="s">
        <v>134</v>
      </c>
    </row>
    <row r="108" spans="1:2" x14ac:dyDescent="0.3">
      <c r="A108" s="9">
        <v>20553</v>
      </c>
      <c r="B108" s="337" t="s">
        <v>135</v>
      </c>
    </row>
    <row r="109" spans="1:2" x14ac:dyDescent="0.3">
      <c r="A109" s="9">
        <v>20600</v>
      </c>
      <c r="B109" s="337" t="s">
        <v>136</v>
      </c>
    </row>
    <row r="110" spans="1:2" x14ac:dyDescent="0.3">
      <c r="A110" s="12">
        <v>20604</v>
      </c>
      <c r="B110" s="337" t="s">
        <v>888</v>
      </c>
    </row>
    <row r="111" spans="1:2" x14ac:dyDescent="0.3">
      <c r="A111" s="9">
        <v>20605</v>
      </c>
      <c r="B111" s="337" t="s">
        <v>137</v>
      </c>
    </row>
    <row r="112" spans="1:2" x14ac:dyDescent="0.3">
      <c r="A112" s="12">
        <v>20606</v>
      </c>
      <c r="B112" s="337" t="s">
        <v>888</v>
      </c>
    </row>
    <row r="113" spans="1:2" x14ac:dyDescent="0.3">
      <c r="A113" s="9">
        <v>20610</v>
      </c>
      <c r="B113" s="337" t="s">
        <v>138</v>
      </c>
    </row>
    <row r="114" spans="1:2" x14ac:dyDescent="0.3">
      <c r="A114" s="12">
        <v>20611</v>
      </c>
      <c r="B114" s="337" t="s">
        <v>888</v>
      </c>
    </row>
    <row r="115" spans="1:2" x14ac:dyDescent="0.3">
      <c r="A115" s="9">
        <v>20612</v>
      </c>
      <c r="B115" s="337" t="s">
        <v>139</v>
      </c>
    </row>
    <row r="116" spans="1:2" x14ac:dyDescent="0.3">
      <c r="A116" s="9">
        <v>24640</v>
      </c>
      <c r="B116" s="337" t="s">
        <v>140</v>
      </c>
    </row>
    <row r="117" spans="1:2" x14ac:dyDescent="0.3">
      <c r="A117" s="12">
        <v>27096</v>
      </c>
      <c r="B117" s="337" t="s">
        <v>889</v>
      </c>
    </row>
    <row r="118" spans="1:2" x14ac:dyDescent="0.3">
      <c r="A118" s="12">
        <v>29105</v>
      </c>
      <c r="B118" s="337" t="s">
        <v>890</v>
      </c>
    </row>
    <row r="119" spans="1:2" x14ac:dyDescent="0.3">
      <c r="A119" s="12">
        <v>29125</v>
      </c>
      <c r="B119" s="337" t="s">
        <v>891</v>
      </c>
    </row>
    <row r="120" spans="1:2" x14ac:dyDescent="0.3">
      <c r="A120" s="12">
        <v>29126</v>
      </c>
      <c r="B120" s="337" t="s">
        <v>891</v>
      </c>
    </row>
    <row r="121" spans="1:2" x14ac:dyDescent="0.3">
      <c r="A121" s="12">
        <v>29130</v>
      </c>
      <c r="B121" s="337" t="s">
        <v>892</v>
      </c>
    </row>
    <row r="122" spans="1:2" x14ac:dyDescent="0.3">
      <c r="A122" s="12">
        <v>29131</v>
      </c>
      <c r="B122" s="337" t="s">
        <v>892</v>
      </c>
    </row>
    <row r="123" spans="1:2" x14ac:dyDescent="0.3">
      <c r="A123" s="12">
        <v>29200</v>
      </c>
      <c r="B123" s="337" t="s">
        <v>893</v>
      </c>
    </row>
    <row r="124" spans="1:2" x14ac:dyDescent="0.3">
      <c r="A124" s="12">
        <v>29240</v>
      </c>
      <c r="B124" s="337" t="s">
        <v>894</v>
      </c>
    </row>
    <row r="125" spans="1:2" x14ac:dyDescent="0.3">
      <c r="A125" s="12">
        <v>29260</v>
      </c>
      <c r="B125" s="337" t="s">
        <v>895</v>
      </c>
    </row>
    <row r="126" spans="1:2" x14ac:dyDescent="0.3">
      <c r="A126" s="12">
        <v>29280</v>
      </c>
      <c r="B126" s="337" t="s">
        <v>896</v>
      </c>
    </row>
    <row r="127" spans="1:2" x14ac:dyDescent="0.3">
      <c r="A127" s="12">
        <v>29505</v>
      </c>
      <c r="B127" s="337" t="s">
        <v>897</v>
      </c>
    </row>
    <row r="128" spans="1:2" x14ac:dyDescent="0.3">
      <c r="A128" s="12">
        <v>29515</v>
      </c>
      <c r="B128" s="337" t="s">
        <v>898</v>
      </c>
    </row>
    <row r="129" spans="1:2" x14ac:dyDescent="0.3">
      <c r="A129" s="12">
        <v>29520</v>
      </c>
      <c r="B129" s="337" t="s">
        <v>899</v>
      </c>
    </row>
    <row r="130" spans="1:2" x14ac:dyDescent="0.3">
      <c r="A130" s="12">
        <v>29530</v>
      </c>
      <c r="B130" s="337" t="s">
        <v>900</v>
      </c>
    </row>
    <row r="131" spans="1:2" x14ac:dyDescent="0.3">
      <c r="A131" s="12">
        <v>29540</v>
      </c>
      <c r="B131" s="337" t="s">
        <v>901</v>
      </c>
    </row>
    <row r="132" spans="1:2" x14ac:dyDescent="0.3">
      <c r="A132" s="12">
        <v>29550</v>
      </c>
      <c r="B132" s="337" t="s">
        <v>902</v>
      </c>
    </row>
    <row r="133" spans="1:2" x14ac:dyDescent="0.3">
      <c r="A133" s="12">
        <v>29581</v>
      </c>
      <c r="B133" s="337" t="s">
        <v>903</v>
      </c>
    </row>
    <row r="134" spans="1:2" x14ac:dyDescent="0.3">
      <c r="A134" s="12">
        <v>29584</v>
      </c>
      <c r="B134" s="337" t="s">
        <v>904</v>
      </c>
    </row>
    <row r="135" spans="1:2" x14ac:dyDescent="0.3">
      <c r="A135" s="9">
        <v>30300</v>
      </c>
      <c r="B135" s="337" t="s">
        <v>141</v>
      </c>
    </row>
    <row r="136" spans="1:2" x14ac:dyDescent="0.3">
      <c r="A136" s="12">
        <v>30901</v>
      </c>
      <c r="B136" s="337" t="s">
        <v>905</v>
      </c>
    </row>
    <row r="137" spans="1:2" x14ac:dyDescent="0.3">
      <c r="A137" s="12">
        <v>30903</v>
      </c>
      <c r="B137" s="337" t="s">
        <v>905</v>
      </c>
    </row>
    <row r="138" spans="1:2" x14ac:dyDescent="0.3">
      <c r="A138" s="12">
        <v>30905</v>
      </c>
      <c r="B138" s="337" t="s">
        <v>905</v>
      </c>
    </row>
    <row r="139" spans="1:2" x14ac:dyDescent="0.3">
      <c r="A139" s="12">
        <v>30906</v>
      </c>
      <c r="B139" s="337" t="s">
        <v>906</v>
      </c>
    </row>
    <row r="140" spans="1:2" x14ac:dyDescent="0.3">
      <c r="A140" s="12">
        <v>36410</v>
      </c>
      <c r="B140" s="337" t="s">
        <v>715</v>
      </c>
    </row>
    <row r="141" spans="1:2" x14ac:dyDescent="0.3">
      <c r="A141" s="12">
        <v>36410</v>
      </c>
      <c r="B141" s="337" t="s">
        <v>716</v>
      </c>
    </row>
    <row r="142" spans="1:2" x14ac:dyDescent="0.3">
      <c r="A142" s="9">
        <v>36415</v>
      </c>
      <c r="B142" s="337" t="s">
        <v>142</v>
      </c>
    </row>
    <row r="143" spans="1:2" x14ac:dyDescent="0.3">
      <c r="A143" s="12">
        <v>36416</v>
      </c>
      <c r="B143" s="337" t="s">
        <v>716</v>
      </c>
    </row>
    <row r="144" spans="1:2" x14ac:dyDescent="0.3">
      <c r="A144" s="12">
        <v>40804</v>
      </c>
      <c r="B144" s="337" t="s">
        <v>907</v>
      </c>
    </row>
    <row r="145" spans="1:2" x14ac:dyDescent="0.3">
      <c r="A145" s="12">
        <v>40805</v>
      </c>
      <c r="B145" s="337" t="s">
        <v>907</v>
      </c>
    </row>
    <row r="146" spans="1:2" x14ac:dyDescent="0.3">
      <c r="A146" s="12">
        <v>46600</v>
      </c>
      <c r="B146" s="337" t="s">
        <v>908</v>
      </c>
    </row>
    <row r="147" spans="1:2" x14ac:dyDescent="0.3">
      <c r="A147" s="12">
        <v>51702</v>
      </c>
      <c r="B147" s="337" t="s">
        <v>909</v>
      </c>
    </row>
    <row r="148" spans="1:2" x14ac:dyDescent="0.3">
      <c r="A148" s="12">
        <v>51798</v>
      </c>
      <c r="B148" s="337" t="s">
        <v>910</v>
      </c>
    </row>
    <row r="149" spans="1:2" x14ac:dyDescent="0.3">
      <c r="A149" s="9">
        <v>69200</v>
      </c>
      <c r="B149" s="337" t="s">
        <v>143</v>
      </c>
    </row>
    <row r="150" spans="1:2" x14ac:dyDescent="0.3">
      <c r="A150" s="9">
        <v>69209</v>
      </c>
      <c r="B150" s="337" t="s">
        <v>144</v>
      </c>
    </row>
    <row r="151" spans="1:2" x14ac:dyDescent="0.3">
      <c r="A151" s="9">
        <v>69210</v>
      </c>
      <c r="B151" s="337" t="s">
        <v>145</v>
      </c>
    </row>
    <row r="152" spans="1:2" x14ac:dyDescent="0.3">
      <c r="A152" s="9">
        <v>81000</v>
      </c>
      <c r="B152" s="337" t="s">
        <v>146</v>
      </c>
    </row>
    <row r="153" spans="1:2" x14ac:dyDescent="0.3">
      <c r="A153" s="9">
        <v>81001</v>
      </c>
      <c r="B153" s="337" t="s">
        <v>147</v>
      </c>
    </row>
    <row r="154" spans="1:2" x14ac:dyDescent="0.3">
      <c r="A154" s="9">
        <v>81025</v>
      </c>
      <c r="B154" s="337" t="s">
        <v>148</v>
      </c>
    </row>
    <row r="155" spans="1:2" x14ac:dyDescent="0.3">
      <c r="A155" s="9">
        <v>82044</v>
      </c>
      <c r="B155" s="337" t="s">
        <v>149</v>
      </c>
    </row>
    <row r="156" spans="1:2" x14ac:dyDescent="0.3">
      <c r="A156" s="9">
        <v>82270</v>
      </c>
      <c r="B156" s="337" t="s">
        <v>150</v>
      </c>
    </row>
    <row r="157" spans="1:2" x14ac:dyDescent="0.3">
      <c r="A157" s="9">
        <v>82272</v>
      </c>
      <c r="B157" s="337" t="s">
        <v>151</v>
      </c>
    </row>
    <row r="158" spans="1:2" x14ac:dyDescent="0.3">
      <c r="A158" s="9">
        <v>82465</v>
      </c>
      <c r="B158" s="337" t="s">
        <v>152</v>
      </c>
    </row>
    <row r="159" spans="1:2" x14ac:dyDescent="0.3">
      <c r="A159" s="9">
        <v>82947</v>
      </c>
      <c r="B159" s="337" t="s">
        <v>153</v>
      </c>
    </row>
    <row r="160" spans="1:2" x14ac:dyDescent="0.3">
      <c r="A160" s="9">
        <v>82948</v>
      </c>
      <c r="B160" s="337" t="s">
        <v>154</v>
      </c>
    </row>
    <row r="161" spans="1:2" x14ac:dyDescent="0.3">
      <c r="A161" s="9">
        <v>82950</v>
      </c>
      <c r="B161" s="337" t="s">
        <v>155</v>
      </c>
    </row>
    <row r="162" spans="1:2" x14ac:dyDescent="0.3">
      <c r="A162" s="9">
        <v>82962</v>
      </c>
      <c r="B162" s="337" t="s">
        <v>156</v>
      </c>
    </row>
    <row r="163" spans="1:2" x14ac:dyDescent="0.3">
      <c r="A163" s="9">
        <v>83655</v>
      </c>
      <c r="B163" s="337" t="s">
        <v>157</v>
      </c>
    </row>
    <row r="164" spans="1:2" x14ac:dyDescent="0.3">
      <c r="A164" s="9">
        <v>83718</v>
      </c>
      <c r="B164" s="337" t="s">
        <v>158</v>
      </c>
    </row>
    <row r="165" spans="1:2" x14ac:dyDescent="0.3">
      <c r="A165" s="9">
        <v>85013</v>
      </c>
      <c r="B165" s="337" t="s">
        <v>159</v>
      </c>
    </row>
    <row r="166" spans="1:2" x14ac:dyDescent="0.3">
      <c r="A166" s="9">
        <v>85014</v>
      </c>
      <c r="B166" s="337" t="s">
        <v>160</v>
      </c>
    </row>
    <row r="167" spans="1:2" x14ac:dyDescent="0.3">
      <c r="A167" s="9">
        <v>85018</v>
      </c>
      <c r="B167" s="337" t="s">
        <v>161</v>
      </c>
    </row>
    <row r="168" spans="1:2" x14ac:dyDescent="0.3">
      <c r="A168" s="9">
        <v>86580</v>
      </c>
      <c r="B168" s="337" t="s">
        <v>162</v>
      </c>
    </row>
    <row r="169" spans="1:2" x14ac:dyDescent="0.3">
      <c r="A169" s="9">
        <v>87205</v>
      </c>
      <c r="B169" s="337" t="s">
        <v>163</v>
      </c>
    </row>
    <row r="170" spans="1:2" x14ac:dyDescent="0.3">
      <c r="A170" s="9">
        <v>87880</v>
      </c>
      <c r="B170" s="337" t="s">
        <v>164</v>
      </c>
    </row>
    <row r="171" spans="1:2" x14ac:dyDescent="0.3">
      <c r="A171" s="304">
        <v>90283</v>
      </c>
      <c r="B171" s="337" t="s">
        <v>165</v>
      </c>
    </row>
    <row r="172" spans="1:2" x14ac:dyDescent="0.3">
      <c r="A172" s="305">
        <v>90460</v>
      </c>
      <c r="B172" s="343" t="s">
        <v>166</v>
      </c>
    </row>
    <row r="173" spans="1:2" x14ac:dyDescent="0.3">
      <c r="A173" s="305">
        <v>90461</v>
      </c>
      <c r="B173" s="343" t="s">
        <v>167</v>
      </c>
    </row>
    <row r="174" spans="1:2" x14ac:dyDescent="0.3">
      <c r="A174" s="305">
        <v>90471</v>
      </c>
      <c r="B174" s="343" t="s">
        <v>168</v>
      </c>
    </row>
    <row r="175" spans="1:2" x14ac:dyDescent="0.3">
      <c r="A175" s="305">
        <v>90472</v>
      </c>
      <c r="B175" s="343" t="s">
        <v>169</v>
      </c>
    </row>
    <row r="176" spans="1:2" x14ac:dyDescent="0.3">
      <c r="A176" s="305">
        <v>90473</v>
      </c>
      <c r="B176" s="343" t="s">
        <v>170</v>
      </c>
    </row>
    <row r="177" spans="1:2" x14ac:dyDescent="0.3">
      <c r="A177" s="305">
        <v>90474</v>
      </c>
      <c r="B177" s="343" t="s">
        <v>171</v>
      </c>
    </row>
    <row r="178" spans="1:2" x14ac:dyDescent="0.3">
      <c r="A178" s="12">
        <v>90791</v>
      </c>
      <c r="B178" s="337" t="s">
        <v>799</v>
      </c>
    </row>
    <row r="179" spans="1:2" x14ac:dyDescent="0.3">
      <c r="A179" s="12">
        <v>90792</v>
      </c>
      <c r="B179" s="337" t="s">
        <v>800</v>
      </c>
    </row>
    <row r="180" spans="1:2" x14ac:dyDescent="0.3">
      <c r="A180" s="12">
        <v>90887</v>
      </c>
      <c r="B180" s="337" t="s">
        <v>753</v>
      </c>
    </row>
    <row r="181" spans="1:2" x14ac:dyDescent="0.3">
      <c r="A181" s="12">
        <v>90889</v>
      </c>
      <c r="B181" s="337" t="s">
        <v>754</v>
      </c>
    </row>
    <row r="182" spans="1:2" x14ac:dyDescent="0.3">
      <c r="A182" s="9">
        <v>92551</v>
      </c>
      <c r="B182" s="337" t="s">
        <v>172</v>
      </c>
    </row>
    <row r="183" spans="1:2" x14ac:dyDescent="0.3">
      <c r="A183" s="9">
        <v>92552</v>
      </c>
      <c r="B183" s="337" t="s">
        <v>173</v>
      </c>
    </row>
    <row r="184" spans="1:2" x14ac:dyDescent="0.3">
      <c r="A184" s="9">
        <v>92558</v>
      </c>
      <c r="B184" s="337" t="s">
        <v>174</v>
      </c>
    </row>
    <row r="185" spans="1:2" x14ac:dyDescent="0.3">
      <c r="A185" s="9">
        <v>92567</v>
      </c>
      <c r="B185" s="337" t="s">
        <v>175</v>
      </c>
    </row>
    <row r="186" spans="1:2" x14ac:dyDescent="0.3">
      <c r="A186" s="9">
        <v>92587</v>
      </c>
      <c r="B186" s="337" t="s">
        <v>176</v>
      </c>
    </row>
    <row r="187" spans="1:2" x14ac:dyDescent="0.3">
      <c r="A187" s="9">
        <v>92588</v>
      </c>
      <c r="B187" s="337" t="s">
        <v>177</v>
      </c>
    </row>
    <row r="188" spans="1:2" x14ac:dyDescent="0.3">
      <c r="A188" s="9">
        <v>93000</v>
      </c>
      <c r="B188" s="337" t="s">
        <v>178</v>
      </c>
    </row>
    <row r="189" spans="1:2" x14ac:dyDescent="0.3">
      <c r="A189" s="9">
        <v>93005</v>
      </c>
      <c r="B189" s="337" t="s">
        <v>179</v>
      </c>
    </row>
    <row r="190" spans="1:2" x14ac:dyDescent="0.3">
      <c r="A190" s="9">
        <v>93010</v>
      </c>
      <c r="B190" s="337" t="s">
        <v>180</v>
      </c>
    </row>
    <row r="191" spans="1:2" x14ac:dyDescent="0.3">
      <c r="A191" s="12">
        <v>93015</v>
      </c>
      <c r="B191" s="337" t="s">
        <v>725</v>
      </c>
    </row>
    <row r="192" spans="1:2" x14ac:dyDescent="0.3">
      <c r="A192" s="9">
        <v>93040</v>
      </c>
      <c r="B192" s="337" t="s">
        <v>181</v>
      </c>
    </row>
    <row r="193" spans="1:2" x14ac:dyDescent="0.3">
      <c r="A193" s="9">
        <v>93268</v>
      </c>
      <c r="B193" s="337" t="s">
        <v>182</v>
      </c>
    </row>
    <row r="194" spans="1:2" x14ac:dyDescent="0.3">
      <c r="A194" s="9">
        <v>93784</v>
      </c>
      <c r="B194" s="337" t="s">
        <v>183</v>
      </c>
    </row>
    <row r="195" spans="1:2" x14ac:dyDescent="0.3">
      <c r="A195" s="9">
        <v>94010</v>
      </c>
      <c r="B195" s="337" t="s">
        <v>184</v>
      </c>
    </row>
    <row r="196" spans="1:2" x14ac:dyDescent="0.3">
      <c r="A196" s="9">
        <v>94014</v>
      </c>
      <c r="B196" s="337" t="s">
        <v>185</v>
      </c>
    </row>
    <row r="197" spans="1:2" x14ac:dyDescent="0.3">
      <c r="A197" s="9">
        <v>94015</v>
      </c>
      <c r="B197" s="337" t="s">
        <v>186</v>
      </c>
    </row>
    <row r="198" spans="1:2" x14ac:dyDescent="0.3">
      <c r="A198" s="9">
        <v>94016</v>
      </c>
      <c r="B198" s="337" t="s">
        <v>187</v>
      </c>
    </row>
    <row r="199" spans="1:2" x14ac:dyDescent="0.3">
      <c r="A199" s="9">
        <v>94060</v>
      </c>
      <c r="B199" s="337" t="s">
        <v>188</v>
      </c>
    </row>
    <row r="200" spans="1:2" x14ac:dyDescent="0.3">
      <c r="A200" s="9">
        <v>94070</v>
      </c>
      <c r="B200" s="337" t="s">
        <v>189</v>
      </c>
    </row>
    <row r="201" spans="1:2" x14ac:dyDescent="0.3">
      <c r="A201" s="9">
        <v>94375</v>
      </c>
      <c r="B201" s="337" t="s">
        <v>190</v>
      </c>
    </row>
    <row r="202" spans="1:2" x14ac:dyDescent="0.3">
      <c r="A202" s="9">
        <v>94640</v>
      </c>
      <c r="B202" s="337" t="s">
        <v>191</v>
      </c>
    </row>
    <row r="203" spans="1:2" x14ac:dyDescent="0.3">
      <c r="A203" s="9">
        <v>94664</v>
      </c>
      <c r="B203" s="337" t="s">
        <v>192</v>
      </c>
    </row>
    <row r="204" spans="1:2" x14ac:dyDescent="0.3">
      <c r="A204" s="9">
        <v>94760</v>
      </c>
      <c r="B204" s="337" t="s">
        <v>193</v>
      </c>
    </row>
    <row r="205" spans="1:2" x14ac:dyDescent="0.3">
      <c r="A205" s="9">
        <v>94761</v>
      </c>
      <c r="B205" s="337" t="s">
        <v>194</v>
      </c>
    </row>
    <row r="206" spans="1:2" x14ac:dyDescent="0.3">
      <c r="A206" s="12">
        <v>95004</v>
      </c>
      <c r="B206" s="337" t="s">
        <v>727</v>
      </c>
    </row>
    <row r="207" spans="1:2" x14ac:dyDescent="0.3">
      <c r="A207" s="12">
        <v>95017</v>
      </c>
      <c r="B207" s="337" t="s">
        <v>739</v>
      </c>
    </row>
    <row r="208" spans="1:2" x14ac:dyDescent="0.3">
      <c r="A208" s="12">
        <v>95018</v>
      </c>
      <c r="B208" s="337" t="s">
        <v>740</v>
      </c>
    </row>
    <row r="209" spans="1:2" x14ac:dyDescent="0.3">
      <c r="A209" s="12">
        <v>95024</v>
      </c>
      <c r="B209" s="337" t="s">
        <v>741</v>
      </c>
    </row>
    <row r="210" spans="1:2" x14ac:dyDescent="0.3">
      <c r="A210" s="12">
        <v>95027</v>
      </c>
      <c r="B210" s="337" t="s">
        <v>742</v>
      </c>
    </row>
    <row r="211" spans="1:2" x14ac:dyDescent="0.3">
      <c r="A211" s="12">
        <v>95028</v>
      </c>
      <c r="B211" s="337" t="s">
        <v>743</v>
      </c>
    </row>
    <row r="212" spans="1:2" x14ac:dyDescent="0.3">
      <c r="A212" s="12">
        <v>95044</v>
      </c>
      <c r="B212" s="337" t="s">
        <v>744</v>
      </c>
    </row>
    <row r="213" spans="1:2" x14ac:dyDescent="0.3">
      <c r="A213" s="12">
        <v>95056</v>
      </c>
      <c r="B213" s="337" t="s">
        <v>745</v>
      </c>
    </row>
    <row r="214" spans="1:2" x14ac:dyDescent="0.3">
      <c r="A214" s="12">
        <v>95060</v>
      </c>
      <c r="B214" s="337" t="s">
        <v>746</v>
      </c>
    </row>
    <row r="215" spans="1:2" x14ac:dyDescent="0.3">
      <c r="A215" s="12">
        <v>95065</v>
      </c>
      <c r="B215" s="337" t="s">
        <v>747</v>
      </c>
    </row>
    <row r="216" spans="1:2" x14ac:dyDescent="0.3">
      <c r="A216" s="12">
        <v>95070</v>
      </c>
      <c r="B216" s="337" t="s">
        <v>748</v>
      </c>
    </row>
    <row r="217" spans="1:2" x14ac:dyDescent="0.3">
      <c r="A217" s="9">
        <v>95115</v>
      </c>
      <c r="B217" s="337" t="s">
        <v>195</v>
      </c>
    </row>
    <row r="218" spans="1:2" x14ac:dyDescent="0.3">
      <c r="A218" s="9">
        <v>95117</v>
      </c>
      <c r="B218" s="337" t="s">
        <v>196</v>
      </c>
    </row>
    <row r="219" spans="1:2" x14ac:dyDescent="0.3">
      <c r="A219" s="12">
        <v>95249</v>
      </c>
      <c r="B219" s="337" t="s">
        <v>728</v>
      </c>
    </row>
    <row r="220" spans="1:2" x14ac:dyDescent="0.3">
      <c r="A220" s="12">
        <v>95250</v>
      </c>
      <c r="B220" s="337" t="s">
        <v>729</v>
      </c>
    </row>
    <row r="221" spans="1:2" x14ac:dyDescent="0.3">
      <c r="A221" s="12">
        <v>95251</v>
      </c>
      <c r="B221" s="337" t="s">
        <v>730</v>
      </c>
    </row>
    <row r="222" spans="1:2" x14ac:dyDescent="0.3">
      <c r="A222" s="11">
        <v>96015</v>
      </c>
      <c r="B222" s="337" t="s">
        <v>197</v>
      </c>
    </row>
    <row r="223" spans="1:2" x14ac:dyDescent="0.3">
      <c r="A223" s="11">
        <v>96105</v>
      </c>
      <c r="B223" s="337" t="s">
        <v>198</v>
      </c>
    </row>
    <row r="224" spans="1:2" x14ac:dyDescent="0.3">
      <c r="A224" s="9">
        <v>96110</v>
      </c>
      <c r="B224" s="337" t="s">
        <v>199</v>
      </c>
    </row>
    <row r="225" spans="1:2" x14ac:dyDescent="0.3">
      <c r="A225" s="9">
        <v>96127</v>
      </c>
      <c r="B225" s="337" t="s">
        <v>200</v>
      </c>
    </row>
    <row r="226" spans="1:2" x14ac:dyDescent="0.3">
      <c r="A226" s="12">
        <v>96130</v>
      </c>
      <c r="B226" s="337" t="s">
        <v>749</v>
      </c>
    </row>
    <row r="227" spans="1:2" x14ac:dyDescent="0.3">
      <c r="A227" s="12">
        <v>96131</v>
      </c>
      <c r="B227" s="337" t="s">
        <v>750</v>
      </c>
    </row>
    <row r="228" spans="1:2" x14ac:dyDescent="0.3">
      <c r="A228" s="12">
        <v>96132</v>
      </c>
      <c r="B228" s="337" t="s">
        <v>751</v>
      </c>
    </row>
    <row r="229" spans="1:2" x14ac:dyDescent="0.3">
      <c r="A229" s="12">
        <v>96133</v>
      </c>
      <c r="B229" s="337" t="s">
        <v>752</v>
      </c>
    </row>
    <row r="230" spans="1:2" x14ac:dyDescent="0.3">
      <c r="A230" s="12">
        <v>96150</v>
      </c>
      <c r="B230" s="337" t="s">
        <v>731</v>
      </c>
    </row>
    <row r="231" spans="1:2" x14ac:dyDescent="0.3">
      <c r="A231" s="12">
        <v>96151</v>
      </c>
      <c r="B231" s="337" t="s">
        <v>732</v>
      </c>
    </row>
    <row r="232" spans="1:2" x14ac:dyDescent="0.3">
      <c r="A232" s="9">
        <v>96156</v>
      </c>
      <c r="B232" s="337" t="s">
        <v>201</v>
      </c>
    </row>
    <row r="233" spans="1:2" x14ac:dyDescent="0.3">
      <c r="A233" s="12">
        <v>96158</v>
      </c>
      <c r="B233" s="337" t="s">
        <v>202</v>
      </c>
    </row>
    <row r="234" spans="1:2" x14ac:dyDescent="0.3">
      <c r="A234" s="12">
        <v>96159</v>
      </c>
      <c r="B234" s="337" t="s">
        <v>203</v>
      </c>
    </row>
    <row r="235" spans="1:2" x14ac:dyDescent="0.3">
      <c r="A235" s="9">
        <v>96160</v>
      </c>
      <c r="B235" s="337" t="s">
        <v>204</v>
      </c>
    </row>
    <row r="236" spans="1:2" x14ac:dyDescent="0.3">
      <c r="A236" s="9">
        <v>96161</v>
      </c>
      <c r="B236" s="337" t="s">
        <v>205</v>
      </c>
    </row>
    <row r="237" spans="1:2" x14ac:dyDescent="0.3">
      <c r="A237" s="12">
        <v>96164</v>
      </c>
      <c r="B237" s="337" t="s">
        <v>733</v>
      </c>
    </row>
    <row r="238" spans="1:2" x14ac:dyDescent="0.3">
      <c r="A238" s="12">
        <v>96165</v>
      </c>
      <c r="B238" s="337" t="s">
        <v>734</v>
      </c>
    </row>
    <row r="239" spans="1:2" x14ac:dyDescent="0.3">
      <c r="A239" s="12">
        <v>96167</v>
      </c>
      <c r="B239" s="337" t="s">
        <v>735</v>
      </c>
    </row>
    <row r="240" spans="1:2" x14ac:dyDescent="0.3">
      <c r="A240" s="12">
        <v>96168</v>
      </c>
      <c r="B240" s="337" t="s">
        <v>736</v>
      </c>
    </row>
    <row r="241" spans="1:2" x14ac:dyDescent="0.3">
      <c r="A241" s="12">
        <v>96170</v>
      </c>
      <c r="B241" s="337" t="s">
        <v>737</v>
      </c>
    </row>
    <row r="242" spans="1:2" x14ac:dyDescent="0.3">
      <c r="A242" s="12">
        <v>96171</v>
      </c>
      <c r="B242" s="337" t="s">
        <v>738</v>
      </c>
    </row>
    <row r="243" spans="1:2" x14ac:dyDescent="0.3">
      <c r="A243" s="12">
        <v>96372</v>
      </c>
      <c r="B243" s="337" t="s">
        <v>755</v>
      </c>
    </row>
    <row r="244" spans="1:2" x14ac:dyDescent="0.3">
      <c r="A244" s="12">
        <v>97151</v>
      </c>
      <c r="B244" s="337" t="s">
        <v>705</v>
      </c>
    </row>
    <row r="245" spans="1:2" ht="24" x14ac:dyDescent="0.3">
      <c r="A245" s="12">
        <v>97152</v>
      </c>
      <c r="B245" s="337" t="s">
        <v>706</v>
      </c>
    </row>
    <row r="246" spans="1:2" x14ac:dyDescent="0.3">
      <c r="A246" s="12">
        <v>97597</v>
      </c>
      <c r="B246" s="337" t="s">
        <v>206</v>
      </c>
    </row>
    <row r="247" spans="1:2" x14ac:dyDescent="0.3">
      <c r="A247" s="12">
        <v>97602</v>
      </c>
      <c r="B247" s="337" t="s">
        <v>207</v>
      </c>
    </row>
    <row r="248" spans="1:2" x14ac:dyDescent="0.3">
      <c r="A248" s="9">
        <v>97802</v>
      </c>
      <c r="B248" s="337" t="s">
        <v>208</v>
      </c>
    </row>
    <row r="249" spans="1:2" x14ac:dyDescent="0.3">
      <c r="A249" s="9">
        <v>98960</v>
      </c>
      <c r="B249" s="337" t="s">
        <v>209</v>
      </c>
    </row>
    <row r="250" spans="1:2" x14ac:dyDescent="0.3">
      <c r="A250" s="9">
        <v>98961</v>
      </c>
      <c r="B250" s="337" t="s">
        <v>210</v>
      </c>
    </row>
    <row r="251" spans="1:2" x14ac:dyDescent="0.3">
      <c r="A251" s="9">
        <v>98962</v>
      </c>
      <c r="B251" s="337" t="s">
        <v>211</v>
      </c>
    </row>
    <row r="252" spans="1:2" x14ac:dyDescent="0.3">
      <c r="A252" s="305">
        <v>98966</v>
      </c>
      <c r="B252" s="337" t="s">
        <v>212</v>
      </c>
    </row>
    <row r="253" spans="1:2" x14ac:dyDescent="0.3">
      <c r="A253" s="305">
        <v>98967</v>
      </c>
      <c r="B253" s="337" t="s">
        <v>213</v>
      </c>
    </row>
    <row r="254" spans="1:2" x14ac:dyDescent="0.3">
      <c r="A254" s="305">
        <v>98968</v>
      </c>
      <c r="B254" s="337" t="s">
        <v>214</v>
      </c>
    </row>
    <row r="255" spans="1:2" x14ac:dyDescent="0.3">
      <c r="A255" s="305">
        <v>98969</v>
      </c>
      <c r="B255" s="337" t="s">
        <v>215</v>
      </c>
    </row>
    <row r="256" spans="1:2" x14ac:dyDescent="0.3">
      <c r="A256" s="12">
        <v>98970</v>
      </c>
      <c r="B256" s="337" t="s">
        <v>772</v>
      </c>
    </row>
    <row r="257" spans="1:2" x14ac:dyDescent="0.3">
      <c r="A257" s="12">
        <v>98971</v>
      </c>
      <c r="B257" s="337" t="s">
        <v>773</v>
      </c>
    </row>
    <row r="258" spans="1:2" x14ac:dyDescent="0.3">
      <c r="A258" s="12">
        <v>98972</v>
      </c>
      <c r="B258" s="337" t="s">
        <v>774</v>
      </c>
    </row>
    <row r="259" spans="1:2" x14ac:dyDescent="0.3">
      <c r="A259" s="9">
        <v>99000</v>
      </c>
      <c r="B259" s="337" t="s">
        <v>216</v>
      </c>
    </row>
    <row r="260" spans="1:2" x14ac:dyDescent="0.3">
      <c r="A260" s="9">
        <v>99024</v>
      </c>
      <c r="B260" s="337" t="s">
        <v>217</v>
      </c>
    </row>
    <row r="261" spans="1:2" x14ac:dyDescent="0.3">
      <c r="A261" s="9">
        <v>99050</v>
      </c>
      <c r="B261" s="337" t="s">
        <v>218</v>
      </c>
    </row>
    <row r="262" spans="1:2" x14ac:dyDescent="0.3">
      <c r="A262" s="9">
        <v>99051</v>
      </c>
      <c r="B262" s="337" t="s">
        <v>219</v>
      </c>
    </row>
    <row r="263" spans="1:2" x14ac:dyDescent="0.3">
      <c r="A263" s="9">
        <v>99056</v>
      </c>
      <c r="B263" s="337" t="s">
        <v>220</v>
      </c>
    </row>
    <row r="264" spans="1:2" x14ac:dyDescent="0.3">
      <c r="A264" s="9">
        <v>99058</v>
      </c>
      <c r="B264" s="337" t="s">
        <v>221</v>
      </c>
    </row>
    <row r="265" spans="1:2" x14ac:dyDescent="0.3">
      <c r="A265" s="9">
        <v>99071</v>
      </c>
      <c r="B265" s="337" t="s">
        <v>222</v>
      </c>
    </row>
    <row r="266" spans="1:2" x14ac:dyDescent="0.3">
      <c r="A266" s="9">
        <v>99078</v>
      </c>
      <c r="B266" s="337" t="s">
        <v>223</v>
      </c>
    </row>
    <row r="267" spans="1:2" x14ac:dyDescent="0.3">
      <c r="A267" s="9">
        <v>99173</v>
      </c>
      <c r="B267" s="337" t="s">
        <v>224</v>
      </c>
    </row>
    <row r="268" spans="1:2" x14ac:dyDescent="0.3">
      <c r="A268" s="9">
        <v>99174</v>
      </c>
      <c r="B268" s="337" t="s">
        <v>225</v>
      </c>
    </row>
    <row r="269" spans="1:2" x14ac:dyDescent="0.3">
      <c r="A269" s="9">
        <v>99177</v>
      </c>
      <c r="B269" s="337" t="s">
        <v>226</v>
      </c>
    </row>
    <row r="270" spans="1:2" x14ac:dyDescent="0.3">
      <c r="A270" s="9">
        <v>99188</v>
      </c>
      <c r="B270" s="337" t="s">
        <v>227</v>
      </c>
    </row>
    <row r="271" spans="1:2" x14ac:dyDescent="0.3">
      <c r="A271" s="305">
        <v>99202</v>
      </c>
      <c r="B271" s="337" t="s">
        <v>228</v>
      </c>
    </row>
    <row r="272" spans="1:2" x14ac:dyDescent="0.3">
      <c r="A272" s="305">
        <v>99203</v>
      </c>
      <c r="B272" s="337" t="s">
        <v>229</v>
      </c>
    </row>
    <row r="273" spans="1:3" x14ac:dyDescent="0.3">
      <c r="A273" s="305">
        <v>99204</v>
      </c>
      <c r="B273" s="337" t="s">
        <v>230</v>
      </c>
    </row>
    <row r="274" spans="1:3" x14ac:dyDescent="0.3">
      <c r="A274" s="305">
        <v>99205</v>
      </c>
      <c r="B274" s="337" t="s">
        <v>231</v>
      </c>
    </row>
    <row r="275" spans="1:3" x14ac:dyDescent="0.3">
      <c r="A275" s="305">
        <v>99211</v>
      </c>
      <c r="B275" s="337" t="s">
        <v>232</v>
      </c>
    </row>
    <row r="276" spans="1:3" x14ac:dyDescent="0.3">
      <c r="A276" s="305">
        <v>99212</v>
      </c>
      <c r="B276" s="337" t="s">
        <v>233</v>
      </c>
    </row>
    <row r="277" spans="1:3" x14ac:dyDescent="0.3">
      <c r="A277" s="305">
        <v>99213</v>
      </c>
      <c r="B277" s="337" t="s">
        <v>234</v>
      </c>
      <c r="C277" s="306"/>
    </row>
    <row r="278" spans="1:3" x14ac:dyDescent="0.3">
      <c r="A278" s="305">
        <v>99214</v>
      </c>
      <c r="B278" s="337" t="s">
        <v>235</v>
      </c>
    </row>
    <row r="279" spans="1:3" x14ac:dyDescent="0.3">
      <c r="A279" s="305">
        <v>99215</v>
      </c>
      <c r="B279" s="337" t="s">
        <v>236</v>
      </c>
    </row>
    <row r="280" spans="1:3" x14ac:dyDescent="0.3">
      <c r="A280" s="305">
        <v>99241</v>
      </c>
      <c r="B280" s="337" t="s">
        <v>237</v>
      </c>
    </row>
    <row r="281" spans="1:3" x14ac:dyDescent="0.3">
      <c r="A281" s="305">
        <v>99242</v>
      </c>
      <c r="B281" s="337" t="s">
        <v>238</v>
      </c>
    </row>
    <row r="282" spans="1:3" x14ac:dyDescent="0.3">
      <c r="A282" s="305">
        <v>99243</v>
      </c>
      <c r="B282" s="337" t="s">
        <v>239</v>
      </c>
    </row>
    <row r="283" spans="1:3" x14ac:dyDescent="0.3">
      <c r="A283" s="305">
        <v>99244</v>
      </c>
      <c r="B283" s="337" t="s">
        <v>240</v>
      </c>
    </row>
    <row r="284" spans="1:3" x14ac:dyDescent="0.3">
      <c r="A284" s="305">
        <v>99245</v>
      </c>
      <c r="B284" s="337" t="s">
        <v>241</v>
      </c>
    </row>
    <row r="285" spans="1:3" x14ac:dyDescent="0.3">
      <c r="A285" s="305">
        <v>99324</v>
      </c>
      <c r="B285" s="337" t="s">
        <v>242</v>
      </c>
    </row>
    <row r="286" spans="1:3" x14ac:dyDescent="0.3">
      <c r="A286" s="305">
        <v>99325</v>
      </c>
      <c r="B286" s="337" t="s">
        <v>243</v>
      </c>
    </row>
    <row r="287" spans="1:3" x14ac:dyDescent="0.3">
      <c r="A287" s="305">
        <v>99326</v>
      </c>
      <c r="B287" s="337" t="s">
        <v>244</v>
      </c>
    </row>
    <row r="288" spans="1:3" x14ac:dyDescent="0.3">
      <c r="A288" s="305">
        <v>99327</v>
      </c>
      <c r="B288" s="337" t="s">
        <v>245</v>
      </c>
    </row>
    <row r="289" spans="1:2" x14ac:dyDescent="0.3">
      <c r="A289" s="305">
        <v>99328</v>
      </c>
      <c r="B289" s="337" t="s">
        <v>246</v>
      </c>
    </row>
    <row r="290" spans="1:2" x14ac:dyDescent="0.3">
      <c r="A290" s="305">
        <v>99334</v>
      </c>
      <c r="B290" s="337" t="s">
        <v>247</v>
      </c>
    </row>
    <row r="291" spans="1:2" x14ac:dyDescent="0.3">
      <c r="A291" s="305">
        <v>99335</v>
      </c>
      <c r="B291" s="337" t="s">
        <v>248</v>
      </c>
    </row>
    <row r="292" spans="1:2" x14ac:dyDescent="0.3">
      <c r="A292" s="305">
        <v>99336</v>
      </c>
      <c r="B292" s="337" t="s">
        <v>249</v>
      </c>
    </row>
    <row r="293" spans="1:2" x14ac:dyDescent="0.3">
      <c r="A293" s="305">
        <v>99337</v>
      </c>
      <c r="B293" s="337" t="s">
        <v>250</v>
      </c>
    </row>
    <row r="294" spans="1:2" x14ac:dyDescent="0.3">
      <c r="A294" s="305">
        <v>99339</v>
      </c>
      <c r="B294" s="337" t="s">
        <v>251</v>
      </c>
    </row>
    <row r="295" spans="1:2" x14ac:dyDescent="0.3">
      <c r="A295" s="305">
        <v>99340</v>
      </c>
      <c r="B295" s="337" t="s">
        <v>252</v>
      </c>
    </row>
    <row r="296" spans="1:2" x14ac:dyDescent="0.3">
      <c r="A296" s="305">
        <v>99341</v>
      </c>
      <c r="B296" s="337" t="s">
        <v>253</v>
      </c>
    </row>
    <row r="297" spans="1:2" x14ac:dyDescent="0.3">
      <c r="A297" s="305">
        <v>99342</v>
      </c>
      <c r="B297" s="337" t="s">
        <v>254</v>
      </c>
    </row>
    <row r="298" spans="1:2" x14ac:dyDescent="0.3">
      <c r="A298" s="305">
        <v>99343</v>
      </c>
      <c r="B298" s="337" t="s">
        <v>255</v>
      </c>
    </row>
    <row r="299" spans="1:2" x14ac:dyDescent="0.3">
      <c r="A299" s="305">
        <v>99344</v>
      </c>
      <c r="B299" s="337" t="s">
        <v>256</v>
      </c>
    </row>
    <row r="300" spans="1:2" x14ac:dyDescent="0.3">
      <c r="A300" s="305">
        <v>99345</v>
      </c>
      <c r="B300" s="337" t="s">
        <v>257</v>
      </c>
    </row>
    <row r="301" spans="1:2" x14ac:dyDescent="0.3">
      <c r="A301" s="307">
        <v>99346</v>
      </c>
      <c r="B301" s="337" t="s">
        <v>258</v>
      </c>
    </row>
    <row r="302" spans="1:2" x14ac:dyDescent="0.3">
      <c r="A302" s="305">
        <v>99347</v>
      </c>
      <c r="B302" s="337" t="s">
        <v>259</v>
      </c>
    </row>
    <row r="303" spans="1:2" x14ac:dyDescent="0.3">
      <c r="A303" s="305">
        <v>99348</v>
      </c>
      <c r="B303" s="337" t="s">
        <v>260</v>
      </c>
    </row>
    <row r="304" spans="1:2" x14ac:dyDescent="0.3">
      <c r="A304" s="305">
        <v>99349</v>
      </c>
      <c r="B304" s="337" t="s">
        <v>261</v>
      </c>
    </row>
    <row r="305" spans="1:2" x14ac:dyDescent="0.3">
      <c r="A305" s="305">
        <v>99350</v>
      </c>
      <c r="B305" s="337" t="s">
        <v>262</v>
      </c>
    </row>
    <row r="306" spans="1:2" x14ac:dyDescent="0.3">
      <c r="A306" s="305">
        <v>99354</v>
      </c>
      <c r="B306" s="337" t="s">
        <v>263</v>
      </c>
    </row>
    <row r="307" spans="1:2" x14ac:dyDescent="0.3">
      <c r="A307" s="305">
        <v>99355</v>
      </c>
      <c r="B307" s="337" t="s">
        <v>264</v>
      </c>
    </row>
    <row r="308" spans="1:2" x14ac:dyDescent="0.3">
      <c r="A308" s="305">
        <v>99356</v>
      </c>
      <c r="B308" s="337" t="s">
        <v>265</v>
      </c>
    </row>
    <row r="309" spans="1:2" x14ac:dyDescent="0.3">
      <c r="A309" s="305">
        <v>99357</v>
      </c>
      <c r="B309" s="337" t="s">
        <v>266</v>
      </c>
    </row>
    <row r="310" spans="1:2" x14ac:dyDescent="0.3">
      <c r="A310" s="305">
        <v>99358</v>
      </c>
      <c r="B310" s="337" t="s">
        <v>267</v>
      </c>
    </row>
    <row r="311" spans="1:2" x14ac:dyDescent="0.3">
      <c r="A311" s="305">
        <v>99359</v>
      </c>
      <c r="B311" s="337" t="s">
        <v>268</v>
      </c>
    </row>
    <row r="312" spans="1:2" x14ac:dyDescent="0.3">
      <c r="A312" s="9">
        <v>99366</v>
      </c>
      <c r="B312" s="337" t="s">
        <v>269</v>
      </c>
    </row>
    <row r="313" spans="1:2" x14ac:dyDescent="0.3">
      <c r="A313" s="9">
        <v>99367</v>
      </c>
      <c r="B313" s="337" t="s">
        <v>270</v>
      </c>
    </row>
    <row r="314" spans="1:2" x14ac:dyDescent="0.3">
      <c r="A314" s="9">
        <v>99368</v>
      </c>
      <c r="B314" s="337" t="s">
        <v>271</v>
      </c>
    </row>
    <row r="315" spans="1:2" x14ac:dyDescent="0.3">
      <c r="A315" s="9">
        <v>99374</v>
      </c>
      <c r="B315" s="337" t="s">
        <v>272</v>
      </c>
    </row>
    <row r="316" spans="1:2" x14ac:dyDescent="0.3">
      <c r="A316" s="9">
        <v>99375</v>
      </c>
      <c r="B316" s="337" t="s">
        <v>273</v>
      </c>
    </row>
    <row r="317" spans="1:2" x14ac:dyDescent="0.3">
      <c r="A317" s="305">
        <v>99381</v>
      </c>
      <c r="B317" s="337" t="s">
        <v>274</v>
      </c>
    </row>
    <row r="318" spans="1:2" x14ac:dyDescent="0.3">
      <c r="A318" s="305">
        <v>99382</v>
      </c>
      <c r="B318" s="337" t="s">
        <v>275</v>
      </c>
    </row>
    <row r="319" spans="1:2" x14ac:dyDescent="0.3">
      <c r="A319" s="305">
        <v>99383</v>
      </c>
      <c r="B319" s="337" t="s">
        <v>276</v>
      </c>
    </row>
    <row r="320" spans="1:2" x14ac:dyDescent="0.3">
      <c r="A320" s="305">
        <v>99384</v>
      </c>
      <c r="B320" s="337" t="s">
        <v>277</v>
      </c>
    </row>
    <row r="321" spans="1:2" x14ac:dyDescent="0.3">
      <c r="A321" s="305">
        <v>99385</v>
      </c>
      <c r="B321" s="337" t="s">
        <v>278</v>
      </c>
    </row>
    <row r="322" spans="1:2" x14ac:dyDescent="0.3">
      <c r="A322" s="305">
        <v>99386</v>
      </c>
      <c r="B322" s="337" t="s">
        <v>279</v>
      </c>
    </row>
    <row r="323" spans="1:2" x14ac:dyDescent="0.3">
      <c r="A323" s="305">
        <v>99387</v>
      </c>
      <c r="B323" s="337" t="s">
        <v>711</v>
      </c>
    </row>
    <row r="324" spans="1:2" x14ac:dyDescent="0.3">
      <c r="A324" s="305">
        <v>99391</v>
      </c>
      <c r="B324" s="337" t="s">
        <v>280</v>
      </c>
    </row>
    <row r="325" spans="1:2" x14ac:dyDescent="0.3">
      <c r="A325" s="305">
        <v>99392</v>
      </c>
      <c r="B325" s="337" t="s">
        <v>281</v>
      </c>
    </row>
    <row r="326" spans="1:2" x14ac:dyDescent="0.3">
      <c r="A326" s="305">
        <v>99393</v>
      </c>
      <c r="B326" s="337" t="s">
        <v>282</v>
      </c>
    </row>
    <row r="327" spans="1:2" x14ac:dyDescent="0.3">
      <c r="A327" s="305">
        <v>99394</v>
      </c>
      <c r="B327" s="337" t="s">
        <v>283</v>
      </c>
    </row>
    <row r="328" spans="1:2" x14ac:dyDescent="0.3">
      <c r="A328" s="305">
        <v>99395</v>
      </c>
      <c r="B328" s="337" t="s">
        <v>284</v>
      </c>
    </row>
    <row r="329" spans="1:2" x14ac:dyDescent="0.3">
      <c r="A329" s="305">
        <v>99396</v>
      </c>
      <c r="B329" s="337" t="s">
        <v>285</v>
      </c>
    </row>
    <row r="330" spans="1:2" x14ac:dyDescent="0.3">
      <c r="A330" s="305">
        <v>99397</v>
      </c>
      <c r="B330" s="337" t="s">
        <v>286</v>
      </c>
    </row>
    <row r="331" spans="1:2" x14ac:dyDescent="0.3">
      <c r="A331" s="305">
        <v>99401</v>
      </c>
      <c r="B331" s="337" t="s">
        <v>287</v>
      </c>
    </row>
    <row r="332" spans="1:2" x14ac:dyDescent="0.3">
      <c r="A332" s="305">
        <v>99402</v>
      </c>
      <c r="B332" s="337" t="s">
        <v>288</v>
      </c>
    </row>
    <row r="333" spans="1:2" x14ac:dyDescent="0.3">
      <c r="A333" s="305">
        <v>99403</v>
      </c>
      <c r="B333" s="337" t="s">
        <v>289</v>
      </c>
    </row>
    <row r="334" spans="1:2" x14ac:dyDescent="0.3">
      <c r="A334" s="305">
        <v>99404</v>
      </c>
      <c r="B334" s="337" t="s">
        <v>290</v>
      </c>
    </row>
    <row r="335" spans="1:2" x14ac:dyDescent="0.3">
      <c r="A335" s="305">
        <v>99406</v>
      </c>
      <c r="B335" s="337" t="s">
        <v>291</v>
      </c>
    </row>
    <row r="336" spans="1:2" x14ac:dyDescent="0.3">
      <c r="A336" s="305">
        <v>99407</v>
      </c>
      <c r="B336" s="337" t="s">
        <v>292</v>
      </c>
    </row>
    <row r="337" spans="1:2" x14ac:dyDescent="0.3">
      <c r="A337" s="305">
        <v>99408</v>
      </c>
      <c r="B337" s="337" t="s">
        <v>293</v>
      </c>
    </row>
    <row r="338" spans="1:2" x14ac:dyDescent="0.3">
      <c r="A338" s="305">
        <v>99409</v>
      </c>
      <c r="B338" s="344" t="s">
        <v>294</v>
      </c>
    </row>
    <row r="339" spans="1:2" x14ac:dyDescent="0.3">
      <c r="A339" s="305">
        <v>99411</v>
      </c>
      <c r="B339" s="337" t="s">
        <v>295</v>
      </c>
    </row>
    <row r="340" spans="1:2" x14ac:dyDescent="0.3">
      <c r="A340" s="305">
        <v>99412</v>
      </c>
      <c r="B340" s="337" t="s">
        <v>296</v>
      </c>
    </row>
    <row r="341" spans="1:2" x14ac:dyDescent="0.3">
      <c r="A341" s="12">
        <v>99417</v>
      </c>
      <c r="B341" s="337" t="s">
        <v>775</v>
      </c>
    </row>
    <row r="342" spans="1:2" ht="24" x14ac:dyDescent="0.3">
      <c r="A342" s="9">
        <v>99421</v>
      </c>
      <c r="B342" s="337" t="s">
        <v>297</v>
      </c>
    </row>
    <row r="343" spans="1:2" ht="24" x14ac:dyDescent="0.3">
      <c r="A343" s="9">
        <v>99422</v>
      </c>
      <c r="B343" s="337" t="s">
        <v>298</v>
      </c>
    </row>
    <row r="344" spans="1:2" ht="24" x14ac:dyDescent="0.3">
      <c r="A344" s="9">
        <v>99423</v>
      </c>
      <c r="B344" s="337" t="s">
        <v>299</v>
      </c>
    </row>
    <row r="345" spans="1:2" x14ac:dyDescent="0.3">
      <c r="A345" s="12">
        <v>99424</v>
      </c>
      <c r="B345" s="337" t="s">
        <v>779</v>
      </c>
    </row>
    <row r="346" spans="1:2" x14ac:dyDescent="0.3">
      <c r="A346" s="12">
        <v>99425</v>
      </c>
      <c r="B346" s="337" t="s">
        <v>780</v>
      </c>
    </row>
    <row r="347" spans="1:2" x14ac:dyDescent="0.3">
      <c r="A347" s="12">
        <v>99426</v>
      </c>
      <c r="B347" s="337" t="s">
        <v>781</v>
      </c>
    </row>
    <row r="348" spans="1:2" x14ac:dyDescent="0.3">
      <c r="A348" s="12">
        <v>99427</v>
      </c>
      <c r="B348" s="337" t="s">
        <v>782</v>
      </c>
    </row>
    <row r="349" spans="1:2" x14ac:dyDescent="0.3">
      <c r="A349" s="305">
        <v>99429</v>
      </c>
      <c r="B349" s="337" t="s">
        <v>300</v>
      </c>
    </row>
    <row r="350" spans="1:2" x14ac:dyDescent="0.3">
      <c r="A350" s="12">
        <v>99437</v>
      </c>
      <c r="B350" s="337" t="s">
        <v>777</v>
      </c>
    </row>
    <row r="351" spans="1:2" x14ac:dyDescent="0.3">
      <c r="A351" s="12">
        <v>99439</v>
      </c>
      <c r="B351" s="337" t="s">
        <v>778</v>
      </c>
    </row>
    <row r="352" spans="1:2" x14ac:dyDescent="0.3">
      <c r="A352" s="305">
        <v>99441</v>
      </c>
      <c r="B352" s="344" t="s">
        <v>301</v>
      </c>
    </row>
    <row r="353" spans="1:2" x14ac:dyDescent="0.3">
      <c r="A353" s="305">
        <v>99442</v>
      </c>
      <c r="B353" s="337" t="s">
        <v>302</v>
      </c>
    </row>
    <row r="354" spans="1:2" x14ac:dyDescent="0.3">
      <c r="A354" s="305">
        <v>99443</v>
      </c>
      <c r="B354" s="344" t="s">
        <v>303</v>
      </c>
    </row>
    <row r="355" spans="1:2" x14ac:dyDescent="0.3">
      <c r="A355" s="305">
        <v>99446</v>
      </c>
      <c r="B355" s="337" t="s">
        <v>618</v>
      </c>
    </row>
    <row r="356" spans="1:2" x14ac:dyDescent="0.3">
      <c r="A356" s="305">
        <v>99447</v>
      </c>
      <c r="B356" s="337" t="s">
        <v>619</v>
      </c>
    </row>
    <row r="357" spans="1:2" x14ac:dyDescent="0.3">
      <c r="A357" s="305">
        <v>99448</v>
      </c>
      <c r="B357" s="337" t="s">
        <v>620</v>
      </c>
    </row>
    <row r="358" spans="1:2" x14ac:dyDescent="0.3">
      <c r="A358" s="305">
        <v>99449</v>
      </c>
      <c r="B358" s="337" t="s">
        <v>621</v>
      </c>
    </row>
    <row r="359" spans="1:2" x14ac:dyDescent="0.3">
      <c r="A359" s="9">
        <v>99451</v>
      </c>
      <c r="B359" s="337" t="s">
        <v>308</v>
      </c>
    </row>
    <row r="360" spans="1:2" ht="24" x14ac:dyDescent="0.3">
      <c r="A360" s="9">
        <v>99452</v>
      </c>
      <c r="B360" s="337" t="s">
        <v>309</v>
      </c>
    </row>
    <row r="361" spans="1:2" x14ac:dyDescent="0.3">
      <c r="A361" s="9">
        <v>99453</v>
      </c>
      <c r="B361" s="337" t="s">
        <v>310</v>
      </c>
    </row>
    <row r="362" spans="1:2" x14ac:dyDescent="0.3">
      <c r="A362" s="9">
        <v>99454</v>
      </c>
      <c r="B362" s="337" t="s">
        <v>311</v>
      </c>
    </row>
    <row r="363" spans="1:2" x14ac:dyDescent="0.3">
      <c r="A363" s="9">
        <v>99455</v>
      </c>
      <c r="B363" s="337" t="s">
        <v>312</v>
      </c>
    </row>
    <row r="364" spans="1:2" x14ac:dyDescent="0.3">
      <c r="A364" s="9">
        <v>99456</v>
      </c>
      <c r="B364" s="337" t="s">
        <v>313</v>
      </c>
    </row>
    <row r="365" spans="1:2" x14ac:dyDescent="0.3">
      <c r="A365" s="9">
        <v>99457</v>
      </c>
      <c r="B365" s="337" t="s">
        <v>314</v>
      </c>
    </row>
    <row r="366" spans="1:2" x14ac:dyDescent="0.3">
      <c r="A366" s="9">
        <v>99458</v>
      </c>
      <c r="B366" s="337" t="s">
        <v>315</v>
      </c>
    </row>
    <row r="367" spans="1:2" x14ac:dyDescent="0.3">
      <c r="A367" s="12">
        <v>99459</v>
      </c>
      <c r="B367" s="337" t="s">
        <v>726</v>
      </c>
    </row>
    <row r="368" spans="1:2" x14ac:dyDescent="0.3">
      <c r="A368" s="305">
        <v>99483</v>
      </c>
      <c r="B368" s="337" t="s">
        <v>316</v>
      </c>
    </row>
    <row r="369" spans="1:2" x14ac:dyDescent="0.3">
      <c r="A369" s="9">
        <v>99484</v>
      </c>
      <c r="B369" s="337" t="s">
        <v>317</v>
      </c>
    </row>
    <row r="370" spans="1:2" x14ac:dyDescent="0.3">
      <c r="A370" s="308">
        <v>99487</v>
      </c>
      <c r="B370" s="337" t="s">
        <v>318</v>
      </c>
    </row>
    <row r="371" spans="1:2" x14ac:dyDescent="0.3">
      <c r="A371" s="308">
        <v>99489</v>
      </c>
      <c r="B371" s="337" t="s">
        <v>319</v>
      </c>
    </row>
    <row r="372" spans="1:2" x14ac:dyDescent="0.3">
      <c r="A372" s="308">
        <v>99490</v>
      </c>
      <c r="B372" s="337" t="s">
        <v>320</v>
      </c>
    </row>
    <row r="373" spans="1:2" x14ac:dyDescent="0.3">
      <c r="A373" s="9">
        <v>99491</v>
      </c>
      <c r="B373" s="337" t="s">
        <v>321</v>
      </c>
    </row>
    <row r="374" spans="1:2" x14ac:dyDescent="0.3">
      <c r="A374" s="305">
        <v>99492</v>
      </c>
      <c r="B374" s="337" t="s">
        <v>322</v>
      </c>
    </row>
    <row r="375" spans="1:2" x14ac:dyDescent="0.3">
      <c r="A375" s="305">
        <v>99493</v>
      </c>
      <c r="B375" s="337" t="s">
        <v>323</v>
      </c>
    </row>
    <row r="376" spans="1:2" x14ac:dyDescent="0.3">
      <c r="A376" s="305">
        <v>99494</v>
      </c>
      <c r="B376" s="337" t="s">
        <v>324</v>
      </c>
    </row>
    <row r="377" spans="1:2" x14ac:dyDescent="0.3">
      <c r="A377" s="305">
        <v>99495</v>
      </c>
      <c r="B377" s="337" t="s">
        <v>325</v>
      </c>
    </row>
    <row r="378" spans="1:2" x14ac:dyDescent="0.3">
      <c r="A378" s="305">
        <v>99496</v>
      </c>
      <c r="B378" s="337" t="s">
        <v>326</v>
      </c>
    </row>
    <row r="379" spans="1:2" x14ac:dyDescent="0.3">
      <c r="A379" s="9">
        <v>99497</v>
      </c>
      <c r="B379" s="337" t="s">
        <v>327</v>
      </c>
    </row>
    <row r="380" spans="1:2" x14ac:dyDescent="0.3">
      <c r="A380" s="9">
        <v>99498</v>
      </c>
      <c r="B380" s="337" t="s">
        <v>328</v>
      </c>
    </row>
    <row r="381" spans="1:2" x14ac:dyDescent="0.3">
      <c r="A381" s="12">
        <v>99499</v>
      </c>
      <c r="B381" s="337" t="s">
        <v>776</v>
      </c>
    </row>
    <row r="382" spans="1:2" x14ac:dyDescent="0.3">
      <c r="A382" s="309">
        <v>99502</v>
      </c>
      <c r="B382" s="344" t="s">
        <v>329</v>
      </c>
    </row>
    <row r="383" spans="1:2" x14ac:dyDescent="0.3">
      <c r="A383" s="9">
        <v>99506</v>
      </c>
      <c r="B383" s="337" t="s">
        <v>330</v>
      </c>
    </row>
    <row r="384" spans="1:2" x14ac:dyDescent="0.3">
      <c r="A384" s="12" t="s">
        <v>331</v>
      </c>
      <c r="B384" s="337" t="s">
        <v>332</v>
      </c>
    </row>
    <row r="385" spans="1:3" x14ac:dyDescent="0.3">
      <c r="A385" s="12" t="s">
        <v>333</v>
      </c>
      <c r="B385" s="337" t="s">
        <v>334</v>
      </c>
    </row>
    <row r="386" spans="1:3" x14ac:dyDescent="0.3">
      <c r="A386" s="12" t="s">
        <v>335</v>
      </c>
      <c r="B386" s="337" t="s">
        <v>336</v>
      </c>
    </row>
    <row r="387" spans="1:3" x14ac:dyDescent="0.3">
      <c r="A387" s="12" t="s">
        <v>337</v>
      </c>
      <c r="B387" s="337" t="s">
        <v>338</v>
      </c>
    </row>
    <row r="388" spans="1:3" x14ac:dyDescent="0.3">
      <c r="A388" s="12" t="s">
        <v>339</v>
      </c>
      <c r="B388" s="337" t="s">
        <v>340</v>
      </c>
    </row>
    <row r="389" spans="1:3" x14ac:dyDescent="0.3">
      <c r="A389" s="12" t="s">
        <v>341</v>
      </c>
      <c r="B389" s="337" t="s">
        <v>342</v>
      </c>
    </row>
    <row r="390" spans="1:3" x14ac:dyDescent="0.3">
      <c r="A390" s="12" t="s">
        <v>343</v>
      </c>
      <c r="B390" s="337" t="s">
        <v>344</v>
      </c>
    </row>
    <row r="391" spans="1:3" x14ac:dyDescent="0.3">
      <c r="A391" s="305" t="s">
        <v>345</v>
      </c>
      <c r="B391" s="337" t="s">
        <v>346</v>
      </c>
    </row>
    <row r="392" spans="1:3" x14ac:dyDescent="0.3">
      <c r="A392" s="305" t="s">
        <v>347</v>
      </c>
      <c r="B392" s="337" t="s">
        <v>348</v>
      </c>
    </row>
    <row r="393" spans="1:3" x14ac:dyDescent="0.3">
      <c r="A393" s="12" t="s">
        <v>349</v>
      </c>
      <c r="B393" s="337" t="s">
        <v>350</v>
      </c>
    </row>
    <row r="394" spans="1:3" x14ac:dyDescent="0.3">
      <c r="A394" s="12" t="s">
        <v>795</v>
      </c>
      <c r="B394" s="337" t="s">
        <v>796</v>
      </c>
    </row>
    <row r="395" spans="1:3" x14ac:dyDescent="0.3">
      <c r="A395" s="12" t="s">
        <v>797</v>
      </c>
      <c r="B395" s="337" t="s">
        <v>798</v>
      </c>
    </row>
    <row r="396" spans="1:3" x14ac:dyDescent="0.3">
      <c r="A396" s="12" t="s">
        <v>787</v>
      </c>
      <c r="B396" s="337" t="s">
        <v>788</v>
      </c>
    </row>
    <row r="397" spans="1:3" x14ac:dyDescent="0.3">
      <c r="A397" s="12" t="s">
        <v>789</v>
      </c>
      <c r="B397" s="337" t="s">
        <v>790</v>
      </c>
    </row>
    <row r="398" spans="1:3" s="299" customFormat="1" ht="15" customHeight="1" x14ac:dyDescent="0.3">
      <c r="A398" s="12" t="s">
        <v>351</v>
      </c>
      <c r="B398" s="337" t="s">
        <v>352</v>
      </c>
      <c r="C398" s="7"/>
    </row>
    <row r="399" spans="1:3" x14ac:dyDescent="0.3">
      <c r="A399" s="310" t="s">
        <v>353</v>
      </c>
      <c r="B399" s="337" t="s">
        <v>354</v>
      </c>
    </row>
    <row r="400" spans="1:3" x14ac:dyDescent="0.3">
      <c r="A400" s="311" t="s">
        <v>355</v>
      </c>
      <c r="B400" s="337" t="s">
        <v>356</v>
      </c>
    </row>
    <row r="401" spans="1:2" x14ac:dyDescent="0.3">
      <c r="A401" s="310" t="s">
        <v>357</v>
      </c>
      <c r="B401" s="337" t="s">
        <v>358</v>
      </c>
    </row>
    <row r="402" spans="1:2" x14ac:dyDescent="0.3">
      <c r="A402" s="310" t="s">
        <v>359</v>
      </c>
      <c r="B402" s="337" t="s">
        <v>360</v>
      </c>
    </row>
    <row r="403" spans="1:2" x14ac:dyDescent="0.3">
      <c r="A403" s="12" t="s">
        <v>791</v>
      </c>
      <c r="B403" s="337" t="s">
        <v>792</v>
      </c>
    </row>
    <row r="404" spans="1:2" x14ac:dyDescent="0.3">
      <c r="A404" s="12" t="s">
        <v>793</v>
      </c>
      <c r="B404" s="337" t="s">
        <v>794</v>
      </c>
    </row>
    <row r="405" spans="1:2" x14ac:dyDescent="0.3">
      <c r="A405" s="12" t="s">
        <v>361</v>
      </c>
      <c r="B405" s="337" t="s">
        <v>362</v>
      </c>
    </row>
    <row r="406" spans="1:2" x14ac:dyDescent="0.3">
      <c r="A406" s="312" t="s">
        <v>363</v>
      </c>
      <c r="B406" s="344" t="s">
        <v>364</v>
      </c>
    </row>
    <row r="407" spans="1:2" x14ac:dyDescent="0.3">
      <c r="A407" s="12" t="s">
        <v>756</v>
      </c>
      <c r="B407" s="337" t="s">
        <v>757</v>
      </c>
    </row>
    <row r="408" spans="1:2" x14ac:dyDescent="0.3">
      <c r="A408" s="12" t="s">
        <v>365</v>
      </c>
      <c r="B408" s="337" t="s">
        <v>366</v>
      </c>
    </row>
    <row r="409" spans="1:2" x14ac:dyDescent="0.3">
      <c r="A409" s="12" t="s">
        <v>367</v>
      </c>
      <c r="B409" s="337" t="s">
        <v>368</v>
      </c>
    </row>
    <row r="410" spans="1:2" x14ac:dyDescent="0.3">
      <c r="A410" s="305" t="s">
        <v>369</v>
      </c>
      <c r="B410" s="337" t="s">
        <v>370</v>
      </c>
    </row>
    <row r="411" spans="1:2" x14ac:dyDescent="0.3">
      <c r="A411" s="12" t="s">
        <v>371</v>
      </c>
      <c r="B411" s="337" t="s">
        <v>372</v>
      </c>
    </row>
    <row r="412" spans="1:2" x14ac:dyDescent="0.3">
      <c r="A412" s="12" t="s">
        <v>373</v>
      </c>
      <c r="B412" s="337" t="s">
        <v>374</v>
      </c>
    </row>
    <row r="413" spans="1:2" x14ac:dyDescent="0.3">
      <c r="A413" s="12" t="s">
        <v>375</v>
      </c>
      <c r="B413" s="337" t="s">
        <v>376</v>
      </c>
    </row>
    <row r="414" spans="1:2" x14ac:dyDescent="0.3">
      <c r="A414" s="309" t="s">
        <v>377</v>
      </c>
      <c r="B414" s="343" t="s">
        <v>378</v>
      </c>
    </row>
    <row r="415" spans="1:2" x14ac:dyDescent="0.3">
      <c r="A415" s="12" t="s">
        <v>717</v>
      </c>
      <c r="B415" s="337" t="s">
        <v>718</v>
      </c>
    </row>
    <row r="416" spans="1:2" x14ac:dyDescent="0.3">
      <c r="A416" s="305" t="s">
        <v>379</v>
      </c>
      <c r="B416" s="337" t="s">
        <v>380</v>
      </c>
    </row>
    <row r="417" spans="1:2" x14ac:dyDescent="0.3">
      <c r="A417" s="305" t="s">
        <v>381</v>
      </c>
      <c r="B417" s="337" t="s">
        <v>382</v>
      </c>
    </row>
    <row r="418" spans="1:2" x14ac:dyDescent="0.3">
      <c r="A418" s="12" t="s">
        <v>383</v>
      </c>
      <c r="B418" s="337" t="s">
        <v>384</v>
      </c>
    </row>
    <row r="419" spans="1:2" x14ac:dyDescent="0.3">
      <c r="A419" s="12" t="s">
        <v>385</v>
      </c>
      <c r="B419" s="337" t="s">
        <v>386</v>
      </c>
    </row>
    <row r="420" spans="1:2" x14ac:dyDescent="0.3">
      <c r="A420" s="305" t="s">
        <v>387</v>
      </c>
      <c r="B420" s="337" t="s">
        <v>388</v>
      </c>
    </row>
    <row r="421" spans="1:2" x14ac:dyDescent="0.3">
      <c r="A421" s="12" t="s">
        <v>719</v>
      </c>
      <c r="B421" s="337" t="s">
        <v>720</v>
      </c>
    </row>
    <row r="422" spans="1:2" x14ac:dyDescent="0.3">
      <c r="A422" s="12" t="s">
        <v>721</v>
      </c>
      <c r="B422" s="337" t="s">
        <v>722</v>
      </c>
    </row>
    <row r="423" spans="1:2" x14ac:dyDescent="0.3">
      <c r="A423" s="305" t="s">
        <v>389</v>
      </c>
      <c r="B423" s="337" t="s">
        <v>390</v>
      </c>
    </row>
    <row r="424" spans="1:2" x14ac:dyDescent="0.3">
      <c r="A424" s="311" t="s">
        <v>391</v>
      </c>
      <c r="B424" s="337" t="s">
        <v>392</v>
      </c>
    </row>
    <row r="425" spans="1:2" x14ac:dyDescent="0.3">
      <c r="A425" s="311" t="s">
        <v>393</v>
      </c>
      <c r="B425" s="337" t="s">
        <v>394</v>
      </c>
    </row>
    <row r="426" spans="1:2" x14ac:dyDescent="0.3">
      <c r="A426" s="311" t="s">
        <v>395</v>
      </c>
      <c r="B426" s="337" t="s">
        <v>396</v>
      </c>
    </row>
    <row r="427" spans="1:2" x14ac:dyDescent="0.3">
      <c r="A427" s="310" t="s">
        <v>397</v>
      </c>
      <c r="B427" s="337" t="s">
        <v>398</v>
      </c>
    </row>
    <row r="428" spans="1:2" x14ac:dyDescent="0.3">
      <c r="A428" s="310" t="s">
        <v>399</v>
      </c>
      <c r="B428" s="337" t="s">
        <v>400</v>
      </c>
    </row>
    <row r="429" spans="1:2" x14ac:dyDescent="0.3">
      <c r="A429" s="310" t="s">
        <v>401</v>
      </c>
      <c r="B429" s="337" t="s">
        <v>402</v>
      </c>
    </row>
    <row r="430" spans="1:2" x14ac:dyDescent="0.3">
      <c r="A430" s="12" t="s">
        <v>403</v>
      </c>
      <c r="B430" s="337" t="s">
        <v>404</v>
      </c>
    </row>
    <row r="431" spans="1:2" x14ac:dyDescent="0.3">
      <c r="A431" s="12" t="s">
        <v>723</v>
      </c>
      <c r="B431" s="337" t="s">
        <v>724</v>
      </c>
    </row>
    <row r="432" spans="1:2" x14ac:dyDescent="0.3">
      <c r="A432" s="305" t="s">
        <v>405</v>
      </c>
      <c r="B432" s="337" t="s">
        <v>406</v>
      </c>
    </row>
    <row r="433" spans="1:2" x14ac:dyDescent="0.3">
      <c r="A433" s="308" t="s">
        <v>407</v>
      </c>
      <c r="B433" s="337" t="s">
        <v>408</v>
      </c>
    </row>
    <row r="434" spans="1:2" x14ac:dyDescent="0.3">
      <c r="A434" s="12" t="s">
        <v>409</v>
      </c>
      <c r="B434" s="337" t="s">
        <v>410</v>
      </c>
    </row>
    <row r="435" spans="1:2" x14ac:dyDescent="0.3">
      <c r="A435" s="12" t="s">
        <v>411</v>
      </c>
      <c r="B435" s="337" t="s">
        <v>412</v>
      </c>
    </row>
    <row r="436" spans="1:2" x14ac:dyDescent="0.3">
      <c r="A436" s="12" t="s">
        <v>805</v>
      </c>
      <c r="B436" s="337" t="s">
        <v>806</v>
      </c>
    </row>
    <row r="437" spans="1:2" x14ac:dyDescent="0.3">
      <c r="A437" s="12" t="s">
        <v>807</v>
      </c>
      <c r="B437" s="337" t="s">
        <v>808</v>
      </c>
    </row>
    <row r="438" spans="1:2" x14ac:dyDescent="0.3">
      <c r="A438" s="12" t="s">
        <v>809</v>
      </c>
      <c r="B438" s="337" t="s">
        <v>810</v>
      </c>
    </row>
    <row r="439" spans="1:2" x14ac:dyDescent="0.3">
      <c r="A439" s="12" t="s">
        <v>811</v>
      </c>
      <c r="B439" s="337" t="s">
        <v>812</v>
      </c>
    </row>
    <row r="440" spans="1:2" x14ac:dyDescent="0.3">
      <c r="A440" s="12" t="s">
        <v>813</v>
      </c>
      <c r="B440" s="337" t="s">
        <v>814</v>
      </c>
    </row>
    <row r="441" spans="1:2" x14ac:dyDescent="0.3">
      <c r="A441" s="12" t="s">
        <v>815</v>
      </c>
      <c r="B441" s="337" t="s">
        <v>816</v>
      </c>
    </row>
    <row r="442" spans="1:2" x14ac:dyDescent="0.3">
      <c r="A442" s="12" t="s">
        <v>817</v>
      </c>
      <c r="B442" s="337" t="s">
        <v>818</v>
      </c>
    </row>
    <row r="443" spans="1:2" x14ac:dyDescent="0.3">
      <c r="A443" s="12" t="s">
        <v>819</v>
      </c>
      <c r="B443" s="337" t="s">
        <v>820</v>
      </c>
    </row>
    <row r="444" spans="1:2" x14ac:dyDescent="0.3">
      <c r="A444" s="12" t="s">
        <v>821</v>
      </c>
      <c r="B444" s="337" t="s">
        <v>822</v>
      </c>
    </row>
    <row r="445" spans="1:2" x14ac:dyDescent="0.3">
      <c r="A445" s="12" t="s">
        <v>823</v>
      </c>
      <c r="B445" s="337" t="s">
        <v>824</v>
      </c>
    </row>
    <row r="446" spans="1:2" x14ac:dyDescent="0.3">
      <c r="A446" s="12" t="s">
        <v>825</v>
      </c>
      <c r="B446" s="337" t="s">
        <v>826</v>
      </c>
    </row>
    <row r="447" spans="1:2" x14ac:dyDescent="0.3">
      <c r="A447" s="12" t="s">
        <v>827</v>
      </c>
      <c r="B447" s="337" t="s">
        <v>828</v>
      </c>
    </row>
    <row r="448" spans="1:2" x14ac:dyDescent="0.3">
      <c r="A448" s="12" t="s">
        <v>829</v>
      </c>
      <c r="B448" s="337" t="s">
        <v>830</v>
      </c>
    </row>
    <row r="449" spans="1:2" x14ac:dyDescent="0.3">
      <c r="A449" s="12" t="s">
        <v>760</v>
      </c>
      <c r="B449" s="337" t="s">
        <v>761</v>
      </c>
    </row>
    <row r="450" spans="1:2" x14ac:dyDescent="0.3">
      <c r="A450" s="12" t="s">
        <v>762</v>
      </c>
      <c r="B450" s="337" t="s">
        <v>763</v>
      </c>
    </row>
    <row r="451" spans="1:2" x14ac:dyDescent="0.3">
      <c r="A451" s="12" t="s">
        <v>764</v>
      </c>
      <c r="B451" s="337" t="s">
        <v>765</v>
      </c>
    </row>
    <row r="452" spans="1:2" x14ac:dyDescent="0.3">
      <c r="A452" s="305" t="s">
        <v>413</v>
      </c>
      <c r="B452" s="337" t="s">
        <v>414</v>
      </c>
    </row>
    <row r="453" spans="1:2" x14ac:dyDescent="0.3">
      <c r="A453" s="12" t="s">
        <v>415</v>
      </c>
      <c r="B453" s="337" t="s">
        <v>416</v>
      </c>
    </row>
    <row r="454" spans="1:2" x14ac:dyDescent="0.3">
      <c r="A454" s="12" t="s">
        <v>417</v>
      </c>
      <c r="B454" s="337" t="s">
        <v>418</v>
      </c>
    </row>
    <row r="455" spans="1:2" x14ac:dyDescent="0.3">
      <c r="A455" s="12" t="s">
        <v>703</v>
      </c>
      <c r="B455" s="337" t="s">
        <v>704</v>
      </c>
    </row>
    <row r="456" spans="1:2" x14ac:dyDescent="0.3">
      <c r="A456" s="12" t="s">
        <v>758</v>
      </c>
      <c r="B456" s="337" t="s">
        <v>759</v>
      </c>
    </row>
    <row r="457" spans="1:2" x14ac:dyDescent="0.3">
      <c r="A457" s="12" t="s">
        <v>766</v>
      </c>
      <c r="B457" s="337" t="s">
        <v>767</v>
      </c>
    </row>
    <row r="458" spans="1:2" x14ac:dyDescent="0.3">
      <c r="A458" s="12" t="s">
        <v>768</v>
      </c>
      <c r="B458" s="337" t="s">
        <v>769</v>
      </c>
    </row>
    <row r="459" spans="1:2" x14ac:dyDescent="0.3">
      <c r="A459" s="12" t="s">
        <v>770</v>
      </c>
      <c r="B459" s="337" t="s">
        <v>771</v>
      </c>
    </row>
    <row r="460" spans="1:2" x14ac:dyDescent="0.3">
      <c r="A460" s="12" t="s">
        <v>783</v>
      </c>
      <c r="B460" s="337" t="s">
        <v>784</v>
      </c>
    </row>
    <row r="461" spans="1:2" x14ac:dyDescent="0.3">
      <c r="A461" s="12" t="s">
        <v>785</v>
      </c>
      <c r="B461" s="337" t="s">
        <v>786</v>
      </c>
    </row>
    <row r="462" spans="1:2" x14ac:dyDescent="0.3">
      <c r="A462" s="310" t="s">
        <v>419</v>
      </c>
      <c r="B462" s="337" t="s">
        <v>420</v>
      </c>
    </row>
    <row r="463" spans="1:2" x14ac:dyDescent="0.3">
      <c r="A463" s="310" t="s">
        <v>421</v>
      </c>
      <c r="B463" s="337" t="s">
        <v>422</v>
      </c>
    </row>
    <row r="464" spans="1:2" x14ac:dyDescent="0.3">
      <c r="A464" s="310" t="s">
        <v>423</v>
      </c>
      <c r="B464" s="337" t="s">
        <v>424</v>
      </c>
    </row>
    <row r="465" spans="1:2" x14ac:dyDescent="0.3">
      <c r="A465" s="312" t="s">
        <v>425</v>
      </c>
      <c r="B465" s="344" t="s">
        <v>426</v>
      </c>
    </row>
    <row r="466" spans="1:2" x14ac:dyDescent="0.3">
      <c r="A466" s="310" t="s">
        <v>427</v>
      </c>
      <c r="B466" s="337" t="s">
        <v>428</v>
      </c>
    </row>
    <row r="467" spans="1:2" x14ac:dyDescent="0.3">
      <c r="A467" s="12" t="s">
        <v>801</v>
      </c>
      <c r="B467" s="337" t="s">
        <v>802</v>
      </c>
    </row>
    <row r="468" spans="1:2" x14ac:dyDescent="0.3">
      <c r="A468" s="12" t="s">
        <v>803</v>
      </c>
      <c r="B468" s="337" t="s">
        <v>804</v>
      </c>
    </row>
    <row r="469" spans="1:2" x14ac:dyDescent="0.3">
      <c r="A469" s="12" t="s">
        <v>429</v>
      </c>
      <c r="B469" s="337" t="s">
        <v>430</v>
      </c>
    </row>
    <row r="470" spans="1:2" x14ac:dyDescent="0.3">
      <c r="A470" s="12" t="s">
        <v>431</v>
      </c>
      <c r="B470" s="337" t="s">
        <v>432</v>
      </c>
    </row>
    <row r="471" spans="1:2" x14ac:dyDescent="0.3">
      <c r="A471" s="12" t="s">
        <v>433</v>
      </c>
      <c r="B471" s="337" t="s">
        <v>434</v>
      </c>
    </row>
    <row r="472" spans="1:2" x14ac:dyDescent="0.3">
      <c r="A472" s="12" t="s">
        <v>622</v>
      </c>
      <c r="B472" s="337" t="s">
        <v>436</v>
      </c>
    </row>
    <row r="473" spans="1:2" x14ac:dyDescent="0.3">
      <c r="A473" s="12" t="s">
        <v>437</v>
      </c>
      <c r="B473" s="337" t="s">
        <v>436</v>
      </c>
    </row>
    <row r="474" spans="1:2" x14ac:dyDescent="0.3">
      <c r="A474" s="12" t="s">
        <v>439</v>
      </c>
      <c r="B474" s="337" t="s">
        <v>440</v>
      </c>
    </row>
    <row r="475" spans="1:2" x14ac:dyDescent="0.3">
      <c r="A475" s="12" t="s">
        <v>441</v>
      </c>
      <c r="B475" s="337" t="s">
        <v>442</v>
      </c>
    </row>
    <row r="476" spans="1:2" x14ac:dyDescent="0.3">
      <c r="A476" s="12" t="s">
        <v>443</v>
      </c>
      <c r="B476" s="337" t="s">
        <v>444</v>
      </c>
    </row>
    <row r="477" spans="1:2" x14ac:dyDescent="0.3">
      <c r="A477" s="12" t="s">
        <v>445</v>
      </c>
      <c r="B477" s="337" t="s">
        <v>446</v>
      </c>
    </row>
    <row r="478" spans="1:2" x14ac:dyDescent="0.3">
      <c r="A478" s="12" t="s">
        <v>447</v>
      </c>
      <c r="B478" s="337" t="s">
        <v>448</v>
      </c>
    </row>
    <row r="479" spans="1:2" x14ac:dyDescent="0.3">
      <c r="A479" s="12" t="s">
        <v>449</v>
      </c>
      <c r="B479" s="337" t="s">
        <v>450</v>
      </c>
    </row>
    <row r="480" spans="1:2" x14ac:dyDescent="0.3">
      <c r="A480" s="305" t="s">
        <v>451</v>
      </c>
      <c r="B480" s="337" t="s">
        <v>452</v>
      </c>
    </row>
    <row r="481" spans="1:2" x14ac:dyDescent="0.3">
      <c r="A481" s="305" t="s">
        <v>453</v>
      </c>
      <c r="B481" s="337" t="s">
        <v>454</v>
      </c>
    </row>
    <row r="482" spans="1:2" x14ac:dyDescent="0.3">
      <c r="A482" s="12" t="s">
        <v>455</v>
      </c>
      <c r="B482" s="337" t="s">
        <v>456</v>
      </c>
    </row>
    <row r="483" spans="1:2" x14ac:dyDescent="0.3">
      <c r="A483" s="12" t="s">
        <v>457</v>
      </c>
      <c r="B483" s="337" t="s">
        <v>458</v>
      </c>
    </row>
    <row r="484" spans="1:2" x14ac:dyDescent="0.3">
      <c r="A484" s="12" t="s">
        <v>459</v>
      </c>
      <c r="B484" s="337" t="s">
        <v>460</v>
      </c>
    </row>
    <row r="485" spans="1:2" x14ac:dyDescent="0.3">
      <c r="A485" s="12" t="s">
        <v>461</v>
      </c>
      <c r="B485" s="337" t="s">
        <v>462</v>
      </c>
    </row>
    <row r="486" spans="1:2" x14ac:dyDescent="0.3">
      <c r="A486" s="12" t="s">
        <v>463</v>
      </c>
      <c r="B486" s="337" t="s">
        <v>464</v>
      </c>
    </row>
    <row r="487" spans="1:2" x14ac:dyDescent="0.3">
      <c r="A487" s="12" t="s">
        <v>465</v>
      </c>
      <c r="B487" s="337" t="s">
        <v>466</v>
      </c>
    </row>
    <row r="488" spans="1:2" x14ac:dyDescent="0.3">
      <c r="A488" s="305" t="s">
        <v>467</v>
      </c>
      <c r="B488" s="337" t="s">
        <v>468</v>
      </c>
    </row>
  </sheetData>
  <autoFilter ref="A1:C1" xr:uid="{E9800145-59B2-4DF8-BF25-E1E7F4AEB18A}">
    <sortState xmlns:xlrd2="http://schemas.microsoft.com/office/spreadsheetml/2017/richdata2" ref="A2:C488">
      <sortCondition ref="A1"/>
    </sortState>
  </autoFilter>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7890E-A5BC-4C8A-B757-5384BDADE8DA}">
  <sheetPr codeName="Sheet14"/>
  <dimension ref="A1:C301"/>
  <sheetViews>
    <sheetView workbookViewId="0">
      <selection activeCell="F13" sqref="F13"/>
    </sheetView>
  </sheetViews>
  <sheetFormatPr defaultColWidth="9.44140625" defaultRowHeight="14.4" x14ac:dyDescent="0.3"/>
  <cols>
    <col min="1" max="1" width="53.6640625" style="7" customWidth="1"/>
    <col min="2" max="2" width="20.5546875" style="7" customWidth="1"/>
    <col min="3" max="16384" width="9.44140625" style="7"/>
  </cols>
  <sheetData>
    <row r="1" spans="1:3" x14ac:dyDescent="0.3">
      <c r="A1" s="301" t="s">
        <v>623</v>
      </c>
      <c r="B1" s="314" t="s">
        <v>624</v>
      </c>
    </row>
    <row r="2" spans="1:3" x14ac:dyDescent="0.3">
      <c r="A2" s="9" t="s">
        <v>911</v>
      </c>
      <c r="B2" s="10" t="s">
        <v>665</v>
      </c>
    </row>
    <row r="3" spans="1:3" ht="15.6" x14ac:dyDescent="0.3">
      <c r="A3" s="9" t="s">
        <v>924</v>
      </c>
      <c r="B3" s="9" t="s">
        <v>925</v>
      </c>
    </row>
    <row r="4" spans="1:3" ht="15.6" x14ac:dyDescent="0.3">
      <c r="A4" s="9" t="s">
        <v>926</v>
      </c>
      <c r="B4" s="9" t="s">
        <v>927</v>
      </c>
    </row>
    <row r="5" spans="1:3" ht="15.6" x14ac:dyDescent="0.3">
      <c r="A5" s="9" t="s">
        <v>928</v>
      </c>
      <c r="B5" s="9" t="s">
        <v>929</v>
      </c>
    </row>
    <row r="6" spans="1:3" ht="15.6" x14ac:dyDescent="0.3">
      <c r="A6" s="9" t="s">
        <v>930</v>
      </c>
      <c r="B6" s="9" t="s">
        <v>931</v>
      </c>
    </row>
    <row r="7" spans="1:3" ht="17.399999999999999" x14ac:dyDescent="0.3">
      <c r="A7" s="9" t="s">
        <v>625</v>
      </c>
      <c r="B7" s="10" t="s">
        <v>626</v>
      </c>
      <c r="C7" s="303"/>
    </row>
    <row r="8" spans="1:3" x14ac:dyDescent="0.3">
      <c r="A8" s="9" t="s">
        <v>627</v>
      </c>
      <c r="B8" s="10" t="s">
        <v>628</v>
      </c>
    </row>
    <row r="9" spans="1:3" x14ac:dyDescent="0.3">
      <c r="A9" s="9" t="s">
        <v>629</v>
      </c>
      <c r="B9" s="10" t="s">
        <v>630</v>
      </c>
    </row>
    <row r="10" spans="1:3" x14ac:dyDescent="0.3">
      <c r="A10" s="9" t="s">
        <v>633</v>
      </c>
      <c r="B10" s="10" t="s">
        <v>634</v>
      </c>
    </row>
    <row r="11" spans="1:3" x14ac:dyDescent="0.3">
      <c r="A11" s="9" t="s">
        <v>635</v>
      </c>
      <c r="B11" s="10" t="s">
        <v>636</v>
      </c>
    </row>
    <row r="12" spans="1:3" x14ac:dyDescent="0.3">
      <c r="A12" s="9" t="s">
        <v>637</v>
      </c>
      <c r="B12" s="10" t="s">
        <v>638</v>
      </c>
    </row>
    <row r="13" spans="1:3" x14ac:dyDescent="0.3">
      <c r="A13" s="9" t="s">
        <v>631</v>
      </c>
      <c r="B13" s="10" t="s">
        <v>632</v>
      </c>
    </row>
    <row r="14" spans="1:3" x14ac:dyDescent="0.3">
      <c r="A14" s="9" t="s">
        <v>639</v>
      </c>
      <c r="B14" s="10" t="s">
        <v>640</v>
      </c>
    </row>
    <row r="15" spans="1:3" x14ac:dyDescent="0.3">
      <c r="A15" s="9" t="s">
        <v>643</v>
      </c>
      <c r="B15" s="10" t="s">
        <v>644</v>
      </c>
    </row>
    <row r="16" spans="1:3" x14ac:dyDescent="0.3">
      <c r="A16" s="9" t="s">
        <v>641</v>
      </c>
      <c r="B16" s="10" t="s">
        <v>642</v>
      </c>
    </row>
    <row r="17" spans="1:2" x14ac:dyDescent="0.3">
      <c r="A17" s="9" t="s">
        <v>651</v>
      </c>
      <c r="B17" s="10" t="s">
        <v>652</v>
      </c>
    </row>
    <row r="18" spans="1:2" x14ac:dyDescent="0.3">
      <c r="A18" s="9" t="s">
        <v>653</v>
      </c>
      <c r="B18" s="10" t="s">
        <v>654</v>
      </c>
    </row>
    <row r="19" spans="1:2" x14ac:dyDescent="0.3">
      <c r="A19" s="9" t="s">
        <v>645</v>
      </c>
      <c r="B19" s="10" t="s">
        <v>646</v>
      </c>
    </row>
    <row r="20" spans="1:2" x14ac:dyDescent="0.3">
      <c r="A20" s="9" t="s">
        <v>647</v>
      </c>
      <c r="B20" s="10" t="s">
        <v>648</v>
      </c>
    </row>
    <row r="21" spans="1:2" x14ac:dyDescent="0.3">
      <c r="A21" s="9" t="s">
        <v>661</v>
      </c>
      <c r="B21" s="10" t="s">
        <v>662</v>
      </c>
    </row>
    <row r="22" spans="1:2" x14ac:dyDescent="0.3">
      <c r="A22" s="9" t="s">
        <v>655</v>
      </c>
      <c r="B22" s="10" t="s">
        <v>656</v>
      </c>
    </row>
    <row r="23" spans="1:2" x14ac:dyDescent="0.3">
      <c r="A23" s="9" t="s">
        <v>657</v>
      </c>
      <c r="B23" s="10" t="s">
        <v>658</v>
      </c>
    </row>
    <row r="24" spans="1:2" x14ac:dyDescent="0.3">
      <c r="A24" s="9" t="s">
        <v>649</v>
      </c>
      <c r="B24" s="10" t="s">
        <v>650</v>
      </c>
    </row>
    <row r="25" spans="1:2" x14ac:dyDescent="0.3">
      <c r="A25" s="9" t="s">
        <v>659</v>
      </c>
      <c r="B25" s="10" t="s">
        <v>660</v>
      </c>
    </row>
    <row r="26" spans="1:2" x14ac:dyDescent="0.3">
      <c r="A26" s="9" t="s">
        <v>663</v>
      </c>
      <c r="B26" s="10" t="s">
        <v>664</v>
      </c>
    </row>
    <row r="27" spans="1:2" ht="15.6" x14ac:dyDescent="0.3">
      <c r="A27" s="9" t="s">
        <v>912</v>
      </c>
      <c r="B27" s="9" t="s">
        <v>913</v>
      </c>
    </row>
    <row r="28" spans="1:2" ht="15.6" x14ac:dyDescent="0.3">
      <c r="A28" s="9" t="s">
        <v>914</v>
      </c>
      <c r="B28" s="9" t="s">
        <v>915</v>
      </c>
    </row>
    <row r="29" spans="1:2" ht="15.6" x14ac:dyDescent="0.3">
      <c r="A29" s="9" t="s">
        <v>916</v>
      </c>
      <c r="B29" s="9" t="s">
        <v>917</v>
      </c>
    </row>
    <row r="30" spans="1:2" ht="15.6" x14ac:dyDescent="0.3">
      <c r="A30" s="9" t="s">
        <v>918</v>
      </c>
      <c r="B30" s="9" t="s">
        <v>919</v>
      </c>
    </row>
    <row r="31" spans="1:2" ht="15.6" x14ac:dyDescent="0.3">
      <c r="A31" s="9" t="s">
        <v>920</v>
      </c>
      <c r="B31" s="9" t="s">
        <v>921</v>
      </c>
    </row>
    <row r="32" spans="1:2" ht="15.6" x14ac:dyDescent="0.3">
      <c r="A32" s="9" t="s">
        <v>922</v>
      </c>
      <c r="B32" s="9" t="s">
        <v>923</v>
      </c>
    </row>
    <row r="33" spans="1:2" x14ac:dyDescent="0.3">
      <c r="A33" s="9"/>
      <c r="B33" s="10"/>
    </row>
    <row r="34" spans="1:2" x14ac:dyDescent="0.3">
      <c r="A34" s="9"/>
      <c r="B34" s="10"/>
    </row>
    <row r="35" spans="1:2" x14ac:dyDescent="0.3">
      <c r="A35" s="9"/>
      <c r="B35" s="10"/>
    </row>
    <row r="36" spans="1:2" x14ac:dyDescent="0.3">
      <c r="A36" s="9"/>
      <c r="B36" s="10"/>
    </row>
    <row r="37" spans="1:2" x14ac:dyDescent="0.3">
      <c r="A37" s="9"/>
      <c r="B37" s="10"/>
    </row>
    <row r="38" spans="1:2" x14ac:dyDescent="0.3">
      <c r="A38" s="9"/>
      <c r="B38" s="10"/>
    </row>
    <row r="39" spans="1:2" x14ac:dyDescent="0.3">
      <c r="A39" s="9"/>
      <c r="B39" s="10"/>
    </row>
    <row r="40" spans="1:2" x14ac:dyDescent="0.3">
      <c r="A40" s="9"/>
      <c r="B40" s="10"/>
    </row>
    <row r="41" spans="1:2" x14ac:dyDescent="0.3">
      <c r="A41" s="9"/>
      <c r="B41" s="10"/>
    </row>
    <row r="42" spans="1:2" x14ac:dyDescent="0.3">
      <c r="A42" s="9"/>
      <c r="B42" s="10"/>
    </row>
    <row r="43" spans="1:2" x14ac:dyDescent="0.3">
      <c r="A43" s="9"/>
      <c r="B43" s="10"/>
    </row>
    <row r="44" spans="1:2" x14ac:dyDescent="0.3">
      <c r="A44" s="9"/>
      <c r="B44" s="10"/>
    </row>
    <row r="45" spans="1:2" x14ac:dyDescent="0.3">
      <c r="A45" s="9"/>
      <c r="B45" s="10"/>
    </row>
    <row r="46" spans="1:2" x14ac:dyDescent="0.3">
      <c r="A46" s="9"/>
      <c r="B46" s="10"/>
    </row>
    <row r="47" spans="1:2" x14ac:dyDescent="0.3">
      <c r="A47" s="9"/>
      <c r="B47" s="10"/>
    </row>
    <row r="48" spans="1:2" x14ac:dyDescent="0.3">
      <c r="A48" s="9"/>
      <c r="B48" s="10"/>
    </row>
    <row r="49" spans="1:2" x14ac:dyDescent="0.3">
      <c r="A49" s="9"/>
      <c r="B49" s="10"/>
    </row>
    <row r="50" spans="1:2" x14ac:dyDescent="0.3">
      <c r="A50" s="9"/>
      <c r="B50" s="10"/>
    </row>
    <row r="51" spans="1:2" x14ac:dyDescent="0.3">
      <c r="A51" s="9"/>
      <c r="B51" s="10"/>
    </row>
    <row r="52" spans="1:2" x14ac:dyDescent="0.3">
      <c r="A52" s="9"/>
      <c r="B52" s="10"/>
    </row>
    <row r="53" spans="1:2" x14ac:dyDescent="0.3">
      <c r="A53" s="9"/>
      <c r="B53" s="10"/>
    </row>
    <row r="54" spans="1:2" x14ac:dyDescent="0.3">
      <c r="A54" s="9"/>
      <c r="B54" s="10"/>
    </row>
    <row r="55" spans="1:2" x14ac:dyDescent="0.3">
      <c r="A55" s="9"/>
      <c r="B55" s="10"/>
    </row>
    <row r="56" spans="1:2" x14ac:dyDescent="0.3">
      <c r="A56" s="9"/>
      <c r="B56" s="10"/>
    </row>
    <row r="57" spans="1:2" x14ac:dyDescent="0.3">
      <c r="A57" s="9"/>
      <c r="B57" s="10"/>
    </row>
    <row r="58" spans="1:2" x14ac:dyDescent="0.3">
      <c r="A58" s="9"/>
      <c r="B58" s="10"/>
    </row>
    <row r="59" spans="1:2" x14ac:dyDescent="0.3">
      <c r="A59" s="9"/>
      <c r="B59" s="10"/>
    </row>
    <row r="60" spans="1:2" x14ac:dyDescent="0.3">
      <c r="A60" s="9"/>
      <c r="B60" s="10"/>
    </row>
    <row r="61" spans="1:2" x14ac:dyDescent="0.3">
      <c r="A61" s="9"/>
      <c r="B61" s="10"/>
    </row>
    <row r="62" spans="1:2" x14ac:dyDescent="0.3">
      <c r="A62" s="9"/>
      <c r="B62" s="10"/>
    </row>
    <row r="63" spans="1:2" x14ac:dyDescent="0.3">
      <c r="A63" s="9"/>
      <c r="B63" s="10"/>
    </row>
    <row r="64" spans="1:2" x14ac:dyDescent="0.3">
      <c r="A64" s="9"/>
      <c r="B64" s="10"/>
    </row>
    <row r="65" spans="1:2" x14ac:dyDescent="0.3">
      <c r="A65" s="304"/>
      <c r="B65" s="10"/>
    </row>
    <row r="66" spans="1:2" x14ac:dyDescent="0.3">
      <c r="A66" s="305"/>
      <c r="B66" s="315"/>
    </row>
    <row r="67" spans="1:2" x14ac:dyDescent="0.3">
      <c r="A67" s="305"/>
      <c r="B67" s="315"/>
    </row>
    <row r="68" spans="1:2" x14ac:dyDescent="0.3">
      <c r="A68" s="305"/>
      <c r="B68" s="315"/>
    </row>
    <row r="69" spans="1:2" x14ac:dyDescent="0.3">
      <c r="A69" s="305"/>
      <c r="B69" s="315"/>
    </row>
    <row r="70" spans="1:2" x14ac:dyDescent="0.3">
      <c r="A70" s="305"/>
      <c r="B70" s="315"/>
    </row>
    <row r="71" spans="1:2" x14ac:dyDescent="0.3">
      <c r="A71" s="305"/>
      <c r="B71" s="315"/>
    </row>
    <row r="72" spans="1:2" x14ac:dyDescent="0.3">
      <c r="A72" s="9"/>
      <c r="B72" s="10"/>
    </row>
    <row r="73" spans="1:2" x14ac:dyDescent="0.3">
      <c r="A73" s="9"/>
      <c r="B73" s="10"/>
    </row>
    <row r="74" spans="1:2" x14ac:dyDescent="0.3">
      <c r="A74" s="9"/>
      <c r="B74" s="10"/>
    </row>
    <row r="75" spans="1:2" x14ac:dyDescent="0.3">
      <c r="A75" s="9"/>
      <c r="B75" s="10"/>
    </row>
    <row r="76" spans="1:2" x14ac:dyDescent="0.3">
      <c r="A76" s="9"/>
      <c r="B76" s="10"/>
    </row>
    <row r="77" spans="1:2" x14ac:dyDescent="0.3">
      <c r="A77" s="9"/>
      <c r="B77" s="10"/>
    </row>
    <row r="78" spans="1:2" x14ac:dyDescent="0.3">
      <c r="A78" s="9"/>
      <c r="B78" s="10"/>
    </row>
    <row r="79" spans="1:2" x14ac:dyDescent="0.3">
      <c r="A79" s="9"/>
      <c r="B79" s="10"/>
    </row>
    <row r="80" spans="1:2" x14ac:dyDescent="0.3">
      <c r="A80" s="9"/>
      <c r="B80" s="10"/>
    </row>
    <row r="81" spans="1:2" x14ac:dyDescent="0.3">
      <c r="A81" s="9"/>
      <c r="B81" s="10"/>
    </row>
    <row r="82" spans="1:2" x14ac:dyDescent="0.3">
      <c r="A82" s="9"/>
      <c r="B82" s="10"/>
    </row>
    <row r="83" spans="1:2" x14ac:dyDescent="0.3">
      <c r="A83" s="9"/>
      <c r="B83" s="10"/>
    </row>
    <row r="84" spans="1:2" x14ac:dyDescent="0.3">
      <c r="A84" s="9"/>
      <c r="B84" s="10"/>
    </row>
    <row r="85" spans="1:2" x14ac:dyDescent="0.3">
      <c r="A85" s="9"/>
      <c r="B85" s="10"/>
    </row>
    <row r="86" spans="1:2" x14ac:dyDescent="0.3">
      <c r="A86" s="9"/>
      <c r="B86" s="10"/>
    </row>
    <row r="87" spans="1:2" x14ac:dyDescent="0.3">
      <c r="A87" s="9"/>
      <c r="B87" s="10"/>
    </row>
    <row r="88" spans="1:2" x14ac:dyDescent="0.3">
      <c r="A88" s="9"/>
      <c r="B88" s="10"/>
    </row>
    <row r="89" spans="1:2" x14ac:dyDescent="0.3">
      <c r="A89" s="9"/>
      <c r="B89" s="10"/>
    </row>
    <row r="90" spans="1:2" x14ac:dyDescent="0.3">
      <c r="A90" s="9"/>
      <c r="B90" s="10"/>
    </row>
    <row r="91" spans="1:2" x14ac:dyDescent="0.3">
      <c r="A91" s="9"/>
      <c r="B91" s="10"/>
    </row>
    <row r="92" spans="1:2" x14ac:dyDescent="0.3">
      <c r="A92" s="9"/>
      <c r="B92" s="10"/>
    </row>
    <row r="93" spans="1:2" x14ac:dyDescent="0.3">
      <c r="A93" s="9"/>
      <c r="B93" s="10"/>
    </row>
    <row r="94" spans="1:2" x14ac:dyDescent="0.3">
      <c r="A94" s="9"/>
      <c r="B94" s="10"/>
    </row>
    <row r="95" spans="1:2" x14ac:dyDescent="0.3">
      <c r="A95" s="9"/>
      <c r="B95" s="10"/>
    </row>
    <row r="96" spans="1:2" x14ac:dyDescent="0.3">
      <c r="A96" s="9"/>
      <c r="B96" s="10"/>
    </row>
    <row r="97" spans="1:2" x14ac:dyDescent="0.3">
      <c r="A97" s="11"/>
      <c r="B97" s="10"/>
    </row>
    <row r="98" spans="1:2" x14ac:dyDescent="0.3">
      <c r="A98" s="11"/>
      <c r="B98" s="10"/>
    </row>
    <row r="99" spans="1:2" x14ac:dyDescent="0.3">
      <c r="A99" s="9"/>
      <c r="B99" s="10"/>
    </row>
    <row r="100" spans="1:2" x14ac:dyDescent="0.3">
      <c r="A100" s="9"/>
      <c r="B100" s="10"/>
    </row>
    <row r="101" spans="1:2" x14ac:dyDescent="0.3">
      <c r="A101" s="9"/>
      <c r="B101" s="10"/>
    </row>
    <row r="102" spans="1:2" x14ac:dyDescent="0.3">
      <c r="A102" s="12"/>
      <c r="B102" s="10"/>
    </row>
    <row r="103" spans="1:2" x14ac:dyDescent="0.3">
      <c r="A103" s="12"/>
      <c r="B103" s="10"/>
    </row>
    <row r="104" spans="1:2" x14ac:dyDescent="0.3">
      <c r="A104" s="9"/>
      <c r="B104" s="10"/>
    </row>
    <row r="105" spans="1:2" x14ac:dyDescent="0.3">
      <c r="A105" s="9"/>
      <c r="B105" s="10"/>
    </row>
    <row r="106" spans="1:2" x14ac:dyDescent="0.3">
      <c r="A106" s="12"/>
      <c r="B106" s="10"/>
    </row>
    <row r="107" spans="1:2" x14ac:dyDescent="0.3">
      <c r="A107" s="12"/>
      <c r="B107" s="10"/>
    </row>
    <row r="108" spans="1:2" x14ac:dyDescent="0.3">
      <c r="A108" s="9"/>
      <c r="B108" s="10"/>
    </row>
    <row r="109" spans="1:2" x14ac:dyDescent="0.3">
      <c r="A109" s="9"/>
      <c r="B109" s="10"/>
    </row>
    <row r="110" spans="1:2" x14ac:dyDescent="0.3">
      <c r="A110" s="9"/>
      <c r="B110" s="10"/>
    </row>
    <row r="111" spans="1:2" x14ac:dyDescent="0.3">
      <c r="A111" s="9"/>
      <c r="B111" s="10"/>
    </row>
    <row r="112" spans="1:2" x14ac:dyDescent="0.3">
      <c r="A112" s="305"/>
      <c r="B112" s="10"/>
    </row>
    <row r="113" spans="1:2" x14ac:dyDescent="0.3">
      <c r="A113" s="305"/>
      <c r="B113" s="10"/>
    </row>
    <row r="114" spans="1:2" x14ac:dyDescent="0.3">
      <c r="A114" s="305"/>
      <c r="B114" s="10"/>
    </row>
    <row r="115" spans="1:2" x14ac:dyDescent="0.3">
      <c r="A115" s="305"/>
      <c r="B115" s="10"/>
    </row>
    <row r="116" spans="1:2" x14ac:dyDescent="0.3">
      <c r="A116" s="9"/>
      <c r="B116" s="10"/>
    </row>
    <row r="117" spans="1:2" x14ac:dyDescent="0.3">
      <c r="A117" s="9"/>
      <c r="B117" s="10"/>
    </row>
    <row r="118" spans="1:2" x14ac:dyDescent="0.3">
      <c r="A118" s="9"/>
      <c r="B118" s="10"/>
    </row>
    <row r="119" spans="1:2" x14ac:dyDescent="0.3">
      <c r="A119" s="9"/>
      <c r="B119" s="10"/>
    </row>
    <row r="120" spans="1:2" x14ac:dyDescent="0.3">
      <c r="A120" s="9"/>
      <c r="B120" s="10"/>
    </row>
    <row r="121" spans="1:2" x14ac:dyDescent="0.3">
      <c r="A121" s="9"/>
      <c r="B121" s="10"/>
    </row>
    <row r="122" spans="1:2" x14ac:dyDescent="0.3">
      <c r="A122" s="9"/>
      <c r="B122" s="10"/>
    </row>
    <row r="123" spans="1:2" x14ac:dyDescent="0.3">
      <c r="A123" s="9"/>
      <c r="B123" s="10"/>
    </row>
    <row r="124" spans="1:2" x14ac:dyDescent="0.3">
      <c r="A124" s="9"/>
      <c r="B124" s="10"/>
    </row>
    <row r="125" spans="1:2" x14ac:dyDescent="0.3">
      <c r="A125" s="9"/>
      <c r="B125" s="10"/>
    </row>
    <row r="126" spans="1:2" x14ac:dyDescent="0.3">
      <c r="A126" s="9"/>
      <c r="B126" s="10"/>
    </row>
    <row r="127" spans="1:2" x14ac:dyDescent="0.3">
      <c r="A127" s="9"/>
      <c r="B127" s="10"/>
    </row>
    <row r="128" spans="1:2" x14ac:dyDescent="0.3">
      <c r="A128" s="305"/>
      <c r="B128" s="10"/>
    </row>
    <row r="129" spans="1:2" x14ac:dyDescent="0.3">
      <c r="A129" s="305"/>
      <c r="B129" s="10"/>
    </row>
    <row r="130" spans="1:2" x14ac:dyDescent="0.3">
      <c r="A130" s="305"/>
      <c r="B130" s="10"/>
    </row>
    <row r="131" spans="1:2" x14ac:dyDescent="0.3">
      <c r="A131" s="305"/>
      <c r="B131" s="10"/>
    </row>
    <row r="132" spans="1:2" x14ac:dyDescent="0.3">
      <c r="A132" s="305"/>
      <c r="B132" s="10"/>
    </row>
    <row r="133" spans="1:2" x14ac:dyDescent="0.3">
      <c r="A133" s="305"/>
      <c r="B133" s="10"/>
    </row>
    <row r="134" spans="1:2" x14ac:dyDescent="0.3">
      <c r="A134" s="305"/>
      <c r="B134" s="10"/>
    </row>
    <row r="135" spans="1:2" x14ac:dyDescent="0.3">
      <c r="A135" s="305"/>
      <c r="B135" s="10"/>
    </row>
    <row r="136" spans="1:2" x14ac:dyDescent="0.3">
      <c r="A136" s="305"/>
      <c r="B136" s="10"/>
    </row>
    <row r="137" spans="1:2" x14ac:dyDescent="0.3">
      <c r="A137" s="305"/>
      <c r="B137" s="10"/>
    </row>
    <row r="138" spans="1:2" x14ac:dyDescent="0.3">
      <c r="A138" s="305"/>
      <c r="B138" s="10"/>
    </row>
    <row r="139" spans="1:2" x14ac:dyDescent="0.3">
      <c r="A139" s="305"/>
      <c r="B139" s="10"/>
    </row>
    <row r="140" spans="1:2" x14ac:dyDescent="0.3">
      <c r="A140" s="305"/>
      <c r="B140" s="10"/>
    </row>
    <row r="141" spans="1:2" x14ac:dyDescent="0.3">
      <c r="A141" s="305"/>
      <c r="B141" s="10"/>
    </row>
    <row r="142" spans="1:2" x14ac:dyDescent="0.3">
      <c r="A142" s="305"/>
      <c r="B142" s="10"/>
    </row>
    <row r="143" spans="1:2" x14ac:dyDescent="0.3">
      <c r="A143" s="305"/>
      <c r="B143" s="10"/>
    </row>
    <row r="144" spans="1:2" x14ac:dyDescent="0.3">
      <c r="A144" s="305"/>
      <c r="B144" s="10"/>
    </row>
    <row r="145" spans="1:2" x14ac:dyDescent="0.3">
      <c r="A145" s="305"/>
      <c r="B145" s="10"/>
    </row>
    <row r="146" spans="1:2" x14ac:dyDescent="0.3">
      <c r="A146" s="305"/>
      <c r="B146" s="10"/>
    </row>
    <row r="147" spans="1:2" x14ac:dyDescent="0.3">
      <c r="A147" s="305"/>
      <c r="B147" s="10"/>
    </row>
    <row r="148" spans="1:2" x14ac:dyDescent="0.3">
      <c r="A148" s="305"/>
      <c r="B148" s="10"/>
    </row>
    <row r="149" spans="1:2" x14ac:dyDescent="0.3">
      <c r="A149" s="305"/>
      <c r="B149" s="10"/>
    </row>
    <row r="150" spans="1:2" x14ac:dyDescent="0.3">
      <c r="A150" s="305"/>
      <c r="B150" s="10"/>
    </row>
    <row r="151" spans="1:2" x14ac:dyDescent="0.3">
      <c r="A151" s="305"/>
      <c r="B151" s="10"/>
    </row>
    <row r="152" spans="1:2" x14ac:dyDescent="0.3">
      <c r="A152" s="305"/>
      <c r="B152" s="10"/>
    </row>
    <row r="153" spans="1:2" x14ac:dyDescent="0.3">
      <c r="A153" s="305"/>
      <c r="B153" s="10"/>
    </row>
    <row r="154" spans="1:2" x14ac:dyDescent="0.3">
      <c r="A154" s="305"/>
      <c r="B154" s="10"/>
    </row>
    <row r="155" spans="1:2" x14ac:dyDescent="0.3">
      <c r="A155" s="305"/>
      <c r="B155" s="10"/>
    </row>
    <row r="156" spans="1:2" x14ac:dyDescent="0.3">
      <c r="A156" s="305"/>
      <c r="B156" s="10"/>
    </row>
    <row r="157" spans="1:2" x14ac:dyDescent="0.3">
      <c r="A157" s="305"/>
      <c r="B157" s="10"/>
    </row>
    <row r="158" spans="1:2" x14ac:dyDescent="0.3">
      <c r="A158" s="307"/>
      <c r="B158" s="10"/>
    </row>
    <row r="159" spans="1:2" x14ac:dyDescent="0.3">
      <c r="A159" s="305"/>
      <c r="B159" s="10"/>
    </row>
    <row r="160" spans="1:2" x14ac:dyDescent="0.3">
      <c r="A160" s="305"/>
      <c r="B160" s="10"/>
    </row>
    <row r="161" spans="1:2" x14ac:dyDescent="0.3">
      <c r="A161" s="305"/>
      <c r="B161" s="10"/>
    </row>
    <row r="162" spans="1:2" x14ac:dyDescent="0.3">
      <c r="A162" s="305"/>
      <c r="B162" s="10"/>
    </row>
    <row r="163" spans="1:2" x14ac:dyDescent="0.3">
      <c r="A163" s="305"/>
      <c r="B163" s="10"/>
    </row>
    <row r="164" spans="1:2" x14ac:dyDescent="0.3">
      <c r="A164" s="305"/>
      <c r="B164" s="10"/>
    </row>
    <row r="165" spans="1:2" x14ac:dyDescent="0.3">
      <c r="A165" s="305"/>
      <c r="B165" s="10"/>
    </row>
    <row r="166" spans="1:2" x14ac:dyDescent="0.3">
      <c r="A166" s="305"/>
      <c r="B166" s="10"/>
    </row>
    <row r="167" spans="1:2" x14ac:dyDescent="0.3">
      <c r="A167" s="305"/>
      <c r="B167" s="10"/>
    </row>
    <row r="168" spans="1:2" x14ac:dyDescent="0.3">
      <c r="A168" s="305"/>
      <c r="B168" s="10"/>
    </row>
    <row r="169" spans="1:2" x14ac:dyDescent="0.3">
      <c r="A169" s="9"/>
      <c r="B169" s="10"/>
    </row>
    <row r="170" spans="1:2" x14ac:dyDescent="0.3">
      <c r="A170" s="9"/>
      <c r="B170" s="10"/>
    </row>
    <row r="171" spans="1:2" x14ac:dyDescent="0.3">
      <c r="A171" s="9"/>
      <c r="B171" s="10"/>
    </row>
    <row r="172" spans="1:2" x14ac:dyDescent="0.3">
      <c r="A172" s="9"/>
      <c r="B172" s="10"/>
    </row>
    <row r="173" spans="1:2" x14ac:dyDescent="0.3">
      <c r="A173" s="9"/>
      <c r="B173" s="10"/>
    </row>
    <row r="174" spans="1:2" x14ac:dyDescent="0.3">
      <c r="A174" s="305"/>
      <c r="B174" s="10"/>
    </row>
    <row r="175" spans="1:2" x14ac:dyDescent="0.3">
      <c r="A175" s="305"/>
      <c r="B175" s="10"/>
    </row>
    <row r="176" spans="1:2" x14ac:dyDescent="0.3">
      <c r="A176" s="305"/>
      <c r="B176" s="10"/>
    </row>
    <row r="177" spans="1:2" x14ac:dyDescent="0.3">
      <c r="A177" s="305"/>
      <c r="B177" s="10"/>
    </row>
    <row r="178" spans="1:2" x14ac:dyDescent="0.3">
      <c r="A178" s="305"/>
      <c r="B178" s="10"/>
    </row>
    <row r="179" spans="1:2" x14ac:dyDescent="0.3">
      <c r="A179" s="305"/>
      <c r="B179" s="10"/>
    </row>
    <row r="180" spans="1:2" x14ac:dyDescent="0.3">
      <c r="A180" s="305"/>
      <c r="B180" s="10"/>
    </row>
    <row r="181" spans="1:2" x14ac:dyDescent="0.3">
      <c r="A181" s="305"/>
      <c r="B181" s="10"/>
    </row>
    <row r="182" spans="1:2" x14ac:dyDescent="0.3">
      <c r="A182" s="305"/>
      <c r="B182" s="10"/>
    </row>
    <row r="183" spans="1:2" x14ac:dyDescent="0.3">
      <c r="A183" s="305"/>
      <c r="B183" s="10"/>
    </row>
    <row r="184" spans="1:2" x14ac:dyDescent="0.3">
      <c r="A184" s="305"/>
      <c r="B184" s="10"/>
    </row>
    <row r="185" spans="1:2" x14ac:dyDescent="0.3">
      <c r="A185" s="305"/>
      <c r="B185" s="10"/>
    </row>
    <row r="186" spans="1:2" x14ac:dyDescent="0.3">
      <c r="A186" s="305"/>
      <c r="B186" s="10"/>
    </row>
    <row r="187" spans="1:2" x14ac:dyDescent="0.3">
      <c r="A187" s="305"/>
      <c r="B187" s="10"/>
    </row>
    <row r="188" spans="1:2" x14ac:dyDescent="0.3">
      <c r="A188" s="305"/>
      <c r="B188" s="10"/>
    </row>
    <row r="189" spans="1:2" x14ac:dyDescent="0.3">
      <c r="A189" s="305"/>
      <c r="B189" s="10"/>
    </row>
    <row r="190" spans="1:2" x14ac:dyDescent="0.3">
      <c r="A190" s="305"/>
      <c r="B190" s="10"/>
    </row>
    <row r="191" spans="1:2" x14ac:dyDescent="0.3">
      <c r="A191" s="305"/>
      <c r="B191" s="10"/>
    </row>
    <row r="192" spans="1:2" x14ac:dyDescent="0.3">
      <c r="A192" s="305"/>
      <c r="B192" s="10"/>
    </row>
    <row r="193" spans="1:2" x14ac:dyDescent="0.3">
      <c r="A193" s="305"/>
      <c r="B193" s="10"/>
    </row>
    <row r="194" spans="1:2" x14ac:dyDescent="0.3">
      <c r="A194" s="305"/>
      <c r="B194" s="10"/>
    </row>
    <row r="195" spans="1:2" x14ac:dyDescent="0.3">
      <c r="A195" s="305"/>
      <c r="B195" s="316"/>
    </row>
    <row r="196" spans="1:2" x14ac:dyDescent="0.3">
      <c r="A196" s="305"/>
      <c r="B196" s="10"/>
    </row>
    <row r="197" spans="1:2" x14ac:dyDescent="0.3">
      <c r="A197" s="305"/>
      <c r="B197" s="10"/>
    </row>
    <row r="198" spans="1:2" x14ac:dyDescent="0.3">
      <c r="A198" s="9"/>
      <c r="B198" s="10"/>
    </row>
    <row r="199" spans="1:2" x14ac:dyDescent="0.3">
      <c r="A199" s="9"/>
      <c r="B199" s="10"/>
    </row>
    <row r="200" spans="1:2" x14ac:dyDescent="0.3">
      <c r="A200" s="9"/>
      <c r="B200" s="10"/>
    </row>
    <row r="201" spans="1:2" x14ac:dyDescent="0.3">
      <c r="A201" s="305"/>
      <c r="B201" s="10"/>
    </row>
    <row r="202" spans="1:2" x14ac:dyDescent="0.3">
      <c r="A202" s="305"/>
      <c r="B202" s="316"/>
    </row>
    <row r="203" spans="1:2" x14ac:dyDescent="0.3">
      <c r="A203" s="305"/>
      <c r="B203" s="10"/>
    </row>
    <row r="204" spans="1:2" x14ac:dyDescent="0.3">
      <c r="A204" s="305"/>
      <c r="B204" s="316"/>
    </row>
    <row r="205" spans="1:2" x14ac:dyDescent="0.3">
      <c r="A205" s="305"/>
      <c r="B205" s="10"/>
    </row>
    <row r="206" spans="1:2" x14ac:dyDescent="0.3">
      <c r="A206" s="305"/>
      <c r="B206" s="10"/>
    </row>
    <row r="207" spans="1:2" x14ac:dyDescent="0.3">
      <c r="A207" s="305"/>
      <c r="B207" s="10"/>
    </row>
    <row r="208" spans="1:2" x14ac:dyDescent="0.3">
      <c r="A208" s="305"/>
      <c r="B208" s="10"/>
    </row>
    <row r="209" spans="1:2" x14ac:dyDescent="0.3">
      <c r="A209" s="9"/>
      <c r="B209" s="10"/>
    </row>
    <row r="210" spans="1:2" x14ac:dyDescent="0.3">
      <c r="A210" s="9"/>
      <c r="B210" s="10"/>
    </row>
    <row r="211" spans="1:2" x14ac:dyDescent="0.3">
      <c r="A211" s="9"/>
      <c r="B211" s="10"/>
    </row>
    <row r="212" spans="1:2" x14ac:dyDescent="0.3">
      <c r="A212" s="9"/>
      <c r="B212" s="10"/>
    </row>
    <row r="213" spans="1:2" x14ac:dyDescent="0.3">
      <c r="A213" s="9"/>
      <c r="B213" s="10"/>
    </row>
    <row r="214" spans="1:2" x14ac:dyDescent="0.3">
      <c r="A214" s="9"/>
      <c r="B214" s="10"/>
    </row>
    <row r="215" spans="1:2" x14ac:dyDescent="0.3">
      <c r="A215" s="9"/>
      <c r="B215" s="10"/>
    </row>
    <row r="216" spans="1:2" x14ac:dyDescent="0.3">
      <c r="A216" s="9"/>
      <c r="B216" s="10"/>
    </row>
    <row r="217" spans="1:2" x14ac:dyDescent="0.3">
      <c r="A217" s="305"/>
      <c r="B217" s="10"/>
    </row>
    <row r="218" spans="1:2" x14ac:dyDescent="0.3">
      <c r="A218" s="9"/>
      <c r="B218" s="10"/>
    </row>
    <row r="219" spans="1:2" x14ac:dyDescent="0.3">
      <c r="A219" s="308"/>
      <c r="B219" s="10"/>
    </row>
    <row r="220" spans="1:2" x14ac:dyDescent="0.3">
      <c r="A220" s="308"/>
      <c r="B220" s="10"/>
    </row>
    <row r="221" spans="1:2" x14ac:dyDescent="0.3">
      <c r="A221" s="308"/>
      <c r="B221" s="10"/>
    </row>
    <row r="222" spans="1:2" x14ac:dyDescent="0.3">
      <c r="A222" s="9"/>
      <c r="B222" s="10"/>
    </row>
    <row r="223" spans="1:2" x14ac:dyDescent="0.3">
      <c r="A223" s="305"/>
      <c r="B223" s="10"/>
    </row>
    <row r="224" spans="1:2" x14ac:dyDescent="0.3">
      <c r="A224" s="305"/>
      <c r="B224" s="10"/>
    </row>
    <row r="225" spans="1:2" x14ac:dyDescent="0.3">
      <c r="A225" s="305"/>
      <c r="B225" s="10"/>
    </row>
    <row r="226" spans="1:2" x14ac:dyDescent="0.3">
      <c r="A226" s="305"/>
      <c r="B226" s="10"/>
    </row>
    <row r="227" spans="1:2" x14ac:dyDescent="0.3">
      <c r="A227" s="305"/>
      <c r="B227" s="10"/>
    </row>
    <row r="228" spans="1:2" x14ac:dyDescent="0.3">
      <c r="A228" s="9"/>
      <c r="B228" s="10"/>
    </row>
    <row r="229" spans="1:2" x14ac:dyDescent="0.3">
      <c r="A229" s="9"/>
      <c r="B229" s="10"/>
    </row>
    <row r="230" spans="1:2" x14ac:dyDescent="0.3">
      <c r="A230" s="309"/>
      <c r="B230" s="316"/>
    </row>
    <row r="231" spans="1:2" x14ac:dyDescent="0.3">
      <c r="A231" s="9"/>
      <c r="B231" s="10"/>
    </row>
    <row r="232" spans="1:2" x14ac:dyDescent="0.3">
      <c r="A232" s="12"/>
      <c r="B232" s="10"/>
    </row>
    <row r="233" spans="1:2" x14ac:dyDescent="0.3">
      <c r="A233" s="12"/>
      <c r="B233" s="10"/>
    </row>
    <row r="234" spans="1:2" x14ac:dyDescent="0.3">
      <c r="A234" s="12"/>
      <c r="B234" s="10"/>
    </row>
    <row r="235" spans="1:2" x14ac:dyDescent="0.3">
      <c r="A235" s="12"/>
      <c r="B235" s="10"/>
    </row>
    <row r="236" spans="1:2" x14ac:dyDescent="0.3">
      <c r="A236" s="12"/>
      <c r="B236" s="10"/>
    </row>
    <row r="237" spans="1:2" x14ac:dyDescent="0.3">
      <c r="A237" s="12"/>
      <c r="B237" s="10"/>
    </row>
    <row r="238" spans="1:2" x14ac:dyDescent="0.3">
      <c r="A238" s="12"/>
      <c r="B238" s="10"/>
    </row>
    <row r="239" spans="1:2" x14ac:dyDescent="0.3">
      <c r="A239" s="305"/>
      <c r="B239" s="10"/>
    </row>
    <row r="240" spans="1:2" x14ac:dyDescent="0.3">
      <c r="A240" s="305"/>
      <c r="B240" s="10"/>
    </row>
    <row r="241" spans="1:2" x14ac:dyDescent="0.3">
      <c r="A241" s="12"/>
      <c r="B241" s="10"/>
    </row>
    <row r="242" spans="1:2" x14ac:dyDescent="0.3">
      <c r="A242" s="12"/>
      <c r="B242" s="10"/>
    </row>
    <row r="243" spans="1:2" x14ac:dyDescent="0.3">
      <c r="A243" s="310"/>
      <c r="B243" s="10"/>
    </row>
    <row r="244" spans="1:2" x14ac:dyDescent="0.3">
      <c r="A244" s="311"/>
      <c r="B244" s="10"/>
    </row>
    <row r="245" spans="1:2" x14ac:dyDescent="0.3">
      <c r="A245" s="310"/>
      <c r="B245" s="10"/>
    </row>
    <row r="246" spans="1:2" x14ac:dyDescent="0.3">
      <c r="A246" s="310"/>
      <c r="B246" s="10"/>
    </row>
    <row r="247" spans="1:2" x14ac:dyDescent="0.3">
      <c r="A247" s="12"/>
      <c r="B247" s="10"/>
    </row>
    <row r="248" spans="1:2" x14ac:dyDescent="0.3">
      <c r="A248" s="312"/>
      <c r="B248" s="316"/>
    </row>
    <row r="249" spans="1:2" x14ac:dyDescent="0.3">
      <c r="A249" s="12"/>
      <c r="B249" s="10"/>
    </row>
    <row r="250" spans="1:2" x14ac:dyDescent="0.3">
      <c r="A250" s="12"/>
      <c r="B250" s="10"/>
    </row>
    <row r="251" spans="1:2" x14ac:dyDescent="0.3">
      <c r="A251" s="305"/>
      <c r="B251" s="10"/>
    </row>
    <row r="252" spans="1:2" x14ac:dyDescent="0.3">
      <c r="A252" s="12"/>
      <c r="B252" s="10"/>
    </row>
    <row r="253" spans="1:2" x14ac:dyDescent="0.3">
      <c r="A253" s="12"/>
      <c r="B253" s="10"/>
    </row>
    <row r="254" spans="1:2" x14ac:dyDescent="0.3">
      <c r="A254" s="12"/>
      <c r="B254" s="10"/>
    </row>
    <row r="255" spans="1:2" x14ac:dyDescent="0.3">
      <c r="A255" s="309"/>
      <c r="B255" s="315"/>
    </row>
    <row r="256" spans="1:2" x14ac:dyDescent="0.3">
      <c r="A256" s="305"/>
      <c r="B256" s="10"/>
    </row>
    <row r="257" spans="1:2" x14ac:dyDescent="0.3">
      <c r="A257" s="305"/>
      <c r="B257" s="10"/>
    </row>
    <row r="258" spans="1:2" x14ac:dyDescent="0.3">
      <c r="A258" s="12"/>
      <c r="B258" s="10"/>
    </row>
    <row r="259" spans="1:2" x14ac:dyDescent="0.3">
      <c r="A259" s="12"/>
      <c r="B259" s="10"/>
    </row>
    <row r="260" spans="1:2" x14ac:dyDescent="0.3">
      <c r="A260" s="305"/>
      <c r="B260" s="10"/>
    </row>
    <row r="261" spans="1:2" x14ac:dyDescent="0.3">
      <c r="A261" s="305"/>
      <c r="B261" s="10"/>
    </row>
    <row r="262" spans="1:2" x14ac:dyDescent="0.3">
      <c r="A262" s="311"/>
      <c r="B262" s="10"/>
    </row>
    <row r="263" spans="1:2" x14ac:dyDescent="0.3">
      <c r="A263" s="311"/>
      <c r="B263" s="10"/>
    </row>
    <row r="264" spans="1:2" x14ac:dyDescent="0.3">
      <c r="A264" s="311"/>
      <c r="B264" s="10"/>
    </row>
    <row r="265" spans="1:2" x14ac:dyDescent="0.3">
      <c r="A265" s="310"/>
      <c r="B265" s="10"/>
    </row>
    <row r="266" spans="1:2" x14ac:dyDescent="0.3">
      <c r="A266" s="310"/>
      <c r="B266" s="10"/>
    </row>
    <row r="267" spans="1:2" x14ac:dyDescent="0.3">
      <c r="A267" s="310"/>
      <c r="B267" s="10"/>
    </row>
    <row r="268" spans="1:2" x14ac:dyDescent="0.3">
      <c r="A268" s="12"/>
      <c r="B268" s="10"/>
    </row>
    <row r="269" spans="1:2" x14ac:dyDescent="0.3">
      <c r="A269" s="305"/>
      <c r="B269" s="10"/>
    </row>
    <row r="270" spans="1:2" x14ac:dyDescent="0.3">
      <c r="A270" s="308"/>
      <c r="B270" s="10"/>
    </row>
    <row r="271" spans="1:2" x14ac:dyDescent="0.3">
      <c r="A271" s="12"/>
      <c r="B271" s="10"/>
    </row>
    <row r="272" spans="1:2" x14ac:dyDescent="0.3">
      <c r="A272" s="12"/>
      <c r="B272" s="10"/>
    </row>
    <row r="273" spans="1:2" x14ac:dyDescent="0.3">
      <c r="A273" s="305"/>
      <c r="B273" s="10"/>
    </row>
    <row r="274" spans="1:2" x14ac:dyDescent="0.3">
      <c r="A274" s="12"/>
      <c r="B274" s="10"/>
    </row>
    <row r="275" spans="1:2" x14ac:dyDescent="0.3">
      <c r="A275" s="12"/>
      <c r="B275" s="10"/>
    </row>
    <row r="276" spans="1:2" x14ac:dyDescent="0.3">
      <c r="A276" s="310"/>
      <c r="B276" s="10"/>
    </row>
    <row r="277" spans="1:2" x14ac:dyDescent="0.3">
      <c r="A277" s="310"/>
      <c r="B277" s="10"/>
    </row>
    <row r="278" spans="1:2" x14ac:dyDescent="0.3">
      <c r="A278" s="310"/>
      <c r="B278" s="10"/>
    </row>
    <row r="279" spans="1:2" x14ac:dyDescent="0.3">
      <c r="A279" s="312"/>
      <c r="B279" s="316"/>
    </row>
    <row r="280" spans="1:2" x14ac:dyDescent="0.3">
      <c r="A280" s="310"/>
      <c r="B280" s="10"/>
    </row>
    <row r="281" spans="1:2" x14ac:dyDescent="0.3">
      <c r="A281" s="12"/>
      <c r="B281" s="10"/>
    </row>
    <row r="282" spans="1:2" x14ac:dyDescent="0.3">
      <c r="A282" s="12"/>
      <c r="B282" s="10"/>
    </row>
    <row r="283" spans="1:2" x14ac:dyDescent="0.3">
      <c r="A283" s="12"/>
      <c r="B283" s="10"/>
    </row>
    <row r="284" spans="1:2" x14ac:dyDescent="0.3">
      <c r="A284" s="12"/>
      <c r="B284" s="10"/>
    </row>
    <row r="285" spans="1:2" x14ac:dyDescent="0.3">
      <c r="A285" s="12"/>
      <c r="B285" s="10"/>
    </row>
    <row r="286" spans="1:2" x14ac:dyDescent="0.3">
      <c r="A286" s="12"/>
      <c r="B286" s="10"/>
    </row>
    <row r="287" spans="1:2" x14ac:dyDescent="0.3">
      <c r="A287" s="12"/>
      <c r="B287" s="10"/>
    </row>
    <row r="288" spans="1:2" x14ac:dyDescent="0.3">
      <c r="A288" s="12"/>
      <c r="B288" s="10"/>
    </row>
    <row r="289" spans="1:2" x14ac:dyDescent="0.3">
      <c r="A289" s="12"/>
      <c r="B289" s="10"/>
    </row>
    <row r="290" spans="1:2" x14ac:dyDescent="0.3">
      <c r="A290" s="12"/>
      <c r="B290" s="10"/>
    </row>
    <row r="291" spans="1:2" x14ac:dyDescent="0.3">
      <c r="A291" s="12"/>
      <c r="B291" s="10"/>
    </row>
    <row r="292" spans="1:2" x14ac:dyDescent="0.3">
      <c r="A292" s="305"/>
      <c r="B292" s="10"/>
    </row>
    <row r="293" spans="1:2" x14ac:dyDescent="0.3">
      <c r="A293" s="305"/>
      <c r="B293" s="10"/>
    </row>
    <row r="294" spans="1:2" x14ac:dyDescent="0.3">
      <c r="A294" s="12"/>
      <c r="B294" s="10"/>
    </row>
    <row r="295" spans="1:2" x14ac:dyDescent="0.3">
      <c r="A295" s="12"/>
      <c r="B295" s="10"/>
    </row>
    <row r="296" spans="1:2" x14ac:dyDescent="0.3">
      <c r="A296" s="12"/>
      <c r="B296" s="10"/>
    </row>
    <row r="297" spans="1:2" x14ac:dyDescent="0.3">
      <c r="A297" s="12"/>
      <c r="B297" s="10"/>
    </row>
    <row r="298" spans="1:2" x14ac:dyDescent="0.3">
      <c r="A298" s="12"/>
      <c r="B298" s="10"/>
    </row>
    <row r="299" spans="1:2" x14ac:dyDescent="0.3">
      <c r="A299" s="12"/>
      <c r="B299" s="10"/>
    </row>
    <row r="300" spans="1:2" x14ac:dyDescent="0.3">
      <c r="A300" s="305"/>
      <c r="B300" s="10"/>
    </row>
    <row r="301" spans="1:2" x14ac:dyDescent="0.3">
      <c r="A301" s="13"/>
      <c r="B301" s="14"/>
    </row>
  </sheetData>
  <autoFilter ref="A1:C1" xr:uid="{8537890E-A5BC-4C8A-B757-5384BDADE8DA}">
    <sortState xmlns:xlrd2="http://schemas.microsoft.com/office/spreadsheetml/2017/richdata2" ref="A2:C32">
      <sortCondition ref="B1"/>
    </sortState>
  </autoFilter>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343A5-8509-4CE2-87C7-C7884EAB2B5E}">
  <sheetPr codeName="Sheet15"/>
  <dimension ref="A1:C305"/>
  <sheetViews>
    <sheetView workbookViewId="0">
      <selection activeCell="E20" sqref="E20"/>
    </sheetView>
  </sheetViews>
  <sheetFormatPr defaultColWidth="9.44140625" defaultRowHeight="14.4" x14ac:dyDescent="0.3"/>
  <cols>
    <col min="1" max="1" width="56.5546875" style="7" customWidth="1"/>
    <col min="2" max="2" width="11.44140625" style="7" customWidth="1"/>
    <col min="3" max="16384" width="9.44140625" style="7"/>
  </cols>
  <sheetData>
    <row r="1" spans="1:3" ht="24" x14ac:dyDescent="0.3">
      <c r="A1" s="301" t="s">
        <v>666</v>
      </c>
      <c r="B1" s="314" t="s">
        <v>667</v>
      </c>
      <c r="C1" s="303"/>
    </row>
    <row r="2" spans="1:3" x14ac:dyDescent="0.3">
      <c r="A2" s="9" t="s">
        <v>668</v>
      </c>
      <c r="B2" s="10">
        <v>2</v>
      </c>
    </row>
    <row r="3" spans="1:3" x14ac:dyDescent="0.3">
      <c r="A3" s="9" t="s">
        <v>669</v>
      </c>
      <c r="B3" s="10">
        <v>3</v>
      </c>
    </row>
    <row r="4" spans="1:3" x14ac:dyDescent="0.3">
      <c r="A4" s="9" t="s">
        <v>932</v>
      </c>
      <c r="B4" s="10">
        <v>4</v>
      </c>
    </row>
    <row r="5" spans="1:3" x14ac:dyDescent="0.3">
      <c r="A5" s="9" t="s">
        <v>670</v>
      </c>
      <c r="B5" s="10">
        <v>10</v>
      </c>
    </row>
    <row r="6" spans="1:3" x14ac:dyDescent="0.3">
      <c r="A6" s="9" t="s">
        <v>671</v>
      </c>
      <c r="B6" s="10">
        <v>11</v>
      </c>
    </row>
    <row r="7" spans="1:3" x14ac:dyDescent="0.3">
      <c r="A7" s="9" t="s">
        <v>672</v>
      </c>
      <c r="B7" s="10">
        <v>12</v>
      </c>
    </row>
    <row r="8" spans="1:3" x14ac:dyDescent="0.3">
      <c r="A8" s="9" t="s">
        <v>933</v>
      </c>
      <c r="B8" s="10">
        <v>13</v>
      </c>
    </row>
    <row r="9" spans="1:3" x14ac:dyDescent="0.3">
      <c r="A9" s="9" t="s">
        <v>934</v>
      </c>
      <c r="B9" s="10">
        <v>14</v>
      </c>
    </row>
    <row r="10" spans="1:3" x14ac:dyDescent="0.3">
      <c r="A10" s="9" t="s">
        <v>935</v>
      </c>
      <c r="B10" s="10">
        <v>15</v>
      </c>
    </row>
    <row r="11" spans="1:3" x14ac:dyDescent="0.3">
      <c r="A11" s="9" t="s">
        <v>673</v>
      </c>
      <c r="B11" s="10">
        <v>17</v>
      </c>
    </row>
    <row r="12" spans="1:3" x14ac:dyDescent="0.3">
      <c r="A12" s="9" t="s">
        <v>674</v>
      </c>
      <c r="B12" s="10">
        <v>18</v>
      </c>
    </row>
    <row r="13" spans="1:3" x14ac:dyDescent="0.3">
      <c r="A13" s="9" t="s">
        <v>675</v>
      </c>
      <c r="B13" s="10">
        <v>20</v>
      </c>
    </row>
    <row r="14" spans="1:3" x14ac:dyDescent="0.3">
      <c r="A14" s="9" t="s">
        <v>690</v>
      </c>
      <c r="B14" s="10">
        <v>27</v>
      </c>
    </row>
    <row r="15" spans="1:3" x14ac:dyDescent="0.3">
      <c r="A15" s="9" t="s">
        <v>936</v>
      </c>
      <c r="B15" s="10">
        <v>32</v>
      </c>
    </row>
    <row r="16" spans="1:3" x14ac:dyDescent="0.3">
      <c r="A16" s="9" t="s">
        <v>937</v>
      </c>
      <c r="B16" s="10">
        <v>33</v>
      </c>
    </row>
    <row r="17" spans="1:2" x14ac:dyDescent="0.3">
      <c r="A17" s="9" t="s">
        <v>639</v>
      </c>
      <c r="B17" s="10">
        <v>50</v>
      </c>
    </row>
    <row r="18" spans="1:2" x14ac:dyDescent="0.3">
      <c r="A18" s="9" t="s">
        <v>938</v>
      </c>
      <c r="B18" s="10">
        <v>54</v>
      </c>
    </row>
    <row r="19" spans="1:2" x14ac:dyDescent="0.3">
      <c r="A19" s="9" t="s">
        <v>676</v>
      </c>
      <c r="B19" s="10">
        <v>71</v>
      </c>
    </row>
    <row r="20" spans="1:2" x14ac:dyDescent="0.3">
      <c r="A20" s="9" t="s">
        <v>677</v>
      </c>
      <c r="B20" s="10">
        <v>72</v>
      </c>
    </row>
    <row r="21" spans="1:2" x14ac:dyDescent="0.3">
      <c r="A21" s="9"/>
      <c r="B21" s="10"/>
    </row>
    <row r="22" spans="1:2" x14ac:dyDescent="0.3">
      <c r="A22" s="9"/>
      <c r="B22" s="10"/>
    </row>
    <row r="23" spans="1:2" x14ac:dyDescent="0.3">
      <c r="A23" s="9"/>
      <c r="B23" s="10"/>
    </row>
    <row r="24" spans="1:2" x14ac:dyDescent="0.3">
      <c r="A24" s="9"/>
      <c r="B24" s="10"/>
    </row>
    <row r="25" spans="1:2" x14ac:dyDescent="0.3">
      <c r="A25" s="9"/>
      <c r="B25" s="10"/>
    </row>
    <row r="26" spans="1:2" x14ac:dyDescent="0.3">
      <c r="A26" s="9"/>
      <c r="B26" s="10"/>
    </row>
    <row r="27" spans="1:2" x14ac:dyDescent="0.3">
      <c r="A27" s="9"/>
      <c r="B27" s="10"/>
    </row>
    <row r="28" spans="1:2" x14ac:dyDescent="0.3">
      <c r="A28" s="9"/>
      <c r="B28" s="10"/>
    </row>
    <row r="29" spans="1:2" x14ac:dyDescent="0.3">
      <c r="A29" s="9"/>
      <c r="B29" s="10"/>
    </row>
    <row r="30" spans="1:2" x14ac:dyDescent="0.3">
      <c r="A30" s="9"/>
      <c r="B30" s="10"/>
    </row>
    <row r="31" spans="1:2" x14ac:dyDescent="0.3">
      <c r="A31" s="9"/>
      <c r="B31" s="10"/>
    </row>
    <row r="32" spans="1:2" x14ac:dyDescent="0.3">
      <c r="A32" s="9"/>
      <c r="B32" s="10"/>
    </row>
    <row r="33" spans="1:2" x14ac:dyDescent="0.3">
      <c r="A33" s="9"/>
      <c r="B33" s="10"/>
    </row>
    <row r="34" spans="1:2" x14ac:dyDescent="0.3">
      <c r="A34" s="9"/>
      <c r="B34" s="10"/>
    </row>
    <row r="35" spans="1:2" x14ac:dyDescent="0.3">
      <c r="A35" s="9"/>
      <c r="B35" s="10"/>
    </row>
    <row r="36" spans="1:2" x14ac:dyDescent="0.3">
      <c r="A36" s="9"/>
      <c r="B36" s="10"/>
    </row>
    <row r="37" spans="1:2" x14ac:dyDescent="0.3">
      <c r="A37" s="9"/>
      <c r="B37" s="10"/>
    </row>
    <row r="38" spans="1:2" x14ac:dyDescent="0.3">
      <c r="A38" s="9"/>
      <c r="B38" s="10"/>
    </row>
    <row r="39" spans="1:2" x14ac:dyDescent="0.3">
      <c r="A39" s="9"/>
      <c r="B39" s="10"/>
    </row>
    <row r="40" spans="1:2" x14ac:dyDescent="0.3">
      <c r="A40" s="9"/>
      <c r="B40" s="10"/>
    </row>
    <row r="41" spans="1:2" x14ac:dyDescent="0.3">
      <c r="A41" s="9"/>
      <c r="B41" s="10"/>
    </row>
    <row r="42" spans="1:2" x14ac:dyDescent="0.3">
      <c r="A42" s="9"/>
      <c r="B42" s="10"/>
    </row>
    <row r="43" spans="1:2" x14ac:dyDescent="0.3">
      <c r="A43" s="9"/>
      <c r="B43" s="10"/>
    </row>
    <row r="44" spans="1:2" x14ac:dyDescent="0.3">
      <c r="A44" s="9"/>
      <c r="B44" s="10"/>
    </row>
    <row r="45" spans="1:2" x14ac:dyDescent="0.3">
      <c r="A45" s="9"/>
      <c r="B45" s="10"/>
    </row>
    <row r="46" spans="1:2" x14ac:dyDescent="0.3">
      <c r="A46" s="9"/>
      <c r="B46" s="10"/>
    </row>
    <row r="47" spans="1:2" x14ac:dyDescent="0.3">
      <c r="A47" s="9"/>
      <c r="B47" s="10"/>
    </row>
    <row r="48" spans="1:2" x14ac:dyDescent="0.3">
      <c r="A48" s="9"/>
      <c r="B48" s="10"/>
    </row>
    <row r="49" spans="1:2" x14ac:dyDescent="0.3">
      <c r="A49" s="9"/>
      <c r="B49" s="10"/>
    </row>
    <row r="50" spans="1:2" x14ac:dyDescent="0.3">
      <c r="A50" s="9"/>
      <c r="B50" s="10"/>
    </row>
    <row r="51" spans="1:2" x14ac:dyDescent="0.3">
      <c r="A51" s="9"/>
      <c r="B51" s="10"/>
    </row>
    <row r="52" spans="1:2" x14ac:dyDescent="0.3">
      <c r="A52" s="9"/>
      <c r="B52" s="10"/>
    </row>
    <row r="53" spans="1:2" x14ac:dyDescent="0.3">
      <c r="A53" s="9"/>
      <c r="B53" s="10"/>
    </row>
    <row r="54" spans="1:2" x14ac:dyDescent="0.3">
      <c r="A54" s="9"/>
      <c r="B54" s="10"/>
    </row>
    <row r="55" spans="1:2" x14ac:dyDescent="0.3">
      <c r="A55" s="9"/>
      <c r="B55" s="10"/>
    </row>
    <row r="56" spans="1:2" x14ac:dyDescent="0.3">
      <c r="A56" s="9"/>
      <c r="B56" s="10"/>
    </row>
    <row r="57" spans="1:2" x14ac:dyDescent="0.3">
      <c r="A57" s="9"/>
      <c r="B57" s="10"/>
    </row>
    <row r="58" spans="1:2" x14ac:dyDescent="0.3">
      <c r="A58" s="9"/>
      <c r="B58" s="10"/>
    </row>
    <row r="59" spans="1:2" x14ac:dyDescent="0.3">
      <c r="A59" s="9"/>
      <c r="B59" s="10"/>
    </row>
    <row r="60" spans="1:2" x14ac:dyDescent="0.3">
      <c r="A60" s="9"/>
      <c r="B60" s="10"/>
    </row>
    <row r="61" spans="1:2" x14ac:dyDescent="0.3">
      <c r="A61" s="9"/>
      <c r="B61" s="10"/>
    </row>
    <row r="62" spans="1:2" x14ac:dyDescent="0.3">
      <c r="A62" s="9"/>
      <c r="B62" s="10"/>
    </row>
    <row r="63" spans="1:2" x14ac:dyDescent="0.3">
      <c r="A63" s="9"/>
      <c r="B63" s="10"/>
    </row>
    <row r="64" spans="1:2" x14ac:dyDescent="0.3">
      <c r="A64" s="9"/>
      <c r="B64" s="10"/>
    </row>
    <row r="65" spans="1:2" x14ac:dyDescent="0.3">
      <c r="A65" s="9"/>
      <c r="B65" s="10"/>
    </row>
    <row r="66" spans="1:2" x14ac:dyDescent="0.3">
      <c r="A66" s="9"/>
      <c r="B66" s="10"/>
    </row>
    <row r="67" spans="1:2" x14ac:dyDescent="0.3">
      <c r="A67" s="9"/>
      <c r="B67" s="10"/>
    </row>
    <row r="68" spans="1:2" x14ac:dyDescent="0.3">
      <c r="A68" s="9"/>
      <c r="B68" s="10"/>
    </row>
    <row r="69" spans="1:2" x14ac:dyDescent="0.3">
      <c r="A69" s="304"/>
      <c r="B69" s="10"/>
    </row>
    <row r="70" spans="1:2" x14ac:dyDescent="0.3">
      <c r="A70" s="305"/>
      <c r="B70" s="315"/>
    </row>
    <row r="71" spans="1:2" x14ac:dyDescent="0.3">
      <c r="A71" s="305"/>
      <c r="B71" s="315"/>
    </row>
    <row r="72" spans="1:2" x14ac:dyDescent="0.3">
      <c r="A72" s="305"/>
      <c r="B72" s="315"/>
    </row>
    <row r="73" spans="1:2" x14ac:dyDescent="0.3">
      <c r="A73" s="305"/>
      <c r="B73" s="315"/>
    </row>
    <row r="74" spans="1:2" x14ac:dyDescent="0.3">
      <c r="A74" s="305"/>
      <c r="B74" s="315"/>
    </row>
    <row r="75" spans="1:2" x14ac:dyDescent="0.3">
      <c r="A75" s="305"/>
      <c r="B75" s="315"/>
    </row>
    <row r="76" spans="1:2" x14ac:dyDescent="0.3">
      <c r="A76" s="9"/>
      <c r="B76" s="10"/>
    </row>
    <row r="77" spans="1:2" x14ac:dyDescent="0.3">
      <c r="A77" s="9"/>
      <c r="B77" s="10"/>
    </row>
    <row r="78" spans="1:2" x14ac:dyDescent="0.3">
      <c r="A78" s="9"/>
      <c r="B78" s="10"/>
    </row>
    <row r="79" spans="1:2" x14ac:dyDescent="0.3">
      <c r="A79" s="9"/>
      <c r="B79" s="10"/>
    </row>
    <row r="80" spans="1:2" x14ac:dyDescent="0.3">
      <c r="A80" s="9"/>
      <c r="B80" s="10"/>
    </row>
    <row r="81" spans="1:2" x14ac:dyDescent="0.3">
      <c r="A81" s="9"/>
      <c r="B81" s="10"/>
    </row>
    <row r="82" spans="1:2" x14ac:dyDescent="0.3">
      <c r="A82" s="9"/>
      <c r="B82" s="10"/>
    </row>
    <row r="83" spans="1:2" x14ac:dyDescent="0.3">
      <c r="A83" s="9"/>
      <c r="B83" s="10"/>
    </row>
    <row r="84" spans="1:2" x14ac:dyDescent="0.3">
      <c r="A84" s="9"/>
      <c r="B84" s="10"/>
    </row>
    <row r="85" spans="1:2" x14ac:dyDescent="0.3">
      <c r="A85" s="9"/>
      <c r="B85" s="10"/>
    </row>
    <row r="86" spans="1:2" x14ac:dyDescent="0.3">
      <c r="A86" s="9"/>
      <c r="B86" s="10"/>
    </row>
    <row r="87" spans="1:2" x14ac:dyDescent="0.3">
      <c r="A87" s="9"/>
      <c r="B87" s="10"/>
    </row>
    <row r="88" spans="1:2" x14ac:dyDescent="0.3">
      <c r="A88" s="9"/>
      <c r="B88" s="10"/>
    </row>
    <row r="89" spans="1:2" x14ac:dyDescent="0.3">
      <c r="A89" s="9"/>
      <c r="B89" s="10"/>
    </row>
    <row r="90" spans="1:2" x14ac:dyDescent="0.3">
      <c r="A90" s="9"/>
      <c r="B90" s="10"/>
    </row>
    <row r="91" spans="1:2" x14ac:dyDescent="0.3">
      <c r="A91" s="9"/>
      <c r="B91" s="10"/>
    </row>
    <row r="92" spans="1:2" x14ac:dyDescent="0.3">
      <c r="A92" s="9"/>
      <c r="B92" s="10"/>
    </row>
    <row r="93" spans="1:2" x14ac:dyDescent="0.3">
      <c r="A93" s="9"/>
      <c r="B93" s="10"/>
    </row>
    <row r="94" spans="1:2" x14ac:dyDescent="0.3">
      <c r="A94" s="9"/>
      <c r="B94" s="10"/>
    </row>
    <row r="95" spans="1:2" x14ac:dyDescent="0.3">
      <c r="A95" s="9"/>
      <c r="B95" s="10"/>
    </row>
    <row r="96" spans="1:2" x14ac:dyDescent="0.3">
      <c r="A96" s="9"/>
      <c r="B96" s="10"/>
    </row>
    <row r="97" spans="1:2" x14ac:dyDescent="0.3">
      <c r="A97" s="9"/>
      <c r="B97" s="10"/>
    </row>
    <row r="98" spans="1:2" x14ac:dyDescent="0.3">
      <c r="A98" s="9"/>
      <c r="B98" s="10"/>
    </row>
    <row r="99" spans="1:2" x14ac:dyDescent="0.3">
      <c r="A99" s="9"/>
      <c r="B99" s="10"/>
    </row>
    <row r="100" spans="1:2" x14ac:dyDescent="0.3">
      <c r="A100" s="9"/>
      <c r="B100" s="10"/>
    </row>
    <row r="101" spans="1:2" x14ac:dyDescent="0.3">
      <c r="A101" s="11"/>
      <c r="B101" s="10"/>
    </row>
    <row r="102" spans="1:2" x14ac:dyDescent="0.3">
      <c r="A102" s="11"/>
      <c r="B102" s="10"/>
    </row>
    <row r="103" spans="1:2" x14ac:dyDescent="0.3">
      <c r="A103" s="9"/>
      <c r="B103" s="10"/>
    </row>
    <row r="104" spans="1:2" x14ac:dyDescent="0.3">
      <c r="A104" s="9"/>
      <c r="B104" s="10"/>
    </row>
    <row r="105" spans="1:2" x14ac:dyDescent="0.3">
      <c r="A105" s="9"/>
      <c r="B105" s="10"/>
    </row>
    <row r="106" spans="1:2" x14ac:dyDescent="0.3">
      <c r="A106" s="12"/>
      <c r="B106" s="10"/>
    </row>
    <row r="107" spans="1:2" x14ac:dyDescent="0.3">
      <c r="A107" s="12"/>
      <c r="B107" s="10"/>
    </row>
    <row r="108" spans="1:2" x14ac:dyDescent="0.3">
      <c r="A108" s="9"/>
      <c r="B108" s="10"/>
    </row>
    <row r="109" spans="1:2" x14ac:dyDescent="0.3">
      <c r="A109" s="9"/>
      <c r="B109" s="10"/>
    </row>
    <row r="110" spans="1:2" x14ac:dyDescent="0.3">
      <c r="A110" s="12"/>
      <c r="B110" s="10"/>
    </row>
    <row r="111" spans="1:2" x14ac:dyDescent="0.3">
      <c r="A111" s="12"/>
      <c r="B111" s="10"/>
    </row>
    <row r="112" spans="1:2" x14ac:dyDescent="0.3">
      <c r="A112" s="9"/>
      <c r="B112" s="10"/>
    </row>
    <row r="113" spans="1:2" x14ac:dyDescent="0.3">
      <c r="A113" s="9"/>
      <c r="B113" s="10"/>
    </row>
    <row r="114" spans="1:2" x14ac:dyDescent="0.3">
      <c r="A114" s="9"/>
      <c r="B114" s="10"/>
    </row>
    <row r="115" spans="1:2" x14ac:dyDescent="0.3">
      <c r="A115" s="9"/>
      <c r="B115" s="10"/>
    </row>
    <row r="116" spans="1:2" x14ac:dyDescent="0.3">
      <c r="A116" s="305"/>
      <c r="B116" s="10"/>
    </row>
    <row r="117" spans="1:2" x14ac:dyDescent="0.3">
      <c r="A117" s="305"/>
      <c r="B117" s="10"/>
    </row>
    <row r="118" spans="1:2" x14ac:dyDescent="0.3">
      <c r="A118" s="305"/>
      <c r="B118" s="10"/>
    </row>
    <row r="119" spans="1:2" x14ac:dyDescent="0.3">
      <c r="A119" s="305"/>
      <c r="B119" s="10"/>
    </row>
    <row r="120" spans="1:2" x14ac:dyDescent="0.3">
      <c r="A120" s="9"/>
      <c r="B120" s="10"/>
    </row>
    <row r="121" spans="1:2" x14ac:dyDescent="0.3">
      <c r="A121" s="9"/>
      <c r="B121" s="10"/>
    </row>
    <row r="122" spans="1:2" x14ac:dyDescent="0.3">
      <c r="A122" s="9"/>
      <c r="B122" s="10"/>
    </row>
    <row r="123" spans="1:2" x14ac:dyDescent="0.3">
      <c r="A123" s="9"/>
      <c r="B123" s="10"/>
    </row>
    <row r="124" spans="1:2" x14ac:dyDescent="0.3">
      <c r="A124" s="9"/>
      <c r="B124" s="10"/>
    </row>
    <row r="125" spans="1:2" x14ac:dyDescent="0.3">
      <c r="A125" s="9"/>
      <c r="B125" s="10"/>
    </row>
    <row r="126" spans="1:2" x14ac:dyDescent="0.3">
      <c r="A126" s="9"/>
      <c r="B126" s="10"/>
    </row>
    <row r="127" spans="1:2" x14ac:dyDescent="0.3">
      <c r="A127" s="9"/>
      <c r="B127" s="10"/>
    </row>
    <row r="128" spans="1:2" x14ac:dyDescent="0.3">
      <c r="A128" s="9"/>
      <c r="B128" s="10"/>
    </row>
    <row r="129" spans="1:2" x14ac:dyDescent="0.3">
      <c r="A129" s="9"/>
      <c r="B129" s="10"/>
    </row>
    <row r="130" spans="1:2" x14ac:dyDescent="0.3">
      <c r="A130" s="9"/>
      <c r="B130" s="10"/>
    </row>
    <row r="131" spans="1:2" x14ac:dyDescent="0.3">
      <c r="A131" s="9"/>
      <c r="B131" s="10"/>
    </row>
    <row r="132" spans="1:2" x14ac:dyDescent="0.3">
      <c r="A132" s="305"/>
      <c r="B132" s="10"/>
    </row>
    <row r="133" spans="1:2" x14ac:dyDescent="0.3">
      <c r="A133" s="305"/>
      <c r="B133" s="10"/>
    </row>
    <row r="134" spans="1:2" x14ac:dyDescent="0.3">
      <c r="A134" s="305"/>
      <c r="B134" s="10"/>
    </row>
    <row r="135" spans="1:2" x14ac:dyDescent="0.3">
      <c r="A135" s="305"/>
      <c r="B135" s="10"/>
    </row>
    <row r="136" spans="1:2" x14ac:dyDescent="0.3">
      <c r="A136" s="305"/>
      <c r="B136" s="10"/>
    </row>
    <row r="137" spans="1:2" x14ac:dyDescent="0.3">
      <c r="A137" s="305"/>
      <c r="B137" s="10"/>
    </row>
    <row r="138" spans="1:2" x14ac:dyDescent="0.3">
      <c r="A138" s="305"/>
      <c r="B138" s="10"/>
    </row>
    <row r="139" spans="1:2" x14ac:dyDescent="0.3">
      <c r="A139" s="305"/>
      <c r="B139" s="10"/>
    </row>
    <row r="140" spans="1:2" x14ac:dyDescent="0.3">
      <c r="A140" s="305"/>
      <c r="B140" s="10"/>
    </row>
    <row r="141" spans="1:2" x14ac:dyDescent="0.3">
      <c r="A141" s="305"/>
      <c r="B141" s="10"/>
    </row>
    <row r="142" spans="1:2" x14ac:dyDescent="0.3">
      <c r="A142" s="305"/>
      <c r="B142" s="10"/>
    </row>
    <row r="143" spans="1:2" x14ac:dyDescent="0.3">
      <c r="A143" s="305"/>
      <c r="B143" s="10"/>
    </row>
    <row r="144" spans="1:2" x14ac:dyDescent="0.3">
      <c r="A144" s="305"/>
      <c r="B144" s="10"/>
    </row>
    <row r="145" spans="1:2" x14ac:dyDescent="0.3">
      <c r="A145" s="305"/>
      <c r="B145" s="10"/>
    </row>
    <row r="146" spans="1:2" x14ac:dyDescent="0.3">
      <c r="A146" s="305"/>
      <c r="B146" s="10"/>
    </row>
    <row r="147" spans="1:2" x14ac:dyDescent="0.3">
      <c r="A147" s="305"/>
      <c r="B147" s="10"/>
    </row>
    <row r="148" spans="1:2" x14ac:dyDescent="0.3">
      <c r="A148" s="305"/>
      <c r="B148" s="10"/>
    </row>
    <row r="149" spans="1:2" x14ac:dyDescent="0.3">
      <c r="A149" s="305"/>
      <c r="B149" s="10"/>
    </row>
    <row r="150" spans="1:2" x14ac:dyDescent="0.3">
      <c r="A150" s="305"/>
      <c r="B150" s="10"/>
    </row>
    <row r="151" spans="1:2" x14ac:dyDescent="0.3">
      <c r="A151" s="305"/>
      <c r="B151" s="10"/>
    </row>
    <row r="152" spans="1:2" x14ac:dyDescent="0.3">
      <c r="A152" s="305"/>
      <c r="B152" s="10"/>
    </row>
    <row r="153" spans="1:2" x14ac:dyDescent="0.3">
      <c r="A153" s="305"/>
      <c r="B153" s="10"/>
    </row>
    <row r="154" spans="1:2" x14ac:dyDescent="0.3">
      <c r="A154" s="305"/>
      <c r="B154" s="10"/>
    </row>
    <row r="155" spans="1:2" x14ac:dyDescent="0.3">
      <c r="A155" s="305"/>
      <c r="B155" s="10"/>
    </row>
    <row r="156" spans="1:2" x14ac:dyDescent="0.3">
      <c r="A156" s="305"/>
      <c r="B156" s="10"/>
    </row>
    <row r="157" spans="1:2" x14ac:dyDescent="0.3">
      <c r="A157" s="305"/>
      <c r="B157" s="10"/>
    </row>
    <row r="158" spans="1:2" x14ac:dyDescent="0.3">
      <c r="A158" s="305"/>
      <c r="B158" s="10"/>
    </row>
    <row r="159" spans="1:2" x14ac:dyDescent="0.3">
      <c r="A159" s="305"/>
      <c r="B159" s="10"/>
    </row>
    <row r="160" spans="1:2" x14ac:dyDescent="0.3">
      <c r="A160" s="305"/>
      <c r="B160" s="10"/>
    </row>
    <row r="161" spans="1:2" x14ac:dyDescent="0.3">
      <c r="A161" s="305"/>
      <c r="B161" s="10"/>
    </row>
    <row r="162" spans="1:2" x14ac:dyDescent="0.3">
      <c r="A162" s="307"/>
      <c r="B162" s="10"/>
    </row>
    <row r="163" spans="1:2" x14ac:dyDescent="0.3">
      <c r="A163" s="305"/>
      <c r="B163" s="10"/>
    </row>
    <row r="164" spans="1:2" x14ac:dyDescent="0.3">
      <c r="A164" s="305"/>
      <c r="B164" s="10"/>
    </row>
    <row r="165" spans="1:2" x14ac:dyDescent="0.3">
      <c r="A165" s="305"/>
      <c r="B165" s="10"/>
    </row>
    <row r="166" spans="1:2" x14ac:dyDescent="0.3">
      <c r="A166" s="305"/>
      <c r="B166" s="10"/>
    </row>
    <row r="167" spans="1:2" x14ac:dyDescent="0.3">
      <c r="A167" s="305"/>
      <c r="B167" s="10"/>
    </row>
    <row r="168" spans="1:2" x14ac:dyDescent="0.3">
      <c r="A168" s="305"/>
      <c r="B168" s="10"/>
    </row>
    <row r="169" spans="1:2" x14ac:dyDescent="0.3">
      <c r="A169" s="305"/>
      <c r="B169" s="10"/>
    </row>
    <row r="170" spans="1:2" x14ac:dyDescent="0.3">
      <c r="A170" s="305"/>
      <c r="B170" s="10"/>
    </row>
    <row r="171" spans="1:2" x14ac:dyDescent="0.3">
      <c r="A171" s="305"/>
      <c r="B171" s="10"/>
    </row>
    <row r="172" spans="1:2" x14ac:dyDescent="0.3">
      <c r="A172" s="305"/>
      <c r="B172" s="10"/>
    </row>
    <row r="173" spans="1:2" x14ac:dyDescent="0.3">
      <c r="A173" s="9"/>
      <c r="B173" s="10"/>
    </row>
    <row r="174" spans="1:2" x14ac:dyDescent="0.3">
      <c r="A174" s="9"/>
      <c r="B174" s="10"/>
    </row>
    <row r="175" spans="1:2" x14ac:dyDescent="0.3">
      <c r="A175" s="9"/>
      <c r="B175" s="10"/>
    </row>
    <row r="176" spans="1:2" x14ac:dyDescent="0.3">
      <c r="A176" s="9"/>
      <c r="B176" s="10"/>
    </row>
    <row r="177" spans="1:2" x14ac:dyDescent="0.3">
      <c r="A177" s="9"/>
      <c r="B177" s="10"/>
    </row>
    <row r="178" spans="1:2" x14ac:dyDescent="0.3">
      <c r="A178" s="305"/>
      <c r="B178" s="10"/>
    </row>
    <row r="179" spans="1:2" x14ac:dyDescent="0.3">
      <c r="A179" s="305"/>
      <c r="B179" s="10"/>
    </row>
    <row r="180" spans="1:2" x14ac:dyDescent="0.3">
      <c r="A180" s="305"/>
      <c r="B180" s="10"/>
    </row>
    <row r="181" spans="1:2" x14ac:dyDescent="0.3">
      <c r="A181" s="305"/>
      <c r="B181" s="10"/>
    </row>
    <row r="182" spans="1:2" x14ac:dyDescent="0.3">
      <c r="A182" s="305"/>
      <c r="B182" s="10"/>
    </row>
    <row r="183" spans="1:2" x14ac:dyDescent="0.3">
      <c r="A183" s="305"/>
      <c r="B183" s="10"/>
    </row>
    <row r="184" spans="1:2" x14ac:dyDescent="0.3">
      <c r="A184" s="305"/>
      <c r="B184" s="10"/>
    </row>
    <row r="185" spans="1:2" x14ac:dyDescent="0.3">
      <c r="A185" s="305"/>
      <c r="B185" s="10"/>
    </row>
    <row r="186" spans="1:2" x14ac:dyDescent="0.3">
      <c r="A186" s="305"/>
      <c r="B186" s="10"/>
    </row>
    <row r="187" spans="1:2" x14ac:dyDescent="0.3">
      <c r="A187" s="305"/>
      <c r="B187" s="10"/>
    </row>
    <row r="188" spans="1:2" x14ac:dyDescent="0.3">
      <c r="A188" s="305"/>
      <c r="B188" s="10"/>
    </row>
    <row r="189" spans="1:2" x14ac:dyDescent="0.3">
      <c r="A189" s="305"/>
      <c r="B189" s="10"/>
    </row>
    <row r="190" spans="1:2" x14ac:dyDescent="0.3">
      <c r="A190" s="305"/>
      <c r="B190" s="10"/>
    </row>
    <row r="191" spans="1:2" x14ac:dyDescent="0.3">
      <c r="A191" s="305"/>
      <c r="B191" s="10"/>
    </row>
    <row r="192" spans="1:2" x14ac:dyDescent="0.3">
      <c r="A192" s="305"/>
      <c r="B192" s="10"/>
    </row>
    <row r="193" spans="1:2" x14ac:dyDescent="0.3">
      <c r="A193" s="305"/>
      <c r="B193" s="10"/>
    </row>
    <row r="194" spans="1:2" x14ac:dyDescent="0.3">
      <c r="A194" s="305"/>
      <c r="B194" s="10"/>
    </row>
    <row r="195" spans="1:2" x14ac:dyDescent="0.3">
      <c r="A195" s="305"/>
      <c r="B195" s="10"/>
    </row>
    <row r="196" spans="1:2" x14ac:dyDescent="0.3">
      <c r="A196" s="305"/>
      <c r="B196" s="10"/>
    </row>
    <row r="197" spans="1:2" x14ac:dyDescent="0.3">
      <c r="A197" s="305"/>
      <c r="B197" s="10"/>
    </row>
    <row r="198" spans="1:2" x14ac:dyDescent="0.3">
      <c r="A198" s="305"/>
      <c r="B198" s="10"/>
    </row>
    <row r="199" spans="1:2" x14ac:dyDescent="0.3">
      <c r="A199" s="305"/>
      <c r="B199" s="316"/>
    </row>
    <row r="200" spans="1:2" x14ac:dyDescent="0.3">
      <c r="A200" s="305"/>
      <c r="B200" s="10"/>
    </row>
    <row r="201" spans="1:2" x14ac:dyDescent="0.3">
      <c r="A201" s="305"/>
      <c r="B201" s="10"/>
    </row>
    <row r="202" spans="1:2" x14ac:dyDescent="0.3">
      <c r="A202" s="9"/>
      <c r="B202" s="10"/>
    </row>
    <row r="203" spans="1:2" x14ac:dyDescent="0.3">
      <c r="A203" s="9"/>
      <c r="B203" s="10"/>
    </row>
    <row r="204" spans="1:2" x14ac:dyDescent="0.3">
      <c r="A204" s="9"/>
      <c r="B204" s="10"/>
    </row>
    <row r="205" spans="1:2" x14ac:dyDescent="0.3">
      <c r="A205" s="305"/>
      <c r="B205" s="10"/>
    </row>
    <row r="206" spans="1:2" x14ac:dyDescent="0.3">
      <c r="A206" s="305"/>
      <c r="B206" s="316"/>
    </row>
    <row r="207" spans="1:2" x14ac:dyDescent="0.3">
      <c r="A207" s="305"/>
      <c r="B207" s="10"/>
    </row>
    <row r="208" spans="1:2" x14ac:dyDescent="0.3">
      <c r="A208" s="305"/>
      <c r="B208" s="316"/>
    </row>
    <row r="209" spans="1:2" x14ac:dyDescent="0.3">
      <c r="A209" s="305"/>
      <c r="B209" s="10"/>
    </row>
    <row r="210" spans="1:2" x14ac:dyDescent="0.3">
      <c r="A210" s="305"/>
      <c r="B210" s="10"/>
    </row>
    <row r="211" spans="1:2" x14ac:dyDescent="0.3">
      <c r="A211" s="305"/>
      <c r="B211" s="10"/>
    </row>
    <row r="212" spans="1:2" x14ac:dyDescent="0.3">
      <c r="A212" s="305"/>
      <c r="B212" s="10"/>
    </row>
    <row r="213" spans="1:2" x14ac:dyDescent="0.3">
      <c r="A213" s="9"/>
      <c r="B213" s="10"/>
    </row>
    <row r="214" spans="1:2" x14ac:dyDescent="0.3">
      <c r="A214" s="9"/>
      <c r="B214" s="10"/>
    </row>
    <row r="215" spans="1:2" x14ac:dyDescent="0.3">
      <c r="A215" s="9"/>
      <c r="B215" s="10"/>
    </row>
    <row r="216" spans="1:2" x14ac:dyDescent="0.3">
      <c r="A216" s="9"/>
      <c r="B216" s="10"/>
    </row>
    <row r="217" spans="1:2" x14ac:dyDescent="0.3">
      <c r="A217" s="9"/>
      <c r="B217" s="10"/>
    </row>
    <row r="218" spans="1:2" x14ac:dyDescent="0.3">
      <c r="A218" s="9"/>
      <c r="B218" s="10"/>
    </row>
    <row r="219" spans="1:2" x14ac:dyDescent="0.3">
      <c r="A219" s="9"/>
      <c r="B219" s="10"/>
    </row>
    <row r="220" spans="1:2" x14ac:dyDescent="0.3">
      <c r="A220" s="9"/>
      <c r="B220" s="10"/>
    </row>
    <row r="221" spans="1:2" x14ac:dyDescent="0.3">
      <c r="A221" s="305"/>
      <c r="B221" s="10"/>
    </row>
    <row r="222" spans="1:2" x14ac:dyDescent="0.3">
      <c r="A222" s="9"/>
      <c r="B222" s="10"/>
    </row>
    <row r="223" spans="1:2" x14ac:dyDescent="0.3">
      <c r="A223" s="308"/>
      <c r="B223" s="10"/>
    </row>
    <row r="224" spans="1:2" x14ac:dyDescent="0.3">
      <c r="A224" s="308"/>
      <c r="B224" s="10"/>
    </row>
    <row r="225" spans="1:2" x14ac:dyDescent="0.3">
      <c r="A225" s="308"/>
      <c r="B225" s="10"/>
    </row>
    <row r="226" spans="1:2" x14ac:dyDescent="0.3">
      <c r="A226" s="9"/>
      <c r="B226" s="10"/>
    </row>
    <row r="227" spans="1:2" x14ac:dyDescent="0.3">
      <c r="A227" s="305"/>
      <c r="B227" s="10"/>
    </row>
    <row r="228" spans="1:2" x14ac:dyDescent="0.3">
      <c r="A228" s="305"/>
      <c r="B228" s="10"/>
    </row>
    <row r="229" spans="1:2" x14ac:dyDescent="0.3">
      <c r="A229" s="305"/>
      <c r="B229" s="10"/>
    </row>
    <row r="230" spans="1:2" x14ac:dyDescent="0.3">
      <c r="A230" s="305"/>
      <c r="B230" s="10"/>
    </row>
    <row r="231" spans="1:2" x14ac:dyDescent="0.3">
      <c r="A231" s="305"/>
      <c r="B231" s="10"/>
    </row>
    <row r="232" spans="1:2" x14ac:dyDescent="0.3">
      <c r="A232" s="9"/>
      <c r="B232" s="10"/>
    </row>
    <row r="233" spans="1:2" x14ac:dyDescent="0.3">
      <c r="A233" s="9"/>
      <c r="B233" s="10"/>
    </row>
    <row r="234" spans="1:2" x14ac:dyDescent="0.3">
      <c r="A234" s="309"/>
      <c r="B234" s="316"/>
    </row>
    <row r="235" spans="1:2" x14ac:dyDescent="0.3">
      <c r="A235" s="9"/>
      <c r="B235" s="10"/>
    </row>
    <row r="236" spans="1:2" x14ac:dyDescent="0.3">
      <c r="A236" s="12"/>
      <c r="B236" s="10"/>
    </row>
    <row r="237" spans="1:2" x14ac:dyDescent="0.3">
      <c r="A237" s="12"/>
      <c r="B237" s="10"/>
    </row>
    <row r="238" spans="1:2" x14ac:dyDescent="0.3">
      <c r="A238" s="12"/>
      <c r="B238" s="10"/>
    </row>
    <row r="239" spans="1:2" x14ac:dyDescent="0.3">
      <c r="A239" s="12"/>
      <c r="B239" s="10"/>
    </row>
    <row r="240" spans="1:2" x14ac:dyDescent="0.3">
      <c r="A240" s="12"/>
      <c r="B240" s="10"/>
    </row>
    <row r="241" spans="1:2" x14ac:dyDescent="0.3">
      <c r="A241" s="12"/>
      <c r="B241" s="10"/>
    </row>
    <row r="242" spans="1:2" x14ac:dyDescent="0.3">
      <c r="A242" s="12"/>
      <c r="B242" s="10"/>
    </row>
    <row r="243" spans="1:2" x14ac:dyDescent="0.3">
      <c r="A243" s="305"/>
      <c r="B243" s="10"/>
    </row>
    <row r="244" spans="1:2" x14ac:dyDescent="0.3">
      <c r="A244" s="305"/>
      <c r="B244" s="10"/>
    </row>
    <row r="245" spans="1:2" x14ac:dyDescent="0.3">
      <c r="A245" s="12"/>
      <c r="B245" s="10"/>
    </row>
    <row r="246" spans="1:2" x14ac:dyDescent="0.3">
      <c r="A246" s="12"/>
      <c r="B246" s="10"/>
    </row>
    <row r="247" spans="1:2" x14ac:dyDescent="0.3">
      <c r="A247" s="310"/>
      <c r="B247" s="10"/>
    </row>
    <row r="248" spans="1:2" x14ac:dyDescent="0.3">
      <c r="A248" s="311"/>
      <c r="B248" s="10"/>
    </row>
    <row r="249" spans="1:2" x14ac:dyDescent="0.3">
      <c r="A249" s="310"/>
      <c r="B249" s="10"/>
    </row>
    <row r="250" spans="1:2" x14ac:dyDescent="0.3">
      <c r="A250" s="310"/>
      <c r="B250" s="10"/>
    </row>
    <row r="251" spans="1:2" x14ac:dyDescent="0.3">
      <c r="A251" s="12"/>
      <c r="B251" s="10"/>
    </row>
    <row r="252" spans="1:2" x14ac:dyDescent="0.3">
      <c r="A252" s="312"/>
      <c r="B252" s="316"/>
    </row>
    <row r="253" spans="1:2" x14ac:dyDescent="0.3">
      <c r="A253" s="12"/>
      <c r="B253" s="10"/>
    </row>
    <row r="254" spans="1:2" x14ac:dyDescent="0.3">
      <c r="A254" s="12"/>
      <c r="B254" s="10"/>
    </row>
    <row r="255" spans="1:2" x14ac:dyDescent="0.3">
      <c r="A255" s="305"/>
      <c r="B255" s="10"/>
    </row>
    <row r="256" spans="1:2" x14ac:dyDescent="0.3">
      <c r="A256" s="12"/>
      <c r="B256" s="10"/>
    </row>
    <row r="257" spans="1:2" x14ac:dyDescent="0.3">
      <c r="A257" s="12"/>
      <c r="B257" s="10"/>
    </row>
    <row r="258" spans="1:2" x14ac:dyDescent="0.3">
      <c r="A258" s="12"/>
      <c r="B258" s="10"/>
    </row>
    <row r="259" spans="1:2" x14ac:dyDescent="0.3">
      <c r="A259" s="309"/>
      <c r="B259" s="315"/>
    </row>
    <row r="260" spans="1:2" x14ac:dyDescent="0.3">
      <c r="A260" s="305"/>
      <c r="B260" s="10"/>
    </row>
    <row r="261" spans="1:2" x14ac:dyDescent="0.3">
      <c r="A261" s="305"/>
      <c r="B261" s="10"/>
    </row>
    <row r="262" spans="1:2" x14ac:dyDescent="0.3">
      <c r="A262" s="12"/>
      <c r="B262" s="10"/>
    </row>
    <row r="263" spans="1:2" x14ac:dyDescent="0.3">
      <c r="A263" s="12"/>
      <c r="B263" s="10"/>
    </row>
    <row r="264" spans="1:2" x14ac:dyDescent="0.3">
      <c r="A264" s="305"/>
      <c r="B264" s="10"/>
    </row>
    <row r="265" spans="1:2" x14ac:dyDescent="0.3">
      <c r="A265" s="305"/>
      <c r="B265" s="10"/>
    </row>
    <row r="266" spans="1:2" x14ac:dyDescent="0.3">
      <c r="A266" s="311"/>
      <c r="B266" s="10"/>
    </row>
    <row r="267" spans="1:2" x14ac:dyDescent="0.3">
      <c r="A267" s="311"/>
      <c r="B267" s="10"/>
    </row>
    <row r="268" spans="1:2" x14ac:dyDescent="0.3">
      <c r="A268" s="311"/>
      <c r="B268" s="10"/>
    </row>
    <row r="269" spans="1:2" x14ac:dyDescent="0.3">
      <c r="A269" s="310"/>
      <c r="B269" s="10"/>
    </row>
    <row r="270" spans="1:2" x14ac:dyDescent="0.3">
      <c r="A270" s="310"/>
      <c r="B270" s="10"/>
    </row>
    <row r="271" spans="1:2" x14ac:dyDescent="0.3">
      <c r="A271" s="310"/>
      <c r="B271" s="10"/>
    </row>
    <row r="272" spans="1:2" x14ac:dyDescent="0.3">
      <c r="A272" s="12"/>
      <c r="B272" s="10"/>
    </row>
    <row r="273" spans="1:2" x14ac:dyDescent="0.3">
      <c r="A273" s="305"/>
      <c r="B273" s="10"/>
    </row>
    <row r="274" spans="1:2" x14ac:dyDescent="0.3">
      <c r="A274" s="308"/>
      <c r="B274" s="10"/>
    </row>
    <row r="275" spans="1:2" x14ac:dyDescent="0.3">
      <c r="A275" s="12"/>
      <c r="B275" s="10"/>
    </row>
    <row r="276" spans="1:2" x14ac:dyDescent="0.3">
      <c r="A276" s="12"/>
      <c r="B276" s="10"/>
    </row>
    <row r="277" spans="1:2" x14ac:dyDescent="0.3">
      <c r="A277" s="305"/>
      <c r="B277" s="10"/>
    </row>
    <row r="278" spans="1:2" x14ac:dyDescent="0.3">
      <c r="A278" s="12"/>
      <c r="B278" s="10"/>
    </row>
    <row r="279" spans="1:2" x14ac:dyDescent="0.3">
      <c r="A279" s="12"/>
      <c r="B279" s="10"/>
    </row>
    <row r="280" spans="1:2" x14ac:dyDescent="0.3">
      <c r="A280" s="310"/>
      <c r="B280" s="10"/>
    </row>
    <row r="281" spans="1:2" x14ac:dyDescent="0.3">
      <c r="A281" s="310"/>
      <c r="B281" s="10"/>
    </row>
    <row r="282" spans="1:2" x14ac:dyDescent="0.3">
      <c r="A282" s="310"/>
      <c r="B282" s="10"/>
    </row>
    <row r="283" spans="1:2" x14ac:dyDescent="0.3">
      <c r="A283" s="312"/>
      <c r="B283" s="316"/>
    </row>
    <row r="284" spans="1:2" x14ac:dyDescent="0.3">
      <c r="A284" s="310"/>
      <c r="B284" s="10"/>
    </row>
    <row r="285" spans="1:2" x14ac:dyDescent="0.3">
      <c r="A285" s="12"/>
      <c r="B285" s="10"/>
    </row>
    <row r="286" spans="1:2" x14ac:dyDescent="0.3">
      <c r="A286" s="12"/>
      <c r="B286" s="10"/>
    </row>
    <row r="287" spans="1:2" x14ac:dyDescent="0.3">
      <c r="A287" s="12"/>
      <c r="B287" s="10"/>
    </row>
    <row r="288" spans="1:2" x14ac:dyDescent="0.3">
      <c r="A288" s="12"/>
      <c r="B288" s="10"/>
    </row>
    <row r="289" spans="1:2" x14ac:dyDescent="0.3">
      <c r="A289" s="12"/>
      <c r="B289" s="10"/>
    </row>
    <row r="290" spans="1:2" x14ac:dyDescent="0.3">
      <c r="A290" s="12"/>
      <c r="B290" s="10"/>
    </row>
    <row r="291" spans="1:2" x14ac:dyDescent="0.3">
      <c r="A291" s="12"/>
      <c r="B291" s="10"/>
    </row>
    <row r="292" spans="1:2" x14ac:dyDescent="0.3">
      <c r="A292" s="12"/>
      <c r="B292" s="10"/>
    </row>
    <row r="293" spans="1:2" x14ac:dyDescent="0.3">
      <c r="A293" s="12"/>
      <c r="B293" s="10"/>
    </row>
    <row r="294" spans="1:2" x14ac:dyDescent="0.3">
      <c r="A294" s="12"/>
      <c r="B294" s="10"/>
    </row>
    <row r="295" spans="1:2" x14ac:dyDescent="0.3">
      <c r="A295" s="12"/>
      <c r="B295" s="10"/>
    </row>
    <row r="296" spans="1:2" x14ac:dyDescent="0.3">
      <c r="A296" s="305"/>
      <c r="B296" s="10"/>
    </row>
    <row r="297" spans="1:2" x14ac:dyDescent="0.3">
      <c r="A297" s="305"/>
      <c r="B297" s="10"/>
    </row>
    <row r="298" spans="1:2" x14ac:dyDescent="0.3">
      <c r="A298" s="12"/>
      <c r="B298" s="10"/>
    </row>
    <row r="299" spans="1:2" x14ac:dyDescent="0.3">
      <c r="A299" s="12"/>
      <c r="B299" s="10"/>
    </row>
    <row r="300" spans="1:2" x14ac:dyDescent="0.3">
      <c r="A300" s="12"/>
      <c r="B300" s="10"/>
    </row>
    <row r="301" spans="1:2" x14ac:dyDescent="0.3">
      <c r="A301" s="12"/>
      <c r="B301" s="10"/>
    </row>
    <row r="302" spans="1:2" x14ac:dyDescent="0.3">
      <c r="A302" s="12"/>
      <c r="B302" s="10"/>
    </row>
    <row r="303" spans="1:2" x14ac:dyDescent="0.3">
      <c r="A303" s="12"/>
      <c r="B303" s="10"/>
    </row>
    <row r="304" spans="1:2" x14ac:dyDescent="0.3">
      <c r="A304" s="305"/>
      <c r="B304" s="10"/>
    </row>
    <row r="305" spans="1:2" x14ac:dyDescent="0.3">
      <c r="A305" s="13"/>
      <c r="B305" s="14"/>
    </row>
  </sheetData>
  <autoFilter ref="A1:C1" xr:uid="{439343A5-8509-4CE2-87C7-C7884EAB2B5E}">
    <sortState xmlns:xlrd2="http://schemas.microsoft.com/office/spreadsheetml/2017/richdata2" ref="A2:C20">
      <sortCondition ref="B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Lookup</vt:lpstr>
      <vt:lpstr>1. Overview</vt:lpstr>
      <vt:lpstr>2. Medicare Parity FFS</vt:lpstr>
      <vt:lpstr>2a. Medicare Parity FFS UP</vt:lpstr>
      <vt:lpstr>2b. Medicare Parity NonFFS</vt:lpstr>
      <vt:lpstr>3. PC %Spend DE Attributed Memb</vt:lpstr>
      <vt:lpstr>3a. PC % Spend All Members</vt:lpstr>
      <vt:lpstr>3b. Care Transformation</vt:lpstr>
      <vt:lpstr>4. NonProfessional Price Growth</vt:lpstr>
      <vt:lpstr>5. APMA Fixed Payment Methods</vt:lpstr>
      <vt:lpstr>5a. APMA HCP-LAN</vt:lpstr>
      <vt:lpstr>6. Demographic Information</vt:lpstr>
      <vt:lpstr>7. Notes</vt:lpstr>
      <vt:lpstr>8. App A - PC CPTs</vt:lpstr>
      <vt:lpstr>9. App B - PC Taxonomy</vt:lpstr>
      <vt:lpstr>10. App C - PC POS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OVBHCD Template</dc:title>
  <dc:subject/>
  <dc:creator/>
  <cp:keywords/>
  <dc:description/>
  <cp:lastModifiedBy/>
  <cp:revision>1</cp:revision>
  <dcterms:created xsi:type="dcterms:W3CDTF">2026-04-29T19:24:33Z</dcterms:created>
  <dcterms:modified xsi:type="dcterms:W3CDTF">2026-05-07T16:30:16Z</dcterms:modified>
  <cp:category/>
  <cp:contentStatus/>
</cp:coreProperties>
</file>