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I:\SOLICITATIONS\Contract_Folders\DHR_Human_Resources\2025\DHR25001-LIFEINS Life Insurance Program\Posting\Bid\"/>
    </mc:Choice>
  </mc:AlternateContent>
  <xr:revisionPtr revIDLastSave="0" documentId="8_{BE60336F-19C3-4471-BE89-BEB2CE1BCC54}" xr6:coauthVersionLast="47" xr6:coauthVersionMax="47" xr10:uidLastSave="{00000000-0000-0000-0000-000000000000}"/>
  <bookViews>
    <workbookView xWindow="-27630" yWindow="1170" windowWidth="21600" windowHeight="11295" tabRatio="917" firstSheet="1" activeTab="1" xr2:uid="{00000000-000D-0000-FFFF-FFFF00000000}"/>
  </bookViews>
  <sheets>
    <sheet name="BASIC" sheetId="19" state="hidden" r:id="rId1"/>
    <sheet name="Option 1 EE GUL Life" sheetId="36" r:id="rId2"/>
    <sheet name="Option 1 Spouse Term Life" sheetId="37" r:id="rId3"/>
    <sheet name="Option 1 Child(ren) Term Life" sheetId="38" r:id="rId4"/>
    <sheet name="Option 2 EE GUL Life" sheetId="33" r:id="rId5"/>
    <sheet name="Option 2 Spouse Term Life" sheetId="34" r:id="rId6"/>
    <sheet name="Option 2 Child(ren) Term Life" sheetId="35" r:id="rId7"/>
    <sheet name="Option 2 Dependent AD&amp;D" sheetId="32" r:id="rId8"/>
    <sheet name="Option 3 EE Term Life" sheetId="20" r:id="rId9"/>
    <sheet name="Option 3 Spouse Term Life" sheetId="21" r:id="rId10"/>
    <sheet name="Option 3 Child(ren) Term Life" sheetId="22" r:id="rId11"/>
    <sheet name="Option 4 EE Term Life" sheetId="29" r:id="rId12"/>
    <sheet name="Option 4 Spouse Term Life" sheetId="30" r:id="rId13"/>
    <sheet name="Option 4 Child(ren) Term Life" sheetId="31" r:id="rId14"/>
    <sheet name="Option 4 Dependent AD&amp;D" sheetId="23" r:id="rId15"/>
    <sheet name="LGUAR" sheetId="24" state="hidden" r:id="rId16"/>
    <sheet name="LPGI" sheetId="25" state="hidden" r:id="rId17"/>
    <sheet name="Data Attributes" sheetId="11" state="hidden" r:id="rId18"/>
  </sheets>
  <externalReferences>
    <externalReference r:id="rId19"/>
  </externalReferences>
  <definedNames>
    <definedName name="AgeBand_List">#REF!</definedName>
    <definedName name="AgeBand_Map">#REF!</definedName>
    <definedName name="AgeBandLookup">#REF!</definedName>
    <definedName name="Base_Salary">#REF!</definedName>
    <definedName name="Basis_BasicADD">#REF!</definedName>
    <definedName name="Basis_BasicLife">#REF!</definedName>
    <definedName name="Basis_FML">#REF!</definedName>
    <definedName name="Basis_LTDASO">#REF!</definedName>
    <definedName name="Basis_LTDINS">#REF!</definedName>
    <definedName name="Basis_StateFI">#REF!</definedName>
    <definedName name="Basis_StateSI">#REF!</definedName>
    <definedName name="Basis_STDASO">#REF!</definedName>
    <definedName name="Basis_STDINS">#REF!</definedName>
    <definedName name="Basis_SuppLife">#REF!</definedName>
    <definedName name="Basis_VolADD">#REF!</definedName>
    <definedName name="Benefits_SQ">#REF!</definedName>
    <definedName name="BenRedLookup">#REF!</definedName>
    <definedName name="Bonus">#REF!</definedName>
    <definedName name="Census_Date">#REF!</definedName>
    <definedName name="Class">#REF!</definedName>
    <definedName name="Commissions">#REF!</definedName>
    <definedName name="Coverage">#REF!</definedName>
    <definedName name="Covg_Class_List">[1]Lookups!$U$5:$AE$5</definedName>
    <definedName name="Covg_LD">#REF!</definedName>
    <definedName name="Covg_List">#REF!</definedName>
    <definedName name="Covg_TypeLookup">#REF!</definedName>
    <definedName name="Earn_Base">#REF!</definedName>
    <definedName name="Earn_Bonus">#REF!</definedName>
    <definedName name="Earn_Comm">#REF!</definedName>
    <definedName name="Earn_Other">#REF!</definedName>
    <definedName name="Increment">#REF!</definedName>
    <definedName name="Lookup">#REF!</definedName>
    <definedName name="Maximum">#REF!</definedName>
    <definedName name="OnFile">#REF!</definedName>
    <definedName name="Other_Comp">#REF!</definedName>
    <definedName name="RateBandSQ">#REF!</definedName>
    <definedName name="RateBasisSQ">#REF!</definedName>
    <definedName name="Rates_SQ">#REF!</definedName>
    <definedName name="RatesSQ">#REF!</definedName>
    <definedName name="Rnd_Method">#REF!</definedName>
    <definedName name="RoundDir">#REF!</definedName>
    <definedName name="RoundSig">#REF!</definedName>
    <definedName name="Type_BasicADD">#REF!</definedName>
    <definedName name="Type_BasicLife">#REF!</definedName>
    <definedName name="Type_FML">#REF!</definedName>
    <definedName name="Type_LTDASO">#REF!</definedName>
    <definedName name="Type_LTDINS">#REF!</definedName>
    <definedName name="Type_StateFI">#REF!</definedName>
    <definedName name="Type_StateSI">#REF!</definedName>
    <definedName name="Type_STDASO">#REF!</definedName>
    <definedName name="Type_STDINS">#REF!</definedName>
    <definedName name="Type_SuppLife">#REF!</definedName>
    <definedName name="Type_VolAD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37" l="1"/>
  <c r="F23" i="37" s="1"/>
  <c r="F24" i="37" s="1"/>
  <c r="D15" i="37"/>
  <c r="E16" i="37" s="1"/>
  <c r="E17" i="37" s="1"/>
  <c r="E20" i="37" s="1"/>
  <c r="D22" i="21"/>
  <c r="E23" i="21" s="1"/>
  <c r="E24" i="21" s="1"/>
  <c r="E27" i="21" s="1"/>
  <c r="D15" i="21"/>
  <c r="D14" i="31"/>
  <c r="F15" i="31" s="1"/>
  <c r="F16" i="31" s="1"/>
  <c r="D14" i="22"/>
  <c r="D14" i="35"/>
  <c r="E15" i="35" s="1"/>
  <c r="E16" i="35" s="1"/>
  <c r="E19" i="35" s="1"/>
  <c r="D14" i="38"/>
  <c r="F15" i="38" s="1"/>
  <c r="F16" i="38" s="1"/>
  <c r="F24" i="38"/>
  <c r="F25" i="38" s="1"/>
  <c r="E24" i="38"/>
  <c r="E25" i="38" s="1"/>
  <c r="E28" i="38" s="1"/>
  <c r="F40" i="37"/>
  <c r="F41" i="37" s="1"/>
  <c r="E40" i="37"/>
  <c r="E41" i="37" s="1"/>
  <c r="E44" i="37" s="1"/>
  <c r="F33" i="37"/>
  <c r="F34" i="37" s="1"/>
  <c r="E33" i="37"/>
  <c r="E34" i="37" s="1"/>
  <c r="E37" i="37" s="1"/>
  <c r="D88" i="36"/>
  <c r="F88" i="36" s="1"/>
  <c r="F89" i="36" s="1"/>
  <c r="F90" i="36" s="1"/>
  <c r="D42" i="36"/>
  <c r="F42" i="36" s="1"/>
  <c r="F43" i="36" s="1"/>
  <c r="F44" i="36" s="1"/>
  <c r="E13" i="36"/>
  <c r="F13" i="36" s="1"/>
  <c r="F13" i="29"/>
  <c r="E13" i="29"/>
  <c r="E13" i="20"/>
  <c r="F13" i="20" s="1"/>
  <c r="F24" i="35"/>
  <c r="F25" i="35" s="1"/>
  <c r="E24" i="35"/>
  <c r="E25" i="35" s="1"/>
  <c r="E28" i="35" s="1"/>
  <c r="E24" i="34"/>
  <c r="E25" i="34" s="1"/>
  <c r="E26" i="34" s="1"/>
  <c r="E16" i="34"/>
  <c r="E17" i="34" s="1"/>
  <c r="E18" i="34" s="1"/>
  <c r="E13" i="34"/>
  <c r="D88" i="33"/>
  <c r="E88" i="33" s="1"/>
  <c r="E89" i="33" s="1"/>
  <c r="E90" i="33" s="1"/>
  <c r="E93" i="33" s="1"/>
  <c r="D41" i="33"/>
  <c r="F41" i="33" s="1"/>
  <c r="F42" i="33" s="1"/>
  <c r="F43" i="33" s="1"/>
  <c r="E22" i="32"/>
  <c r="E23" i="32" s="1"/>
  <c r="E24" i="32" s="1"/>
  <c r="E15" i="32"/>
  <c r="E16" i="32" s="1"/>
  <c r="E17" i="32" s="1"/>
  <c r="E22" i="23"/>
  <c r="E23" i="23" s="1"/>
  <c r="E24" i="23" s="1"/>
  <c r="E15" i="23"/>
  <c r="E13" i="30"/>
  <c r="F24" i="31"/>
  <c r="F25" i="31" s="1"/>
  <c r="E24" i="31"/>
  <c r="E25" i="31" s="1"/>
  <c r="E28" i="31" s="1"/>
  <c r="F24" i="22"/>
  <c r="F25" i="22" s="1"/>
  <c r="E24" i="22"/>
  <c r="E25" i="22" s="1"/>
  <c r="E28" i="22" s="1"/>
  <c r="E24" i="30"/>
  <c r="E25" i="30" s="1"/>
  <c r="E16" i="30"/>
  <c r="E17" i="30" s="1"/>
  <c r="F40" i="21"/>
  <c r="F41" i="21" s="1"/>
  <c r="E40" i="21"/>
  <c r="E41" i="21" s="1"/>
  <c r="E44" i="21" s="1"/>
  <c r="F33" i="21"/>
  <c r="F34" i="21" s="1"/>
  <c r="F37" i="21" s="1"/>
  <c r="E33" i="21"/>
  <c r="E34" i="21" s="1"/>
  <c r="E37" i="21" s="1"/>
  <c r="D89" i="29"/>
  <c r="E89" i="29" s="1"/>
  <c r="E90" i="29" s="1"/>
  <c r="E91" i="29" s="1"/>
  <c r="E94" i="29" s="1"/>
  <c r="D42" i="29"/>
  <c r="E42" i="29" s="1"/>
  <c r="E43" i="29" s="1"/>
  <c r="E44" i="29" s="1"/>
  <c r="E47" i="29" s="1"/>
  <c r="D88" i="20"/>
  <c r="F88" i="20" s="1"/>
  <c r="F89" i="20" s="1"/>
  <c r="F90" i="20" s="1"/>
  <c r="F16" i="37" l="1"/>
  <c r="F17" i="37" s="1"/>
  <c r="F20" i="37" s="1"/>
  <c r="F89" i="29"/>
  <c r="F90" i="29" s="1"/>
  <c r="F91" i="29" s="1"/>
  <c r="F94" i="29" s="1"/>
  <c r="F15" i="35"/>
  <c r="F16" i="35" s="1"/>
  <c r="F17" i="35" s="1"/>
  <c r="F18" i="35" s="1"/>
  <c r="F88" i="33"/>
  <c r="F89" i="33" s="1"/>
  <c r="F90" i="33" s="1"/>
  <c r="F93" i="33" s="1"/>
  <c r="F42" i="37"/>
  <c r="F43" i="37" s="1"/>
  <c r="E88" i="20"/>
  <c r="E89" i="20" s="1"/>
  <c r="E90" i="20" s="1"/>
  <c r="E93" i="20" s="1"/>
  <c r="E88" i="36"/>
  <c r="E89" i="36" s="1"/>
  <c r="E90" i="36" s="1"/>
  <c r="E93" i="36" s="1"/>
  <c r="E42" i="36"/>
  <c r="E43" i="36" s="1"/>
  <c r="E44" i="36" s="1"/>
  <c r="E47" i="36" s="1"/>
  <c r="E41" i="33"/>
  <c r="E42" i="33" s="1"/>
  <c r="E43" i="33" s="1"/>
  <c r="E46" i="33" s="1"/>
  <c r="F27" i="37"/>
  <c r="F93" i="36"/>
  <c r="F37" i="37"/>
  <c r="F35" i="37"/>
  <c r="F36" i="37" s="1"/>
  <c r="F19" i="38"/>
  <c r="F47" i="36"/>
  <c r="F28" i="38"/>
  <c r="F26" i="38"/>
  <c r="F27" i="38" s="1"/>
  <c r="F44" i="37"/>
  <c r="E23" i="37"/>
  <c r="E24" i="37" s="1"/>
  <c r="E27" i="37" s="1"/>
  <c r="E15" i="38"/>
  <c r="E16" i="38" s="1"/>
  <c r="E19" i="38" s="1"/>
  <c r="F46" i="33"/>
  <c r="F28" i="35"/>
  <c r="F26" i="35"/>
  <c r="F27" i="35" s="1"/>
  <c r="F26" i="31"/>
  <c r="F27" i="31" s="1"/>
  <c r="F28" i="31"/>
  <c r="F19" i="31"/>
  <c r="E15" i="31"/>
  <c r="E16" i="31" s="1"/>
  <c r="E19" i="31" s="1"/>
  <c r="F28" i="22"/>
  <c r="F26" i="22"/>
  <c r="F27" i="22" s="1"/>
  <c r="F23" i="21"/>
  <c r="F24" i="21" s="1"/>
  <c r="F27" i="21" s="1"/>
  <c r="E26" i="30"/>
  <c r="E18" i="30"/>
  <c r="F42" i="21"/>
  <c r="F43" i="21" s="1"/>
  <c r="F44" i="21"/>
  <c r="F35" i="21"/>
  <c r="F36" i="21" s="1"/>
  <c r="F42" i="29"/>
  <c r="F43" i="29" s="1"/>
  <c r="F44" i="29" s="1"/>
  <c r="F93" i="20"/>
  <c r="F18" i="37" l="1"/>
  <c r="F19" i="37" s="1"/>
  <c r="F19" i="35"/>
  <c r="F92" i="29"/>
  <c r="F93" i="29" s="1"/>
  <c r="F25" i="21"/>
  <c r="F26" i="21" s="1"/>
  <c r="F91" i="33"/>
  <c r="F92" i="33" s="1"/>
  <c r="F17" i="38"/>
  <c r="F18" i="38" s="1"/>
  <c r="F91" i="20"/>
  <c r="F92" i="20" s="1"/>
  <c r="F91" i="36"/>
  <c r="F92" i="36" s="1"/>
  <c r="F45" i="36"/>
  <c r="F46" i="36" s="1"/>
  <c r="F44" i="33"/>
  <c r="F45" i="33" s="1"/>
  <c r="F25" i="37"/>
  <c r="F26" i="37" s="1"/>
  <c r="F17" i="31"/>
  <c r="F18" i="31" s="1"/>
  <c r="F45" i="29"/>
  <c r="F46" i="29" s="1"/>
  <c r="F47" i="29"/>
  <c r="D42" i="20" l="1"/>
  <c r="F42" i="20" s="1"/>
  <c r="E42" i="20" l="1"/>
  <c r="E16" i="23" l="1"/>
  <c r="E17" i="23" s="1"/>
  <c r="F15" i="22"/>
  <c r="F16" i="22" s="1"/>
  <c r="F19" i="22" s="1"/>
  <c r="E15" i="22"/>
  <c r="E16" i="22" s="1"/>
  <c r="E19" i="22" s="1"/>
  <c r="F16" i="21"/>
  <c r="F17" i="21" s="1"/>
  <c r="F20" i="21" s="1"/>
  <c r="E16" i="21"/>
  <c r="E17" i="21" s="1"/>
  <c r="E20" i="21" s="1"/>
  <c r="F43" i="20"/>
  <c r="F44" i="20" s="1"/>
  <c r="G23" i="19"/>
  <c r="G24" i="19" s="1"/>
  <c r="F23" i="19"/>
  <c r="F24" i="19" s="1"/>
  <c r="G15" i="19"/>
  <c r="G16" i="19" s="1"/>
  <c r="F15" i="19"/>
  <c r="F16" i="19" s="1"/>
  <c r="F19" i="19" s="1"/>
  <c r="G25" i="19" l="1"/>
  <c r="G26" i="19" s="1"/>
  <c r="G29" i="19"/>
  <c r="G32" i="19" s="1"/>
  <c r="F29" i="19"/>
  <c r="F32" i="19" s="1"/>
  <c r="E43" i="20"/>
  <c r="E44" i="20" s="1"/>
  <c r="E47" i="20" s="1"/>
  <c r="F47" i="20"/>
  <c r="G30" i="19"/>
  <c r="G31" i="19" s="1"/>
  <c r="F27" i="19"/>
  <c r="G19" i="19"/>
  <c r="G27" i="19"/>
  <c r="F18" i="21"/>
  <c r="F19" i="21" s="1"/>
  <c r="F17" i="22"/>
  <c r="F18" i="22" s="1"/>
  <c r="G17" i="19"/>
  <c r="G18" i="19" s="1"/>
  <c r="F45" i="20" l="1"/>
  <c r="F46" i="20" s="1"/>
</calcChain>
</file>

<file path=xl/sharedStrings.xml><?xml version="1.0" encoding="utf-8"?>
<sst xmlns="http://schemas.openxmlformats.org/spreadsheetml/2006/main" count="1043" uniqueCount="240">
  <si>
    <t>Current Rates</t>
  </si>
  <si>
    <t>Comments</t>
  </si>
  <si>
    <t>Basic Life</t>
  </si>
  <si>
    <t>      </t>
  </si>
  <si>
    <t>Enrollment Assumption</t>
  </si>
  <si>
    <t>Basic Life Rate (per $1,000)</t>
  </si>
  <si>
    <t>Monthly Premium</t>
  </si>
  <si>
    <t>Annual Premium</t>
  </si>
  <si>
    <t>Dollar Change</t>
  </si>
  <si>
    <t xml:space="preserve">Percent Change </t>
  </si>
  <si>
    <t>Basic AD&amp;D</t>
  </si>
  <si>
    <t>AD&amp;D Rate (per $1,000)</t>
  </si>
  <si>
    <t>Percent Change</t>
  </si>
  <si>
    <t>Totals</t>
  </si>
  <si>
    <t>Total Annual Cost</t>
  </si>
  <si>
    <t xml:space="preserve">Dollar Change </t>
  </si>
  <si>
    <t>30 - 34</t>
  </si>
  <si>
    <t>35 - 39</t>
  </si>
  <si>
    <t>40 - 44</t>
  </si>
  <si>
    <t>45 - 49</t>
  </si>
  <si>
    <t>50 - 54</t>
  </si>
  <si>
    <t>55 - 59</t>
  </si>
  <si>
    <t>60 - 64</t>
  </si>
  <si>
    <t>65 - 69</t>
  </si>
  <si>
    <t>70 - 74</t>
  </si>
  <si>
    <t>75 - 79</t>
  </si>
  <si>
    <t>Age Banded Composite Rate (calculated)</t>
  </si>
  <si>
    <t>Monthly Premium - Age Banded</t>
  </si>
  <si>
    <t>Annual Premium - Age Banded</t>
  </si>
  <si>
    <t>Dollar Change - Age Banded</t>
  </si>
  <si>
    <t>Percent Change - Age Banded</t>
  </si>
  <si>
    <t xml:space="preserve">Monthly Premium </t>
  </si>
  <si>
    <t xml:space="preserve">Annual Premium </t>
  </si>
  <si>
    <t>This sheet must be completed if you have not already suppllied this information through the New Request Wizard</t>
  </si>
  <si>
    <t>1) Using the drop down box below, please provide the current number of benefit eligible employees for your client.</t>
  </si>
  <si>
    <t># of Eligible Employees</t>
  </si>
  <si>
    <t>Company Size (Covered Employees)</t>
  </si>
  <si>
    <t>Industry Group</t>
  </si>
  <si>
    <t>Medical Plan Type</t>
  </si>
  <si>
    <t>Geography</t>
  </si>
  <si>
    <t>Primar Reason for Bid</t>
  </si>
  <si>
    <t>Public/Private</t>
  </si>
  <si>
    <t>Profit/Non-Profit</t>
  </si>
  <si>
    <t xml:space="preserve">2) Using the drop down blox below, please provide the total number of US employees for your client. </t>
  </si>
  <si>
    <t>Less than 1,000</t>
  </si>
  <si>
    <t>Aerospace</t>
  </si>
  <si>
    <t>ABHP with HRA</t>
  </si>
  <si>
    <t>AK</t>
  </si>
  <si>
    <t>Account Management Concerns</t>
  </si>
  <si>
    <t xml:space="preserve">Public  </t>
  </si>
  <si>
    <t>Profit</t>
  </si>
  <si>
    <t>1,000 - 2,499</t>
  </si>
  <si>
    <t>Automotives</t>
  </si>
  <si>
    <t>ABHP with HSA</t>
  </si>
  <si>
    <t>AL</t>
  </si>
  <si>
    <t>Claims Admin and Customer Service Concerns</t>
  </si>
  <si>
    <t>Private</t>
  </si>
  <si>
    <t>Non-Profit</t>
  </si>
  <si>
    <t># of US Employees</t>
  </si>
  <si>
    <t>2,500 - 4,999</t>
  </si>
  <si>
    <t>Chemicals</t>
  </si>
  <si>
    <t>HMO</t>
  </si>
  <si>
    <t>AR</t>
  </si>
  <si>
    <t>Financials - Fixed Fees</t>
  </si>
  <si>
    <t>5,000 - 9,999</t>
  </si>
  <si>
    <t>Consumer Goods</t>
  </si>
  <si>
    <t>Indemnity</t>
  </si>
  <si>
    <t>AZ</t>
  </si>
  <si>
    <t>Financials - Discounts</t>
  </si>
  <si>
    <t>3) Using the drop down box below, what industry group does your client belong to?</t>
  </si>
  <si>
    <t>10,000 - 14,999</t>
  </si>
  <si>
    <t>Energy/Utilities</t>
  </si>
  <si>
    <t>Multiple Plan Types</t>
  </si>
  <si>
    <t>CA</t>
  </si>
  <si>
    <t>Contract Expiration</t>
  </si>
  <si>
    <t>15,000 - 19,999</t>
  </si>
  <si>
    <t>Financial Services</t>
  </si>
  <si>
    <t>POS</t>
  </si>
  <si>
    <t>CO</t>
  </si>
  <si>
    <t>Poor Renewal</t>
  </si>
  <si>
    <t>20,000 or more</t>
  </si>
  <si>
    <t>Government/Public Sector/Education</t>
  </si>
  <si>
    <t>PPO</t>
  </si>
  <si>
    <t>DC</t>
  </si>
  <si>
    <t>A bid has not been performed in several years</t>
  </si>
  <si>
    <t>Health Services</t>
  </si>
  <si>
    <t>DE</t>
  </si>
  <si>
    <t>Other</t>
  </si>
  <si>
    <t>4) If this is a medical RFP/RFR, please select the plan type being requested using the drop down box below.</t>
  </si>
  <si>
    <t>Hospitality</t>
  </si>
  <si>
    <t>FL</t>
  </si>
  <si>
    <t>Manufacturing</t>
  </si>
  <si>
    <t>GA</t>
  </si>
  <si>
    <t>Plan Type</t>
  </si>
  <si>
    <t>Petroleum/Pipelines</t>
  </si>
  <si>
    <t>HI</t>
  </si>
  <si>
    <t>Pharmaceuticals</t>
  </si>
  <si>
    <t>IA</t>
  </si>
  <si>
    <t>5) Using the drop down box below, which state is your client's US headquarters located in?</t>
  </si>
  <si>
    <t>Printing/Publishing/Entertainment</t>
  </si>
  <si>
    <t>ID</t>
  </si>
  <si>
    <t>Retail/Wholesale</t>
  </si>
  <si>
    <t>IL</t>
  </si>
  <si>
    <t>State</t>
  </si>
  <si>
    <t>Services</t>
  </si>
  <si>
    <t>IN</t>
  </si>
  <si>
    <t>Technology</t>
  </si>
  <si>
    <t>KS</t>
  </si>
  <si>
    <t>6) Using the drop down box below, which state contains the largest percentage of active employees for your client?</t>
  </si>
  <si>
    <t>Telecommunications</t>
  </si>
  <si>
    <t>KY</t>
  </si>
  <si>
    <t>Transportation</t>
  </si>
  <si>
    <t>LA</t>
  </si>
  <si>
    <t>OTHER; Not Listed</t>
  </si>
  <si>
    <t>MA</t>
  </si>
  <si>
    <t>MD</t>
  </si>
  <si>
    <t>7) Is the client Publicly Traded?</t>
  </si>
  <si>
    <t>ME</t>
  </si>
  <si>
    <t>MI</t>
  </si>
  <si>
    <t>MN</t>
  </si>
  <si>
    <t>MO</t>
  </si>
  <si>
    <t>8) Is the client a Non-Profit?</t>
  </si>
  <si>
    <t>MS</t>
  </si>
  <si>
    <t>MT</t>
  </si>
  <si>
    <t>Profit/NonProfit</t>
  </si>
  <si>
    <t>NC</t>
  </si>
  <si>
    <t>ND</t>
  </si>
  <si>
    <t>9) Place an X next to each group of the following Group that this RFP/RFR applies</t>
  </si>
  <si>
    <t>NE</t>
  </si>
  <si>
    <t>NH</t>
  </si>
  <si>
    <t>Actives</t>
  </si>
  <si>
    <t>NJ</t>
  </si>
  <si>
    <t>Retirees</t>
  </si>
  <si>
    <t>NM</t>
  </si>
  <si>
    <t>Hourly Employees/Retirees</t>
  </si>
  <si>
    <t>NV</t>
  </si>
  <si>
    <t>Salaried Employees/Retirees</t>
  </si>
  <si>
    <t>NY</t>
  </si>
  <si>
    <t>Union</t>
  </si>
  <si>
    <t>OH</t>
  </si>
  <si>
    <t>Non-Union</t>
  </si>
  <si>
    <t>OK</t>
  </si>
  <si>
    <t>OR</t>
  </si>
  <si>
    <t>10a) If this is an RFP, please select the primary reason your client is going out to bid.</t>
  </si>
  <si>
    <t>PA</t>
  </si>
  <si>
    <t>RI</t>
  </si>
  <si>
    <t>Bid Reason</t>
  </si>
  <si>
    <t>SC</t>
  </si>
  <si>
    <t>SD</t>
  </si>
  <si>
    <t xml:space="preserve">10b)  If the answer to 10a) was "Other".  Please provide a brief discription of why the client is going out to bid. </t>
  </si>
  <si>
    <t>TN</t>
  </si>
  <si>
    <t>TX</t>
  </si>
  <si>
    <t>"Other" Bid Reason</t>
  </si>
  <si>
    <t>UT</t>
  </si>
  <si>
    <t>VA</t>
  </si>
  <si>
    <t>VT</t>
  </si>
  <si>
    <t>WA</t>
  </si>
  <si>
    <t>WI</t>
  </si>
  <si>
    <t>WV</t>
  </si>
  <si>
    <t>WY</t>
  </si>
  <si>
    <t>INSTRUCTIONS:</t>
  </si>
  <si>
    <r>
      <t xml:space="preserve">(1) For those rows and columns that are not needed, right click and select HIDE. Do </t>
    </r>
    <r>
      <rPr>
        <b/>
        <u/>
        <sz val="10"/>
        <color rgb="FFFF0000"/>
        <rFont val="Arial"/>
        <family val="2"/>
      </rPr>
      <t>NOT</t>
    </r>
    <r>
      <rPr>
        <sz val="10"/>
        <rFont val="Arial"/>
        <family val="2"/>
      </rPr>
      <t xml:space="preserve"> delete or adjust the numbers in column A (New rows should be left blank). </t>
    </r>
    <r>
      <rPr>
        <sz val="10"/>
        <color rgb="FFFF0000"/>
        <rFont val="Arial"/>
        <family val="2"/>
      </rPr>
      <t>For new rows and any other edits, please note the edits by changing the font color or highlighting them.</t>
    </r>
    <r>
      <rPr>
        <sz val="10"/>
        <rFont val="Arial"/>
        <family val="2"/>
      </rPr>
      <t xml:space="preserve"> </t>
    </r>
  </si>
  <si>
    <r>
      <t xml:space="preserve">(2) Complete the "Current" column. These inputs will </t>
    </r>
    <r>
      <rPr>
        <b/>
        <sz val="10"/>
        <rFont val="Arial"/>
        <family val="2"/>
      </rPr>
      <t>be</t>
    </r>
    <r>
      <rPr>
        <sz val="10"/>
        <rFont val="Arial"/>
        <family val="2"/>
      </rPr>
      <t xml:space="preserve"> displayed to the vendors unless you change the cell color to BLUE. </t>
    </r>
  </si>
  <si>
    <t>Monthly Volume</t>
  </si>
  <si>
    <t>Vendor</t>
  </si>
  <si>
    <t xml:space="preserve">Rounded Annual Premium </t>
  </si>
  <si>
    <t xml:space="preserve">Rounded Annual Total Premium </t>
  </si>
  <si>
    <t>Age Banded Per $1,000 Rate</t>
  </si>
  <si>
    <t>Composite Per $1,000 Rate</t>
  </si>
  <si>
    <t>Vendor Response
(Rate Guarantees in Years)</t>
  </si>
  <si>
    <t>Supplemental Life</t>
  </si>
  <si>
    <t>Supplemental AD&amp;D</t>
  </si>
  <si>
    <t>Question</t>
  </si>
  <si>
    <t>Minimum Requested</t>
  </si>
  <si>
    <t>Vendor Response</t>
  </si>
  <si>
    <t>Comments/Caveats</t>
  </si>
  <si>
    <t xml:space="preserve">Confirm that you will agree to, at a minimum, the performance standards negotiated for Willis Towers Watson clients (note: The client may request changes to these standards and your confirmation should include a willingness to revise if/as requested by Client). If you do not have a Willis Towers Watson negotiated performance guarantee, please provide a sample of your proposed performance guarantees. </t>
  </si>
  <si>
    <t xml:space="preserve">How much are you willing to place at risk annually for ongoing claims administration, service and account management (cite as a % of  premium for insured products)? </t>
  </si>
  <si>
    <t>Confirm how much you are willing to fund in year 1, if you are awarded the life/AD&amp;D business for implementation-related activities deemed appropriate by Client. This may include employee communications, implementation support and/or an implementation audit to be performed by Willis Towers Watson or third-party of Client’s choice. List as annual $ amount</t>
  </si>
  <si>
    <t>Coverage</t>
  </si>
  <si>
    <t>Type</t>
  </si>
  <si>
    <t>Eligible Class</t>
  </si>
  <si>
    <t>Smoker Status</t>
  </si>
  <si>
    <t>Rate Basis</t>
  </si>
  <si>
    <t>Under 30</t>
  </si>
  <si>
    <t>80 - 84</t>
  </si>
  <si>
    <t>Employee Term Life &amp; AD&amp;D: Option 3</t>
  </si>
  <si>
    <t>INSTRUCTIONS: Please populate the following table with your proposed rates for Alternative Life Insurance Plan Design "Option 3" described in Section II.B Scope of Services.</t>
  </si>
  <si>
    <t>INSTRUCTIONS: Please populate the following table with your proposed rates for Alternative Life Insurance Plan Design "Option 4" described in Section II.B Scope of Services.</t>
  </si>
  <si>
    <t>Employee Term Life and AD&amp;D - Active Employee Rates</t>
  </si>
  <si>
    <t>Employee Term Life and AD&amp;D - Ported Rates</t>
  </si>
  <si>
    <t>Spouse Term Life - Active Employee Rates</t>
  </si>
  <si>
    <t>Employee Term Life &amp; AD&amp;D: Option 4</t>
  </si>
  <si>
    <t>Vendor Composite "Flat" Rate (per $1,000)</t>
  </si>
  <si>
    <t>Child(ren) Term Life - Active Employee Rates</t>
  </si>
  <si>
    <t>Composite Per $1,000 Rate - $10,000 coverage option</t>
  </si>
  <si>
    <t>Composite Per $1,000 Rate - $20,000 coverage option</t>
  </si>
  <si>
    <t>Spouse Term Life - Ported Rates</t>
  </si>
  <si>
    <t>Child(ren) Term Life - Ported Rates</t>
  </si>
  <si>
    <t>Optional Buy-up AD&amp;D (for dependents only): Option 4</t>
  </si>
  <si>
    <t>Enrollment Assumption - Total Number of Employees Covering Spouses and/or Child(ren)</t>
  </si>
  <si>
    <t>Vendor: Enter your estimate of the number of employees who would elect optional AD&amp;D coverage for covered dependents.</t>
  </si>
  <si>
    <t>Vendor: Enter your estimated monthly volume and your proposed rate for optional AD&amp;D coverage for covered dependents.</t>
  </si>
  <si>
    <t>Optional Buy-Up AD&amp;D (for dependents only) - Active Employee Rates</t>
  </si>
  <si>
    <t>Optional Buy-Up AD&amp;D (for dependents only) - Ported Rates</t>
  </si>
  <si>
    <t>Optional Buy-up AD&amp;D (for dependents only): Option 2</t>
  </si>
  <si>
    <t>INSTRUCTIONS: Please populate the following table with your proposed rates for Alternative Life Insurance Plan Design "Option 2" described in Section II.B Scope of Services.</t>
  </si>
  <si>
    <t>INSTRUCTIONS: Please populate the following table with your proposed rates for Current Life Insurance Plan Design "Option 1" described in Section II.B Scope of Services.</t>
  </si>
  <si>
    <t>Employee GUL and AD&amp;D - Ported Rates</t>
  </si>
  <si>
    <t>Employee GUL and AD&amp;D - Active Employee Rates</t>
  </si>
  <si>
    <t>Employee GUL and AD&amp;D: Option 1</t>
  </si>
  <si>
    <t>Life and AD&amp;D</t>
  </si>
  <si>
    <t>Life Only</t>
  </si>
  <si>
    <t>Employee-Pay-All</t>
  </si>
  <si>
    <t>Employee GUL and AD&amp;D: Option 2</t>
  </si>
  <si>
    <t>Spouse Term Life: Option 1</t>
  </si>
  <si>
    <t>Child(ren) Term Life: Option 1</t>
  </si>
  <si>
    <t>Spouse Term Life: Option 2</t>
  </si>
  <si>
    <t>Child(ren) Term Life: Option 2</t>
  </si>
  <si>
    <t>Spouse Term Life: Option 3</t>
  </si>
  <si>
    <t>Child(ren) Term Life: Option 3</t>
  </si>
  <si>
    <t>Spouse Term Life: Option 4</t>
  </si>
  <si>
    <t>Child(ren) Term Life: Option 4</t>
  </si>
  <si>
    <t>AD&amp;D Only</t>
  </si>
  <si>
    <t>For any credits included in your proposal, please specify the amount of each credit in the rows below. In the Comments column, please indicate what impact, if any, the addition of the credit(s) will have on your proposed rates.</t>
  </si>
  <si>
    <t>Marketing Credit</t>
  </si>
  <si>
    <t>Implementation Support Credit</t>
  </si>
  <si>
    <t>Other Credit (specify permitted uses)</t>
  </si>
  <si>
    <t>If you are offering any other optional, value-added services that support life insurance benefits AND have a cost associated with those services, please specify the cost and describe those services in the Comments column.</t>
  </si>
  <si>
    <t>Value-added Service 1</t>
  </si>
  <si>
    <t>Value-added Service 2</t>
  </si>
  <si>
    <t>Value-added Service 3</t>
  </si>
  <si>
    <t>Current State (under GUL)</t>
  </si>
  <si>
    <t>Vendor Proposed: 3-Year Fixed Rate</t>
  </si>
  <si>
    <t>Rate Cap - Specify your proposed annual rate cap (as a %) on the above rates for optional renewal Year 4 and Year 5. NOTE: THIS RATE CAP APPLIES TO DEPENDENT LIFE RATES AS WELL.</t>
  </si>
  <si>
    <t>Attachment 15 - Rate Quote</t>
  </si>
  <si>
    <t>DHR25001-LIFEINS</t>
  </si>
  <si>
    <t>Current State</t>
  </si>
  <si>
    <t>Vendor Composite "Flat" Rate per $1,000 (applicable to both coverage options: $10,000 and $20,000)</t>
  </si>
  <si>
    <r>
      <rPr>
        <b/>
        <u/>
        <sz val="10"/>
        <rFont val="Times New Roman"/>
        <family val="1"/>
      </rPr>
      <t>Please populate the yellow cells only.</t>
    </r>
    <r>
      <rPr>
        <b/>
        <sz val="10"/>
        <rFont val="Times New Roman"/>
        <family val="1"/>
      </rPr>
      <t xml:space="preserve">  The gray cells have been pre-populated, and the orange cells are calculations that will automatically update based on the data you enter.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</si>
</sst>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164" formatCode="_(&quot;$&quot;* #,##0.000_);_(&quot;$&quot;* \(#,##0.000\);_(&quot;$&quot;* &quot;-&quot;???_);_(@_)"/>
    <numFmt numFmtId="165" formatCode="&quot;$&quot;#,##0.000"/>
    <numFmt numFmtId="166" formatCode="&quot;$&quot;#,##0"/>
    <numFmt numFmtId="167" formatCode="0.0"/>
    <numFmt numFmtId="168" formatCode="&quot;$&quot;#,##0.00"/>
  </numFmts>
  <fonts count="19" x14ac:knownFonts="1">
    <font>
      <sz val="10"/>
      <name val="Arial"/>
    </font>
    <font>
      <sz val="10"/>
      <color indexed="8"/>
      <name val="Arial"/>
      <family val="2"/>
    </font>
    <font>
      <sz val="10"/>
      <name val="Arial"/>
      <family val="2"/>
    </font>
    <font>
      <b/>
      <sz val="10"/>
      <name val="Arial"/>
      <family val="2"/>
    </font>
    <font>
      <sz val="8"/>
      <name val="Arial"/>
      <family val="2"/>
    </font>
    <font>
      <b/>
      <sz val="12"/>
      <name val="Arial"/>
      <family val="2"/>
    </font>
    <font>
      <sz val="10"/>
      <color indexed="12"/>
      <name val="Arial"/>
      <family val="2"/>
    </font>
    <font>
      <sz val="10"/>
      <name val="Tahoma"/>
      <family val="2"/>
    </font>
    <font>
      <b/>
      <sz val="10"/>
      <name val="Tahoma"/>
      <family val="2"/>
    </font>
    <font>
      <sz val="10"/>
      <color rgb="FFFF0000"/>
      <name val="Arial"/>
      <family val="2"/>
    </font>
    <font>
      <sz val="10"/>
      <color theme="1"/>
      <name val="Calibri"/>
      <family val="2"/>
      <scheme val="minor"/>
    </font>
    <font>
      <sz val="11"/>
      <color theme="1"/>
      <name val="Calibri"/>
      <family val="2"/>
      <scheme val="minor"/>
    </font>
    <font>
      <b/>
      <u/>
      <sz val="10"/>
      <color rgb="FFFF0000"/>
      <name val="Arial"/>
      <family val="2"/>
    </font>
    <font>
      <sz val="11"/>
      <name val="Calibri"/>
      <family val="2"/>
      <scheme val="minor"/>
    </font>
    <font>
      <b/>
      <sz val="10"/>
      <name val="Calibri"/>
      <family val="2"/>
      <scheme val="minor"/>
    </font>
    <font>
      <sz val="10"/>
      <name val="Times New Roman"/>
      <family val="1"/>
    </font>
    <font>
      <b/>
      <sz val="10"/>
      <name val="Times New Roman"/>
      <family val="1"/>
    </font>
    <font>
      <sz val="11"/>
      <name val="Times New Roman"/>
      <family val="1"/>
    </font>
    <font>
      <b/>
      <u/>
      <sz val="10"/>
      <name val="Times New Roman"/>
      <family val="1"/>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
      <patternFill patternType="solid">
        <fgColor rgb="FFFFF2CC"/>
        <bgColor rgb="FF000000"/>
      </patternFill>
    </fill>
    <fill>
      <patternFill patternType="solid">
        <fgColor rgb="FFFFCC99"/>
        <bgColor indexed="64"/>
      </patternFill>
    </fill>
    <fill>
      <patternFill patternType="solid">
        <fgColor rgb="FFC1F0FF"/>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10" fillId="0" borderId="0"/>
    <xf numFmtId="0" fontId="11" fillId="0" borderId="0"/>
    <xf numFmtId="44" fontId="11" fillId="0" borderId="0" applyFont="0" applyFill="0" applyBorder="0" applyAlignment="0" applyProtection="0"/>
    <xf numFmtId="9" fontId="11" fillId="0" borderId="0" applyFont="0" applyFill="0" applyBorder="0" applyAlignment="0" applyProtection="0"/>
  </cellStyleXfs>
  <cellXfs count="97">
    <xf numFmtId="0" fontId="0" fillId="0" borderId="0" xfId="0"/>
    <xf numFmtId="0" fontId="5" fillId="0" borderId="0" xfId="0" applyFont="1" applyProtection="1">
      <protection locked="0"/>
    </xf>
    <xf numFmtId="0" fontId="0" fillId="0" borderId="0" xfId="0" applyProtection="1">
      <protection locked="0"/>
    </xf>
    <xf numFmtId="0" fontId="3" fillId="0" borderId="0" xfId="0" applyFont="1" applyProtection="1">
      <protection locked="0"/>
    </xf>
    <xf numFmtId="0" fontId="0" fillId="5" borderId="3" xfId="0" applyFill="1" applyBorder="1" applyProtection="1">
      <protection locked="0"/>
    </xf>
    <xf numFmtId="0" fontId="6" fillId="0" borderId="0" xfId="0" applyFont="1" applyProtection="1">
      <protection locked="0"/>
    </xf>
    <xf numFmtId="0" fontId="3" fillId="0" borderId="0" xfId="0" applyFont="1"/>
    <xf numFmtId="0" fontId="3" fillId="5" borderId="4"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1" fillId="0" borderId="0" xfId="0" applyFont="1"/>
    <xf numFmtId="0" fontId="2" fillId="0" borderId="0" xfId="2" applyFont="1"/>
    <xf numFmtId="0" fontId="2" fillId="0" borderId="0" xfId="2" applyFont="1" applyAlignment="1">
      <alignment horizontal="center"/>
    </xf>
    <xf numFmtId="0" fontId="8" fillId="0" borderId="0" xfId="2" applyFont="1"/>
    <xf numFmtId="0" fontId="8" fillId="0" borderId="0" xfId="2" applyFont="1" applyAlignment="1">
      <alignment wrapText="1"/>
    </xf>
    <xf numFmtId="0" fontId="7" fillId="0" borderId="0" xfId="2" applyFont="1"/>
    <xf numFmtId="0" fontId="7" fillId="0" borderId="0" xfId="2" applyFont="1" applyAlignment="1">
      <alignment wrapText="1"/>
    </xf>
    <xf numFmtId="0" fontId="2" fillId="0" borderId="14" xfId="2" applyFont="1" applyBorder="1"/>
    <xf numFmtId="3" fontId="2" fillId="6" borderId="1" xfId="2" applyNumberFormat="1" applyFont="1" applyFill="1" applyBorder="1"/>
    <xf numFmtId="3" fontId="2" fillId="2" borderId="1" xfId="2" applyNumberFormat="1" applyFont="1" applyFill="1" applyBorder="1"/>
    <xf numFmtId="0" fontId="2" fillId="2" borderId="1" xfId="2" applyFont="1" applyFill="1" applyBorder="1"/>
    <xf numFmtId="42" fontId="2" fillId="2" borderId="1" xfId="3" applyNumberFormat="1" applyFont="1" applyFill="1" applyBorder="1" applyAlignment="1"/>
    <xf numFmtId="164" fontId="2" fillId="6" borderId="1" xfId="3" applyNumberFormat="1" applyFont="1" applyFill="1" applyBorder="1" applyAlignment="1"/>
    <xf numFmtId="165" fontId="2" fillId="3" borderId="1" xfId="2" applyNumberFormat="1" applyFont="1" applyFill="1" applyBorder="1"/>
    <xf numFmtId="0" fontId="2" fillId="3" borderId="1" xfId="2" applyFont="1" applyFill="1" applyBorder="1"/>
    <xf numFmtId="0" fontId="13" fillId="0" borderId="0" xfId="2" applyFont="1"/>
    <xf numFmtId="42" fontId="2" fillId="4" borderId="1" xfId="3" applyNumberFormat="1" applyFont="1" applyFill="1" applyBorder="1" applyAlignment="1"/>
    <xf numFmtId="166" fontId="2" fillId="0" borderId="15" xfId="2" applyNumberFormat="1" applyFont="1" applyBorder="1"/>
    <xf numFmtId="166" fontId="2" fillId="0" borderId="14" xfId="2" applyNumberFormat="1" applyFont="1" applyBorder="1"/>
    <xf numFmtId="9" fontId="2" fillId="4" borderId="1" xfId="4" applyFont="1" applyFill="1" applyBorder="1" applyAlignment="1"/>
    <xf numFmtId="3" fontId="2" fillId="2" borderId="7" xfId="2" applyNumberFormat="1" applyFont="1" applyFill="1" applyBorder="1"/>
    <xf numFmtId="6" fontId="2" fillId="2" borderId="1" xfId="3" applyNumberFormat="1" applyFont="1" applyFill="1" applyBorder="1" applyAlignment="1"/>
    <xf numFmtId="0" fontId="3" fillId="0" borderId="0" xfId="2" applyFont="1"/>
    <xf numFmtId="0" fontId="2" fillId="3" borderId="1" xfId="2" applyFont="1" applyFill="1" applyBorder="1" applyAlignment="1">
      <alignment horizontal="center"/>
    </xf>
    <xf numFmtId="0" fontId="9" fillId="0" borderId="0" xfId="2" applyFont="1"/>
    <xf numFmtId="0" fontId="11" fillId="0" borderId="0" xfId="2"/>
    <xf numFmtId="0" fontId="2" fillId="0" borderId="0" xfId="2" applyFont="1" applyAlignment="1">
      <alignment horizontal="center" wrapText="1"/>
    </xf>
    <xf numFmtId="167" fontId="2" fillId="3" borderId="1" xfId="3" applyNumberFormat="1" applyFont="1" applyFill="1" applyBorder="1" applyAlignment="1">
      <alignment horizontal="center"/>
    </xf>
    <xf numFmtId="0" fontId="11" fillId="0" borderId="0" xfId="2" applyAlignment="1">
      <alignment horizontal="center"/>
    </xf>
    <xf numFmtId="0" fontId="2" fillId="0" borderId="1" xfId="2" applyFont="1" applyBorder="1"/>
    <xf numFmtId="0" fontId="2" fillId="0" borderId="1" xfId="2" applyFont="1" applyBorder="1" applyAlignment="1">
      <alignment horizontal="center"/>
    </xf>
    <xf numFmtId="0" fontId="2" fillId="0" borderId="1" xfId="2" applyFont="1" applyBorder="1" applyAlignment="1">
      <alignment wrapText="1"/>
    </xf>
    <xf numFmtId="0" fontId="2" fillId="6" borderId="1" xfId="2" applyFont="1" applyFill="1" applyBorder="1" applyAlignment="1">
      <alignment horizontal="center"/>
    </xf>
    <xf numFmtId="9" fontId="9" fillId="3" borderId="2" xfId="4" applyFont="1" applyFill="1" applyBorder="1" applyAlignment="1">
      <alignment horizontal="center"/>
    </xf>
    <xf numFmtId="9" fontId="11" fillId="6" borderId="1" xfId="2" applyNumberFormat="1" applyFill="1" applyBorder="1" applyAlignment="1">
      <alignment horizontal="center"/>
    </xf>
    <xf numFmtId="6" fontId="11" fillId="6" borderId="1" xfId="2" applyNumberFormat="1" applyFill="1" applyBorder="1" applyAlignment="1">
      <alignment horizontal="center"/>
    </xf>
    <xf numFmtId="166" fontId="9" fillId="3" borderId="2" xfId="4" applyNumberFormat="1" applyFont="1" applyFill="1" applyBorder="1" applyAlignment="1">
      <alignment horizontal="center"/>
    </xf>
    <xf numFmtId="0" fontId="3" fillId="9" borderId="0" xfId="1" applyFont="1" applyFill="1" applyAlignment="1" applyProtection="1">
      <alignment horizontal="center"/>
      <protection locked="0"/>
    </xf>
    <xf numFmtId="0" fontId="14" fillId="9" borderId="0" xfId="0" applyFont="1" applyFill="1" applyAlignment="1" applyProtection="1">
      <alignment horizontal="center"/>
      <protection locked="0"/>
    </xf>
    <xf numFmtId="0" fontId="2" fillId="9" borderId="0" xfId="2" applyFont="1" applyFill="1" applyAlignment="1">
      <alignment horizontal="center"/>
    </xf>
    <xf numFmtId="0" fontId="15" fillId="0" borderId="0" xfId="2" applyFont="1"/>
    <xf numFmtId="0" fontId="15" fillId="0" borderId="0" xfId="2" applyFont="1" applyAlignment="1">
      <alignment horizontal="center"/>
    </xf>
    <xf numFmtId="0" fontId="16" fillId="0" borderId="0" xfId="2" applyFont="1"/>
    <xf numFmtId="0" fontId="15" fillId="0" borderId="0" xfId="2" applyFont="1" applyAlignment="1">
      <alignment horizontal="center" wrapText="1"/>
    </xf>
    <xf numFmtId="0" fontId="16" fillId="0" borderId="0" xfId="1" applyFont="1" applyAlignment="1" applyProtection="1">
      <alignment horizontal="left"/>
      <protection locked="0"/>
    </xf>
    <xf numFmtId="0" fontId="16" fillId="0" borderId="0" xfId="2" applyFont="1" applyAlignment="1">
      <alignment horizontal="left"/>
    </xf>
    <xf numFmtId="0" fontId="16" fillId="0" borderId="0" xfId="2" applyFont="1" applyAlignment="1">
      <alignment wrapText="1"/>
    </xf>
    <xf numFmtId="0" fontId="15" fillId="0" borderId="0" xfId="2" applyFont="1" applyAlignment="1">
      <alignment wrapText="1"/>
    </xf>
    <xf numFmtId="44" fontId="15" fillId="0" borderId="0" xfId="3" applyFont="1" applyFill="1" applyAlignment="1"/>
    <xf numFmtId="165" fontId="15" fillId="3" borderId="1" xfId="2" applyNumberFormat="1" applyFont="1" applyFill="1" applyBorder="1"/>
    <xf numFmtId="0" fontId="15" fillId="2" borderId="1" xfId="2" applyFont="1" applyFill="1" applyBorder="1" applyAlignment="1">
      <alignment wrapText="1"/>
    </xf>
    <xf numFmtId="42" fontId="15" fillId="10" borderId="1" xfId="3" applyNumberFormat="1" applyFont="1" applyFill="1" applyBorder="1" applyAlignment="1"/>
    <xf numFmtId="164" fontId="15" fillId="6" borderId="1" xfId="3" applyNumberFormat="1" applyFont="1" applyFill="1" applyBorder="1" applyAlignment="1"/>
    <xf numFmtId="165" fontId="15" fillId="10" borderId="1" xfId="2" applyNumberFormat="1" applyFont="1" applyFill="1" applyBorder="1"/>
    <xf numFmtId="42" fontId="15" fillId="4" borderId="1" xfId="3" applyNumberFormat="1" applyFont="1" applyFill="1" applyBorder="1" applyAlignment="1"/>
    <xf numFmtId="0" fontId="15" fillId="0" borderId="16" xfId="2" applyFont="1" applyBorder="1"/>
    <xf numFmtId="0" fontId="15" fillId="0" borderId="17" xfId="2" applyFont="1" applyBorder="1"/>
    <xf numFmtId="42" fontId="15" fillId="4" borderId="1" xfId="2" applyNumberFormat="1" applyFont="1" applyFill="1" applyBorder="1"/>
    <xf numFmtId="37" fontId="15" fillId="6" borderId="1" xfId="3" applyNumberFormat="1" applyFont="1" applyFill="1" applyBorder="1" applyAlignment="1"/>
    <xf numFmtId="0" fontId="15" fillId="2" borderId="1" xfId="2" applyFont="1" applyFill="1" applyBorder="1" applyAlignment="1">
      <alignment horizontal="center"/>
    </xf>
    <xf numFmtId="42" fontId="15" fillId="2" borderId="1" xfId="3" applyNumberFormat="1" applyFont="1" applyFill="1" applyBorder="1" applyAlignment="1"/>
    <xf numFmtId="164" fontId="15" fillId="3" borderId="1" xfId="2" applyNumberFormat="1" applyFont="1" applyFill="1" applyBorder="1"/>
    <xf numFmtId="0" fontId="15" fillId="3" borderId="1" xfId="2" applyFont="1" applyFill="1" applyBorder="1" applyAlignment="1">
      <alignment horizontal="center"/>
    </xf>
    <xf numFmtId="166" fontId="15" fillId="0" borderId="0" xfId="2" applyNumberFormat="1" applyFont="1"/>
    <xf numFmtId="9" fontId="15" fillId="4" borderId="1" xfId="4" applyFont="1" applyFill="1" applyBorder="1" applyAlignment="1"/>
    <xf numFmtId="37" fontId="15" fillId="2" borderId="1" xfId="3" applyNumberFormat="1" applyFont="1" applyFill="1" applyBorder="1" applyAlignment="1"/>
    <xf numFmtId="0" fontId="15" fillId="0" borderId="0" xfId="2" applyFont="1" applyAlignment="1">
      <alignment vertical="center" wrapText="1"/>
    </xf>
    <xf numFmtId="0" fontId="15" fillId="3" borderId="1" xfId="2" applyFont="1" applyFill="1" applyBorder="1"/>
    <xf numFmtId="0" fontId="17" fillId="0" borderId="0" xfId="2" applyFont="1"/>
    <xf numFmtId="42" fontId="15" fillId="8" borderId="1" xfId="2" applyNumberFormat="1" applyFont="1" applyFill="1" applyBorder="1"/>
    <xf numFmtId="44" fontId="15" fillId="3" borderId="1" xfId="2" applyNumberFormat="1" applyFont="1" applyFill="1" applyBorder="1"/>
    <xf numFmtId="6" fontId="15" fillId="4" borderId="1" xfId="3" applyNumberFormat="1" applyFont="1" applyFill="1" applyBorder="1" applyAlignment="1"/>
    <xf numFmtId="164" fontId="15" fillId="4" borderId="1" xfId="3" applyNumberFormat="1" applyFont="1" applyFill="1" applyBorder="1" applyAlignment="1"/>
    <xf numFmtId="166" fontId="15" fillId="4" borderId="1" xfId="3" applyNumberFormat="1" applyFont="1" applyFill="1" applyBorder="1" applyAlignment="1"/>
    <xf numFmtId="9" fontId="15" fillId="4" borderId="7" xfId="4" applyFont="1" applyFill="1" applyBorder="1" applyAlignment="1"/>
    <xf numFmtId="168" fontId="15" fillId="3" borderId="1" xfId="2" applyNumberFormat="1" applyFont="1" applyFill="1" applyBorder="1"/>
    <xf numFmtId="0" fontId="15" fillId="0" borderId="0" xfId="2" applyFont="1" applyAlignment="1">
      <alignment horizontal="left" wrapText="1"/>
    </xf>
    <xf numFmtId="0" fontId="15" fillId="0" borderId="0" xfId="2" applyFont="1" applyAlignment="1">
      <alignment horizontal="left" wrapText="1" indent="2"/>
    </xf>
    <xf numFmtId="6" fontId="15" fillId="2" borderId="1" xfId="3" applyNumberFormat="1" applyFont="1" applyFill="1" applyBorder="1" applyAlignment="1"/>
    <xf numFmtId="0" fontId="16" fillId="0" borderId="0" xfId="2" applyFont="1" applyAlignment="1">
      <alignment horizontal="center"/>
    </xf>
    <xf numFmtId="0" fontId="16" fillId="0" borderId="0" xfId="1" applyFont="1" applyAlignment="1" applyProtection="1">
      <alignment horizontal="left" wrapText="1"/>
      <protection locked="0"/>
    </xf>
    <xf numFmtId="0" fontId="2" fillId="7" borderId="8" xfId="2" applyFont="1" applyFill="1" applyBorder="1" applyAlignment="1">
      <alignment vertical="top" wrapText="1"/>
    </xf>
    <xf numFmtId="0" fontId="2" fillId="7" borderId="9" xfId="2" applyFont="1" applyFill="1" applyBorder="1" applyAlignment="1">
      <alignment vertical="top" wrapText="1"/>
    </xf>
    <xf numFmtId="0" fontId="2" fillId="7" borderId="10" xfId="2" applyFont="1" applyFill="1" applyBorder="1" applyAlignment="1">
      <alignment vertical="top" wrapText="1"/>
    </xf>
    <xf numFmtId="0" fontId="2" fillId="7" borderId="11" xfId="2" applyFont="1" applyFill="1" applyBorder="1" applyAlignment="1">
      <alignment vertical="top" wrapText="1"/>
    </xf>
    <xf numFmtId="0" fontId="2" fillId="7" borderId="12" xfId="2" applyFont="1" applyFill="1" applyBorder="1" applyAlignment="1">
      <alignment vertical="top" wrapText="1"/>
    </xf>
    <xf numFmtId="0" fontId="2" fillId="7" borderId="13" xfId="2" applyFont="1" applyFill="1" applyBorder="1" applyAlignment="1">
      <alignment vertical="top" wrapText="1"/>
    </xf>
  </cellXfs>
  <cellStyles count="5">
    <cellStyle name="Currency 3" xfId="3" xr:uid="{6FE0CA63-A317-4375-9B2E-F6D43A905D39}"/>
    <cellStyle name="Normal" xfId="0" builtinId="0"/>
    <cellStyle name="Normal 2" xfId="1" xr:uid="{4305DC66-339B-4430-B8CD-A828B2C8C549}"/>
    <cellStyle name="Normal 3" xfId="2" xr:uid="{AC666842-48F4-4C68-8892-758EF5ABB022}"/>
    <cellStyle name="Percent 3" xfId="4" xr:uid="{CB353CE0-7F88-4E11-9A80-6358B355439F}"/>
  </cellStyles>
  <dxfs count="0"/>
  <tableStyles count="0" defaultTableStyle="TableStyleMedium2" defaultPivotStyle="PivotStyleLight16"/>
  <colors>
    <mruColors>
      <color rgb="FFFFFF99"/>
      <color rgb="FFC1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 Id="rId30"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nd415\AppData\Local\Microsoft\Windows\INetCache\Content.Outlook\9HDH3JVV\ADML%20Census%20Calculations%20(v202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Census"/>
      <sheetName val="Setup"/>
      <sheetName val="Rates"/>
      <sheetName val="Summary Calc"/>
      <sheetName val="Renamed Sheets"/>
      <sheetName val="TEMPLATE INSTRUCTIONS"/>
      <sheetName val="BASIC"/>
      <sheetName val="SUPPL"/>
      <sheetName val="SPLF"/>
      <sheetName val="CHLF"/>
      <sheetName val="VADD"/>
      <sheetName val="LGUAR"/>
      <sheetName val="LPGI"/>
      <sheetName val="STDASO"/>
      <sheetName val="STDASO - CA VDI"/>
      <sheetName val="STDASO - NJ TDB"/>
      <sheetName val="STDASO - NY DBL"/>
      <sheetName val="STDASO - HI TDI"/>
      <sheetName val="STDASO - Other1"/>
      <sheetName val="STDINS"/>
      <sheetName val="STDINS - NJ"/>
      <sheetName val="STDINS - NY PFL"/>
      <sheetName val="STDINS - NY DBL"/>
      <sheetName val="STDINS - HI"/>
      <sheetName val="STDINS- PR"/>
      <sheetName val="STDINS - MA PFML"/>
      <sheetName val="STDINS - MA PFL"/>
      <sheetName val="STDINS - MA STD"/>
      <sheetName val="STDINS - WA PFML "/>
      <sheetName val="STDINS - Other1"/>
      <sheetName val="LTDASO - NEW"/>
      <sheetName val="LTDASO - OLD"/>
      <sheetName val="LTDINS"/>
      <sheetName val="LTDINS - BUPay"/>
      <sheetName val="LTDINS - BUBen"/>
      <sheetName val="LTD - AGEPay"/>
      <sheetName val="LTD - AGEBen"/>
      <sheetName val="FML"/>
      <sheetName val="DGUAR"/>
      <sheetName val="DPGI"/>
    </sheetNames>
    <sheetDataSet>
      <sheetData sheetId="0">
        <row r="5">
          <cell r="U5" t="str">
            <v>Lookups!$U$8:$U$13</v>
          </cell>
          <cell r="V5">
            <v>0</v>
          </cell>
          <cell r="W5">
            <v>0</v>
          </cell>
          <cell r="X5">
            <v>0</v>
          </cell>
          <cell r="Y5" t="str">
            <v>Lookups!$Y$8:$Y$9</v>
          </cell>
          <cell r="Z5" t="str">
            <v>Lookups!$Z$8:$Z$9</v>
          </cell>
          <cell r="AA5" t="str">
            <v>Lookups!$AA$8:$AA$66</v>
          </cell>
          <cell r="AB5" t="str">
            <v>Lookups!$AB$8:$AB$66</v>
          </cell>
          <cell r="AC5" t="str">
            <v>Lookups!$AC$8:$AC$9</v>
          </cell>
          <cell r="AD5" t="str">
            <v>Lookups!$AD$8:$AD$9</v>
          </cell>
          <cell r="AE5" t="str">
            <v>Lookups!$AE$8:$AE$8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26415-CEE8-4BB0-A630-BDD5975DC2BB}">
  <sheetPr codeName="Sheet13"/>
  <dimension ref="A2:L33"/>
  <sheetViews>
    <sheetView workbookViewId="0"/>
  </sheetViews>
  <sheetFormatPr defaultColWidth="9.140625" defaultRowHeight="12.75" x14ac:dyDescent="0.2"/>
  <cols>
    <col min="1" max="1" width="9.140625" style="11"/>
    <col min="2" max="2" width="3.7109375" style="11" customWidth="1"/>
    <col min="3" max="3" width="29.140625" style="11" customWidth="1"/>
    <col min="4" max="4" width="14.42578125" style="11" customWidth="1"/>
    <col min="5" max="7" width="14.42578125" style="12" customWidth="1"/>
    <col min="8" max="8" width="51.7109375" style="12" customWidth="1"/>
    <col min="9" max="16384" width="9.140625" style="11"/>
  </cols>
  <sheetData>
    <row r="2" spans="1:12" ht="13.5" thickBot="1" x14ac:dyDescent="0.25">
      <c r="B2" s="11" t="s">
        <v>160</v>
      </c>
      <c r="I2" s="12"/>
      <c r="J2" s="12"/>
      <c r="K2" s="12"/>
    </row>
    <row r="3" spans="1:12" ht="30.95" customHeight="1" thickTop="1" x14ac:dyDescent="0.2">
      <c r="B3" s="91" t="s">
        <v>161</v>
      </c>
      <c r="C3" s="92"/>
      <c r="D3" s="92"/>
      <c r="E3" s="92"/>
      <c r="F3" s="92"/>
      <c r="G3" s="92"/>
      <c r="H3" s="92"/>
      <c r="I3" s="92"/>
      <c r="J3" s="92"/>
      <c r="K3" s="92"/>
      <c r="L3" s="93"/>
    </row>
    <row r="4" spans="1:12" ht="13.5" customHeight="1" thickBot="1" x14ac:dyDescent="0.25">
      <c r="B4" s="94" t="s">
        <v>162</v>
      </c>
      <c r="C4" s="95"/>
      <c r="D4" s="95"/>
      <c r="E4" s="95"/>
      <c r="F4" s="95"/>
      <c r="G4" s="95"/>
      <c r="H4" s="95"/>
      <c r="I4" s="95"/>
      <c r="J4" s="95"/>
      <c r="K4" s="95"/>
      <c r="L4" s="96"/>
    </row>
    <row r="5" spans="1:12" ht="13.5" customHeight="1" thickTop="1" x14ac:dyDescent="0.2"/>
    <row r="6" spans="1:12" x14ac:dyDescent="0.2">
      <c r="E6" s="12" t="s">
        <v>163</v>
      </c>
      <c r="F6" s="12" t="s">
        <v>0</v>
      </c>
      <c r="G6" s="12" t="s">
        <v>164</v>
      </c>
      <c r="H6" s="12" t="s">
        <v>1</v>
      </c>
    </row>
    <row r="7" spans="1:12" x14ac:dyDescent="0.2">
      <c r="A7" s="11">
        <v>1</v>
      </c>
      <c r="C7" s="11" t="s">
        <v>179</v>
      </c>
      <c r="D7" s="47"/>
    </row>
    <row r="8" spans="1:12" x14ac:dyDescent="0.2">
      <c r="A8" s="11">
        <v>2</v>
      </c>
      <c r="C8" s="11" t="s">
        <v>180</v>
      </c>
      <c r="D8" s="47"/>
    </row>
    <row r="9" spans="1:12" x14ac:dyDescent="0.2">
      <c r="A9" s="11">
        <v>3</v>
      </c>
      <c r="C9" s="11" t="s">
        <v>181</v>
      </c>
      <c r="D9" s="48"/>
    </row>
    <row r="10" spans="1:12" x14ac:dyDescent="0.2">
      <c r="A10" s="11">
        <v>4</v>
      </c>
      <c r="C10" s="11" t="s">
        <v>182</v>
      </c>
      <c r="D10" s="48"/>
    </row>
    <row r="11" spans="1:12" x14ac:dyDescent="0.2">
      <c r="A11" s="11">
        <v>5</v>
      </c>
      <c r="C11" s="11" t="s">
        <v>183</v>
      </c>
      <c r="D11" s="49"/>
    </row>
    <row r="12" spans="1:12" ht="13.5" customHeight="1" x14ac:dyDescent="0.2">
      <c r="A12" s="11">
        <v>6</v>
      </c>
      <c r="B12" s="13" t="s">
        <v>2</v>
      </c>
      <c r="C12" s="14"/>
      <c r="D12" s="14"/>
      <c r="E12" s="11"/>
      <c r="F12" s="11"/>
      <c r="G12" s="11"/>
      <c r="H12" s="11"/>
    </row>
    <row r="13" spans="1:12" ht="13.5" customHeight="1" x14ac:dyDescent="0.2">
      <c r="A13" s="11">
        <v>7</v>
      </c>
      <c r="B13" s="15" t="s">
        <v>3</v>
      </c>
      <c r="C13" s="16" t="s">
        <v>4</v>
      </c>
      <c r="D13" s="16"/>
      <c r="E13" s="17"/>
      <c r="F13" s="18">
        <v>0</v>
      </c>
      <c r="G13" s="19"/>
      <c r="H13" s="20"/>
    </row>
    <row r="14" spans="1:12" x14ac:dyDescent="0.2">
      <c r="A14" s="11">
        <v>8</v>
      </c>
      <c r="B14" s="15" t="s">
        <v>3</v>
      </c>
      <c r="C14" s="16" t="s">
        <v>5</v>
      </c>
      <c r="D14" s="16"/>
      <c r="E14" s="21">
        <v>0</v>
      </c>
      <c r="F14" s="22">
        <v>0</v>
      </c>
      <c r="G14" s="23"/>
      <c r="H14" s="24"/>
    </row>
    <row r="15" spans="1:12" ht="15" x14ac:dyDescent="0.25">
      <c r="A15" s="11">
        <v>9</v>
      </c>
      <c r="B15" s="15" t="s">
        <v>3</v>
      </c>
      <c r="C15" s="16" t="s">
        <v>6</v>
      </c>
      <c r="D15" s="16"/>
      <c r="E15" s="25"/>
      <c r="F15" s="26">
        <f>F14*$E$14/1000</f>
        <v>0</v>
      </c>
      <c r="G15" s="26">
        <f>G14*$E14/1000</f>
        <v>0</v>
      </c>
      <c r="H15" s="11"/>
    </row>
    <row r="16" spans="1:12" x14ac:dyDescent="0.2">
      <c r="A16" s="11">
        <v>10</v>
      </c>
      <c r="B16" s="15" t="s">
        <v>3</v>
      </c>
      <c r="C16" s="16" t="s">
        <v>7</v>
      </c>
      <c r="D16" s="16"/>
      <c r="E16" s="11"/>
      <c r="F16" s="26">
        <f>F15*12</f>
        <v>0</v>
      </c>
      <c r="G16" s="26">
        <f>G15*12</f>
        <v>0</v>
      </c>
      <c r="H16" s="11"/>
    </row>
    <row r="17" spans="1:8" x14ac:dyDescent="0.2">
      <c r="A17" s="11">
        <v>11</v>
      </c>
      <c r="B17" s="15" t="s">
        <v>3</v>
      </c>
      <c r="C17" s="16" t="s">
        <v>8</v>
      </c>
      <c r="D17" s="16"/>
      <c r="E17" s="11"/>
      <c r="F17" s="27"/>
      <c r="G17" s="26">
        <f>G16-F16</f>
        <v>0</v>
      </c>
      <c r="H17" s="11"/>
    </row>
    <row r="18" spans="1:8" x14ac:dyDescent="0.2">
      <c r="A18" s="11">
        <v>12</v>
      </c>
      <c r="B18" s="15" t="s">
        <v>3</v>
      </c>
      <c r="C18" s="16" t="s">
        <v>9</v>
      </c>
      <c r="D18" s="16"/>
      <c r="E18" s="11"/>
      <c r="F18" s="28"/>
      <c r="G18" s="29" t="e">
        <f>G17/F16</f>
        <v>#DIV/0!</v>
      </c>
      <c r="H18" s="11"/>
    </row>
    <row r="19" spans="1:8" x14ac:dyDescent="0.2">
      <c r="A19" s="11">
        <v>13</v>
      </c>
      <c r="B19" s="15"/>
      <c r="C19" s="16" t="s">
        <v>165</v>
      </c>
      <c r="D19" s="16"/>
      <c r="E19" s="11"/>
      <c r="F19" s="26">
        <f>ROUND(F16,-3)</f>
        <v>0</v>
      </c>
      <c r="G19" s="26">
        <f>ROUND(G16,-3)</f>
        <v>0</v>
      </c>
      <c r="H19" s="11"/>
    </row>
    <row r="20" spans="1:8" x14ac:dyDescent="0.2">
      <c r="A20" s="11">
        <v>14</v>
      </c>
      <c r="B20" s="13" t="s">
        <v>10</v>
      </c>
      <c r="C20" s="14"/>
      <c r="D20" s="14"/>
      <c r="E20" s="11"/>
      <c r="F20" s="11"/>
      <c r="G20" s="11"/>
      <c r="H20" s="11"/>
    </row>
    <row r="21" spans="1:8" x14ac:dyDescent="0.2">
      <c r="A21" s="11">
        <v>15</v>
      </c>
      <c r="B21" s="15" t="s">
        <v>3</v>
      </c>
      <c r="C21" s="16" t="s">
        <v>4</v>
      </c>
      <c r="D21" s="16"/>
      <c r="E21" s="11"/>
      <c r="F21" s="18">
        <v>0</v>
      </c>
      <c r="G21" s="30"/>
      <c r="H21" s="20"/>
    </row>
    <row r="22" spans="1:8" x14ac:dyDescent="0.2">
      <c r="A22" s="11">
        <v>16</v>
      </c>
      <c r="B22" s="15" t="s">
        <v>3</v>
      </c>
      <c r="C22" s="16" t="s">
        <v>11</v>
      </c>
      <c r="D22" s="16"/>
      <c r="E22" s="31">
        <v>0</v>
      </c>
      <c r="F22" s="22">
        <v>0</v>
      </c>
      <c r="G22" s="23"/>
      <c r="H22" s="24"/>
    </row>
    <row r="23" spans="1:8" x14ac:dyDescent="0.2">
      <c r="A23" s="11">
        <v>17</v>
      </c>
      <c r="B23" s="15" t="s">
        <v>3</v>
      </c>
      <c r="C23" s="16" t="s">
        <v>6</v>
      </c>
      <c r="D23" s="16"/>
      <c r="E23" s="11"/>
      <c r="F23" s="26">
        <f>F22*$E$22/1000</f>
        <v>0</v>
      </c>
      <c r="G23" s="26">
        <f>G22*$E$22/1000</f>
        <v>0</v>
      </c>
      <c r="H23" s="11"/>
    </row>
    <row r="24" spans="1:8" x14ac:dyDescent="0.2">
      <c r="A24" s="11">
        <v>18</v>
      </c>
      <c r="B24" s="15" t="s">
        <v>3</v>
      </c>
      <c r="C24" s="16" t="s">
        <v>7</v>
      </c>
      <c r="D24" s="16"/>
      <c r="E24" s="11"/>
      <c r="F24" s="26">
        <f>F23*12</f>
        <v>0</v>
      </c>
      <c r="G24" s="26">
        <f>G23*12</f>
        <v>0</v>
      </c>
      <c r="H24" s="11"/>
    </row>
    <row r="25" spans="1:8" x14ac:dyDescent="0.2">
      <c r="A25" s="11">
        <v>19</v>
      </c>
      <c r="B25" s="15" t="s">
        <v>3</v>
      </c>
      <c r="C25" s="16" t="s">
        <v>8</v>
      </c>
      <c r="D25" s="16"/>
      <c r="E25" s="11"/>
      <c r="F25" s="27"/>
      <c r="G25" s="26">
        <f>G24-F24</f>
        <v>0</v>
      </c>
      <c r="H25" s="11"/>
    </row>
    <row r="26" spans="1:8" x14ac:dyDescent="0.2">
      <c r="A26" s="11">
        <v>20</v>
      </c>
      <c r="B26" s="15" t="s">
        <v>3</v>
      </c>
      <c r="C26" s="16" t="s">
        <v>12</v>
      </c>
      <c r="D26" s="16"/>
      <c r="E26" s="11"/>
      <c r="F26" s="28"/>
      <c r="G26" s="29" t="e">
        <f>G25/F24</f>
        <v>#DIV/0!</v>
      </c>
      <c r="H26" s="11"/>
    </row>
    <row r="27" spans="1:8" x14ac:dyDescent="0.2">
      <c r="A27" s="11">
        <v>21</v>
      </c>
      <c r="B27" s="15"/>
      <c r="C27" s="16" t="s">
        <v>165</v>
      </c>
      <c r="D27" s="16"/>
      <c r="E27" s="11"/>
      <c r="F27" s="26">
        <f>ROUND(F24,-3)</f>
        <v>0</v>
      </c>
      <c r="G27" s="26">
        <f>ROUND(G24,-3)</f>
        <v>0</v>
      </c>
      <c r="H27" s="11"/>
    </row>
    <row r="28" spans="1:8" x14ac:dyDescent="0.2">
      <c r="A28" s="11">
        <v>22</v>
      </c>
      <c r="B28" s="13" t="s">
        <v>13</v>
      </c>
      <c r="C28" s="14"/>
      <c r="D28" s="14"/>
      <c r="E28" s="11"/>
      <c r="F28" s="11"/>
      <c r="G28" s="11"/>
      <c r="H28" s="11"/>
    </row>
    <row r="29" spans="1:8" x14ac:dyDescent="0.2">
      <c r="A29" s="11">
        <v>23</v>
      </c>
      <c r="B29" s="15" t="s">
        <v>3</v>
      </c>
      <c r="C29" s="16" t="s">
        <v>14</v>
      </c>
      <c r="D29" s="16"/>
      <c r="E29" s="11"/>
      <c r="F29" s="26">
        <f>F24+F16</f>
        <v>0</v>
      </c>
      <c r="G29" s="26">
        <f>G16+G24</f>
        <v>0</v>
      </c>
      <c r="H29" s="11"/>
    </row>
    <row r="30" spans="1:8" x14ac:dyDescent="0.2">
      <c r="A30" s="11">
        <v>24</v>
      </c>
      <c r="B30" s="15" t="s">
        <v>3</v>
      </c>
      <c r="C30" s="16" t="s">
        <v>15</v>
      </c>
      <c r="D30" s="16"/>
      <c r="E30" s="11"/>
      <c r="F30" s="27"/>
      <c r="G30" s="26">
        <f>G29-F29</f>
        <v>0</v>
      </c>
      <c r="H30" s="11"/>
    </row>
    <row r="31" spans="1:8" x14ac:dyDescent="0.2">
      <c r="A31" s="11">
        <v>25</v>
      </c>
      <c r="B31" s="15" t="s">
        <v>3</v>
      </c>
      <c r="C31" s="16" t="s">
        <v>9</v>
      </c>
      <c r="D31" s="16"/>
      <c r="E31" s="11"/>
      <c r="F31" s="28"/>
      <c r="G31" s="29" t="e">
        <f>G30/F29</f>
        <v>#DIV/0!</v>
      </c>
      <c r="H31" s="11"/>
    </row>
    <row r="32" spans="1:8" x14ac:dyDescent="0.2">
      <c r="A32" s="11">
        <v>26</v>
      </c>
      <c r="C32" s="16" t="s">
        <v>166</v>
      </c>
      <c r="D32" s="16"/>
      <c r="E32" s="11"/>
      <c r="F32" s="26">
        <f>ROUND(F29,-3)</f>
        <v>0</v>
      </c>
      <c r="G32" s="26">
        <f>ROUND(G29,-3)</f>
        <v>0</v>
      </c>
      <c r="H32" s="11"/>
    </row>
    <row r="33" spans="1:4" x14ac:dyDescent="0.2">
      <c r="A33" s="34"/>
      <c r="B33" s="32"/>
      <c r="C33" s="16"/>
      <c r="D33" s="16"/>
    </row>
  </sheetData>
  <mergeCells count="2">
    <mergeCell ref="B3:L3"/>
    <mergeCell ref="B4:L4"/>
  </mergeCells>
  <dataValidations count="1">
    <dataValidation allowBlank="1" showInputMessage="1" sqref="D9" xr:uid="{E8B46012-B117-41D9-930C-4C25E09BEF48}"/>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B605-4C62-4E6C-B123-FDB47C01A810}">
  <sheetPr codeName="Sheet15"/>
  <dimension ref="A1:G44"/>
  <sheetViews>
    <sheetView workbookViewId="0">
      <pane ySplit="7" topLeftCell="A8" activePane="bottomLeft" state="frozen"/>
      <selection activeCell="F15" sqref="F15:G15"/>
      <selection pane="bottomLeft" activeCell="A5" sqref="A5:XFD5"/>
    </sheetView>
  </sheetViews>
  <sheetFormatPr defaultColWidth="9.140625" defaultRowHeight="12.75" x14ac:dyDescent="0.2"/>
  <cols>
    <col min="1" max="1" width="3.7109375" style="50" customWidth="1"/>
    <col min="2" max="2" width="38.5703125" style="50" customWidth="1"/>
    <col min="3" max="3" width="14.42578125" style="50" customWidth="1"/>
    <col min="4" max="5" width="14.42578125" style="51" customWidth="1"/>
    <col min="6" max="6" width="15.7109375" style="51" customWidth="1"/>
    <col min="7" max="7" width="51.7109375" style="51" customWidth="1"/>
    <col min="8" max="16384" width="9.140625" style="50"/>
  </cols>
  <sheetData>
    <row r="1" spans="1:7" x14ac:dyDescent="0.2">
      <c r="A1" s="52" t="s">
        <v>235</v>
      </c>
    </row>
    <row r="2" spans="1:7" x14ac:dyDescent="0.2">
      <c r="A2" s="52" t="s">
        <v>236</v>
      </c>
    </row>
    <row r="4" spans="1:7" x14ac:dyDescent="0.2">
      <c r="A4" s="52" t="s">
        <v>187</v>
      </c>
    </row>
    <row r="5" spans="1:7" x14ac:dyDescent="0.2">
      <c r="A5" s="52" t="s">
        <v>239</v>
      </c>
    </row>
    <row r="7" spans="1:7" ht="25.5" x14ac:dyDescent="0.2">
      <c r="D7" s="51" t="s">
        <v>163</v>
      </c>
      <c r="E7" s="51" t="s">
        <v>237</v>
      </c>
      <c r="F7" s="53" t="s">
        <v>233</v>
      </c>
      <c r="G7" s="51" t="s">
        <v>1</v>
      </c>
    </row>
    <row r="8" spans="1:7" x14ac:dyDescent="0.2">
      <c r="B8" s="50" t="s">
        <v>179</v>
      </c>
      <c r="C8" s="54" t="s">
        <v>219</v>
      </c>
    </row>
    <row r="9" spans="1:7" x14ac:dyDescent="0.2">
      <c r="B9" s="50" t="s">
        <v>180</v>
      </c>
      <c r="C9" s="54" t="s">
        <v>212</v>
      </c>
    </row>
    <row r="10" spans="1:7" x14ac:dyDescent="0.2">
      <c r="B10" s="50" t="s">
        <v>183</v>
      </c>
      <c r="C10" s="55" t="s">
        <v>213</v>
      </c>
    </row>
    <row r="11" spans="1:7" x14ac:dyDescent="0.2">
      <c r="C11" s="55"/>
    </row>
    <row r="12" spans="1:7" x14ac:dyDescent="0.2">
      <c r="A12" s="52" t="s">
        <v>191</v>
      </c>
      <c r="B12" s="56"/>
      <c r="C12" s="56"/>
    </row>
    <row r="13" spans="1:7" x14ac:dyDescent="0.2">
      <c r="A13" s="50" t="s">
        <v>3</v>
      </c>
      <c r="B13" s="57" t="s">
        <v>4</v>
      </c>
      <c r="C13" s="57"/>
      <c r="D13" s="50"/>
      <c r="E13" s="68">
        <v>3085</v>
      </c>
      <c r="F13" s="75">
        <v>3085</v>
      </c>
      <c r="G13" s="75"/>
    </row>
    <row r="14" spans="1:7" x14ac:dyDescent="0.2">
      <c r="A14" s="52" t="s">
        <v>195</v>
      </c>
      <c r="D14" s="50"/>
      <c r="E14" s="50"/>
      <c r="F14" s="50"/>
      <c r="G14" s="50"/>
    </row>
    <row r="15" spans="1:7" x14ac:dyDescent="0.2">
      <c r="A15" s="50" t="s">
        <v>3</v>
      </c>
      <c r="B15" s="76" t="s">
        <v>193</v>
      </c>
      <c r="C15" s="57"/>
      <c r="D15" s="70">
        <f>(10000*1288)/12</f>
        <v>1073333.3333333333</v>
      </c>
      <c r="E15" s="62">
        <v>0.34499999999999997</v>
      </c>
      <c r="F15" s="59"/>
      <c r="G15" s="77"/>
    </row>
    <row r="16" spans="1:7" ht="15" x14ac:dyDescent="0.25">
      <c r="A16" s="50" t="s">
        <v>3</v>
      </c>
      <c r="B16" s="76" t="s">
        <v>31</v>
      </c>
      <c r="C16" s="57"/>
      <c r="D16" s="78"/>
      <c r="E16" s="64">
        <f>E15*$D$15/1000</f>
        <v>370.29999999999995</v>
      </c>
      <c r="F16" s="64">
        <f>F15*D$15/1000</f>
        <v>0</v>
      </c>
      <c r="G16" s="50"/>
    </row>
    <row r="17" spans="1:7" x14ac:dyDescent="0.2">
      <c r="A17" s="50" t="s">
        <v>3</v>
      </c>
      <c r="B17" s="76" t="s">
        <v>32</v>
      </c>
      <c r="C17" s="57"/>
      <c r="D17" s="50"/>
      <c r="E17" s="64">
        <f>E16*12</f>
        <v>4443.5999999999995</v>
      </c>
      <c r="F17" s="64">
        <f>F16*12</f>
        <v>0</v>
      </c>
      <c r="G17" s="50"/>
    </row>
    <row r="18" spans="1:7" x14ac:dyDescent="0.2">
      <c r="A18" s="50" t="s">
        <v>3</v>
      </c>
      <c r="B18" s="76" t="s">
        <v>8</v>
      </c>
      <c r="C18" s="57"/>
      <c r="D18" s="50"/>
      <c r="E18" s="50"/>
      <c r="F18" s="64">
        <f>F17-E17</f>
        <v>-4443.5999999999995</v>
      </c>
      <c r="G18" s="50"/>
    </row>
    <row r="19" spans="1:7" x14ac:dyDescent="0.2">
      <c r="A19" s="50" t="s">
        <v>3</v>
      </c>
      <c r="B19" s="76" t="s">
        <v>12</v>
      </c>
      <c r="C19" s="57"/>
      <c r="D19" s="50"/>
      <c r="E19" s="50"/>
      <c r="F19" s="84">
        <f>F18/E17</f>
        <v>-1</v>
      </c>
      <c r="G19" s="50"/>
    </row>
    <row r="20" spans="1:7" x14ac:dyDescent="0.2">
      <c r="B20" s="76" t="s">
        <v>165</v>
      </c>
      <c r="C20" s="57"/>
      <c r="D20" s="50"/>
      <c r="E20" s="79">
        <f>ROUND(E17,-3)</f>
        <v>4000</v>
      </c>
      <c r="F20" s="79">
        <f>ROUND(F17,-3)</f>
        <v>0</v>
      </c>
      <c r="G20" s="50"/>
    </row>
    <row r="21" spans="1:7" x14ac:dyDescent="0.2">
      <c r="A21" s="52" t="s">
        <v>196</v>
      </c>
      <c r="D21" s="50"/>
      <c r="E21" s="50"/>
      <c r="F21" s="50"/>
      <c r="G21" s="50"/>
    </row>
    <row r="22" spans="1:7" x14ac:dyDescent="0.2">
      <c r="A22" s="50" t="s">
        <v>3</v>
      </c>
      <c r="B22" s="76" t="s">
        <v>193</v>
      </c>
      <c r="C22" s="57"/>
      <c r="D22" s="70">
        <f>(20000*1797)/12</f>
        <v>2995000</v>
      </c>
      <c r="E22" s="62">
        <v>0.39500000000000002</v>
      </c>
      <c r="F22" s="59"/>
      <c r="G22" s="77"/>
    </row>
    <row r="23" spans="1:7" ht="15" x14ac:dyDescent="0.25">
      <c r="A23" s="50" t="s">
        <v>3</v>
      </c>
      <c r="B23" s="76" t="s">
        <v>31</v>
      </c>
      <c r="C23" s="57"/>
      <c r="D23" s="78"/>
      <c r="E23" s="64">
        <f>E22*$D$22/1000</f>
        <v>1183.0250000000001</v>
      </c>
      <c r="F23" s="64">
        <f>F22*D$22/1000</f>
        <v>0</v>
      </c>
      <c r="G23" s="50"/>
    </row>
    <row r="24" spans="1:7" x14ac:dyDescent="0.2">
      <c r="A24" s="50" t="s">
        <v>3</v>
      </c>
      <c r="B24" s="76" t="s">
        <v>32</v>
      </c>
      <c r="C24" s="57"/>
      <c r="D24" s="50"/>
      <c r="E24" s="64">
        <f>E23*12</f>
        <v>14196.300000000001</v>
      </c>
      <c r="F24" s="64">
        <f>F23*12</f>
        <v>0</v>
      </c>
      <c r="G24" s="50"/>
    </row>
    <row r="25" spans="1:7" x14ac:dyDescent="0.2">
      <c r="A25" s="50" t="s">
        <v>3</v>
      </c>
      <c r="B25" s="76" t="s">
        <v>8</v>
      </c>
      <c r="C25" s="57"/>
      <c r="D25" s="50"/>
      <c r="E25" s="50"/>
      <c r="F25" s="64">
        <f>F24-E24</f>
        <v>-14196.300000000001</v>
      </c>
      <c r="G25" s="50"/>
    </row>
    <row r="26" spans="1:7" x14ac:dyDescent="0.2">
      <c r="A26" s="50" t="s">
        <v>3</v>
      </c>
      <c r="B26" s="76" t="s">
        <v>12</v>
      </c>
      <c r="C26" s="57"/>
      <c r="D26" s="50"/>
      <c r="E26" s="50"/>
      <c r="F26" s="84">
        <f>F25/E24</f>
        <v>-1</v>
      </c>
      <c r="G26" s="50"/>
    </row>
    <row r="27" spans="1:7" x14ac:dyDescent="0.2">
      <c r="B27" s="76" t="s">
        <v>165</v>
      </c>
      <c r="C27" s="57"/>
      <c r="D27" s="50"/>
      <c r="E27" s="79">
        <f>ROUND(E24,-3)</f>
        <v>14000</v>
      </c>
      <c r="F27" s="79">
        <f>ROUND(F24,-3)</f>
        <v>0</v>
      </c>
      <c r="G27" s="50"/>
    </row>
    <row r="29" spans="1:7" x14ac:dyDescent="0.2">
      <c r="A29" s="52" t="s">
        <v>197</v>
      </c>
      <c r="B29" s="56"/>
      <c r="C29" s="56"/>
    </row>
    <row r="30" spans="1:7" x14ac:dyDescent="0.2">
      <c r="A30" s="50" t="s">
        <v>3</v>
      </c>
      <c r="B30" s="57" t="s">
        <v>4</v>
      </c>
      <c r="C30" s="57"/>
      <c r="D30" s="50"/>
      <c r="E30" s="68"/>
      <c r="F30" s="75"/>
      <c r="G30" s="75"/>
    </row>
    <row r="31" spans="1:7" x14ac:dyDescent="0.2">
      <c r="A31" s="52" t="s">
        <v>195</v>
      </c>
      <c r="D31" s="50"/>
      <c r="E31" s="50"/>
      <c r="F31" s="50"/>
      <c r="G31" s="50"/>
    </row>
    <row r="32" spans="1:7" x14ac:dyDescent="0.2">
      <c r="A32" s="50" t="s">
        <v>3</v>
      </c>
      <c r="B32" s="76" t="s">
        <v>193</v>
      </c>
      <c r="C32" s="57"/>
      <c r="D32" s="70">
        <v>0</v>
      </c>
      <c r="E32" s="62">
        <v>0.34499999999999997</v>
      </c>
      <c r="F32" s="59"/>
      <c r="G32" s="77"/>
    </row>
    <row r="33" spans="1:7" ht="15" x14ac:dyDescent="0.25">
      <c r="A33" s="50" t="s">
        <v>3</v>
      </c>
      <c r="B33" s="76" t="s">
        <v>31</v>
      </c>
      <c r="C33" s="57"/>
      <c r="D33" s="78"/>
      <c r="E33" s="64">
        <f>E32*$D$32/1000</f>
        <v>0</v>
      </c>
      <c r="F33" s="64">
        <f>F32*D$32/1000</f>
        <v>0</v>
      </c>
      <c r="G33" s="50"/>
    </row>
    <row r="34" spans="1:7" x14ac:dyDescent="0.2">
      <c r="A34" s="50" t="s">
        <v>3</v>
      </c>
      <c r="B34" s="76" t="s">
        <v>32</v>
      </c>
      <c r="C34" s="57"/>
      <c r="D34" s="50"/>
      <c r="E34" s="64">
        <f>E33*12</f>
        <v>0</v>
      </c>
      <c r="F34" s="64">
        <f>F33*12</f>
        <v>0</v>
      </c>
      <c r="G34" s="50"/>
    </row>
    <row r="35" spans="1:7" x14ac:dyDescent="0.2">
      <c r="A35" s="50" t="s">
        <v>3</v>
      </c>
      <c r="B35" s="76" t="s">
        <v>8</v>
      </c>
      <c r="C35" s="57"/>
      <c r="D35" s="50"/>
      <c r="E35" s="50"/>
      <c r="F35" s="64">
        <f>F34-E34</f>
        <v>0</v>
      </c>
      <c r="G35" s="50"/>
    </row>
    <row r="36" spans="1:7" x14ac:dyDescent="0.2">
      <c r="A36" s="50" t="s">
        <v>3</v>
      </c>
      <c r="B36" s="76" t="s">
        <v>12</v>
      </c>
      <c r="C36" s="57"/>
      <c r="D36" s="50"/>
      <c r="E36" s="50"/>
      <c r="F36" s="84" t="e">
        <f>F35/E34</f>
        <v>#DIV/0!</v>
      </c>
      <c r="G36" s="50"/>
    </row>
    <row r="37" spans="1:7" x14ac:dyDescent="0.2">
      <c r="B37" s="76" t="s">
        <v>165</v>
      </c>
      <c r="C37" s="57"/>
      <c r="D37" s="50"/>
      <c r="E37" s="79">
        <f>ROUND(E34,-3)</f>
        <v>0</v>
      </c>
      <c r="F37" s="79">
        <f>ROUND(F34,-3)</f>
        <v>0</v>
      </c>
      <c r="G37" s="50"/>
    </row>
    <row r="38" spans="1:7" x14ac:dyDescent="0.2">
      <c r="A38" s="52" t="s">
        <v>196</v>
      </c>
      <c r="D38" s="50"/>
      <c r="E38" s="50"/>
      <c r="F38" s="50"/>
      <c r="G38" s="50"/>
    </row>
    <row r="39" spans="1:7" x14ac:dyDescent="0.2">
      <c r="A39" s="50" t="s">
        <v>3</v>
      </c>
      <c r="B39" s="76" t="s">
        <v>193</v>
      </c>
      <c r="C39" s="57"/>
      <c r="D39" s="70">
        <v>0</v>
      </c>
      <c r="E39" s="62">
        <v>0.39500000000000002</v>
      </c>
      <c r="F39" s="59"/>
      <c r="G39" s="77"/>
    </row>
    <row r="40" spans="1:7" ht="15" x14ac:dyDescent="0.25">
      <c r="A40" s="50" t="s">
        <v>3</v>
      </c>
      <c r="B40" s="76" t="s">
        <v>31</v>
      </c>
      <c r="C40" s="57"/>
      <c r="D40" s="78"/>
      <c r="E40" s="64">
        <f>E39*$D$39/1000</f>
        <v>0</v>
      </c>
      <c r="F40" s="64">
        <f>F39*D$39/1000</f>
        <v>0</v>
      </c>
      <c r="G40" s="50"/>
    </row>
    <row r="41" spans="1:7" x14ac:dyDescent="0.2">
      <c r="A41" s="50" t="s">
        <v>3</v>
      </c>
      <c r="B41" s="76" t="s">
        <v>32</v>
      </c>
      <c r="C41" s="57"/>
      <c r="D41" s="50"/>
      <c r="E41" s="64">
        <f>E40*12</f>
        <v>0</v>
      </c>
      <c r="F41" s="64">
        <f>F40*12</f>
        <v>0</v>
      </c>
      <c r="G41" s="50"/>
    </row>
    <row r="42" spans="1:7" x14ac:dyDescent="0.2">
      <c r="A42" s="50" t="s">
        <v>3</v>
      </c>
      <c r="B42" s="76" t="s">
        <v>8</v>
      </c>
      <c r="C42" s="57"/>
      <c r="D42" s="50"/>
      <c r="E42" s="50"/>
      <c r="F42" s="64">
        <f>F41-E41</f>
        <v>0</v>
      </c>
      <c r="G42" s="50"/>
    </row>
    <row r="43" spans="1:7" x14ac:dyDescent="0.2">
      <c r="A43" s="50" t="s">
        <v>3</v>
      </c>
      <c r="B43" s="76" t="s">
        <v>12</v>
      </c>
      <c r="C43" s="57"/>
      <c r="D43" s="50"/>
      <c r="E43" s="50"/>
      <c r="F43" s="84" t="e">
        <f>F42/E41</f>
        <v>#DIV/0!</v>
      </c>
      <c r="G43" s="50"/>
    </row>
    <row r="44" spans="1:7" x14ac:dyDescent="0.2">
      <c r="B44" s="76" t="s">
        <v>165</v>
      </c>
      <c r="C44" s="57"/>
      <c r="D44" s="50"/>
      <c r="E44" s="79">
        <f>ROUND(E41,-3)</f>
        <v>0</v>
      </c>
      <c r="F44" s="79">
        <f>ROUND(F41,-3)</f>
        <v>0</v>
      </c>
      <c r="G44" s="5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A3B8-D664-4062-B50E-A9111E48FFE1}">
  <sheetPr codeName="Sheet16"/>
  <dimension ref="A1:G28"/>
  <sheetViews>
    <sheetView workbookViewId="0">
      <pane ySplit="7" topLeftCell="A8" activePane="bottomLeft" state="frozen"/>
      <selection activeCell="F15" sqref="F15:G15"/>
      <selection pane="bottomLeft" activeCell="A5" sqref="A5:XFD5"/>
    </sheetView>
  </sheetViews>
  <sheetFormatPr defaultColWidth="9.140625" defaultRowHeight="12.75" x14ac:dyDescent="0.2"/>
  <cols>
    <col min="1" max="1" width="3.7109375" style="50" customWidth="1"/>
    <col min="2" max="2" width="36.42578125" style="50" customWidth="1"/>
    <col min="3" max="3" width="14.42578125" style="50" customWidth="1"/>
    <col min="4" max="5" width="14.42578125" style="51" customWidth="1"/>
    <col min="6" max="6" width="14.85546875" style="51" customWidth="1"/>
    <col min="7" max="7" width="51.28515625" style="51" customWidth="1"/>
    <col min="8" max="16384" width="9.140625" style="50"/>
  </cols>
  <sheetData>
    <row r="1" spans="1:7" s="52" customFormat="1" x14ac:dyDescent="0.2">
      <c r="A1" s="52" t="s">
        <v>235</v>
      </c>
      <c r="D1" s="89"/>
      <c r="E1" s="89"/>
      <c r="F1" s="89"/>
      <c r="G1" s="89"/>
    </row>
    <row r="2" spans="1:7" s="52" customFormat="1" x14ac:dyDescent="0.2">
      <c r="A2" s="52" t="s">
        <v>236</v>
      </c>
      <c r="D2" s="89"/>
      <c r="E2" s="89"/>
      <c r="F2" s="89"/>
      <c r="G2" s="89"/>
    </row>
    <row r="4" spans="1:7" x14ac:dyDescent="0.2">
      <c r="A4" s="52" t="s">
        <v>187</v>
      </c>
    </row>
    <row r="5" spans="1:7" x14ac:dyDescent="0.2">
      <c r="A5" s="52" t="s">
        <v>239</v>
      </c>
    </row>
    <row r="7" spans="1:7" ht="25.5" x14ac:dyDescent="0.2">
      <c r="D7" s="51" t="s">
        <v>163</v>
      </c>
      <c r="E7" s="51" t="s">
        <v>237</v>
      </c>
      <c r="F7" s="53" t="s">
        <v>233</v>
      </c>
      <c r="G7" s="51" t="s">
        <v>1</v>
      </c>
    </row>
    <row r="8" spans="1:7" x14ac:dyDescent="0.2">
      <c r="B8" s="50" t="s">
        <v>179</v>
      </c>
      <c r="C8" s="54" t="s">
        <v>220</v>
      </c>
    </row>
    <row r="9" spans="1:7" x14ac:dyDescent="0.2">
      <c r="B9" s="50" t="s">
        <v>180</v>
      </c>
      <c r="C9" s="54" t="s">
        <v>212</v>
      </c>
    </row>
    <row r="10" spans="1:7" x14ac:dyDescent="0.2">
      <c r="B10" s="50" t="s">
        <v>183</v>
      </c>
      <c r="C10" s="55" t="s">
        <v>213</v>
      </c>
    </row>
    <row r="11" spans="1:7" x14ac:dyDescent="0.2">
      <c r="C11" s="55"/>
    </row>
    <row r="12" spans="1:7" x14ac:dyDescent="0.2">
      <c r="A12" s="52" t="s">
        <v>194</v>
      </c>
      <c r="B12" s="56"/>
      <c r="C12" s="56"/>
      <c r="D12" s="50"/>
      <c r="E12" s="50"/>
      <c r="F12" s="50"/>
    </row>
    <row r="13" spans="1:7" x14ac:dyDescent="0.2">
      <c r="A13" s="50" t="s">
        <v>3</v>
      </c>
      <c r="B13" s="57" t="s">
        <v>4</v>
      </c>
      <c r="C13" s="57"/>
      <c r="D13" s="50"/>
      <c r="E13" s="68">
        <v>3751</v>
      </c>
      <c r="F13" s="68">
        <v>3751</v>
      </c>
      <c r="G13" s="69"/>
    </row>
    <row r="14" spans="1:7" ht="38.25" x14ac:dyDescent="0.2">
      <c r="A14" s="50" t="s">
        <v>3</v>
      </c>
      <c r="B14" s="57" t="s">
        <v>238</v>
      </c>
      <c r="C14" s="57"/>
      <c r="D14" s="70">
        <f>((10000*2218)+(20000*1533))/12</f>
        <v>4403333.333333333</v>
      </c>
      <c r="E14" s="62">
        <v>0.13</v>
      </c>
      <c r="F14" s="71"/>
      <c r="G14" s="72"/>
    </row>
    <row r="15" spans="1:7" x14ac:dyDescent="0.2">
      <c r="A15" s="50" t="s">
        <v>3</v>
      </c>
      <c r="B15" s="57" t="s">
        <v>31</v>
      </c>
      <c r="C15" s="57"/>
      <c r="D15" s="50"/>
      <c r="E15" s="64">
        <f>E14*$D14/1000</f>
        <v>572.43333333333328</v>
      </c>
      <c r="F15" s="64">
        <f>F14*$D14/1000</f>
        <v>0</v>
      </c>
    </row>
    <row r="16" spans="1:7" x14ac:dyDescent="0.2">
      <c r="A16" s="50" t="s">
        <v>3</v>
      </c>
      <c r="B16" s="57" t="s">
        <v>32</v>
      </c>
      <c r="C16" s="57"/>
      <c r="D16" s="50"/>
      <c r="E16" s="64">
        <f>E15*12</f>
        <v>6869.1999999999989</v>
      </c>
      <c r="F16" s="64">
        <f>F15*12</f>
        <v>0</v>
      </c>
    </row>
    <row r="17" spans="1:7" x14ac:dyDescent="0.2">
      <c r="A17" s="50" t="s">
        <v>3</v>
      </c>
      <c r="B17" s="57" t="s">
        <v>8</v>
      </c>
      <c r="C17" s="57"/>
      <c r="D17" s="50"/>
      <c r="E17" s="73"/>
      <c r="F17" s="67">
        <f>F16-E16</f>
        <v>-6869.1999999999989</v>
      </c>
    </row>
    <row r="18" spans="1:7" x14ac:dyDescent="0.2">
      <c r="A18" s="50" t="s">
        <v>3</v>
      </c>
      <c r="B18" s="57" t="s">
        <v>12</v>
      </c>
      <c r="C18" s="57"/>
      <c r="D18" s="50"/>
      <c r="E18" s="50"/>
      <c r="F18" s="74">
        <f>F17/E16</f>
        <v>-1</v>
      </c>
    </row>
    <row r="19" spans="1:7" x14ac:dyDescent="0.2">
      <c r="B19" s="57" t="s">
        <v>165</v>
      </c>
      <c r="C19" s="57"/>
      <c r="D19" s="50"/>
      <c r="E19" s="67">
        <f>ROUND(E16,-3)</f>
        <v>7000</v>
      </c>
      <c r="F19" s="67">
        <f>ROUND(F16,-3)</f>
        <v>0</v>
      </c>
    </row>
    <row r="20" spans="1:7" x14ac:dyDescent="0.2">
      <c r="B20" s="57"/>
      <c r="C20" s="57"/>
      <c r="D20" s="50"/>
      <c r="E20" s="50"/>
      <c r="F20" s="50"/>
    </row>
    <row r="21" spans="1:7" x14ac:dyDescent="0.2">
      <c r="A21" s="52" t="s">
        <v>198</v>
      </c>
      <c r="B21" s="56"/>
      <c r="C21" s="56"/>
      <c r="D21" s="50"/>
      <c r="E21" s="50"/>
      <c r="F21" s="50"/>
    </row>
    <row r="22" spans="1:7" x14ac:dyDescent="0.2">
      <c r="A22" s="50" t="s">
        <v>3</v>
      </c>
      <c r="B22" s="57" t="s">
        <v>4</v>
      </c>
      <c r="C22" s="57"/>
      <c r="D22" s="50"/>
      <c r="E22" s="68"/>
      <c r="F22" s="75"/>
      <c r="G22" s="69"/>
    </row>
    <row r="23" spans="1:7" ht="38.25" x14ac:dyDescent="0.2">
      <c r="A23" s="50" t="s">
        <v>3</v>
      </c>
      <c r="B23" s="57" t="s">
        <v>238</v>
      </c>
      <c r="C23" s="57"/>
      <c r="D23" s="70">
        <v>0</v>
      </c>
      <c r="E23" s="62">
        <v>0.13</v>
      </c>
      <c r="F23" s="71"/>
      <c r="G23" s="72"/>
    </row>
    <row r="24" spans="1:7" x14ac:dyDescent="0.2">
      <c r="A24" s="50" t="s">
        <v>3</v>
      </c>
      <c r="B24" s="57" t="s">
        <v>31</v>
      </c>
      <c r="C24" s="57"/>
      <c r="D24" s="50"/>
      <c r="E24" s="64">
        <f>E23*$D23/1000</f>
        <v>0</v>
      </c>
      <c r="F24" s="64">
        <f>F23*$D23/1000</f>
        <v>0</v>
      </c>
    </row>
    <row r="25" spans="1:7" x14ac:dyDescent="0.2">
      <c r="A25" s="50" t="s">
        <v>3</v>
      </c>
      <c r="B25" s="57" t="s">
        <v>32</v>
      </c>
      <c r="C25" s="57"/>
      <c r="D25" s="50"/>
      <c r="E25" s="64">
        <f>E24*12</f>
        <v>0</v>
      </c>
      <c r="F25" s="64">
        <f>F24*12</f>
        <v>0</v>
      </c>
    </row>
    <row r="26" spans="1:7" x14ac:dyDescent="0.2">
      <c r="A26" s="50" t="s">
        <v>3</v>
      </c>
      <c r="B26" s="57" t="s">
        <v>8</v>
      </c>
      <c r="C26" s="57"/>
      <c r="D26" s="50"/>
      <c r="E26" s="73"/>
      <c r="F26" s="67">
        <f>F25-E25</f>
        <v>0</v>
      </c>
    </row>
    <row r="27" spans="1:7" x14ac:dyDescent="0.2">
      <c r="A27" s="50" t="s">
        <v>3</v>
      </c>
      <c r="B27" s="57" t="s">
        <v>12</v>
      </c>
      <c r="C27" s="57"/>
      <c r="D27" s="50"/>
      <c r="E27" s="50"/>
      <c r="F27" s="74" t="e">
        <f>F26/E25</f>
        <v>#DIV/0!</v>
      </c>
    </row>
    <row r="28" spans="1:7" x14ac:dyDescent="0.2">
      <c r="B28" s="57" t="s">
        <v>165</v>
      </c>
      <c r="C28" s="57"/>
      <c r="D28" s="50"/>
      <c r="E28" s="67">
        <f>ROUND(E25,-3)</f>
        <v>0</v>
      </c>
      <c r="F28" s="67">
        <f>ROUND(F25,-3)</f>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7894-5655-45E5-AFB1-9BED7AA84DAF}">
  <dimension ref="A1:G94"/>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6.7109375" style="50" bestFit="1" customWidth="1"/>
    <col min="3" max="3" width="20.140625" style="50" customWidth="1"/>
    <col min="4" max="5" width="14.42578125" style="51" customWidth="1"/>
    <col min="6" max="6" width="15.5703125" style="51" customWidth="1"/>
    <col min="7" max="7" width="51.7109375" style="51" customWidth="1"/>
    <col min="8" max="16384" width="9.140625" style="50"/>
  </cols>
  <sheetData>
    <row r="1" spans="1:7" x14ac:dyDescent="0.2">
      <c r="A1" s="52" t="s">
        <v>235</v>
      </c>
    </row>
    <row r="2" spans="1:7" x14ac:dyDescent="0.2">
      <c r="A2" s="52" t="s">
        <v>236</v>
      </c>
    </row>
    <row r="4" spans="1:7" x14ac:dyDescent="0.2">
      <c r="A4" s="52" t="s">
        <v>188</v>
      </c>
    </row>
    <row r="5" spans="1:7" x14ac:dyDescent="0.2">
      <c r="A5" s="52" t="s">
        <v>239</v>
      </c>
    </row>
    <row r="7" spans="1:7" ht="25.5" x14ac:dyDescent="0.2">
      <c r="D7" s="51" t="s">
        <v>163</v>
      </c>
      <c r="E7" s="53" t="s">
        <v>232</v>
      </c>
      <c r="F7" s="53" t="s">
        <v>233</v>
      </c>
      <c r="G7" s="51" t="s">
        <v>1</v>
      </c>
    </row>
    <row r="8" spans="1:7" x14ac:dyDescent="0.2">
      <c r="B8" s="50" t="s">
        <v>179</v>
      </c>
      <c r="C8" s="54" t="s">
        <v>192</v>
      </c>
    </row>
    <row r="9" spans="1:7" x14ac:dyDescent="0.2">
      <c r="B9" s="50" t="s">
        <v>180</v>
      </c>
      <c r="C9" s="54" t="s">
        <v>211</v>
      </c>
    </row>
    <row r="10" spans="1:7" x14ac:dyDescent="0.2">
      <c r="B10" s="50" t="s">
        <v>183</v>
      </c>
      <c r="C10" s="55" t="s">
        <v>213</v>
      </c>
    </row>
    <row r="11" spans="1:7" x14ac:dyDescent="0.2">
      <c r="C11" s="55"/>
    </row>
    <row r="12" spans="1:7" x14ac:dyDescent="0.2">
      <c r="A12" s="52" t="s">
        <v>189</v>
      </c>
      <c r="B12" s="56"/>
      <c r="C12" s="56"/>
    </row>
    <row r="13" spans="1:7" x14ac:dyDescent="0.2">
      <c r="A13" s="50" t="s">
        <v>3</v>
      </c>
      <c r="B13" s="57" t="s">
        <v>4</v>
      </c>
      <c r="C13" s="57"/>
      <c r="D13" s="50"/>
      <c r="E13" s="68">
        <f>'Option 2 EE GUL Life'!E12</f>
        <v>12868</v>
      </c>
      <c r="F13" s="68">
        <f>'Option 2 EE GUL Life'!F12</f>
        <v>12868</v>
      </c>
      <c r="G13" s="75"/>
    </row>
    <row r="14" spans="1:7" x14ac:dyDescent="0.2">
      <c r="A14" s="52" t="s">
        <v>167</v>
      </c>
      <c r="B14" s="57"/>
      <c r="C14" s="57"/>
      <c r="D14" s="50"/>
      <c r="E14" s="50"/>
      <c r="F14" s="50"/>
      <c r="G14" s="50"/>
    </row>
    <row r="15" spans="1:7" x14ac:dyDescent="0.2">
      <c r="A15" s="50" t="s">
        <v>3</v>
      </c>
      <c r="B15" s="57" t="s">
        <v>184</v>
      </c>
      <c r="C15" s="57"/>
      <c r="D15" s="70">
        <v>0</v>
      </c>
      <c r="E15" s="62">
        <v>5.1999999999999998E-2</v>
      </c>
      <c r="F15" s="80"/>
      <c r="G15" s="77"/>
    </row>
    <row r="16" spans="1:7" x14ac:dyDescent="0.2">
      <c r="A16" s="50" t="s">
        <v>3</v>
      </c>
      <c r="B16" s="57" t="s">
        <v>16</v>
      </c>
      <c r="C16" s="57"/>
      <c r="D16" s="70">
        <v>0</v>
      </c>
      <c r="E16" s="62">
        <v>6.0999999999999999E-2</v>
      </c>
      <c r="F16" s="59"/>
      <c r="G16" s="77"/>
    </row>
    <row r="17" spans="1:7" x14ac:dyDescent="0.2">
      <c r="A17" s="50" t="s">
        <v>3</v>
      </c>
      <c r="B17" s="57" t="s">
        <v>17</v>
      </c>
      <c r="C17" s="57"/>
      <c r="D17" s="70">
        <v>0</v>
      </c>
      <c r="E17" s="62">
        <v>8.1000000000000003E-2</v>
      </c>
      <c r="F17" s="59"/>
      <c r="G17" s="77"/>
    </row>
    <row r="18" spans="1:7" x14ac:dyDescent="0.2">
      <c r="A18" s="50" t="s">
        <v>3</v>
      </c>
      <c r="B18" s="57" t="s">
        <v>18</v>
      </c>
      <c r="C18" s="57"/>
      <c r="D18" s="70">
        <v>0</v>
      </c>
      <c r="E18" s="62">
        <v>0.10100000000000001</v>
      </c>
      <c r="F18" s="59"/>
      <c r="G18" s="77"/>
    </row>
    <row r="19" spans="1:7" x14ac:dyDescent="0.2">
      <c r="A19" s="50" t="s">
        <v>3</v>
      </c>
      <c r="B19" s="57" t="s">
        <v>19</v>
      </c>
      <c r="C19" s="57"/>
      <c r="D19" s="70">
        <v>0</v>
      </c>
      <c r="E19" s="62">
        <v>0.15</v>
      </c>
      <c r="F19" s="59"/>
      <c r="G19" s="77"/>
    </row>
    <row r="20" spans="1:7" x14ac:dyDescent="0.2">
      <c r="A20" s="50" t="s">
        <v>3</v>
      </c>
      <c r="B20" s="57" t="s">
        <v>20</v>
      </c>
      <c r="C20" s="57"/>
      <c r="D20" s="70">
        <v>0</v>
      </c>
      <c r="E20" s="62">
        <v>0.25900000000000001</v>
      </c>
      <c r="F20" s="59"/>
      <c r="G20" s="77"/>
    </row>
    <row r="21" spans="1:7" x14ac:dyDescent="0.2">
      <c r="A21" s="50" t="s">
        <v>3</v>
      </c>
      <c r="B21" s="57" t="s">
        <v>21</v>
      </c>
      <c r="C21" s="57"/>
      <c r="D21" s="70">
        <v>0</v>
      </c>
      <c r="E21" s="62">
        <v>0.40600000000000003</v>
      </c>
      <c r="F21" s="59"/>
      <c r="G21" s="77"/>
    </row>
    <row r="22" spans="1:7" x14ac:dyDescent="0.2">
      <c r="A22" s="50" t="s">
        <v>3</v>
      </c>
      <c r="B22" s="57" t="s">
        <v>22</v>
      </c>
      <c r="C22" s="57"/>
      <c r="D22" s="70">
        <v>0</v>
      </c>
      <c r="E22" s="62">
        <v>0.63200000000000001</v>
      </c>
      <c r="F22" s="59"/>
      <c r="G22" s="77"/>
    </row>
    <row r="23" spans="1:7" x14ac:dyDescent="0.2">
      <c r="A23" s="50" t="s">
        <v>3</v>
      </c>
      <c r="B23" s="57" t="s">
        <v>23</v>
      </c>
      <c r="C23" s="57"/>
      <c r="D23" s="70">
        <v>0</v>
      </c>
      <c r="E23" s="62">
        <v>1.1040000000000001</v>
      </c>
      <c r="F23" s="59"/>
      <c r="G23" s="77"/>
    </row>
    <row r="24" spans="1:7" x14ac:dyDescent="0.2">
      <c r="A24" s="50" t="s">
        <v>3</v>
      </c>
      <c r="B24" s="57" t="s">
        <v>24</v>
      </c>
      <c r="C24" s="57"/>
      <c r="D24" s="70">
        <v>0</v>
      </c>
      <c r="E24" s="62">
        <v>1.958</v>
      </c>
      <c r="F24" s="59"/>
      <c r="G24" s="77"/>
    </row>
    <row r="25" spans="1:7" x14ac:dyDescent="0.2">
      <c r="A25" s="50" t="s">
        <v>3</v>
      </c>
      <c r="B25" s="57" t="s">
        <v>25</v>
      </c>
      <c r="C25" s="57"/>
      <c r="D25" s="70">
        <v>0</v>
      </c>
      <c r="E25" s="62">
        <v>3.0310000000000001</v>
      </c>
      <c r="F25" s="59"/>
      <c r="G25" s="77"/>
    </row>
    <row r="26" spans="1:7" x14ac:dyDescent="0.2">
      <c r="A26" s="50" t="s">
        <v>3</v>
      </c>
      <c r="B26" s="57" t="s">
        <v>185</v>
      </c>
      <c r="C26" s="57"/>
      <c r="D26" s="70">
        <v>0</v>
      </c>
      <c r="E26" s="62">
        <v>4.6449999999999996</v>
      </c>
      <c r="F26" s="59"/>
      <c r="G26" s="77"/>
    </row>
    <row r="27" spans="1:7" x14ac:dyDescent="0.2">
      <c r="B27" s="86">
        <v>85</v>
      </c>
      <c r="C27" s="57"/>
      <c r="D27" s="70">
        <v>0</v>
      </c>
      <c r="E27" s="62">
        <v>4.7430000000000003</v>
      </c>
      <c r="F27" s="59"/>
      <c r="G27" s="77"/>
    </row>
    <row r="28" spans="1:7" x14ac:dyDescent="0.2">
      <c r="B28" s="86">
        <v>86</v>
      </c>
      <c r="C28" s="57"/>
      <c r="D28" s="70">
        <v>0</v>
      </c>
      <c r="E28" s="62">
        <v>5.077</v>
      </c>
      <c r="F28" s="59"/>
      <c r="G28" s="77"/>
    </row>
    <row r="29" spans="1:7" x14ac:dyDescent="0.2">
      <c r="B29" s="86">
        <v>87</v>
      </c>
      <c r="C29" s="57"/>
      <c r="D29" s="70">
        <v>0</v>
      </c>
      <c r="E29" s="62">
        <v>5.45</v>
      </c>
      <c r="F29" s="59"/>
      <c r="G29" s="77"/>
    </row>
    <row r="30" spans="1:7" x14ac:dyDescent="0.2">
      <c r="B30" s="86">
        <v>88</v>
      </c>
      <c r="C30" s="57"/>
      <c r="D30" s="70">
        <v>0</v>
      </c>
      <c r="E30" s="62">
        <v>5.8449999999999998</v>
      </c>
      <c r="F30" s="59"/>
      <c r="G30" s="77"/>
    </row>
    <row r="31" spans="1:7" x14ac:dyDescent="0.2">
      <c r="B31" s="86">
        <v>89</v>
      </c>
      <c r="C31" s="57"/>
      <c r="D31" s="70">
        <v>0</v>
      </c>
      <c r="E31" s="62">
        <v>6.2779999999999996</v>
      </c>
      <c r="F31" s="59"/>
      <c r="G31" s="77"/>
    </row>
    <row r="32" spans="1:7" x14ac:dyDescent="0.2">
      <c r="B32" s="86">
        <v>90</v>
      </c>
      <c r="C32" s="57"/>
      <c r="D32" s="70">
        <v>0</v>
      </c>
      <c r="E32" s="62">
        <v>6.74</v>
      </c>
      <c r="F32" s="59"/>
      <c r="G32" s="77"/>
    </row>
    <row r="33" spans="1:7" x14ac:dyDescent="0.2">
      <c r="B33" s="86">
        <v>91</v>
      </c>
      <c r="C33" s="57"/>
      <c r="D33" s="70">
        <v>0</v>
      </c>
      <c r="E33" s="62">
        <v>7.2809999999999997</v>
      </c>
      <c r="F33" s="59"/>
      <c r="G33" s="77"/>
    </row>
    <row r="34" spans="1:7" x14ac:dyDescent="0.2">
      <c r="B34" s="86">
        <v>92</v>
      </c>
      <c r="C34" s="57"/>
      <c r="D34" s="70">
        <v>0</v>
      </c>
      <c r="E34" s="62">
        <v>7.8810000000000002</v>
      </c>
      <c r="F34" s="59"/>
      <c r="G34" s="77"/>
    </row>
    <row r="35" spans="1:7" x14ac:dyDescent="0.2">
      <c r="B35" s="86">
        <v>93</v>
      </c>
      <c r="C35" s="57"/>
      <c r="D35" s="70">
        <v>0</v>
      </c>
      <c r="E35" s="62">
        <v>8.5990000000000002</v>
      </c>
      <c r="F35" s="59"/>
      <c r="G35" s="77"/>
    </row>
    <row r="36" spans="1:7" x14ac:dyDescent="0.2">
      <c r="B36" s="86">
        <v>94</v>
      </c>
      <c r="C36" s="57"/>
      <c r="D36" s="70">
        <v>0</v>
      </c>
      <c r="E36" s="62">
        <v>9.4359999999999999</v>
      </c>
      <c r="F36" s="59"/>
      <c r="G36" s="77"/>
    </row>
    <row r="37" spans="1:7" x14ac:dyDescent="0.2">
      <c r="B37" s="86">
        <v>95</v>
      </c>
      <c r="C37" s="57"/>
      <c r="D37" s="70">
        <v>0</v>
      </c>
      <c r="E37" s="62">
        <v>10.754</v>
      </c>
      <c r="F37" s="59"/>
      <c r="G37" s="77"/>
    </row>
    <row r="38" spans="1:7" x14ac:dyDescent="0.2">
      <c r="B38" s="86">
        <v>96</v>
      </c>
      <c r="C38" s="57"/>
      <c r="D38" s="70">
        <v>0</v>
      </c>
      <c r="E38" s="62">
        <v>12.919</v>
      </c>
      <c r="F38" s="59"/>
      <c r="G38" s="77"/>
    </row>
    <row r="39" spans="1:7" x14ac:dyDescent="0.2">
      <c r="B39" s="86">
        <v>97</v>
      </c>
      <c r="C39" s="57"/>
      <c r="D39" s="70">
        <v>0</v>
      </c>
      <c r="E39" s="62">
        <v>16.638000000000002</v>
      </c>
      <c r="F39" s="59"/>
      <c r="G39" s="77"/>
    </row>
    <row r="40" spans="1:7" x14ac:dyDescent="0.2">
      <c r="B40" s="86">
        <v>98</v>
      </c>
      <c r="C40" s="57"/>
      <c r="D40" s="70">
        <v>0</v>
      </c>
      <c r="E40" s="62">
        <v>22.965</v>
      </c>
      <c r="F40" s="59"/>
      <c r="G40" s="77"/>
    </row>
    <row r="41" spans="1:7" x14ac:dyDescent="0.2">
      <c r="B41" s="86">
        <v>99</v>
      </c>
      <c r="C41" s="57"/>
      <c r="D41" s="70">
        <v>0</v>
      </c>
      <c r="E41" s="62">
        <v>24.667000000000002</v>
      </c>
      <c r="F41" s="59"/>
      <c r="G41" s="77"/>
    </row>
    <row r="42" spans="1:7" x14ac:dyDescent="0.2">
      <c r="A42" s="50" t="s">
        <v>3</v>
      </c>
      <c r="B42" s="57" t="s">
        <v>26</v>
      </c>
      <c r="C42" s="57"/>
      <c r="D42" s="81">
        <f>SUM(D15:D41)</f>
        <v>0</v>
      </c>
      <c r="E42" s="82" t="e">
        <f>SUMPRODUCT(D15:D41,E15:E41)/D42</f>
        <v>#DIV/0!</v>
      </c>
      <c r="F42" s="82" t="e">
        <f>SUMPRODUCT($D15:$D41,F15:F41)/$D42</f>
        <v>#DIV/0!</v>
      </c>
      <c r="G42" s="50"/>
    </row>
    <row r="43" spans="1:7" x14ac:dyDescent="0.2">
      <c r="B43" s="57" t="s">
        <v>27</v>
      </c>
      <c r="C43" s="57"/>
      <c r="D43" s="50"/>
      <c r="E43" s="64" t="e">
        <f>E42*$D42/1000</f>
        <v>#DIV/0!</v>
      </c>
      <c r="F43" s="64" t="e">
        <f>F42*$D42/1000</f>
        <v>#DIV/0!</v>
      </c>
      <c r="G43" s="50"/>
    </row>
    <row r="44" spans="1:7" x14ac:dyDescent="0.2">
      <c r="A44" s="50" t="s">
        <v>3</v>
      </c>
      <c r="B44" s="57" t="s">
        <v>28</v>
      </c>
      <c r="C44" s="57"/>
      <c r="D44" s="50"/>
      <c r="E44" s="64" t="e">
        <f>E43*12</f>
        <v>#DIV/0!</v>
      </c>
      <c r="F44" s="83" t="e">
        <f>F43*12</f>
        <v>#DIV/0!</v>
      </c>
      <c r="G44" s="50"/>
    </row>
    <row r="45" spans="1:7" x14ac:dyDescent="0.2">
      <c r="A45" s="50" t="s">
        <v>3</v>
      </c>
      <c r="B45" s="57" t="s">
        <v>29</v>
      </c>
      <c r="C45" s="57"/>
      <c r="D45" s="50"/>
      <c r="E45" s="58"/>
      <c r="F45" s="64" t="e">
        <f>F44-E44</f>
        <v>#DIV/0!</v>
      </c>
      <c r="G45" s="50"/>
    </row>
    <row r="46" spans="1:7" x14ac:dyDescent="0.2">
      <c r="A46" s="50" t="s">
        <v>3</v>
      </c>
      <c r="B46" s="57" t="s">
        <v>30</v>
      </c>
      <c r="C46" s="57"/>
      <c r="D46" s="50"/>
      <c r="E46" s="50"/>
      <c r="F46" s="84" t="e">
        <f>F45/E44</f>
        <v>#DIV/0!</v>
      </c>
      <c r="G46" s="50"/>
    </row>
    <row r="47" spans="1:7" x14ac:dyDescent="0.2">
      <c r="B47" s="57" t="s">
        <v>165</v>
      </c>
      <c r="C47" s="57"/>
      <c r="D47" s="50"/>
      <c r="E47" s="79" t="e">
        <f>ROUND(E44,-3)</f>
        <v>#DIV/0!</v>
      </c>
      <c r="F47" s="79" t="e">
        <f>ROUND(F44,-3)</f>
        <v>#DIV/0!</v>
      </c>
      <c r="G47" s="50"/>
    </row>
    <row r="48" spans="1:7" ht="63.75" x14ac:dyDescent="0.2">
      <c r="B48" s="57" t="s">
        <v>234</v>
      </c>
      <c r="C48" s="57"/>
      <c r="D48" s="50"/>
      <c r="E48" s="50"/>
      <c r="F48" s="85"/>
      <c r="G48" s="77"/>
    </row>
    <row r="49" spans="1:7" ht="76.5" x14ac:dyDescent="0.2">
      <c r="A49" s="50" t="s">
        <v>3</v>
      </c>
      <c r="B49" s="57" t="s">
        <v>224</v>
      </c>
      <c r="C49" s="57"/>
      <c r="D49" s="50"/>
      <c r="E49" s="50"/>
      <c r="F49" s="50"/>
      <c r="G49" s="50"/>
    </row>
    <row r="50" spans="1:7" x14ac:dyDescent="0.2">
      <c r="B50" s="87" t="s">
        <v>225</v>
      </c>
      <c r="C50" s="57"/>
      <c r="D50" s="50"/>
      <c r="E50" s="50"/>
      <c r="F50" s="85"/>
      <c r="G50" s="77"/>
    </row>
    <row r="51" spans="1:7" x14ac:dyDescent="0.2">
      <c r="B51" s="87" t="s">
        <v>226</v>
      </c>
      <c r="C51" s="57"/>
      <c r="D51" s="50"/>
      <c r="E51" s="50"/>
      <c r="F51" s="85"/>
      <c r="G51" s="77"/>
    </row>
    <row r="52" spans="1:7" x14ac:dyDescent="0.2">
      <c r="B52" s="87" t="s">
        <v>227</v>
      </c>
      <c r="C52" s="57"/>
      <c r="D52" s="50"/>
      <c r="E52" s="50"/>
      <c r="F52" s="85"/>
      <c r="G52" s="77"/>
    </row>
    <row r="53" spans="1:7" ht="76.5" x14ac:dyDescent="0.2">
      <c r="A53" s="50" t="s">
        <v>3</v>
      </c>
      <c r="B53" s="57" t="s">
        <v>228</v>
      </c>
      <c r="C53" s="57"/>
      <c r="D53" s="50"/>
      <c r="E53" s="50"/>
      <c r="F53" s="50"/>
      <c r="G53" s="50"/>
    </row>
    <row r="54" spans="1:7" x14ac:dyDescent="0.2">
      <c r="B54" s="87" t="s">
        <v>229</v>
      </c>
      <c r="C54" s="57"/>
      <c r="D54" s="50"/>
      <c r="E54" s="50"/>
      <c r="F54" s="85"/>
      <c r="G54" s="77"/>
    </row>
    <row r="55" spans="1:7" x14ac:dyDescent="0.2">
      <c r="B55" s="87" t="s">
        <v>230</v>
      </c>
      <c r="C55" s="57"/>
      <c r="D55" s="50"/>
      <c r="E55" s="50"/>
      <c r="F55" s="85"/>
      <c r="G55" s="77"/>
    </row>
    <row r="56" spans="1:7" x14ac:dyDescent="0.2">
      <c r="B56" s="87" t="s">
        <v>231</v>
      </c>
      <c r="C56" s="57"/>
      <c r="D56" s="50"/>
      <c r="E56" s="50"/>
      <c r="F56" s="85"/>
      <c r="G56" s="77"/>
    </row>
    <row r="59" spans="1:7" x14ac:dyDescent="0.2">
      <c r="A59" s="52" t="s">
        <v>190</v>
      </c>
      <c r="B59" s="56"/>
      <c r="C59" s="56"/>
    </row>
    <row r="60" spans="1:7" x14ac:dyDescent="0.2">
      <c r="A60" s="50" t="s">
        <v>3</v>
      </c>
      <c r="B60" s="57" t="s">
        <v>4</v>
      </c>
      <c r="C60" s="57"/>
      <c r="D60" s="50"/>
      <c r="E60" s="68"/>
      <c r="F60" s="75"/>
      <c r="G60" s="75"/>
    </row>
    <row r="61" spans="1:7" x14ac:dyDescent="0.2">
      <c r="A61" s="52" t="s">
        <v>167</v>
      </c>
      <c r="B61" s="57"/>
      <c r="C61" s="57"/>
      <c r="D61" s="50"/>
      <c r="E61" s="50"/>
      <c r="F61" s="50"/>
      <c r="G61" s="50"/>
    </row>
    <row r="62" spans="1:7" x14ac:dyDescent="0.2">
      <c r="A62" s="50" t="s">
        <v>3</v>
      </c>
      <c r="B62" s="57" t="s">
        <v>184</v>
      </c>
      <c r="C62" s="57"/>
      <c r="D62" s="88">
        <v>0</v>
      </c>
      <c r="E62" s="62">
        <v>5.6000000000000001E-2</v>
      </c>
      <c r="F62" s="80"/>
      <c r="G62" s="77"/>
    </row>
    <row r="63" spans="1:7" x14ac:dyDescent="0.2">
      <c r="A63" s="50" t="s">
        <v>3</v>
      </c>
      <c r="B63" s="57" t="s">
        <v>16</v>
      </c>
      <c r="C63" s="57"/>
      <c r="D63" s="70">
        <v>0</v>
      </c>
      <c r="E63" s="62">
        <v>6.7000000000000004E-2</v>
      </c>
      <c r="F63" s="59"/>
      <c r="G63" s="77"/>
    </row>
    <row r="64" spans="1:7" x14ac:dyDescent="0.2">
      <c r="A64" s="50" t="s">
        <v>3</v>
      </c>
      <c r="B64" s="57" t="s">
        <v>17</v>
      </c>
      <c r="C64" s="57"/>
      <c r="D64" s="70">
        <v>0</v>
      </c>
      <c r="E64" s="62">
        <v>8.8999999999999996E-2</v>
      </c>
      <c r="F64" s="59"/>
      <c r="G64" s="77"/>
    </row>
    <row r="65" spans="1:7" x14ac:dyDescent="0.2">
      <c r="A65" s="50" t="s">
        <v>3</v>
      </c>
      <c r="B65" s="57" t="s">
        <v>18</v>
      </c>
      <c r="C65" s="57"/>
      <c r="D65" s="70">
        <v>0</v>
      </c>
      <c r="E65" s="62">
        <v>0.111</v>
      </c>
      <c r="F65" s="59"/>
      <c r="G65" s="77"/>
    </row>
    <row r="66" spans="1:7" x14ac:dyDescent="0.2">
      <c r="A66" s="50" t="s">
        <v>3</v>
      </c>
      <c r="B66" s="57" t="s">
        <v>19</v>
      </c>
      <c r="C66" s="57"/>
      <c r="D66" s="70">
        <v>0</v>
      </c>
      <c r="E66" s="62">
        <v>0.16800000000000001</v>
      </c>
      <c r="F66" s="59"/>
      <c r="G66" s="77"/>
    </row>
    <row r="67" spans="1:7" x14ac:dyDescent="0.2">
      <c r="A67" s="50" t="s">
        <v>3</v>
      </c>
      <c r="B67" s="57" t="s">
        <v>20</v>
      </c>
      <c r="C67" s="57"/>
      <c r="D67" s="70">
        <v>0</v>
      </c>
      <c r="E67" s="62">
        <v>0.29099999999999998</v>
      </c>
      <c r="F67" s="59"/>
      <c r="G67" s="77"/>
    </row>
    <row r="68" spans="1:7" x14ac:dyDescent="0.2">
      <c r="A68" s="50" t="s">
        <v>3</v>
      </c>
      <c r="B68" s="57" t="s">
        <v>21</v>
      </c>
      <c r="C68" s="57"/>
      <c r="D68" s="70">
        <v>0</v>
      </c>
      <c r="E68" s="62">
        <v>0.45900000000000002</v>
      </c>
      <c r="F68" s="59"/>
      <c r="G68" s="77"/>
    </row>
    <row r="69" spans="1:7" x14ac:dyDescent="0.2">
      <c r="A69" s="50" t="s">
        <v>3</v>
      </c>
      <c r="B69" s="57" t="s">
        <v>22</v>
      </c>
      <c r="C69" s="57"/>
      <c r="D69" s="70">
        <v>0</v>
      </c>
      <c r="E69" s="62">
        <v>0.71599999999999997</v>
      </c>
      <c r="F69" s="59"/>
      <c r="G69" s="77"/>
    </row>
    <row r="70" spans="1:7" x14ac:dyDescent="0.2">
      <c r="A70" s="50" t="s">
        <v>3</v>
      </c>
      <c r="B70" s="57" t="s">
        <v>23</v>
      </c>
      <c r="C70" s="57"/>
      <c r="D70" s="70">
        <v>0</v>
      </c>
      <c r="E70" s="62">
        <v>1.254</v>
      </c>
      <c r="F70" s="59"/>
      <c r="G70" s="77"/>
    </row>
    <row r="71" spans="1:7" x14ac:dyDescent="0.2">
      <c r="A71" s="50" t="s">
        <v>3</v>
      </c>
      <c r="B71" s="57" t="s">
        <v>24</v>
      </c>
      <c r="C71" s="57"/>
      <c r="D71" s="70">
        <v>0</v>
      </c>
      <c r="E71" s="62">
        <v>2.2269999999999999</v>
      </c>
      <c r="F71" s="59"/>
      <c r="G71" s="77"/>
    </row>
    <row r="72" spans="1:7" x14ac:dyDescent="0.2">
      <c r="A72" s="50" t="s">
        <v>3</v>
      </c>
      <c r="B72" s="57" t="s">
        <v>25</v>
      </c>
      <c r="C72" s="57"/>
      <c r="D72" s="70">
        <v>0</v>
      </c>
      <c r="E72" s="62">
        <v>3.4470000000000001</v>
      </c>
      <c r="F72" s="59"/>
      <c r="G72" s="77"/>
    </row>
    <row r="73" spans="1:7" x14ac:dyDescent="0.2">
      <c r="A73" s="50" t="s">
        <v>3</v>
      </c>
      <c r="B73" s="57" t="s">
        <v>185</v>
      </c>
      <c r="C73" s="57"/>
      <c r="D73" s="70">
        <v>0</v>
      </c>
      <c r="E73" s="62">
        <v>5.2839999999999998</v>
      </c>
      <c r="F73" s="59"/>
      <c r="G73" s="77"/>
    </row>
    <row r="74" spans="1:7" x14ac:dyDescent="0.2">
      <c r="B74" s="86">
        <v>85</v>
      </c>
      <c r="C74" s="57"/>
      <c r="D74" s="70">
        <v>0</v>
      </c>
      <c r="E74" s="62">
        <v>5.3949999999999996</v>
      </c>
      <c r="F74" s="59"/>
      <c r="G74" s="77"/>
    </row>
    <row r="75" spans="1:7" x14ac:dyDescent="0.2">
      <c r="B75" s="86">
        <v>86</v>
      </c>
      <c r="C75" s="57"/>
      <c r="D75" s="70">
        <v>0</v>
      </c>
      <c r="E75" s="62">
        <v>5.7759999999999998</v>
      </c>
      <c r="F75" s="59"/>
      <c r="G75" s="77"/>
    </row>
    <row r="76" spans="1:7" x14ac:dyDescent="0.2">
      <c r="B76" s="86">
        <v>87</v>
      </c>
      <c r="C76" s="57"/>
      <c r="D76" s="70">
        <v>0</v>
      </c>
      <c r="E76" s="62">
        <v>6.2009999999999996</v>
      </c>
      <c r="F76" s="59"/>
      <c r="G76" s="77"/>
    </row>
    <row r="77" spans="1:7" x14ac:dyDescent="0.2">
      <c r="B77" s="86">
        <v>88</v>
      </c>
      <c r="C77" s="57"/>
      <c r="D77" s="70">
        <v>0</v>
      </c>
      <c r="E77" s="62">
        <v>6.649</v>
      </c>
      <c r="F77" s="59"/>
      <c r="G77" s="77"/>
    </row>
    <row r="78" spans="1:7" x14ac:dyDescent="0.2">
      <c r="B78" s="86">
        <v>89</v>
      </c>
      <c r="C78" s="57"/>
      <c r="D78" s="70">
        <v>0</v>
      </c>
      <c r="E78" s="62">
        <v>7.141</v>
      </c>
      <c r="F78" s="59"/>
      <c r="G78" s="77"/>
    </row>
    <row r="79" spans="1:7" x14ac:dyDescent="0.2">
      <c r="B79" s="86">
        <v>90</v>
      </c>
      <c r="C79" s="57"/>
      <c r="D79" s="70">
        <v>0</v>
      </c>
      <c r="E79" s="62">
        <v>7.6669999999999998</v>
      </c>
      <c r="F79" s="59"/>
      <c r="G79" s="77"/>
    </row>
    <row r="80" spans="1:7" x14ac:dyDescent="0.2">
      <c r="B80" s="86">
        <v>91</v>
      </c>
      <c r="C80" s="57"/>
      <c r="D80" s="70">
        <v>0</v>
      </c>
      <c r="E80" s="62">
        <v>8.282</v>
      </c>
      <c r="F80" s="59"/>
      <c r="G80" s="77"/>
    </row>
    <row r="81" spans="1:7" x14ac:dyDescent="0.2">
      <c r="B81" s="86">
        <v>92</v>
      </c>
      <c r="C81" s="57"/>
      <c r="D81" s="70">
        <v>0</v>
      </c>
      <c r="E81" s="62">
        <v>8.9659999999999993</v>
      </c>
      <c r="F81" s="59"/>
      <c r="G81" s="77"/>
    </row>
    <row r="82" spans="1:7" x14ac:dyDescent="0.2">
      <c r="B82" s="86">
        <v>93</v>
      </c>
      <c r="C82" s="57"/>
      <c r="D82" s="70">
        <v>0</v>
      </c>
      <c r="E82" s="62">
        <v>9.7829999999999995</v>
      </c>
      <c r="F82" s="59"/>
      <c r="G82" s="77"/>
    </row>
    <row r="83" spans="1:7" x14ac:dyDescent="0.2">
      <c r="B83" s="86">
        <v>94</v>
      </c>
      <c r="C83" s="57"/>
      <c r="D83" s="70">
        <v>0</v>
      </c>
      <c r="E83" s="62">
        <v>10.734</v>
      </c>
      <c r="F83" s="59"/>
      <c r="G83" s="77"/>
    </row>
    <row r="84" spans="1:7" x14ac:dyDescent="0.2">
      <c r="B84" s="86">
        <v>95</v>
      </c>
      <c r="C84" s="57"/>
      <c r="D84" s="70">
        <v>0</v>
      </c>
      <c r="E84" s="62">
        <v>12.234</v>
      </c>
      <c r="F84" s="59"/>
      <c r="G84" s="77"/>
    </row>
    <row r="85" spans="1:7" x14ac:dyDescent="0.2">
      <c r="B85" s="86">
        <v>96</v>
      </c>
      <c r="C85" s="57"/>
      <c r="D85" s="70">
        <v>0</v>
      </c>
      <c r="E85" s="62">
        <v>14.696999999999999</v>
      </c>
      <c r="F85" s="59"/>
      <c r="G85" s="77"/>
    </row>
    <row r="86" spans="1:7" x14ac:dyDescent="0.2">
      <c r="B86" s="86">
        <v>97</v>
      </c>
      <c r="C86" s="57"/>
      <c r="D86" s="70">
        <v>0</v>
      </c>
      <c r="E86" s="62">
        <v>18.927</v>
      </c>
      <c r="F86" s="59"/>
      <c r="G86" s="77"/>
    </row>
    <row r="87" spans="1:7" x14ac:dyDescent="0.2">
      <c r="B87" s="86">
        <v>98</v>
      </c>
      <c r="C87" s="57"/>
      <c r="D87" s="70">
        <v>0</v>
      </c>
      <c r="E87" s="62">
        <v>26.123999999999999</v>
      </c>
      <c r="F87" s="59"/>
      <c r="G87" s="77"/>
    </row>
    <row r="88" spans="1:7" x14ac:dyDescent="0.2">
      <c r="B88" s="86">
        <v>99</v>
      </c>
      <c r="C88" s="57"/>
      <c r="D88" s="70">
        <v>0</v>
      </c>
      <c r="E88" s="62">
        <v>28.061</v>
      </c>
      <c r="F88" s="59"/>
      <c r="G88" s="77"/>
    </row>
    <row r="89" spans="1:7" x14ac:dyDescent="0.2">
      <c r="A89" s="50" t="s">
        <v>3</v>
      </c>
      <c r="B89" s="57" t="s">
        <v>26</v>
      </c>
      <c r="C89" s="57"/>
      <c r="D89" s="81">
        <f>SUM(D62:D88)</f>
        <v>0</v>
      </c>
      <c r="E89" s="82" t="e">
        <f>SUMPRODUCT(D62:D88,E62:E88)/D89</f>
        <v>#DIV/0!</v>
      </c>
      <c r="F89" s="82" t="e">
        <f>SUMPRODUCT($D62:$D88,F62:F88)/$D89</f>
        <v>#DIV/0!</v>
      </c>
      <c r="G89" s="50"/>
    </row>
    <row r="90" spans="1:7" x14ac:dyDescent="0.2">
      <c r="B90" s="57" t="s">
        <v>27</v>
      </c>
      <c r="C90" s="57"/>
      <c r="D90" s="50"/>
      <c r="E90" s="64" t="e">
        <f>E89*$D89/1000</f>
        <v>#DIV/0!</v>
      </c>
      <c r="F90" s="64" t="e">
        <f>F89*$D89/1000</f>
        <v>#DIV/0!</v>
      </c>
      <c r="G90" s="50"/>
    </row>
    <row r="91" spans="1:7" x14ac:dyDescent="0.2">
      <c r="A91" s="50" t="s">
        <v>3</v>
      </c>
      <c r="B91" s="57" t="s">
        <v>28</v>
      </c>
      <c r="C91" s="57"/>
      <c r="D91" s="50"/>
      <c r="E91" s="64" t="e">
        <f>E90*12</f>
        <v>#DIV/0!</v>
      </c>
      <c r="F91" s="83" t="e">
        <f>F90*12</f>
        <v>#DIV/0!</v>
      </c>
      <c r="G91" s="50"/>
    </row>
    <row r="92" spans="1:7" x14ac:dyDescent="0.2">
      <c r="A92" s="50" t="s">
        <v>3</v>
      </c>
      <c r="B92" s="57" t="s">
        <v>29</v>
      </c>
      <c r="C92" s="57"/>
      <c r="D92" s="50"/>
      <c r="E92" s="58"/>
      <c r="F92" s="64" t="e">
        <f>F91-E91</f>
        <v>#DIV/0!</v>
      </c>
      <c r="G92" s="50"/>
    </row>
    <row r="93" spans="1:7" x14ac:dyDescent="0.2">
      <c r="A93" s="50" t="s">
        <v>3</v>
      </c>
      <c r="B93" s="57" t="s">
        <v>30</v>
      </c>
      <c r="C93" s="57"/>
      <c r="D93" s="50"/>
      <c r="E93" s="50"/>
      <c r="F93" s="84" t="e">
        <f>F92/E91</f>
        <v>#DIV/0!</v>
      </c>
      <c r="G93" s="50"/>
    </row>
    <row r="94" spans="1:7" x14ac:dyDescent="0.2">
      <c r="B94" s="57" t="s">
        <v>165</v>
      </c>
      <c r="C94" s="57"/>
      <c r="D94" s="50"/>
      <c r="E94" s="79" t="e">
        <f>ROUND(E91,-3)</f>
        <v>#DIV/0!</v>
      </c>
      <c r="F94" s="79" t="e">
        <f>ROUND(F91,-3)</f>
        <v>#DIV/0!</v>
      </c>
      <c r="G94" s="5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7F658-D980-4F3D-8D66-D4310CCFEA62}">
  <dimension ref="A1:G26"/>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8.5703125" style="50" customWidth="1"/>
    <col min="3" max="3" width="14.42578125" style="50" customWidth="1"/>
    <col min="4" max="4" width="14.42578125" style="51" customWidth="1"/>
    <col min="5" max="5" width="15.42578125" style="51" customWidth="1"/>
    <col min="6" max="6" width="51.7109375" style="51" customWidth="1"/>
    <col min="7" max="16384" width="9.140625" style="50"/>
  </cols>
  <sheetData>
    <row r="1" spans="1:7" x14ac:dyDescent="0.2">
      <c r="A1" s="52" t="s">
        <v>235</v>
      </c>
    </row>
    <row r="2" spans="1:7" x14ac:dyDescent="0.2">
      <c r="A2" s="52" t="s">
        <v>236</v>
      </c>
    </row>
    <row r="4" spans="1:7" x14ac:dyDescent="0.2">
      <c r="A4" s="52" t="s">
        <v>188</v>
      </c>
    </row>
    <row r="5" spans="1:7" x14ac:dyDescent="0.2">
      <c r="A5" s="52" t="s">
        <v>239</v>
      </c>
      <c r="G5" s="51"/>
    </row>
    <row r="7" spans="1:7" ht="25.5" x14ac:dyDescent="0.2">
      <c r="D7" s="51" t="s">
        <v>163</v>
      </c>
      <c r="E7" s="53" t="s">
        <v>233</v>
      </c>
      <c r="F7" s="51" t="s">
        <v>1</v>
      </c>
    </row>
    <row r="8" spans="1:7" x14ac:dyDescent="0.2">
      <c r="B8" s="50" t="s">
        <v>179</v>
      </c>
      <c r="C8" s="54" t="s">
        <v>221</v>
      </c>
    </row>
    <row r="9" spans="1:7" x14ac:dyDescent="0.2">
      <c r="B9" s="50" t="s">
        <v>180</v>
      </c>
      <c r="C9" s="54" t="s">
        <v>212</v>
      </c>
    </row>
    <row r="10" spans="1:7" x14ac:dyDescent="0.2">
      <c r="B10" s="50" t="s">
        <v>183</v>
      </c>
      <c r="C10" s="55" t="s">
        <v>213</v>
      </c>
    </row>
    <row r="11" spans="1:7" x14ac:dyDescent="0.2">
      <c r="C11" s="55"/>
    </row>
    <row r="12" spans="1:7" x14ac:dyDescent="0.2">
      <c r="A12" s="52" t="s">
        <v>191</v>
      </c>
      <c r="B12" s="56"/>
      <c r="C12" s="56"/>
    </row>
    <row r="13" spans="1:7" x14ac:dyDescent="0.2">
      <c r="A13" s="50" t="s">
        <v>3</v>
      </c>
      <c r="B13" s="57" t="s">
        <v>4</v>
      </c>
      <c r="C13" s="57"/>
      <c r="D13" s="50"/>
      <c r="E13" s="75">
        <f>'Option 3 Spouse Term Life'!F13</f>
        <v>3085</v>
      </c>
      <c r="F13" s="75"/>
    </row>
    <row r="14" spans="1:7" x14ac:dyDescent="0.2">
      <c r="A14" s="52" t="s">
        <v>168</v>
      </c>
      <c r="D14" s="50"/>
      <c r="E14" s="50"/>
      <c r="F14" s="50"/>
    </row>
    <row r="15" spans="1:7" x14ac:dyDescent="0.2">
      <c r="A15" s="50" t="s">
        <v>3</v>
      </c>
      <c r="B15" s="76" t="s">
        <v>193</v>
      </c>
      <c r="C15" s="57"/>
      <c r="D15" s="70">
        <v>0</v>
      </c>
      <c r="E15" s="59"/>
      <c r="F15" s="77"/>
    </row>
    <row r="16" spans="1:7" ht="15" x14ac:dyDescent="0.25">
      <c r="A16" s="50" t="s">
        <v>3</v>
      </c>
      <c r="B16" s="76" t="s">
        <v>31</v>
      </c>
      <c r="C16" s="57"/>
      <c r="D16" s="78"/>
      <c r="E16" s="64">
        <f>E15*D$15/1000</f>
        <v>0</v>
      </c>
      <c r="F16" s="50"/>
    </row>
    <row r="17" spans="1:6" x14ac:dyDescent="0.2">
      <c r="A17" s="50" t="s">
        <v>3</v>
      </c>
      <c r="B17" s="76" t="s">
        <v>32</v>
      </c>
      <c r="C17" s="57"/>
      <c r="D17" s="50"/>
      <c r="E17" s="64">
        <f>E16*12</f>
        <v>0</v>
      </c>
      <c r="F17" s="50"/>
    </row>
    <row r="18" spans="1:6" x14ac:dyDescent="0.2">
      <c r="B18" s="76" t="s">
        <v>165</v>
      </c>
      <c r="C18" s="57"/>
      <c r="D18" s="50"/>
      <c r="E18" s="79">
        <f>ROUND(E17,-3)</f>
        <v>0</v>
      </c>
      <c r="F18" s="50"/>
    </row>
    <row r="20" spans="1:6" x14ac:dyDescent="0.2">
      <c r="A20" s="52" t="s">
        <v>197</v>
      </c>
      <c r="B20" s="56"/>
      <c r="C20" s="56"/>
    </row>
    <row r="21" spans="1:6" x14ac:dyDescent="0.2">
      <c r="A21" s="50" t="s">
        <v>3</v>
      </c>
      <c r="B21" s="57" t="s">
        <v>4</v>
      </c>
      <c r="C21" s="57"/>
      <c r="D21" s="50"/>
      <c r="E21" s="75"/>
      <c r="F21" s="75"/>
    </row>
    <row r="22" spans="1:6" x14ac:dyDescent="0.2">
      <c r="A22" s="52" t="s">
        <v>168</v>
      </c>
      <c r="D22" s="50"/>
      <c r="E22" s="50"/>
      <c r="F22" s="50"/>
    </row>
    <row r="23" spans="1:6" x14ac:dyDescent="0.2">
      <c r="A23" s="50" t="s">
        <v>3</v>
      </c>
      <c r="B23" s="76" t="s">
        <v>193</v>
      </c>
      <c r="C23" s="57"/>
      <c r="D23" s="70">
        <v>0</v>
      </c>
      <c r="E23" s="59"/>
      <c r="F23" s="77"/>
    </row>
    <row r="24" spans="1:6" ht="15" x14ac:dyDescent="0.25">
      <c r="A24" s="50" t="s">
        <v>3</v>
      </c>
      <c r="B24" s="76" t="s">
        <v>31</v>
      </c>
      <c r="C24" s="57"/>
      <c r="D24" s="78"/>
      <c r="E24" s="64">
        <f>E23*D$23/1000</f>
        <v>0</v>
      </c>
      <c r="F24" s="50"/>
    </row>
    <row r="25" spans="1:6" x14ac:dyDescent="0.2">
      <c r="A25" s="50" t="s">
        <v>3</v>
      </c>
      <c r="B25" s="76" t="s">
        <v>32</v>
      </c>
      <c r="C25" s="57"/>
      <c r="D25" s="50"/>
      <c r="E25" s="64">
        <f>E24*12</f>
        <v>0</v>
      </c>
      <c r="F25" s="50"/>
    </row>
    <row r="26" spans="1:6" x14ac:dyDescent="0.2">
      <c r="B26" s="76" t="s">
        <v>165</v>
      </c>
      <c r="C26" s="57"/>
      <c r="D26" s="50"/>
      <c r="E26" s="79">
        <f>ROUND(E25,-3)</f>
        <v>0</v>
      </c>
      <c r="F26" s="50"/>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857B-C9EE-4884-A60F-06359D6AFB7E}">
  <dimension ref="A1:G28"/>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6.42578125" style="50" customWidth="1"/>
    <col min="3" max="3" width="14.42578125" style="50" customWidth="1"/>
    <col min="4" max="5" width="14.42578125" style="51" customWidth="1"/>
    <col min="6" max="6" width="15.5703125" style="51" customWidth="1"/>
    <col min="7" max="7" width="51.28515625" style="51" customWidth="1"/>
    <col min="8" max="16384" width="9.140625" style="50"/>
  </cols>
  <sheetData>
    <row r="1" spans="1:7" x14ac:dyDescent="0.2">
      <c r="A1" s="52" t="s">
        <v>235</v>
      </c>
    </row>
    <row r="2" spans="1:7" x14ac:dyDescent="0.2">
      <c r="A2" s="52" t="s">
        <v>236</v>
      </c>
    </row>
    <row r="4" spans="1:7" x14ac:dyDescent="0.2">
      <c r="A4" s="52" t="s">
        <v>188</v>
      </c>
    </row>
    <row r="5" spans="1:7" x14ac:dyDescent="0.2">
      <c r="A5" s="52" t="s">
        <v>239</v>
      </c>
    </row>
    <row r="7" spans="1:7" ht="25.5" x14ac:dyDescent="0.2">
      <c r="D7" s="51" t="s">
        <v>163</v>
      </c>
      <c r="E7" s="51" t="s">
        <v>237</v>
      </c>
      <c r="F7" s="53" t="s">
        <v>233</v>
      </c>
      <c r="G7" s="51" t="s">
        <v>1</v>
      </c>
    </row>
    <row r="8" spans="1:7" x14ac:dyDescent="0.2">
      <c r="B8" s="50" t="s">
        <v>179</v>
      </c>
      <c r="C8" s="54" t="s">
        <v>222</v>
      </c>
    </row>
    <row r="9" spans="1:7" x14ac:dyDescent="0.2">
      <c r="B9" s="50" t="s">
        <v>180</v>
      </c>
      <c r="C9" s="54" t="s">
        <v>212</v>
      </c>
    </row>
    <row r="10" spans="1:7" x14ac:dyDescent="0.2">
      <c r="B10" s="50" t="s">
        <v>183</v>
      </c>
      <c r="C10" s="55" t="s">
        <v>213</v>
      </c>
    </row>
    <row r="11" spans="1:7" x14ac:dyDescent="0.2">
      <c r="C11" s="55"/>
    </row>
    <row r="12" spans="1:7" x14ac:dyDescent="0.2">
      <c r="A12" s="52" t="s">
        <v>194</v>
      </c>
      <c r="B12" s="56"/>
      <c r="C12" s="56"/>
      <c r="D12" s="50"/>
      <c r="E12" s="50"/>
      <c r="F12" s="50"/>
    </row>
    <row r="13" spans="1:7" x14ac:dyDescent="0.2">
      <c r="A13" s="50" t="s">
        <v>3</v>
      </c>
      <c r="B13" s="57" t="s">
        <v>4</v>
      </c>
      <c r="C13" s="57"/>
      <c r="D13" s="50"/>
      <c r="E13" s="68">
        <v>3751</v>
      </c>
      <c r="F13" s="68">
        <v>3751</v>
      </c>
      <c r="G13" s="69"/>
    </row>
    <row r="14" spans="1:7" ht="38.25" x14ac:dyDescent="0.2">
      <c r="A14" s="50" t="s">
        <v>3</v>
      </c>
      <c r="B14" s="57" t="s">
        <v>238</v>
      </c>
      <c r="C14" s="57"/>
      <c r="D14" s="70">
        <f>((10000*2218)+(20000*1533))/12</f>
        <v>4403333.333333333</v>
      </c>
      <c r="E14" s="62">
        <v>0.13</v>
      </c>
      <c r="F14" s="71"/>
      <c r="G14" s="72"/>
    </row>
    <row r="15" spans="1:7" x14ac:dyDescent="0.2">
      <c r="A15" s="50" t="s">
        <v>3</v>
      </c>
      <c r="B15" s="57" t="s">
        <v>31</v>
      </c>
      <c r="C15" s="57"/>
      <c r="D15" s="50"/>
      <c r="E15" s="64">
        <f>E14*$D14/1000</f>
        <v>572.43333333333328</v>
      </c>
      <c r="F15" s="64">
        <f>F14*$D14/1000</f>
        <v>0</v>
      </c>
    </row>
    <row r="16" spans="1:7" x14ac:dyDescent="0.2">
      <c r="A16" s="50" t="s">
        <v>3</v>
      </c>
      <c r="B16" s="57" t="s">
        <v>32</v>
      </c>
      <c r="C16" s="57"/>
      <c r="D16" s="50"/>
      <c r="E16" s="64">
        <f>E15*12</f>
        <v>6869.1999999999989</v>
      </c>
      <c r="F16" s="64">
        <f>F15*12</f>
        <v>0</v>
      </c>
    </row>
    <row r="17" spans="1:7" x14ac:dyDescent="0.2">
      <c r="A17" s="50" t="s">
        <v>3</v>
      </c>
      <c r="B17" s="57" t="s">
        <v>8</v>
      </c>
      <c r="C17" s="57"/>
      <c r="D17" s="50"/>
      <c r="E17" s="73"/>
      <c r="F17" s="67">
        <f>F16-E16</f>
        <v>-6869.1999999999989</v>
      </c>
    </row>
    <row r="18" spans="1:7" x14ac:dyDescent="0.2">
      <c r="A18" s="50" t="s">
        <v>3</v>
      </c>
      <c r="B18" s="57" t="s">
        <v>12</v>
      </c>
      <c r="C18" s="57"/>
      <c r="D18" s="50"/>
      <c r="E18" s="50"/>
      <c r="F18" s="74">
        <f>F17/E16</f>
        <v>-1</v>
      </c>
    </row>
    <row r="19" spans="1:7" x14ac:dyDescent="0.2">
      <c r="B19" s="57" t="s">
        <v>165</v>
      </c>
      <c r="C19" s="57"/>
      <c r="D19" s="50"/>
      <c r="E19" s="67">
        <f>ROUND(E16,-3)</f>
        <v>7000</v>
      </c>
      <c r="F19" s="67">
        <f>ROUND(F16,-3)</f>
        <v>0</v>
      </c>
    </row>
    <row r="20" spans="1:7" x14ac:dyDescent="0.2">
      <c r="B20" s="57"/>
      <c r="C20" s="57"/>
      <c r="D20" s="50"/>
      <c r="E20" s="50"/>
      <c r="F20" s="50"/>
    </row>
    <row r="21" spans="1:7" x14ac:dyDescent="0.2">
      <c r="A21" s="52" t="s">
        <v>198</v>
      </c>
      <c r="B21" s="56"/>
      <c r="C21" s="56"/>
      <c r="D21" s="50"/>
      <c r="E21" s="50"/>
      <c r="F21" s="50"/>
    </row>
    <row r="22" spans="1:7" x14ac:dyDescent="0.2">
      <c r="A22" s="50" t="s">
        <v>3</v>
      </c>
      <c r="B22" s="57" t="s">
        <v>4</v>
      </c>
      <c r="C22" s="57"/>
      <c r="D22" s="50"/>
      <c r="E22" s="68"/>
      <c r="F22" s="75"/>
      <c r="G22" s="69"/>
    </row>
    <row r="23" spans="1:7" ht="38.25" x14ac:dyDescent="0.2">
      <c r="A23" s="50" t="s">
        <v>3</v>
      </c>
      <c r="B23" s="57" t="s">
        <v>238</v>
      </c>
      <c r="C23" s="57"/>
      <c r="D23" s="70">
        <v>0</v>
      </c>
      <c r="E23" s="62">
        <v>0.13</v>
      </c>
      <c r="F23" s="71"/>
      <c r="G23" s="72"/>
    </row>
    <row r="24" spans="1:7" x14ac:dyDescent="0.2">
      <c r="A24" s="50" t="s">
        <v>3</v>
      </c>
      <c r="B24" s="57" t="s">
        <v>31</v>
      </c>
      <c r="C24" s="57"/>
      <c r="D24" s="50"/>
      <c r="E24" s="64">
        <f>E23*$D23/1000</f>
        <v>0</v>
      </c>
      <c r="F24" s="64">
        <f>F23*$D23/1000</f>
        <v>0</v>
      </c>
    </row>
    <row r="25" spans="1:7" x14ac:dyDescent="0.2">
      <c r="A25" s="50" t="s">
        <v>3</v>
      </c>
      <c r="B25" s="57" t="s">
        <v>32</v>
      </c>
      <c r="C25" s="57"/>
      <c r="D25" s="50"/>
      <c r="E25" s="64">
        <f>E24*12</f>
        <v>0</v>
      </c>
      <c r="F25" s="64">
        <f>F24*12</f>
        <v>0</v>
      </c>
    </row>
    <row r="26" spans="1:7" x14ac:dyDescent="0.2">
      <c r="A26" s="50" t="s">
        <v>3</v>
      </c>
      <c r="B26" s="57" t="s">
        <v>8</v>
      </c>
      <c r="C26" s="57"/>
      <c r="D26" s="50"/>
      <c r="E26" s="73"/>
      <c r="F26" s="67">
        <f>F25-E25</f>
        <v>0</v>
      </c>
    </row>
    <row r="27" spans="1:7" x14ac:dyDescent="0.2">
      <c r="A27" s="50" t="s">
        <v>3</v>
      </c>
      <c r="B27" s="57" t="s">
        <v>12</v>
      </c>
      <c r="C27" s="57"/>
      <c r="D27" s="50"/>
      <c r="E27" s="50"/>
      <c r="F27" s="74" t="e">
        <f>F26/E25</f>
        <v>#DIV/0!</v>
      </c>
    </row>
    <row r="28" spans="1:7" x14ac:dyDescent="0.2">
      <c r="B28" s="57" t="s">
        <v>165</v>
      </c>
      <c r="C28" s="57"/>
      <c r="D28" s="50"/>
      <c r="E28" s="67">
        <f>ROUND(E25,-3)</f>
        <v>0</v>
      </c>
      <c r="F28" s="67">
        <f>ROUND(F25,-3)</f>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C8B4-59C5-4DE8-AE0F-791B361E8310}">
  <sheetPr codeName="Sheet17"/>
  <dimension ref="A1:G24"/>
  <sheetViews>
    <sheetView workbookViewId="0">
      <pane ySplit="7" topLeftCell="A8" activePane="bottomLeft" state="frozen"/>
      <selection activeCell="G31" sqref="G31"/>
      <selection pane="bottomLeft" activeCell="A5" sqref="A5:XFD5"/>
    </sheetView>
  </sheetViews>
  <sheetFormatPr defaultColWidth="9.140625" defaultRowHeight="12.75" x14ac:dyDescent="0.2"/>
  <cols>
    <col min="1" max="1" width="3.7109375" style="50" customWidth="1"/>
    <col min="2" max="2" width="37.85546875" style="50" customWidth="1"/>
    <col min="3" max="3" width="14.42578125" style="50" customWidth="1"/>
    <col min="4" max="4" width="14.42578125" style="51" customWidth="1"/>
    <col min="5" max="5" width="15.28515625" style="51" customWidth="1"/>
    <col min="6" max="6" width="38.85546875" style="51" bestFit="1" customWidth="1"/>
    <col min="7" max="16384" width="9.140625" style="50"/>
  </cols>
  <sheetData>
    <row r="1" spans="1:7" x14ac:dyDescent="0.2">
      <c r="A1" s="52" t="s">
        <v>235</v>
      </c>
    </row>
    <row r="2" spans="1:7" x14ac:dyDescent="0.2">
      <c r="A2" s="52" t="s">
        <v>236</v>
      </c>
    </row>
    <row r="4" spans="1:7" x14ac:dyDescent="0.2">
      <c r="A4" s="52" t="s">
        <v>188</v>
      </c>
    </row>
    <row r="5" spans="1:7" x14ac:dyDescent="0.2">
      <c r="A5" s="52" t="s">
        <v>239</v>
      </c>
      <c r="G5" s="51"/>
    </row>
    <row r="7" spans="1:7" ht="25.5" x14ac:dyDescent="0.2">
      <c r="D7" s="51" t="s">
        <v>163</v>
      </c>
      <c r="E7" s="53" t="s">
        <v>233</v>
      </c>
      <c r="F7" s="51" t="s">
        <v>1</v>
      </c>
    </row>
    <row r="8" spans="1:7" x14ac:dyDescent="0.2">
      <c r="B8" s="50" t="s">
        <v>179</v>
      </c>
      <c r="C8" s="54" t="s">
        <v>199</v>
      </c>
    </row>
    <row r="9" spans="1:7" x14ac:dyDescent="0.2">
      <c r="B9" s="50" t="s">
        <v>180</v>
      </c>
      <c r="C9" s="54" t="s">
        <v>223</v>
      </c>
    </row>
    <row r="10" spans="1:7" x14ac:dyDescent="0.2">
      <c r="B10" s="50" t="s">
        <v>183</v>
      </c>
      <c r="C10" s="55" t="s">
        <v>213</v>
      </c>
    </row>
    <row r="11" spans="1:7" x14ac:dyDescent="0.2">
      <c r="C11" s="55"/>
    </row>
    <row r="12" spans="1:7" x14ac:dyDescent="0.2">
      <c r="A12" s="52" t="s">
        <v>203</v>
      </c>
      <c r="B12" s="56"/>
      <c r="C12" s="56"/>
      <c r="D12" s="50"/>
      <c r="E12" s="50"/>
      <c r="F12" s="50"/>
    </row>
    <row r="13" spans="1:7" ht="38.25" x14ac:dyDescent="0.2">
      <c r="A13" s="50" t="s">
        <v>3</v>
      </c>
      <c r="B13" s="57" t="s">
        <v>200</v>
      </c>
      <c r="C13" s="57"/>
      <c r="D13" s="58"/>
      <c r="E13" s="59"/>
      <c r="F13" s="60" t="s">
        <v>201</v>
      </c>
    </row>
    <row r="14" spans="1:7" ht="38.25" x14ac:dyDescent="0.2">
      <c r="A14" s="50" t="s">
        <v>3</v>
      </c>
      <c r="B14" s="57" t="s">
        <v>193</v>
      </c>
      <c r="C14" s="57"/>
      <c r="D14" s="61">
        <v>0</v>
      </c>
      <c r="E14" s="63"/>
      <c r="F14" s="60" t="s">
        <v>202</v>
      </c>
    </row>
    <row r="15" spans="1:7" x14ac:dyDescent="0.2">
      <c r="A15" s="50" t="s">
        <v>3</v>
      </c>
      <c r="B15" s="57" t="s">
        <v>6</v>
      </c>
      <c r="C15" s="57"/>
      <c r="D15" s="58"/>
      <c r="E15" s="64">
        <f>(E14*$D$14/1000)</f>
        <v>0</v>
      </c>
      <c r="F15" s="65"/>
    </row>
    <row r="16" spans="1:7" x14ac:dyDescent="0.2">
      <c r="A16" s="50" t="s">
        <v>3</v>
      </c>
      <c r="B16" s="57" t="s">
        <v>7</v>
      </c>
      <c r="C16" s="57"/>
      <c r="D16" s="58"/>
      <c r="E16" s="64">
        <f>E15*12</f>
        <v>0</v>
      </c>
      <c r="F16" s="66"/>
    </row>
    <row r="17" spans="1:6" x14ac:dyDescent="0.2">
      <c r="B17" s="57" t="s">
        <v>165</v>
      </c>
      <c r="C17" s="57"/>
      <c r="D17" s="50"/>
      <c r="E17" s="67">
        <f>ROUND(E16,-3)</f>
        <v>0</v>
      </c>
      <c r="F17" s="50"/>
    </row>
    <row r="19" spans="1:6" x14ac:dyDescent="0.2">
      <c r="A19" s="52" t="s">
        <v>204</v>
      </c>
      <c r="B19" s="56"/>
      <c r="C19" s="56"/>
      <c r="D19" s="50"/>
      <c r="E19" s="50"/>
      <c r="F19" s="50"/>
    </row>
    <row r="20" spans="1:6" ht="38.25" x14ac:dyDescent="0.2">
      <c r="A20" s="50" t="s">
        <v>3</v>
      </c>
      <c r="B20" s="57" t="s">
        <v>200</v>
      </c>
      <c r="C20" s="57"/>
      <c r="D20" s="58"/>
      <c r="E20" s="59"/>
      <c r="F20" s="60" t="s">
        <v>201</v>
      </c>
    </row>
    <row r="21" spans="1:6" ht="38.25" x14ac:dyDescent="0.2">
      <c r="A21" s="50" t="s">
        <v>3</v>
      </c>
      <c r="B21" s="57" t="s">
        <v>193</v>
      </c>
      <c r="C21" s="57"/>
      <c r="D21" s="61">
        <v>0</v>
      </c>
      <c r="E21" s="63"/>
      <c r="F21" s="60" t="s">
        <v>202</v>
      </c>
    </row>
    <row r="22" spans="1:6" x14ac:dyDescent="0.2">
      <c r="A22" s="50" t="s">
        <v>3</v>
      </c>
      <c r="B22" s="57" t="s">
        <v>6</v>
      </c>
      <c r="C22" s="57"/>
      <c r="D22" s="58"/>
      <c r="E22" s="64">
        <f>(E21*$D$14/1000)</f>
        <v>0</v>
      </c>
      <c r="F22" s="65"/>
    </row>
    <row r="23" spans="1:6" x14ac:dyDescent="0.2">
      <c r="A23" s="50" t="s">
        <v>3</v>
      </c>
      <c r="B23" s="57" t="s">
        <v>7</v>
      </c>
      <c r="C23" s="57"/>
      <c r="D23" s="58"/>
      <c r="E23" s="64">
        <f>E22*12</f>
        <v>0</v>
      </c>
      <c r="F23" s="66"/>
    </row>
    <row r="24" spans="1:6" x14ac:dyDescent="0.2">
      <c r="B24" s="57" t="s">
        <v>165</v>
      </c>
      <c r="C24" s="57"/>
      <c r="D24" s="50"/>
      <c r="E24" s="67">
        <f>ROUND(E23,-3)</f>
        <v>0</v>
      </c>
      <c r="F24" s="5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5778-EC08-48C4-BFF2-13A1F3775A5A}">
  <sheetPr codeName="Sheet18"/>
  <dimension ref="A1:D5"/>
  <sheetViews>
    <sheetView workbookViewId="0">
      <pane ySplit="1" topLeftCell="A2" activePane="bottomLeft" state="frozen"/>
      <selection activeCell="B9" sqref="B9"/>
      <selection pane="bottomLeft" activeCell="B9" sqref="B9"/>
    </sheetView>
  </sheetViews>
  <sheetFormatPr defaultColWidth="9.140625" defaultRowHeight="15" x14ac:dyDescent="0.25"/>
  <cols>
    <col min="1" max="1" width="9.140625" style="35"/>
    <col min="2" max="2" width="21.5703125" style="35" customWidth="1"/>
    <col min="3" max="3" width="24.28515625" style="38" customWidth="1"/>
    <col min="4" max="4" width="27.140625" style="38" customWidth="1"/>
    <col min="5" max="16384" width="9.140625" style="35"/>
  </cols>
  <sheetData>
    <row r="1" spans="1:4" ht="26.25" x14ac:dyDescent="0.25">
      <c r="C1" s="36" t="s">
        <v>169</v>
      </c>
      <c r="D1" s="12" t="s">
        <v>1</v>
      </c>
    </row>
    <row r="2" spans="1:4" x14ac:dyDescent="0.25">
      <c r="A2" s="35">
        <v>1</v>
      </c>
      <c r="B2" s="11" t="s">
        <v>2</v>
      </c>
      <c r="C2" s="37"/>
      <c r="D2" s="33"/>
    </row>
    <row r="3" spans="1:4" x14ac:dyDescent="0.25">
      <c r="A3" s="35">
        <v>2</v>
      </c>
      <c r="B3" s="11" t="s">
        <v>10</v>
      </c>
      <c r="C3" s="37"/>
      <c r="D3" s="33"/>
    </row>
    <row r="4" spans="1:4" x14ac:dyDescent="0.25">
      <c r="A4" s="35">
        <v>3</v>
      </c>
      <c r="B4" s="11" t="s">
        <v>170</v>
      </c>
      <c r="C4" s="37"/>
      <c r="D4" s="33"/>
    </row>
    <row r="5" spans="1:4" x14ac:dyDescent="0.25">
      <c r="A5" s="35">
        <v>4</v>
      </c>
      <c r="B5" s="11" t="s">
        <v>171</v>
      </c>
      <c r="C5" s="37"/>
      <c r="D5" s="33"/>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FD59-C8E9-439A-BE3D-20ACA3813EEB}">
  <sheetPr codeName="Sheet19"/>
  <dimension ref="A2:E5"/>
  <sheetViews>
    <sheetView workbookViewId="0">
      <selection activeCell="B9" sqref="B9"/>
    </sheetView>
  </sheetViews>
  <sheetFormatPr defaultColWidth="9.140625" defaultRowHeight="15" x14ac:dyDescent="0.25"/>
  <cols>
    <col min="1" max="1" width="9.140625" style="35"/>
    <col min="2" max="2" width="55.5703125" style="35" customWidth="1"/>
    <col min="3" max="3" width="19.85546875" style="38" customWidth="1"/>
    <col min="4" max="4" width="16.42578125" style="35" customWidth="1"/>
    <col min="5" max="5" width="32.140625" style="35" customWidth="1"/>
    <col min="6" max="16384" width="9.140625" style="35"/>
  </cols>
  <sheetData>
    <row r="2" spans="1:5" x14ac:dyDescent="0.25">
      <c r="B2" s="39" t="s">
        <v>172</v>
      </c>
      <c r="C2" s="40" t="s">
        <v>173</v>
      </c>
      <c r="D2" s="40" t="s">
        <v>174</v>
      </c>
      <c r="E2" s="40" t="s">
        <v>175</v>
      </c>
    </row>
    <row r="3" spans="1:5" ht="90" x14ac:dyDescent="0.25">
      <c r="A3" s="35">
        <v>1</v>
      </c>
      <c r="B3" s="41" t="s">
        <v>176</v>
      </c>
      <c r="C3" s="42"/>
      <c r="D3" s="43"/>
      <c r="E3" s="33"/>
    </row>
    <row r="4" spans="1:5" ht="39" x14ac:dyDescent="0.25">
      <c r="A4" s="35">
        <v>2</v>
      </c>
      <c r="B4" s="41" t="s">
        <v>177</v>
      </c>
      <c r="C4" s="44"/>
      <c r="D4" s="43"/>
      <c r="E4" s="33"/>
    </row>
    <row r="5" spans="1:5" ht="77.25" x14ac:dyDescent="0.25">
      <c r="A5" s="35">
        <v>3</v>
      </c>
      <c r="B5" s="41" t="s">
        <v>178</v>
      </c>
      <c r="C5" s="45"/>
      <c r="D5" s="46"/>
      <c r="E5" s="33"/>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sheetPr>
  <dimension ref="A2:AF71"/>
  <sheetViews>
    <sheetView workbookViewId="0">
      <selection activeCell="A4" sqref="A4"/>
    </sheetView>
  </sheetViews>
  <sheetFormatPr defaultColWidth="9.140625" defaultRowHeight="12.75" x14ac:dyDescent="0.2"/>
  <cols>
    <col min="1" max="1" width="9.140625" style="2"/>
    <col min="2" max="2" width="40.7109375" style="2" customWidth="1"/>
    <col min="3" max="23" width="9.140625" style="2"/>
    <col min="24" max="24" width="0" hidden="1" customWidth="1"/>
    <col min="25" max="25" width="34.7109375" hidden="1" customWidth="1"/>
    <col min="26" max="26" width="41" hidden="1" customWidth="1"/>
    <col min="27" max="27" width="18.140625" hidden="1" customWidth="1"/>
    <col min="28" max="28" width="11" hidden="1" customWidth="1"/>
    <col min="29" max="29" width="40.7109375" hidden="1" customWidth="1"/>
    <col min="30" max="30" width="9.140625" hidden="1" customWidth="1"/>
    <col min="31" max="32" width="9.140625" style="2" hidden="1" customWidth="1"/>
    <col min="33" max="16384" width="9.140625" style="2"/>
  </cols>
  <sheetData>
    <row r="2" spans="1:31" ht="15.75" x14ac:dyDescent="0.25">
      <c r="A2" s="1" t="s">
        <v>33</v>
      </c>
    </row>
    <row r="6" spans="1:31" x14ac:dyDescent="0.2">
      <c r="A6" s="3" t="s">
        <v>34</v>
      </c>
    </row>
    <row r="7" spans="1:31" ht="13.5" thickBot="1" x14ac:dyDescent="0.25"/>
    <row r="8" spans="1:31" ht="13.5" thickBot="1" x14ac:dyDescent="0.25">
      <c r="B8" s="4"/>
      <c r="C8" s="5" t="s">
        <v>35</v>
      </c>
    </row>
    <row r="9" spans="1:31" x14ac:dyDescent="0.2">
      <c r="Y9" s="6" t="s">
        <v>36</v>
      </c>
      <c r="Z9" s="6" t="s">
        <v>37</v>
      </c>
      <c r="AA9" s="6" t="s">
        <v>38</v>
      </c>
      <c r="AB9" s="6" t="s">
        <v>39</v>
      </c>
      <c r="AC9" s="6" t="s">
        <v>40</v>
      </c>
      <c r="AD9" s="6" t="s">
        <v>41</v>
      </c>
      <c r="AE9" s="3" t="s">
        <v>42</v>
      </c>
    </row>
    <row r="10" spans="1:31" x14ac:dyDescent="0.2">
      <c r="A10" s="3" t="s">
        <v>43</v>
      </c>
      <c r="Y10" s="10" t="s">
        <v>44</v>
      </c>
      <c r="Z10" s="10" t="s">
        <v>45</v>
      </c>
      <c r="AA10" s="10" t="s">
        <v>46</v>
      </c>
      <c r="AB10" s="10" t="s">
        <v>47</v>
      </c>
      <c r="AC10" s="10" t="s">
        <v>48</v>
      </c>
      <c r="AD10" t="s">
        <v>49</v>
      </c>
      <c r="AE10" s="2" t="s">
        <v>50</v>
      </c>
    </row>
    <row r="11" spans="1:31" ht="13.5" thickBot="1" x14ac:dyDescent="0.25">
      <c r="A11" s="3"/>
      <c r="Y11" s="10" t="s">
        <v>51</v>
      </c>
      <c r="Z11" s="10" t="s">
        <v>52</v>
      </c>
      <c r="AA11" s="10" t="s">
        <v>53</v>
      </c>
      <c r="AB11" s="10" t="s">
        <v>54</v>
      </c>
      <c r="AC11" s="10" t="s">
        <v>55</v>
      </c>
      <c r="AD11" t="s">
        <v>56</v>
      </c>
      <c r="AE11" s="2" t="s">
        <v>57</v>
      </c>
    </row>
    <row r="12" spans="1:31" ht="13.5" thickBot="1" x14ac:dyDescent="0.25">
      <c r="B12" s="4"/>
      <c r="C12" s="5" t="s">
        <v>58</v>
      </c>
      <c r="Y12" s="10" t="s">
        <v>59</v>
      </c>
      <c r="Z12" s="10" t="s">
        <v>60</v>
      </c>
      <c r="AA12" s="10" t="s">
        <v>61</v>
      </c>
      <c r="AB12" s="10" t="s">
        <v>62</v>
      </c>
      <c r="AC12" s="10" t="s">
        <v>63</v>
      </c>
    </row>
    <row r="13" spans="1:31" x14ac:dyDescent="0.2">
      <c r="Y13" s="10" t="s">
        <v>64</v>
      </c>
      <c r="Z13" s="10" t="s">
        <v>65</v>
      </c>
      <c r="AA13" s="10" t="s">
        <v>66</v>
      </c>
      <c r="AB13" s="10" t="s">
        <v>67</v>
      </c>
      <c r="AC13" s="10" t="s">
        <v>68</v>
      </c>
    </row>
    <row r="14" spans="1:31" x14ac:dyDescent="0.2">
      <c r="A14" s="3" t="s">
        <v>69</v>
      </c>
      <c r="Y14" s="10" t="s">
        <v>70</v>
      </c>
      <c r="Z14" s="10" t="s">
        <v>71</v>
      </c>
      <c r="AA14" s="10" t="s">
        <v>72</v>
      </c>
      <c r="AB14" s="10" t="s">
        <v>73</v>
      </c>
      <c r="AC14" s="10" t="s">
        <v>74</v>
      </c>
    </row>
    <row r="15" spans="1:31" ht="13.5" thickBot="1" x14ac:dyDescent="0.25">
      <c r="Y15" s="10" t="s">
        <v>75</v>
      </c>
      <c r="Z15" s="10" t="s">
        <v>76</v>
      </c>
      <c r="AA15" s="10" t="s">
        <v>77</v>
      </c>
      <c r="AB15" s="10" t="s">
        <v>78</v>
      </c>
      <c r="AC15" s="10" t="s">
        <v>79</v>
      </c>
    </row>
    <row r="16" spans="1:31" ht="13.5" thickBot="1" x14ac:dyDescent="0.25">
      <c r="B16" s="4"/>
      <c r="C16" s="5" t="s">
        <v>37</v>
      </c>
      <c r="Y16" s="10" t="s">
        <v>80</v>
      </c>
      <c r="Z16" s="10" t="s">
        <v>81</v>
      </c>
      <c r="AA16" s="10" t="s">
        <v>82</v>
      </c>
      <c r="AB16" s="10" t="s">
        <v>83</v>
      </c>
      <c r="AC16" s="10" t="s">
        <v>84</v>
      </c>
    </row>
    <row r="17" spans="1:29" x14ac:dyDescent="0.2">
      <c r="Z17" s="10" t="s">
        <v>85</v>
      </c>
      <c r="AA17" s="2"/>
      <c r="AB17" s="10" t="s">
        <v>86</v>
      </c>
      <c r="AC17" s="10" t="s">
        <v>87</v>
      </c>
    </row>
    <row r="18" spans="1:29" x14ac:dyDescent="0.2">
      <c r="A18" s="3" t="s">
        <v>88</v>
      </c>
      <c r="Z18" s="10" t="s">
        <v>89</v>
      </c>
      <c r="AA18" s="2"/>
      <c r="AB18" s="10" t="s">
        <v>90</v>
      </c>
      <c r="AC18" s="2"/>
    </row>
    <row r="19" spans="1:29" ht="13.5" thickBot="1" x14ac:dyDescent="0.25">
      <c r="Z19" s="10" t="s">
        <v>91</v>
      </c>
      <c r="AA19" s="2"/>
      <c r="AB19" s="10" t="s">
        <v>92</v>
      </c>
      <c r="AC19" s="2"/>
    </row>
    <row r="20" spans="1:29" ht="13.5" thickBot="1" x14ac:dyDescent="0.25">
      <c r="B20" s="4"/>
      <c r="C20" s="5" t="s">
        <v>93</v>
      </c>
      <c r="Z20" s="10" t="s">
        <v>94</v>
      </c>
      <c r="AA20" s="2"/>
      <c r="AB20" s="10" t="s">
        <v>95</v>
      </c>
      <c r="AC20" s="2"/>
    </row>
    <row r="21" spans="1:29" x14ac:dyDescent="0.2">
      <c r="Z21" s="10" t="s">
        <v>96</v>
      </c>
      <c r="AB21" s="10" t="s">
        <v>97</v>
      </c>
      <c r="AC21" s="2"/>
    </row>
    <row r="22" spans="1:29" x14ac:dyDescent="0.2">
      <c r="A22" s="3" t="s">
        <v>98</v>
      </c>
      <c r="Z22" s="10" t="s">
        <v>99</v>
      </c>
      <c r="AB22" s="10" t="s">
        <v>100</v>
      </c>
    </row>
    <row r="23" spans="1:29" ht="13.5" thickBot="1" x14ac:dyDescent="0.25">
      <c r="Z23" s="10" t="s">
        <v>101</v>
      </c>
      <c r="AB23" s="10" t="s">
        <v>102</v>
      </c>
    </row>
    <row r="24" spans="1:29" ht="13.5" thickBot="1" x14ac:dyDescent="0.25">
      <c r="B24" s="4"/>
      <c r="C24" s="5" t="s">
        <v>103</v>
      </c>
      <c r="Z24" s="10" t="s">
        <v>104</v>
      </c>
      <c r="AB24" s="10" t="s">
        <v>105</v>
      </c>
    </row>
    <row r="25" spans="1:29" x14ac:dyDescent="0.2">
      <c r="Z25" s="10" t="s">
        <v>106</v>
      </c>
      <c r="AB25" s="10" t="s">
        <v>107</v>
      </c>
    </row>
    <row r="26" spans="1:29" x14ac:dyDescent="0.2">
      <c r="A26" s="3" t="s">
        <v>108</v>
      </c>
      <c r="Z26" s="10" t="s">
        <v>109</v>
      </c>
      <c r="AB26" s="10" t="s">
        <v>110</v>
      </c>
    </row>
    <row r="27" spans="1:29" ht="13.5" thickBot="1" x14ac:dyDescent="0.25">
      <c r="Y27" s="2"/>
      <c r="Z27" s="10" t="s">
        <v>111</v>
      </c>
      <c r="AB27" s="10" t="s">
        <v>112</v>
      </c>
    </row>
    <row r="28" spans="1:29" ht="13.5" thickBot="1" x14ac:dyDescent="0.25">
      <c r="B28" s="4"/>
      <c r="C28" s="5" t="s">
        <v>103</v>
      </c>
      <c r="Y28" s="2"/>
      <c r="Z28" s="10" t="s">
        <v>113</v>
      </c>
      <c r="AB28" s="10" t="s">
        <v>114</v>
      </c>
    </row>
    <row r="29" spans="1:29" x14ac:dyDescent="0.2">
      <c r="C29" s="5"/>
      <c r="Y29" s="2"/>
      <c r="Z29" s="2"/>
      <c r="AB29" s="10" t="s">
        <v>115</v>
      </c>
    </row>
    <row r="30" spans="1:29" x14ac:dyDescent="0.2">
      <c r="A30" s="3" t="s">
        <v>116</v>
      </c>
      <c r="C30" s="5"/>
      <c r="Y30" s="2"/>
      <c r="Z30" s="2"/>
      <c r="AB30" s="10" t="s">
        <v>117</v>
      </c>
    </row>
    <row r="31" spans="1:29" ht="13.5" thickBot="1" x14ac:dyDescent="0.25">
      <c r="C31" s="5"/>
      <c r="Z31" s="10"/>
      <c r="AB31" s="10" t="s">
        <v>118</v>
      </c>
    </row>
    <row r="32" spans="1:29" ht="13.5" thickBot="1" x14ac:dyDescent="0.25">
      <c r="B32" s="4"/>
      <c r="C32" s="5" t="s">
        <v>41</v>
      </c>
      <c r="Z32" s="10"/>
      <c r="AB32" s="10" t="s">
        <v>119</v>
      </c>
    </row>
    <row r="33" spans="1:28" x14ac:dyDescent="0.2">
      <c r="C33" s="5"/>
      <c r="Z33" s="10"/>
      <c r="AB33" s="10" t="s">
        <v>120</v>
      </c>
    </row>
    <row r="34" spans="1:28" x14ac:dyDescent="0.2">
      <c r="A34" s="3" t="s">
        <v>121</v>
      </c>
      <c r="C34" s="5"/>
      <c r="Z34" s="10"/>
      <c r="AB34" s="10" t="s">
        <v>122</v>
      </c>
    </row>
    <row r="35" spans="1:28" ht="13.5" thickBot="1" x14ac:dyDescent="0.25">
      <c r="C35" s="5"/>
      <c r="Z35" s="10"/>
      <c r="AB35" s="10" t="s">
        <v>123</v>
      </c>
    </row>
    <row r="36" spans="1:28" ht="13.5" thickBot="1" x14ac:dyDescent="0.25">
      <c r="B36" s="4"/>
      <c r="C36" s="5" t="s">
        <v>124</v>
      </c>
      <c r="Z36" s="10"/>
      <c r="AB36" s="10" t="s">
        <v>125</v>
      </c>
    </row>
    <row r="37" spans="1:28" x14ac:dyDescent="0.2">
      <c r="C37" s="5"/>
      <c r="Z37" s="10"/>
      <c r="AB37" s="10" t="s">
        <v>126</v>
      </c>
    </row>
    <row r="38" spans="1:28" x14ac:dyDescent="0.2">
      <c r="A38" s="3" t="s">
        <v>127</v>
      </c>
      <c r="C38" s="5"/>
      <c r="Z38" s="10"/>
      <c r="AB38" s="10" t="s">
        <v>128</v>
      </c>
    </row>
    <row r="39" spans="1:28" ht="13.5" thickBot="1" x14ac:dyDescent="0.25">
      <c r="C39" s="5"/>
      <c r="Z39" s="10"/>
      <c r="AB39" s="10" t="s">
        <v>129</v>
      </c>
    </row>
    <row r="40" spans="1:28" x14ac:dyDescent="0.2">
      <c r="B40" s="3" t="s">
        <v>130</v>
      </c>
      <c r="C40" s="7"/>
      <c r="Z40" s="2"/>
      <c r="AB40" s="2" t="s">
        <v>131</v>
      </c>
    </row>
    <row r="41" spans="1:28" x14ac:dyDescent="0.2">
      <c r="B41" s="3" t="s">
        <v>132</v>
      </c>
      <c r="C41" s="8"/>
      <c r="Z41" s="2"/>
      <c r="AB41" s="10" t="s">
        <v>133</v>
      </c>
    </row>
    <row r="42" spans="1:28" x14ac:dyDescent="0.2">
      <c r="B42" s="3" t="s">
        <v>134</v>
      </c>
      <c r="C42" s="8"/>
      <c r="AB42" s="10" t="s">
        <v>135</v>
      </c>
    </row>
    <row r="43" spans="1:28" x14ac:dyDescent="0.2">
      <c r="B43" s="3" t="s">
        <v>136</v>
      </c>
      <c r="C43" s="8"/>
      <c r="AB43" s="10" t="s">
        <v>137</v>
      </c>
    </row>
    <row r="44" spans="1:28" x14ac:dyDescent="0.2">
      <c r="B44" s="3" t="s">
        <v>138</v>
      </c>
      <c r="C44" s="8"/>
      <c r="AB44" s="10" t="s">
        <v>139</v>
      </c>
    </row>
    <row r="45" spans="1:28" ht="13.5" thickBot="1" x14ac:dyDescent="0.25">
      <c r="B45" s="3" t="s">
        <v>140</v>
      </c>
      <c r="C45" s="9"/>
      <c r="AB45" s="10" t="s">
        <v>141</v>
      </c>
    </row>
    <row r="46" spans="1:28" x14ac:dyDescent="0.2">
      <c r="AB46" s="10" t="s">
        <v>142</v>
      </c>
    </row>
    <row r="47" spans="1:28" x14ac:dyDescent="0.2">
      <c r="A47" s="3" t="s">
        <v>143</v>
      </c>
      <c r="AB47" s="10" t="s">
        <v>144</v>
      </c>
    </row>
    <row r="48" spans="1:28" ht="13.5" thickBot="1" x14ac:dyDescent="0.25">
      <c r="AB48" s="10" t="s">
        <v>145</v>
      </c>
    </row>
    <row r="49" spans="1:28" ht="13.5" thickBot="1" x14ac:dyDescent="0.25">
      <c r="B49" s="4"/>
      <c r="C49" s="5" t="s">
        <v>146</v>
      </c>
      <c r="AB49" s="10" t="s">
        <v>147</v>
      </c>
    </row>
    <row r="50" spans="1:28" x14ac:dyDescent="0.2">
      <c r="AB50" s="10" t="s">
        <v>148</v>
      </c>
    </row>
    <row r="51" spans="1:28" x14ac:dyDescent="0.2">
      <c r="A51" s="3" t="s">
        <v>149</v>
      </c>
      <c r="AB51" s="10" t="s">
        <v>150</v>
      </c>
    </row>
    <row r="52" spans="1:28" ht="13.5" thickBot="1" x14ac:dyDescent="0.25">
      <c r="AB52" s="10" t="s">
        <v>151</v>
      </c>
    </row>
    <row r="53" spans="1:28" ht="13.5" thickBot="1" x14ac:dyDescent="0.25">
      <c r="B53" s="4"/>
      <c r="C53" s="5" t="s">
        <v>152</v>
      </c>
      <c r="AB53" s="10" t="s">
        <v>153</v>
      </c>
    </row>
    <row r="54" spans="1:28" x14ac:dyDescent="0.2">
      <c r="AB54" s="10" t="s">
        <v>154</v>
      </c>
    </row>
    <row r="55" spans="1:28" x14ac:dyDescent="0.2">
      <c r="AB55" s="10" t="s">
        <v>155</v>
      </c>
    </row>
    <row r="56" spans="1:28" x14ac:dyDescent="0.2">
      <c r="AB56" s="10" t="s">
        <v>156</v>
      </c>
    </row>
    <row r="57" spans="1:28" x14ac:dyDescent="0.2">
      <c r="AB57" s="10" t="s">
        <v>157</v>
      </c>
    </row>
    <row r="58" spans="1:28" x14ac:dyDescent="0.2">
      <c r="AB58" s="10" t="s">
        <v>158</v>
      </c>
    </row>
    <row r="59" spans="1:28" x14ac:dyDescent="0.2">
      <c r="AB59" s="10" t="s">
        <v>159</v>
      </c>
    </row>
    <row r="60" spans="1:28" x14ac:dyDescent="0.2">
      <c r="AB60" s="2"/>
    </row>
    <row r="61" spans="1:28" x14ac:dyDescent="0.2">
      <c r="AB61" s="2"/>
    </row>
    <row r="62" spans="1:28" x14ac:dyDescent="0.2">
      <c r="AB62" s="2"/>
    </row>
    <row r="63" spans="1:28" x14ac:dyDescent="0.2">
      <c r="AB63" s="2"/>
    </row>
    <row r="64" spans="1:28" x14ac:dyDescent="0.2">
      <c r="AB64" s="2"/>
    </row>
    <row r="65" spans="28:28" x14ac:dyDescent="0.2">
      <c r="AB65" s="2"/>
    </row>
    <row r="66" spans="28:28" x14ac:dyDescent="0.2">
      <c r="AB66" s="2"/>
    </row>
    <row r="67" spans="28:28" x14ac:dyDescent="0.2">
      <c r="AB67" s="2"/>
    </row>
    <row r="68" spans="28:28" x14ac:dyDescent="0.2">
      <c r="AB68" s="2"/>
    </row>
    <row r="69" spans="28:28" x14ac:dyDescent="0.2">
      <c r="AB69" s="2"/>
    </row>
    <row r="70" spans="28:28" x14ac:dyDescent="0.2">
      <c r="AB70" s="2"/>
    </row>
    <row r="71" spans="28:28" x14ac:dyDescent="0.2">
      <c r="AB71" s="2"/>
    </row>
  </sheetData>
  <sheetProtection selectLockedCells="1"/>
  <phoneticPr fontId="4" type="noConversion"/>
  <dataValidations count="7">
    <dataValidation type="list" allowBlank="1" showInputMessage="1" showErrorMessage="1" sqref="B49" xr:uid="{00000000-0002-0000-0600-000000000000}">
      <formula1>$AC$10:$AC$17</formula1>
    </dataValidation>
    <dataValidation type="list" allowBlank="1" showInputMessage="1" showErrorMessage="1" sqref="B20" xr:uid="{00000000-0002-0000-0600-000001000000}">
      <formula1>$AA$10:$AA$16</formula1>
    </dataValidation>
    <dataValidation type="list" allowBlank="1" showInputMessage="1" showErrorMessage="1" sqref="B8 B12" xr:uid="{00000000-0002-0000-0600-000002000000}">
      <formula1>$Y$10:$Y$16</formula1>
    </dataValidation>
    <dataValidation type="list" allowBlank="1" showInputMessage="1" showErrorMessage="1" sqref="B32" xr:uid="{00000000-0002-0000-0600-000003000000}">
      <formula1>$AD$10:$AD$11</formula1>
    </dataValidation>
    <dataValidation type="list" allowBlank="1" showInputMessage="1" showErrorMessage="1" sqref="B36" xr:uid="{00000000-0002-0000-0600-000004000000}">
      <formula1>$AE$10:$AE$11</formula1>
    </dataValidation>
    <dataValidation type="list" allowBlank="1" showInputMessage="1" showErrorMessage="1" sqref="B24 B37:B39 B33:B35 B28:B31" xr:uid="{00000000-0002-0000-0600-000005000000}">
      <formula1>$AB$10:$AB$59</formula1>
    </dataValidation>
    <dataValidation type="list" allowBlank="1" showInputMessage="1" showErrorMessage="1" sqref="B16" xr:uid="{00000000-0002-0000-0600-000006000000}">
      <formula1>$Z$10:$Z$28</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3CBF-AFBD-4351-BB34-30BE5CA68D56}">
  <dimension ref="A1:G93"/>
  <sheetViews>
    <sheetView tabSelected="1" workbookViewId="0">
      <pane ySplit="7" topLeftCell="A8" activePane="bottomLeft" state="frozen"/>
      <selection activeCell="F15" sqref="F15:G15"/>
      <selection pane="bottomLeft" activeCell="A2" sqref="A2"/>
    </sheetView>
  </sheetViews>
  <sheetFormatPr defaultColWidth="9.140625" defaultRowHeight="12.75" x14ac:dyDescent="0.2"/>
  <cols>
    <col min="1" max="1" width="3.7109375" style="50" customWidth="1"/>
    <col min="2" max="2" width="36.7109375" style="50" bestFit="1" customWidth="1"/>
    <col min="3" max="3" width="23.42578125" style="50" customWidth="1"/>
    <col min="4" max="5" width="14.42578125" style="51" customWidth="1"/>
    <col min="6" max="6" width="15.42578125" style="51" customWidth="1"/>
    <col min="7" max="7" width="51.7109375" style="51" customWidth="1"/>
    <col min="8" max="16384" width="9.140625" style="50"/>
  </cols>
  <sheetData>
    <row r="1" spans="1:7" x14ac:dyDescent="0.2">
      <c r="A1" s="52" t="s">
        <v>235</v>
      </c>
    </row>
    <row r="2" spans="1:7" x14ac:dyDescent="0.2">
      <c r="A2" s="52" t="s">
        <v>236</v>
      </c>
    </row>
    <row r="4" spans="1:7" x14ac:dyDescent="0.2">
      <c r="A4" s="52" t="s">
        <v>207</v>
      </c>
    </row>
    <row r="5" spans="1:7" x14ac:dyDescent="0.2">
      <c r="A5" s="52" t="s">
        <v>239</v>
      </c>
    </row>
    <row r="7" spans="1:7" ht="25.5" x14ac:dyDescent="0.2">
      <c r="D7" s="51" t="s">
        <v>163</v>
      </c>
      <c r="E7" s="53" t="s">
        <v>232</v>
      </c>
      <c r="F7" s="53" t="s">
        <v>233</v>
      </c>
      <c r="G7" s="51" t="s">
        <v>1</v>
      </c>
    </row>
    <row r="8" spans="1:7" ht="25.5" x14ac:dyDescent="0.2">
      <c r="B8" s="50" t="s">
        <v>179</v>
      </c>
      <c r="C8" s="90" t="s">
        <v>210</v>
      </c>
    </row>
    <row r="9" spans="1:7" x14ac:dyDescent="0.2">
      <c r="B9" s="50" t="s">
        <v>180</v>
      </c>
      <c r="C9" s="54" t="s">
        <v>211</v>
      </c>
    </row>
    <row r="10" spans="1:7" x14ac:dyDescent="0.2">
      <c r="B10" s="50" t="s">
        <v>183</v>
      </c>
      <c r="C10" s="55" t="s">
        <v>213</v>
      </c>
    </row>
    <row r="11" spans="1:7" x14ac:dyDescent="0.2">
      <c r="C11" s="51"/>
    </row>
    <row r="12" spans="1:7" x14ac:dyDescent="0.2">
      <c r="A12" s="52" t="s">
        <v>209</v>
      </c>
      <c r="B12" s="56"/>
      <c r="C12" s="56"/>
    </row>
    <row r="13" spans="1:7" x14ac:dyDescent="0.2">
      <c r="A13" s="50" t="s">
        <v>3</v>
      </c>
      <c r="B13" s="57" t="s">
        <v>4</v>
      </c>
      <c r="C13" s="57"/>
      <c r="D13" s="50"/>
      <c r="E13" s="68">
        <f>'Option 2 EE GUL Life'!E12</f>
        <v>12868</v>
      </c>
      <c r="F13" s="75">
        <f>E13</f>
        <v>12868</v>
      </c>
      <c r="G13" s="77"/>
    </row>
    <row r="14" spans="1:7" x14ac:dyDescent="0.2">
      <c r="A14" s="52" t="s">
        <v>167</v>
      </c>
      <c r="B14" s="57"/>
      <c r="C14" s="57"/>
      <c r="D14" s="50"/>
      <c r="E14" s="50"/>
      <c r="F14" s="50"/>
      <c r="G14" s="50"/>
    </row>
    <row r="15" spans="1:7" x14ac:dyDescent="0.2">
      <c r="A15" s="50" t="s">
        <v>3</v>
      </c>
      <c r="B15" s="57" t="s">
        <v>184</v>
      </c>
      <c r="C15" s="57"/>
      <c r="D15" s="70">
        <v>0</v>
      </c>
      <c r="E15" s="62">
        <v>5.1999999999999998E-2</v>
      </c>
      <c r="F15" s="80"/>
      <c r="G15" s="77"/>
    </row>
    <row r="16" spans="1:7" x14ac:dyDescent="0.2">
      <c r="A16" s="50" t="s">
        <v>3</v>
      </c>
      <c r="B16" s="57" t="s">
        <v>16</v>
      </c>
      <c r="C16" s="57"/>
      <c r="D16" s="70">
        <v>0</v>
      </c>
      <c r="E16" s="62">
        <v>6.0999999999999999E-2</v>
      </c>
      <c r="F16" s="59"/>
      <c r="G16" s="77"/>
    </row>
    <row r="17" spans="1:7" x14ac:dyDescent="0.2">
      <c r="A17" s="50" t="s">
        <v>3</v>
      </c>
      <c r="B17" s="57" t="s">
        <v>17</v>
      </c>
      <c r="C17" s="57"/>
      <c r="D17" s="70">
        <v>0</v>
      </c>
      <c r="E17" s="62">
        <v>8.1000000000000003E-2</v>
      </c>
      <c r="F17" s="59"/>
      <c r="G17" s="77"/>
    </row>
    <row r="18" spans="1:7" x14ac:dyDescent="0.2">
      <c r="A18" s="50" t="s">
        <v>3</v>
      </c>
      <c r="B18" s="57" t="s">
        <v>18</v>
      </c>
      <c r="C18" s="57"/>
      <c r="D18" s="70">
        <v>0</v>
      </c>
      <c r="E18" s="62">
        <v>0.10100000000000001</v>
      </c>
      <c r="F18" s="59"/>
      <c r="G18" s="77"/>
    </row>
    <row r="19" spans="1:7" x14ac:dyDescent="0.2">
      <c r="A19" s="50" t="s">
        <v>3</v>
      </c>
      <c r="B19" s="57" t="s">
        <v>19</v>
      </c>
      <c r="C19" s="57"/>
      <c r="D19" s="70">
        <v>0</v>
      </c>
      <c r="E19" s="62">
        <v>0.15</v>
      </c>
      <c r="F19" s="59"/>
      <c r="G19" s="77"/>
    </row>
    <row r="20" spans="1:7" x14ac:dyDescent="0.2">
      <c r="A20" s="50" t="s">
        <v>3</v>
      </c>
      <c r="B20" s="57" t="s">
        <v>20</v>
      </c>
      <c r="C20" s="57"/>
      <c r="D20" s="70">
        <v>0</v>
      </c>
      <c r="E20" s="62">
        <v>0.25900000000000001</v>
      </c>
      <c r="F20" s="59"/>
      <c r="G20" s="77"/>
    </row>
    <row r="21" spans="1:7" x14ac:dyDescent="0.2">
      <c r="A21" s="50" t="s">
        <v>3</v>
      </c>
      <c r="B21" s="57" t="s">
        <v>21</v>
      </c>
      <c r="C21" s="57"/>
      <c r="D21" s="70">
        <v>0</v>
      </c>
      <c r="E21" s="62">
        <v>0.40600000000000003</v>
      </c>
      <c r="F21" s="59"/>
      <c r="G21" s="77"/>
    </row>
    <row r="22" spans="1:7" x14ac:dyDescent="0.2">
      <c r="A22" s="50" t="s">
        <v>3</v>
      </c>
      <c r="B22" s="57" t="s">
        <v>22</v>
      </c>
      <c r="C22" s="57"/>
      <c r="D22" s="70">
        <v>0</v>
      </c>
      <c r="E22" s="62">
        <v>0.63200000000000001</v>
      </c>
      <c r="F22" s="59"/>
      <c r="G22" s="77"/>
    </row>
    <row r="23" spans="1:7" x14ac:dyDescent="0.2">
      <c r="A23" s="50" t="s">
        <v>3</v>
      </c>
      <c r="B23" s="57" t="s">
        <v>23</v>
      </c>
      <c r="C23" s="57"/>
      <c r="D23" s="70">
        <v>0</v>
      </c>
      <c r="E23" s="62">
        <v>1.1040000000000001</v>
      </c>
      <c r="F23" s="59"/>
      <c r="G23" s="77"/>
    </row>
    <row r="24" spans="1:7" x14ac:dyDescent="0.2">
      <c r="A24" s="50" t="s">
        <v>3</v>
      </c>
      <c r="B24" s="57" t="s">
        <v>24</v>
      </c>
      <c r="C24" s="57"/>
      <c r="D24" s="70">
        <v>0</v>
      </c>
      <c r="E24" s="62">
        <v>1.958</v>
      </c>
      <c r="F24" s="59"/>
      <c r="G24" s="77"/>
    </row>
    <row r="25" spans="1:7" x14ac:dyDescent="0.2">
      <c r="A25" s="50" t="s">
        <v>3</v>
      </c>
      <c r="B25" s="57" t="s">
        <v>25</v>
      </c>
      <c r="C25" s="57"/>
      <c r="D25" s="70">
        <v>0</v>
      </c>
      <c r="E25" s="62">
        <v>3.0310000000000001</v>
      </c>
      <c r="F25" s="59"/>
      <c r="G25" s="77"/>
    </row>
    <row r="26" spans="1:7" x14ac:dyDescent="0.2">
      <c r="A26" s="50" t="s">
        <v>3</v>
      </c>
      <c r="B26" s="57" t="s">
        <v>185</v>
      </c>
      <c r="C26" s="57"/>
      <c r="D26" s="70">
        <v>0</v>
      </c>
      <c r="E26" s="62">
        <v>4.6449999999999996</v>
      </c>
      <c r="F26" s="59"/>
      <c r="G26" s="77"/>
    </row>
    <row r="27" spans="1:7" x14ac:dyDescent="0.2">
      <c r="B27" s="86">
        <v>85</v>
      </c>
      <c r="C27" s="57"/>
      <c r="D27" s="70">
        <v>0</v>
      </c>
      <c r="E27" s="62">
        <v>4.7430000000000003</v>
      </c>
      <c r="F27" s="59"/>
      <c r="G27" s="77"/>
    </row>
    <row r="28" spans="1:7" x14ac:dyDescent="0.2">
      <c r="B28" s="86">
        <v>86</v>
      </c>
      <c r="C28" s="57"/>
      <c r="D28" s="70">
        <v>0</v>
      </c>
      <c r="E28" s="62">
        <v>5.077</v>
      </c>
      <c r="F28" s="59"/>
      <c r="G28" s="77"/>
    </row>
    <row r="29" spans="1:7" x14ac:dyDescent="0.2">
      <c r="B29" s="86">
        <v>87</v>
      </c>
      <c r="C29" s="57"/>
      <c r="D29" s="70">
        <v>0</v>
      </c>
      <c r="E29" s="62">
        <v>5.45</v>
      </c>
      <c r="F29" s="59"/>
      <c r="G29" s="77"/>
    </row>
    <row r="30" spans="1:7" x14ac:dyDescent="0.2">
      <c r="B30" s="86">
        <v>88</v>
      </c>
      <c r="C30" s="57"/>
      <c r="D30" s="70">
        <v>0</v>
      </c>
      <c r="E30" s="62">
        <v>5.8449999999999998</v>
      </c>
      <c r="F30" s="59"/>
      <c r="G30" s="77"/>
    </row>
    <row r="31" spans="1:7" x14ac:dyDescent="0.2">
      <c r="B31" s="86">
        <v>89</v>
      </c>
      <c r="C31" s="57"/>
      <c r="D31" s="70">
        <v>0</v>
      </c>
      <c r="E31" s="62">
        <v>6.2779999999999996</v>
      </c>
      <c r="F31" s="59"/>
      <c r="G31" s="77"/>
    </row>
    <row r="32" spans="1:7" x14ac:dyDescent="0.2">
      <c r="B32" s="86">
        <v>90</v>
      </c>
      <c r="C32" s="57"/>
      <c r="D32" s="70">
        <v>0</v>
      </c>
      <c r="E32" s="62">
        <v>6.74</v>
      </c>
      <c r="F32" s="59"/>
      <c r="G32" s="77"/>
    </row>
    <row r="33" spans="1:7" x14ac:dyDescent="0.2">
      <c r="B33" s="86">
        <v>91</v>
      </c>
      <c r="C33" s="57"/>
      <c r="D33" s="70">
        <v>0</v>
      </c>
      <c r="E33" s="62">
        <v>7.2809999999999997</v>
      </c>
      <c r="F33" s="59"/>
      <c r="G33" s="77"/>
    </row>
    <row r="34" spans="1:7" x14ac:dyDescent="0.2">
      <c r="B34" s="86">
        <v>92</v>
      </c>
      <c r="C34" s="57"/>
      <c r="D34" s="70">
        <v>0</v>
      </c>
      <c r="E34" s="62">
        <v>7.8810000000000002</v>
      </c>
      <c r="F34" s="59"/>
      <c r="G34" s="77"/>
    </row>
    <row r="35" spans="1:7" x14ac:dyDescent="0.2">
      <c r="B35" s="86">
        <v>93</v>
      </c>
      <c r="C35" s="57"/>
      <c r="D35" s="70">
        <v>0</v>
      </c>
      <c r="E35" s="62">
        <v>8.5990000000000002</v>
      </c>
      <c r="F35" s="59"/>
      <c r="G35" s="77"/>
    </row>
    <row r="36" spans="1:7" x14ac:dyDescent="0.2">
      <c r="B36" s="86">
        <v>94</v>
      </c>
      <c r="C36" s="57"/>
      <c r="D36" s="70">
        <v>0</v>
      </c>
      <c r="E36" s="62">
        <v>9.4359999999999999</v>
      </c>
      <c r="F36" s="59"/>
      <c r="G36" s="77"/>
    </row>
    <row r="37" spans="1:7" x14ac:dyDescent="0.2">
      <c r="B37" s="86">
        <v>95</v>
      </c>
      <c r="C37" s="57"/>
      <c r="D37" s="70">
        <v>0</v>
      </c>
      <c r="E37" s="62">
        <v>10.754</v>
      </c>
      <c r="F37" s="59"/>
      <c r="G37" s="77"/>
    </row>
    <row r="38" spans="1:7" x14ac:dyDescent="0.2">
      <c r="B38" s="86">
        <v>96</v>
      </c>
      <c r="C38" s="57"/>
      <c r="D38" s="70">
        <v>0</v>
      </c>
      <c r="E38" s="62">
        <v>12.919</v>
      </c>
      <c r="F38" s="59"/>
      <c r="G38" s="77"/>
    </row>
    <row r="39" spans="1:7" x14ac:dyDescent="0.2">
      <c r="B39" s="86">
        <v>97</v>
      </c>
      <c r="C39" s="57"/>
      <c r="D39" s="70">
        <v>0</v>
      </c>
      <c r="E39" s="62">
        <v>16.638000000000002</v>
      </c>
      <c r="F39" s="59"/>
      <c r="G39" s="77"/>
    </row>
    <row r="40" spans="1:7" x14ac:dyDescent="0.2">
      <c r="B40" s="86">
        <v>98</v>
      </c>
      <c r="C40" s="57"/>
      <c r="D40" s="70">
        <v>0</v>
      </c>
      <c r="E40" s="62">
        <v>22.965</v>
      </c>
      <c r="F40" s="59"/>
      <c r="G40" s="77"/>
    </row>
    <row r="41" spans="1:7" x14ac:dyDescent="0.2">
      <c r="B41" s="86">
        <v>99</v>
      </c>
      <c r="C41" s="57"/>
      <c r="D41" s="70">
        <v>0</v>
      </c>
      <c r="E41" s="62">
        <v>24.667000000000002</v>
      </c>
      <c r="F41" s="59"/>
      <c r="G41" s="77"/>
    </row>
    <row r="42" spans="1:7" x14ac:dyDescent="0.2">
      <c r="A42" s="50" t="s">
        <v>3</v>
      </c>
      <c r="B42" s="57" t="s">
        <v>26</v>
      </c>
      <c r="C42" s="57"/>
      <c r="D42" s="81">
        <f>SUM(D15:D41)</f>
        <v>0</v>
      </c>
      <c r="E42" s="82" t="e">
        <f>SUMPRODUCT(D15:D41,E15:E41)/D42</f>
        <v>#DIV/0!</v>
      </c>
      <c r="F42" s="82" t="e">
        <f>SUMPRODUCT($D15:$D41,F15:F41)/$D42</f>
        <v>#DIV/0!</v>
      </c>
      <c r="G42" s="50"/>
    </row>
    <row r="43" spans="1:7" x14ac:dyDescent="0.2">
      <c r="B43" s="57" t="s">
        <v>27</v>
      </c>
      <c r="C43" s="57"/>
      <c r="D43" s="50"/>
      <c r="E43" s="64" t="e">
        <f>E42*$D42/1000</f>
        <v>#DIV/0!</v>
      </c>
      <c r="F43" s="64" t="e">
        <f>F42*$D42/1000</f>
        <v>#DIV/0!</v>
      </c>
      <c r="G43" s="50"/>
    </row>
    <row r="44" spans="1:7" x14ac:dyDescent="0.2">
      <c r="A44" s="50" t="s">
        <v>3</v>
      </c>
      <c r="B44" s="57" t="s">
        <v>28</v>
      </c>
      <c r="C44" s="57"/>
      <c r="D44" s="50"/>
      <c r="E44" s="64" t="e">
        <f>E43*12</f>
        <v>#DIV/0!</v>
      </c>
      <c r="F44" s="83" t="e">
        <f>F43*12</f>
        <v>#DIV/0!</v>
      </c>
      <c r="G44" s="50"/>
    </row>
    <row r="45" spans="1:7" x14ac:dyDescent="0.2">
      <c r="A45" s="50" t="s">
        <v>3</v>
      </c>
      <c r="B45" s="57" t="s">
        <v>29</v>
      </c>
      <c r="C45" s="57"/>
      <c r="D45" s="50"/>
      <c r="E45" s="58"/>
      <c r="F45" s="64" t="e">
        <f>F44-E44</f>
        <v>#DIV/0!</v>
      </c>
      <c r="G45" s="50"/>
    </row>
    <row r="46" spans="1:7" x14ac:dyDescent="0.2">
      <c r="A46" s="50" t="s">
        <v>3</v>
      </c>
      <c r="B46" s="57" t="s">
        <v>30</v>
      </c>
      <c r="C46" s="57"/>
      <c r="D46" s="50"/>
      <c r="E46" s="50"/>
      <c r="F46" s="84" t="e">
        <f>F45/E44</f>
        <v>#DIV/0!</v>
      </c>
      <c r="G46" s="50"/>
    </row>
    <row r="47" spans="1:7" x14ac:dyDescent="0.2">
      <c r="B47" s="57" t="s">
        <v>165</v>
      </c>
      <c r="C47" s="57"/>
      <c r="D47" s="50"/>
      <c r="E47" s="79" t="e">
        <f>ROUND(E44,-3)</f>
        <v>#DIV/0!</v>
      </c>
      <c r="F47" s="79" t="e">
        <f>ROUND(F44,-3)</f>
        <v>#DIV/0!</v>
      </c>
      <c r="G47" s="50"/>
    </row>
    <row r="48" spans="1:7" ht="63.75" x14ac:dyDescent="0.2">
      <c r="B48" s="57" t="s">
        <v>234</v>
      </c>
      <c r="C48" s="57"/>
      <c r="D48" s="50"/>
      <c r="E48" s="50"/>
      <c r="F48" s="85"/>
      <c r="G48" s="77"/>
    </row>
    <row r="49" spans="1:7" ht="76.5" x14ac:dyDescent="0.2">
      <c r="A49" s="50" t="s">
        <v>3</v>
      </c>
      <c r="B49" s="57" t="s">
        <v>224</v>
      </c>
      <c r="C49" s="57"/>
      <c r="D49" s="50"/>
      <c r="E49" s="50"/>
      <c r="F49" s="50"/>
      <c r="G49" s="50"/>
    </row>
    <row r="50" spans="1:7" x14ac:dyDescent="0.2">
      <c r="B50" s="87" t="s">
        <v>225</v>
      </c>
      <c r="C50" s="57"/>
      <c r="D50" s="50"/>
      <c r="E50" s="50"/>
      <c r="F50" s="85"/>
      <c r="G50" s="77"/>
    </row>
    <row r="51" spans="1:7" x14ac:dyDescent="0.2">
      <c r="B51" s="87" t="s">
        <v>226</v>
      </c>
      <c r="C51" s="57"/>
      <c r="D51" s="50"/>
      <c r="E51" s="50"/>
      <c r="F51" s="85"/>
      <c r="G51" s="77"/>
    </row>
    <row r="52" spans="1:7" x14ac:dyDescent="0.2">
      <c r="B52" s="87" t="s">
        <v>227</v>
      </c>
      <c r="C52" s="57"/>
      <c r="D52" s="50"/>
      <c r="E52" s="50"/>
      <c r="F52" s="85"/>
      <c r="G52" s="77"/>
    </row>
    <row r="53" spans="1:7" ht="76.5" x14ac:dyDescent="0.2">
      <c r="A53" s="50" t="s">
        <v>3</v>
      </c>
      <c r="B53" s="57" t="s">
        <v>228</v>
      </c>
      <c r="C53" s="57"/>
      <c r="D53" s="50"/>
      <c r="E53" s="50"/>
      <c r="F53" s="50"/>
      <c r="G53" s="50"/>
    </row>
    <row r="54" spans="1:7" x14ac:dyDescent="0.2">
      <c r="B54" s="87" t="s">
        <v>229</v>
      </c>
      <c r="C54" s="57"/>
      <c r="D54" s="50"/>
      <c r="E54" s="50"/>
      <c r="F54" s="85"/>
      <c r="G54" s="77"/>
    </row>
    <row r="55" spans="1:7" x14ac:dyDescent="0.2">
      <c r="B55" s="87" t="s">
        <v>230</v>
      </c>
      <c r="C55" s="57"/>
      <c r="D55" s="50"/>
      <c r="E55" s="50"/>
      <c r="F55" s="85"/>
      <c r="G55" s="77"/>
    </row>
    <row r="56" spans="1:7" x14ac:dyDescent="0.2">
      <c r="B56" s="87" t="s">
        <v>231</v>
      </c>
      <c r="C56" s="57"/>
      <c r="D56" s="50"/>
      <c r="E56" s="50"/>
      <c r="F56" s="85"/>
      <c r="G56" s="77"/>
    </row>
    <row r="58" spans="1:7" x14ac:dyDescent="0.2">
      <c r="A58" s="52" t="s">
        <v>208</v>
      </c>
      <c r="B58" s="56"/>
      <c r="C58" s="56"/>
    </row>
    <row r="59" spans="1:7" x14ac:dyDescent="0.2">
      <c r="A59" s="50" t="s">
        <v>3</v>
      </c>
      <c r="B59" s="57" t="s">
        <v>4</v>
      </c>
      <c r="C59" s="57"/>
      <c r="D59" s="50"/>
      <c r="E59" s="68"/>
      <c r="F59" s="75"/>
      <c r="G59" s="75"/>
    </row>
    <row r="60" spans="1:7" x14ac:dyDescent="0.2">
      <c r="A60" s="52" t="s">
        <v>167</v>
      </c>
      <c r="B60" s="57"/>
      <c r="C60" s="57"/>
      <c r="D60" s="50"/>
      <c r="E60" s="50"/>
      <c r="F60" s="50"/>
      <c r="G60" s="50"/>
    </row>
    <row r="61" spans="1:7" x14ac:dyDescent="0.2">
      <c r="A61" s="50" t="s">
        <v>3</v>
      </c>
      <c r="B61" s="57" t="s">
        <v>184</v>
      </c>
      <c r="C61" s="57"/>
      <c r="D61" s="88">
        <v>0</v>
      </c>
      <c r="E61" s="62">
        <v>5.6000000000000001E-2</v>
      </c>
      <c r="F61" s="80"/>
      <c r="G61" s="77"/>
    </row>
    <row r="62" spans="1:7" x14ac:dyDescent="0.2">
      <c r="A62" s="50" t="s">
        <v>3</v>
      </c>
      <c r="B62" s="57" t="s">
        <v>16</v>
      </c>
      <c r="C62" s="57"/>
      <c r="D62" s="70">
        <v>0</v>
      </c>
      <c r="E62" s="62">
        <v>6.7000000000000004E-2</v>
      </c>
      <c r="F62" s="59"/>
      <c r="G62" s="77"/>
    </row>
    <row r="63" spans="1:7" x14ac:dyDescent="0.2">
      <c r="A63" s="50" t="s">
        <v>3</v>
      </c>
      <c r="B63" s="57" t="s">
        <v>17</v>
      </c>
      <c r="C63" s="57"/>
      <c r="D63" s="70">
        <v>0</v>
      </c>
      <c r="E63" s="62">
        <v>8.8999999999999996E-2</v>
      </c>
      <c r="F63" s="59"/>
      <c r="G63" s="77"/>
    </row>
    <row r="64" spans="1:7" x14ac:dyDescent="0.2">
      <c r="A64" s="50" t="s">
        <v>3</v>
      </c>
      <c r="B64" s="57" t="s">
        <v>18</v>
      </c>
      <c r="C64" s="57"/>
      <c r="D64" s="70">
        <v>0</v>
      </c>
      <c r="E64" s="62">
        <v>0.111</v>
      </c>
      <c r="F64" s="59"/>
      <c r="G64" s="77"/>
    </row>
    <row r="65" spans="1:7" x14ac:dyDescent="0.2">
      <c r="A65" s="50" t="s">
        <v>3</v>
      </c>
      <c r="B65" s="57" t="s">
        <v>19</v>
      </c>
      <c r="C65" s="57"/>
      <c r="D65" s="70">
        <v>0</v>
      </c>
      <c r="E65" s="62">
        <v>0.16800000000000001</v>
      </c>
      <c r="F65" s="59"/>
      <c r="G65" s="77"/>
    </row>
    <row r="66" spans="1:7" x14ac:dyDescent="0.2">
      <c r="A66" s="50" t="s">
        <v>3</v>
      </c>
      <c r="B66" s="57" t="s">
        <v>20</v>
      </c>
      <c r="C66" s="57"/>
      <c r="D66" s="70">
        <v>0</v>
      </c>
      <c r="E66" s="62">
        <v>0.29099999999999998</v>
      </c>
      <c r="F66" s="59"/>
      <c r="G66" s="77"/>
    </row>
    <row r="67" spans="1:7" x14ac:dyDescent="0.2">
      <c r="A67" s="50" t="s">
        <v>3</v>
      </c>
      <c r="B67" s="57" t="s">
        <v>21</v>
      </c>
      <c r="C67" s="57"/>
      <c r="D67" s="70">
        <v>0</v>
      </c>
      <c r="E67" s="62">
        <v>0.45900000000000002</v>
      </c>
      <c r="F67" s="59"/>
      <c r="G67" s="77"/>
    </row>
    <row r="68" spans="1:7" x14ac:dyDescent="0.2">
      <c r="A68" s="50" t="s">
        <v>3</v>
      </c>
      <c r="B68" s="57" t="s">
        <v>22</v>
      </c>
      <c r="C68" s="57"/>
      <c r="D68" s="70">
        <v>0</v>
      </c>
      <c r="E68" s="62">
        <v>0.71599999999999997</v>
      </c>
      <c r="F68" s="59"/>
      <c r="G68" s="77"/>
    </row>
    <row r="69" spans="1:7" x14ac:dyDescent="0.2">
      <c r="A69" s="50" t="s">
        <v>3</v>
      </c>
      <c r="B69" s="57" t="s">
        <v>23</v>
      </c>
      <c r="C69" s="57"/>
      <c r="D69" s="70">
        <v>0</v>
      </c>
      <c r="E69" s="62">
        <v>1.254</v>
      </c>
      <c r="F69" s="59"/>
      <c r="G69" s="77"/>
    </row>
    <row r="70" spans="1:7" x14ac:dyDescent="0.2">
      <c r="A70" s="50" t="s">
        <v>3</v>
      </c>
      <c r="B70" s="57" t="s">
        <v>24</v>
      </c>
      <c r="C70" s="57"/>
      <c r="D70" s="70">
        <v>0</v>
      </c>
      <c r="E70" s="62">
        <v>2.2269999999999999</v>
      </c>
      <c r="F70" s="59"/>
      <c r="G70" s="77"/>
    </row>
    <row r="71" spans="1:7" x14ac:dyDescent="0.2">
      <c r="A71" s="50" t="s">
        <v>3</v>
      </c>
      <c r="B71" s="57" t="s">
        <v>25</v>
      </c>
      <c r="C71" s="57"/>
      <c r="D71" s="70">
        <v>0</v>
      </c>
      <c r="E71" s="62">
        <v>3.4470000000000001</v>
      </c>
      <c r="F71" s="59"/>
      <c r="G71" s="77"/>
    </row>
    <row r="72" spans="1:7" x14ac:dyDescent="0.2">
      <c r="A72" s="50" t="s">
        <v>3</v>
      </c>
      <c r="B72" s="57" t="s">
        <v>185</v>
      </c>
      <c r="C72" s="57"/>
      <c r="D72" s="70">
        <v>0</v>
      </c>
      <c r="E72" s="62">
        <v>5.2839999999999998</v>
      </c>
      <c r="F72" s="59"/>
      <c r="G72" s="77"/>
    </row>
    <row r="73" spans="1:7" x14ac:dyDescent="0.2">
      <c r="B73" s="86">
        <v>85</v>
      </c>
      <c r="C73" s="57"/>
      <c r="D73" s="70">
        <v>0</v>
      </c>
      <c r="E73" s="62">
        <v>5.3949999999999996</v>
      </c>
      <c r="F73" s="59"/>
      <c r="G73" s="77"/>
    </row>
    <row r="74" spans="1:7" x14ac:dyDescent="0.2">
      <c r="B74" s="86">
        <v>86</v>
      </c>
      <c r="C74" s="57"/>
      <c r="D74" s="70">
        <v>0</v>
      </c>
      <c r="E74" s="62">
        <v>5.7759999999999998</v>
      </c>
      <c r="F74" s="59"/>
      <c r="G74" s="77"/>
    </row>
    <row r="75" spans="1:7" x14ac:dyDescent="0.2">
      <c r="B75" s="86">
        <v>87</v>
      </c>
      <c r="C75" s="57"/>
      <c r="D75" s="70">
        <v>0</v>
      </c>
      <c r="E75" s="62">
        <v>6.2009999999999996</v>
      </c>
      <c r="F75" s="59"/>
      <c r="G75" s="77"/>
    </row>
    <row r="76" spans="1:7" x14ac:dyDescent="0.2">
      <c r="B76" s="86">
        <v>88</v>
      </c>
      <c r="C76" s="57"/>
      <c r="D76" s="70">
        <v>0</v>
      </c>
      <c r="E76" s="62">
        <v>6.649</v>
      </c>
      <c r="F76" s="59"/>
      <c r="G76" s="77"/>
    </row>
    <row r="77" spans="1:7" x14ac:dyDescent="0.2">
      <c r="B77" s="86">
        <v>89</v>
      </c>
      <c r="C77" s="57"/>
      <c r="D77" s="70">
        <v>0</v>
      </c>
      <c r="E77" s="62">
        <v>7.141</v>
      </c>
      <c r="F77" s="59"/>
      <c r="G77" s="77"/>
    </row>
    <row r="78" spans="1:7" x14ac:dyDescent="0.2">
      <c r="B78" s="86">
        <v>90</v>
      </c>
      <c r="C78" s="57"/>
      <c r="D78" s="70">
        <v>0</v>
      </c>
      <c r="E78" s="62">
        <v>7.6669999999999998</v>
      </c>
      <c r="F78" s="59"/>
      <c r="G78" s="77"/>
    </row>
    <row r="79" spans="1:7" x14ac:dyDescent="0.2">
      <c r="B79" s="86">
        <v>91</v>
      </c>
      <c r="C79" s="57"/>
      <c r="D79" s="70">
        <v>0</v>
      </c>
      <c r="E79" s="62">
        <v>8.282</v>
      </c>
      <c r="F79" s="59"/>
      <c r="G79" s="77"/>
    </row>
    <row r="80" spans="1:7" x14ac:dyDescent="0.2">
      <c r="B80" s="86">
        <v>92</v>
      </c>
      <c r="C80" s="57"/>
      <c r="D80" s="70">
        <v>0</v>
      </c>
      <c r="E80" s="62">
        <v>8.9659999999999993</v>
      </c>
      <c r="F80" s="59"/>
      <c r="G80" s="77"/>
    </row>
    <row r="81" spans="1:7" x14ac:dyDescent="0.2">
      <c r="B81" s="86">
        <v>93</v>
      </c>
      <c r="C81" s="57"/>
      <c r="D81" s="70">
        <v>0</v>
      </c>
      <c r="E81" s="62">
        <v>9.7829999999999995</v>
      </c>
      <c r="F81" s="59"/>
      <c r="G81" s="77"/>
    </row>
    <row r="82" spans="1:7" x14ac:dyDescent="0.2">
      <c r="B82" s="86">
        <v>94</v>
      </c>
      <c r="C82" s="57"/>
      <c r="D82" s="70">
        <v>0</v>
      </c>
      <c r="E82" s="62">
        <v>10.734</v>
      </c>
      <c r="F82" s="59"/>
      <c r="G82" s="77"/>
    </row>
    <row r="83" spans="1:7" x14ac:dyDescent="0.2">
      <c r="B83" s="86">
        <v>95</v>
      </c>
      <c r="C83" s="57"/>
      <c r="D83" s="70">
        <v>0</v>
      </c>
      <c r="E83" s="62">
        <v>12.234</v>
      </c>
      <c r="F83" s="59"/>
      <c r="G83" s="77"/>
    </row>
    <row r="84" spans="1:7" x14ac:dyDescent="0.2">
      <c r="B84" s="86">
        <v>96</v>
      </c>
      <c r="C84" s="57"/>
      <c r="D84" s="70">
        <v>0</v>
      </c>
      <c r="E84" s="62">
        <v>14.696999999999999</v>
      </c>
      <c r="F84" s="59"/>
      <c r="G84" s="77"/>
    </row>
    <row r="85" spans="1:7" x14ac:dyDescent="0.2">
      <c r="B85" s="86">
        <v>97</v>
      </c>
      <c r="C85" s="57"/>
      <c r="D85" s="70">
        <v>0</v>
      </c>
      <c r="E85" s="62">
        <v>18.927</v>
      </c>
      <c r="F85" s="59"/>
      <c r="G85" s="77"/>
    </row>
    <row r="86" spans="1:7" x14ac:dyDescent="0.2">
      <c r="B86" s="86">
        <v>98</v>
      </c>
      <c r="C86" s="57"/>
      <c r="D86" s="70">
        <v>0</v>
      </c>
      <c r="E86" s="62">
        <v>26.123999999999999</v>
      </c>
      <c r="F86" s="59"/>
      <c r="G86" s="77"/>
    </row>
    <row r="87" spans="1:7" x14ac:dyDescent="0.2">
      <c r="B87" s="86">
        <v>99</v>
      </c>
      <c r="C87" s="57"/>
      <c r="D87" s="70">
        <v>0</v>
      </c>
      <c r="E87" s="62">
        <v>28.061</v>
      </c>
      <c r="F87" s="59"/>
      <c r="G87" s="77"/>
    </row>
    <row r="88" spans="1:7" x14ac:dyDescent="0.2">
      <c r="A88" s="50" t="s">
        <v>3</v>
      </c>
      <c r="B88" s="57" t="s">
        <v>26</v>
      </c>
      <c r="C88" s="57"/>
      <c r="D88" s="81">
        <f>SUM(D61:D87)</f>
        <v>0</v>
      </c>
      <c r="E88" s="82" t="e">
        <f>SUMPRODUCT(D61:D87,E61:E87)/D88</f>
        <v>#DIV/0!</v>
      </c>
      <c r="F88" s="82" t="e">
        <f>SUMPRODUCT($D61:$D87,F61:F87)/$D88</f>
        <v>#DIV/0!</v>
      </c>
      <c r="G88" s="50"/>
    </row>
    <row r="89" spans="1:7" x14ac:dyDescent="0.2">
      <c r="B89" s="57" t="s">
        <v>27</v>
      </c>
      <c r="C89" s="57"/>
      <c r="D89" s="50"/>
      <c r="E89" s="64" t="e">
        <f>E88*$D88/1000</f>
        <v>#DIV/0!</v>
      </c>
      <c r="F89" s="64" t="e">
        <f>F88*$D88/1000</f>
        <v>#DIV/0!</v>
      </c>
      <c r="G89" s="50"/>
    </row>
    <row r="90" spans="1:7" x14ac:dyDescent="0.2">
      <c r="A90" s="50" t="s">
        <v>3</v>
      </c>
      <c r="B90" s="57" t="s">
        <v>28</v>
      </c>
      <c r="C90" s="57"/>
      <c r="D90" s="50"/>
      <c r="E90" s="64" t="e">
        <f>E89*12</f>
        <v>#DIV/0!</v>
      </c>
      <c r="F90" s="83" t="e">
        <f>F89*12</f>
        <v>#DIV/0!</v>
      </c>
      <c r="G90" s="50"/>
    </row>
    <row r="91" spans="1:7" x14ac:dyDescent="0.2">
      <c r="A91" s="50" t="s">
        <v>3</v>
      </c>
      <c r="B91" s="57" t="s">
        <v>29</v>
      </c>
      <c r="C91" s="57"/>
      <c r="D91" s="50"/>
      <c r="E91" s="58"/>
      <c r="F91" s="64" t="e">
        <f>F90-E90</f>
        <v>#DIV/0!</v>
      </c>
      <c r="G91" s="50"/>
    </row>
    <row r="92" spans="1:7" x14ac:dyDescent="0.2">
      <c r="A92" s="50" t="s">
        <v>3</v>
      </c>
      <c r="B92" s="57" t="s">
        <v>30</v>
      </c>
      <c r="C92" s="57"/>
      <c r="D92" s="50"/>
      <c r="E92" s="50"/>
      <c r="F92" s="84" t="e">
        <f>F91/E90</f>
        <v>#DIV/0!</v>
      </c>
      <c r="G92" s="50"/>
    </row>
    <row r="93" spans="1:7" x14ac:dyDescent="0.2">
      <c r="B93" s="57" t="s">
        <v>165</v>
      </c>
      <c r="C93" s="57"/>
      <c r="D93" s="50"/>
      <c r="E93" s="79" t="e">
        <f>ROUND(E90,-3)</f>
        <v>#DIV/0!</v>
      </c>
      <c r="F93" s="79" t="e">
        <f>ROUND(F90,-3)</f>
        <v>#DIV/0!</v>
      </c>
      <c r="G93" s="5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6CD2-1AFE-48E7-93E8-60254E61BA58}">
  <dimension ref="A1:G44"/>
  <sheetViews>
    <sheetView workbookViewId="0">
      <pane ySplit="7" topLeftCell="A8" activePane="bottomLeft" state="frozen"/>
      <selection activeCell="F15" sqref="F15:G15"/>
      <selection pane="bottomLeft" activeCell="A5" sqref="A5:XFD5"/>
    </sheetView>
  </sheetViews>
  <sheetFormatPr defaultColWidth="9.140625" defaultRowHeight="12.75" x14ac:dyDescent="0.2"/>
  <cols>
    <col min="1" max="1" width="3.7109375" style="50" customWidth="1"/>
    <col min="2" max="2" width="38.5703125" style="50" customWidth="1"/>
    <col min="3" max="3" width="17" style="50" customWidth="1"/>
    <col min="4" max="5" width="14.42578125" style="51" customWidth="1"/>
    <col min="6" max="6" width="14.85546875" style="51" customWidth="1"/>
    <col min="7" max="7" width="51.7109375" style="51" customWidth="1"/>
    <col min="8" max="16384" width="9.140625" style="50"/>
  </cols>
  <sheetData>
    <row r="1" spans="1:7" s="52" customFormat="1" x14ac:dyDescent="0.2">
      <c r="A1" s="52" t="s">
        <v>235</v>
      </c>
      <c r="C1" s="89"/>
      <c r="D1" s="89"/>
      <c r="E1" s="89"/>
      <c r="F1" s="89"/>
    </row>
    <row r="2" spans="1:7" s="52" customFormat="1" x14ac:dyDescent="0.2">
      <c r="A2" s="52" t="s">
        <v>236</v>
      </c>
      <c r="C2" s="89"/>
      <c r="D2" s="89"/>
      <c r="E2" s="89"/>
      <c r="F2" s="89"/>
    </row>
    <row r="3" spans="1:7" s="52" customFormat="1" x14ac:dyDescent="0.2">
      <c r="C3" s="89"/>
      <c r="D3" s="89"/>
      <c r="E3" s="89"/>
      <c r="F3" s="89"/>
    </row>
    <row r="4" spans="1:7" s="52" customFormat="1" x14ac:dyDescent="0.2">
      <c r="A4" s="52" t="s">
        <v>207</v>
      </c>
      <c r="D4" s="89"/>
      <c r="E4" s="89"/>
      <c r="F4" s="89"/>
      <c r="G4" s="89"/>
    </row>
    <row r="5" spans="1:7" x14ac:dyDescent="0.2">
      <c r="A5" s="52" t="s">
        <v>239</v>
      </c>
    </row>
    <row r="6" spans="1:7" s="52" customFormat="1" x14ac:dyDescent="0.2">
      <c r="D6" s="89"/>
      <c r="E6" s="89"/>
      <c r="F6" s="89"/>
      <c r="G6" s="89"/>
    </row>
    <row r="7" spans="1:7" ht="25.5" x14ac:dyDescent="0.2">
      <c r="D7" s="51" t="s">
        <v>163</v>
      </c>
      <c r="E7" s="51" t="s">
        <v>237</v>
      </c>
      <c r="F7" s="53" t="s">
        <v>233</v>
      </c>
      <c r="G7" s="51" t="s">
        <v>1</v>
      </c>
    </row>
    <row r="8" spans="1:7" ht="25.5" x14ac:dyDescent="0.2">
      <c r="B8" s="50" t="s">
        <v>179</v>
      </c>
      <c r="C8" s="90" t="s">
        <v>215</v>
      </c>
    </row>
    <row r="9" spans="1:7" x14ac:dyDescent="0.2">
      <c r="B9" s="50" t="s">
        <v>180</v>
      </c>
      <c r="C9" s="54" t="s">
        <v>212</v>
      </c>
    </row>
    <row r="10" spans="1:7" x14ac:dyDescent="0.2">
      <c r="B10" s="50" t="s">
        <v>183</v>
      </c>
      <c r="C10" s="55" t="s">
        <v>213</v>
      </c>
    </row>
    <row r="11" spans="1:7" x14ac:dyDescent="0.2">
      <c r="C11" s="55"/>
    </row>
    <row r="12" spans="1:7" x14ac:dyDescent="0.2">
      <c r="A12" s="52" t="s">
        <v>191</v>
      </c>
      <c r="B12" s="56"/>
      <c r="C12" s="56"/>
    </row>
    <row r="13" spans="1:7" x14ac:dyDescent="0.2">
      <c r="A13" s="50" t="s">
        <v>3</v>
      </c>
      <c r="B13" s="57" t="s">
        <v>4</v>
      </c>
      <c r="C13" s="57"/>
      <c r="D13" s="50"/>
      <c r="E13" s="68">
        <v>3085</v>
      </c>
      <c r="F13" s="75">
        <v>3085</v>
      </c>
      <c r="G13" s="75"/>
    </row>
    <row r="14" spans="1:7" x14ac:dyDescent="0.2">
      <c r="A14" s="52" t="s">
        <v>195</v>
      </c>
      <c r="D14" s="50"/>
      <c r="E14" s="50"/>
      <c r="F14" s="50"/>
      <c r="G14" s="50"/>
    </row>
    <row r="15" spans="1:7" x14ac:dyDescent="0.2">
      <c r="A15" s="50" t="s">
        <v>3</v>
      </c>
      <c r="B15" s="76" t="s">
        <v>193</v>
      </c>
      <c r="C15" s="57"/>
      <c r="D15" s="70">
        <f>(10000*1288)/12</f>
        <v>1073333.3333333333</v>
      </c>
      <c r="E15" s="62">
        <v>0.34499999999999997</v>
      </c>
      <c r="F15" s="59"/>
      <c r="G15" s="77"/>
    </row>
    <row r="16" spans="1:7" ht="15" x14ac:dyDescent="0.25">
      <c r="A16" s="50" t="s">
        <v>3</v>
      </c>
      <c r="B16" s="76" t="s">
        <v>31</v>
      </c>
      <c r="C16" s="57"/>
      <c r="D16" s="78"/>
      <c r="E16" s="64">
        <f>E15*$D$15/1000</f>
        <v>370.29999999999995</v>
      </c>
      <c r="F16" s="64">
        <f>F15*D$15/1000</f>
        <v>0</v>
      </c>
      <c r="G16" s="50"/>
    </row>
    <row r="17" spans="1:7" x14ac:dyDescent="0.2">
      <c r="A17" s="50" t="s">
        <v>3</v>
      </c>
      <c r="B17" s="76" t="s">
        <v>32</v>
      </c>
      <c r="C17" s="57"/>
      <c r="D17" s="50"/>
      <c r="E17" s="64">
        <f>E16*12</f>
        <v>4443.5999999999995</v>
      </c>
      <c r="F17" s="64">
        <f>F16*12</f>
        <v>0</v>
      </c>
      <c r="G17" s="50"/>
    </row>
    <row r="18" spans="1:7" x14ac:dyDescent="0.2">
      <c r="A18" s="50" t="s">
        <v>3</v>
      </c>
      <c r="B18" s="76" t="s">
        <v>8</v>
      </c>
      <c r="C18" s="57"/>
      <c r="D18" s="50"/>
      <c r="E18" s="50"/>
      <c r="F18" s="64">
        <f>F17-E17</f>
        <v>-4443.5999999999995</v>
      </c>
      <c r="G18" s="50"/>
    </row>
    <row r="19" spans="1:7" x14ac:dyDescent="0.2">
      <c r="A19" s="50" t="s">
        <v>3</v>
      </c>
      <c r="B19" s="76" t="s">
        <v>12</v>
      </c>
      <c r="C19" s="57"/>
      <c r="D19" s="50"/>
      <c r="E19" s="50"/>
      <c r="F19" s="84">
        <f>F18/E17</f>
        <v>-1</v>
      </c>
      <c r="G19" s="50"/>
    </row>
    <row r="20" spans="1:7" x14ac:dyDescent="0.2">
      <c r="B20" s="76" t="s">
        <v>165</v>
      </c>
      <c r="C20" s="57"/>
      <c r="D20" s="50"/>
      <c r="E20" s="79">
        <f>ROUND(E17,-3)</f>
        <v>4000</v>
      </c>
      <c r="F20" s="79">
        <f>ROUND(F17,-3)</f>
        <v>0</v>
      </c>
      <c r="G20" s="50"/>
    </row>
    <row r="21" spans="1:7" x14ac:dyDescent="0.2">
      <c r="A21" s="52" t="s">
        <v>196</v>
      </c>
      <c r="D21" s="50"/>
      <c r="E21" s="50"/>
      <c r="F21" s="50"/>
      <c r="G21" s="50"/>
    </row>
    <row r="22" spans="1:7" x14ac:dyDescent="0.2">
      <c r="A22" s="50" t="s">
        <v>3</v>
      </c>
      <c r="B22" s="76" t="s">
        <v>193</v>
      </c>
      <c r="C22" s="57"/>
      <c r="D22" s="70">
        <f>(20000*1797)/12</f>
        <v>2995000</v>
      </c>
      <c r="E22" s="62">
        <v>0.39500000000000002</v>
      </c>
      <c r="F22" s="59"/>
      <c r="G22" s="77"/>
    </row>
    <row r="23" spans="1:7" ht="15" x14ac:dyDescent="0.25">
      <c r="A23" s="50" t="s">
        <v>3</v>
      </c>
      <c r="B23" s="76" t="s">
        <v>31</v>
      </c>
      <c r="C23" s="57"/>
      <c r="D23" s="78"/>
      <c r="E23" s="64">
        <f>E22*$D$22/1000</f>
        <v>1183.0250000000001</v>
      </c>
      <c r="F23" s="64">
        <f>F22*D$22/1000</f>
        <v>0</v>
      </c>
      <c r="G23" s="50"/>
    </row>
    <row r="24" spans="1:7" x14ac:dyDescent="0.2">
      <c r="A24" s="50" t="s">
        <v>3</v>
      </c>
      <c r="B24" s="76" t="s">
        <v>32</v>
      </c>
      <c r="C24" s="57"/>
      <c r="D24" s="50"/>
      <c r="E24" s="64">
        <f>E23*12</f>
        <v>14196.300000000001</v>
      </c>
      <c r="F24" s="64">
        <f>F23*12</f>
        <v>0</v>
      </c>
      <c r="G24" s="50"/>
    </row>
    <row r="25" spans="1:7" x14ac:dyDescent="0.2">
      <c r="A25" s="50" t="s">
        <v>3</v>
      </c>
      <c r="B25" s="76" t="s">
        <v>8</v>
      </c>
      <c r="C25" s="57"/>
      <c r="D25" s="50"/>
      <c r="E25" s="50"/>
      <c r="F25" s="64">
        <f>F24-E24</f>
        <v>-14196.300000000001</v>
      </c>
      <c r="G25" s="50"/>
    </row>
    <row r="26" spans="1:7" x14ac:dyDescent="0.2">
      <c r="A26" s="50" t="s">
        <v>3</v>
      </c>
      <c r="B26" s="76" t="s">
        <v>12</v>
      </c>
      <c r="C26" s="57"/>
      <c r="D26" s="50"/>
      <c r="E26" s="50"/>
      <c r="F26" s="84">
        <f>F25/E24</f>
        <v>-1</v>
      </c>
      <c r="G26" s="50"/>
    </row>
    <row r="27" spans="1:7" x14ac:dyDescent="0.2">
      <c r="B27" s="76" t="s">
        <v>165</v>
      </c>
      <c r="C27" s="57"/>
      <c r="D27" s="50"/>
      <c r="E27" s="79">
        <f>ROUND(E24,-3)</f>
        <v>14000</v>
      </c>
      <c r="F27" s="79">
        <f>ROUND(F24,-3)</f>
        <v>0</v>
      </c>
      <c r="G27" s="50"/>
    </row>
    <row r="29" spans="1:7" x14ac:dyDescent="0.2">
      <c r="A29" s="52" t="s">
        <v>197</v>
      </c>
      <c r="B29" s="56"/>
      <c r="C29" s="56"/>
    </row>
    <row r="30" spans="1:7" x14ac:dyDescent="0.2">
      <c r="A30" s="50" t="s">
        <v>3</v>
      </c>
      <c r="B30" s="57" t="s">
        <v>4</v>
      </c>
      <c r="C30" s="57"/>
      <c r="D30" s="50"/>
      <c r="E30" s="68"/>
      <c r="F30" s="75"/>
      <c r="G30" s="75"/>
    </row>
    <row r="31" spans="1:7" x14ac:dyDescent="0.2">
      <c r="A31" s="52" t="s">
        <v>195</v>
      </c>
      <c r="D31" s="50"/>
      <c r="E31" s="50"/>
      <c r="F31" s="50"/>
      <c r="G31" s="50"/>
    </row>
    <row r="32" spans="1:7" x14ac:dyDescent="0.2">
      <c r="A32" s="50" t="s">
        <v>3</v>
      </c>
      <c r="B32" s="76" t="s">
        <v>193</v>
      </c>
      <c r="C32" s="57"/>
      <c r="D32" s="70">
        <v>0</v>
      </c>
      <c r="E32" s="62">
        <v>0.34499999999999997</v>
      </c>
      <c r="F32" s="59"/>
      <c r="G32" s="77"/>
    </row>
    <row r="33" spans="1:7" ht="15" x14ac:dyDescent="0.25">
      <c r="A33" s="50" t="s">
        <v>3</v>
      </c>
      <c r="B33" s="76" t="s">
        <v>31</v>
      </c>
      <c r="C33" s="57"/>
      <c r="D33" s="78"/>
      <c r="E33" s="64">
        <f>E32*$D$32/1000</f>
        <v>0</v>
      </c>
      <c r="F33" s="64">
        <f>F32*D$32/1000</f>
        <v>0</v>
      </c>
      <c r="G33" s="50"/>
    </row>
    <row r="34" spans="1:7" x14ac:dyDescent="0.2">
      <c r="A34" s="50" t="s">
        <v>3</v>
      </c>
      <c r="B34" s="76" t="s">
        <v>32</v>
      </c>
      <c r="C34" s="57"/>
      <c r="D34" s="50"/>
      <c r="E34" s="64">
        <f>E33*12</f>
        <v>0</v>
      </c>
      <c r="F34" s="64">
        <f>F33*12</f>
        <v>0</v>
      </c>
      <c r="G34" s="50"/>
    </row>
    <row r="35" spans="1:7" x14ac:dyDescent="0.2">
      <c r="A35" s="50" t="s">
        <v>3</v>
      </c>
      <c r="B35" s="76" t="s">
        <v>8</v>
      </c>
      <c r="C35" s="57"/>
      <c r="D35" s="50"/>
      <c r="E35" s="50"/>
      <c r="F35" s="64">
        <f>F34-E34</f>
        <v>0</v>
      </c>
      <c r="G35" s="50"/>
    </row>
    <row r="36" spans="1:7" x14ac:dyDescent="0.2">
      <c r="A36" s="50" t="s">
        <v>3</v>
      </c>
      <c r="B36" s="76" t="s">
        <v>12</v>
      </c>
      <c r="C36" s="57"/>
      <c r="D36" s="50"/>
      <c r="E36" s="50"/>
      <c r="F36" s="84" t="e">
        <f>F35/E34</f>
        <v>#DIV/0!</v>
      </c>
      <c r="G36" s="50"/>
    </row>
    <row r="37" spans="1:7" x14ac:dyDescent="0.2">
      <c r="B37" s="76" t="s">
        <v>165</v>
      </c>
      <c r="C37" s="57"/>
      <c r="D37" s="50"/>
      <c r="E37" s="79">
        <f>ROUND(E34,-3)</f>
        <v>0</v>
      </c>
      <c r="F37" s="79">
        <f>ROUND(F34,-3)</f>
        <v>0</v>
      </c>
      <c r="G37" s="50"/>
    </row>
    <row r="38" spans="1:7" x14ac:dyDescent="0.2">
      <c r="A38" s="52" t="s">
        <v>196</v>
      </c>
      <c r="D38" s="50"/>
      <c r="E38" s="50"/>
      <c r="F38" s="50"/>
      <c r="G38" s="50"/>
    </row>
    <row r="39" spans="1:7" x14ac:dyDescent="0.2">
      <c r="A39" s="50" t="s">
        <v>3</v>
      </c>
      <c r="B39" s="76" t="s">
        <v>193</v>
      </c>
      <c r="C39" s="57"/>
      <c r="D39" s="70">
        <v>0</v>
      </c>
      <c r="E39" s="62">
        <v>0.39500000000000002</v>
      </c>
      <c r="F39" s="59"/>
      <c r="G39" s="77"/>
    </row>
    <row r="40" spans="1:7" ht="15" x14ac:dyDescent="0.25">
      <c r="A40" s="50" t="s">
        <v>3</v>
      </c>
      <c r="B40" s="76" t="s">
        <v>31</v>
      </c>
      <c r="C40" s="57"/>
      <c r="D40" s="78"/>
      <c r="E40" s="64">
        <f>E39*$D$39/1000</f>
        <v>0</v>
      </c>
      <c r="F40" s="64">
        <f>F39*D$39/1000</f>
        <v>0</v>
      </c>
      <c r="G40" s="50"/>
    </row>
    <row r="41" spans="1:7" x14ac:dyDescent="0.2">
      <c r="A41" s="50" t="s">
        <v>3</v>
      </c>
      <c r="B41" s="76" t="s">
        <v>32</v>
      </c>
      <c r="C41" s="57"/>
      <c r="D41" s="50"/>
      <c r="E41" s="64">
        <f>E40*12</f>
        <v>0</v>
      </c>
      <c r="F41" s="64">
        <f>F40*12</f>
        <v>0</v>
      </c>
      <c r="G41" s="50"/>
    </row>
    <row r="42" spans="1:7" x14ac:dyDescent="0.2">
      <c r="A42" s="50" t="s">
        <v>3</v>
      </c>
      <c r="B42" s="76" t="s">
        <v>8</v>
      </c>
      <c r="C42" s="57"/>
      <c r="D42" s="50"/>
      <c r="E42" s="50"/>
      <c r="F42" s="64">
        <f>F41-E41</f>
        <v>0</v>
      </c>
      <c r="G42" s="50"/>
    </row>
    <row r="43" spans="1:7" x14ac:dyDescent="0.2">
      <c r="A43" s="50" t="s">
        <v>3</v>
      </c>
      <c r="B43" s="76" t="s">
        <v>12</v>
      </c>
      <c r="C43" s="57"/>
      <c r="D43" s="50"/>
      <c r="E43" s="50"/>
      <c r="F43" s="84" t="e">
        <f>F42/E41</f>
        <v>#DIV/0!</v>
      </c>
      <c r="G43" s="50"/>
    </row>
    <row r="44" spans="1:7" x14ac:dyDescent="0.2">
      <c r="B44" s="76" t="s">
        <v>165</v>
      </c>
      <c r="C44" s="57"/>
      <c r="D44" s="50"/>
      <c r="E44" s="79">
        <f>ROUND(E41,-3)</f>
        <v>0</v>
      </c>
      <c r="F44" s="79">
        <f>ROUND(F41,-3)</f>
        <v>0</v>
      </c>
      <c r="G44" s="5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59EC-E641-456B-B405-FE561242253A}">
  <dimension ref="A1:G28"/>
  <sheetViews>
    <sheetView workbookViewId="0">
      <pane ySplit="7" topLeftCell="A8" activePane="bottomLeft" state="frozen"/>
      <selection activeCell="F15" sqref="F15:G15"/>
      <selection pane="bottomLeft" activeCell="A5" sqref="A5:XFD5"/>
    </sheetView>
  </sheetViews>
  <sheetFormatPr defaultColWidth="9.140625" defaultRowHeight="12.75" x14ac:dyDescent="0.2"/>
  <cols>
    <col min="1" max="1" width="3.7109375" style="50" customWidth="1"/>
    <col min="2" max="2" width="36.42578125" style="50" customWidth="1"/>
    <col min="3" max="3" width="19.7109375" style="50" customWidth="1"/>
    <col min="4" max="6" width="14.42578125" style="51" customWidth="1"/>
    <col min="7" max="7" width="51.28515625" style="51" customWidth="1"/>
    <col min="8" max="16384" width="9.140625" style="50"/>
  </cols>
  <sheetData>
    <row r="1" spans="1:7" s="52" customFormat="1" x14ac:dyDescent="0.2">
      <c r="A1" s="52" t="s">
        <v>235</v>
      </c>
      <c r="D1" s="89"/>
      <c r="E1" s="89"/>
      <c r="F1" s="89"/>
      <c r="G1" s="89"/>
    </row>
    <row r="2" spans="1:7" s="52" customFormat="1" x14ac:dyDescent="0.2">
      <c r="A2" s="52" t="s">
        <v>236</v>
      </c>
      <c r="D2" s="89"/>
      <c r="E2" s="89"/>
      <c r="F2" s="89"/>
      <c r="G2" s="89"/>
    </row>
    <row r="4" spans="1:7" x14ac:dyDescent="0.2">
      <c r="A4" s="52" t="s">
        <v>207</v>
      </c>
    </row>
    <row r="5" spans="1:7" x14ac:dyDescent="0.2">
      <c r="A5" s="52" t="s">
        <v>239</v>
      </c>
    </row>
    <row r="7" spans="1:7" ht="38.25" x14ac:dyDescent="0.2">
      <c r="D7" s="51" t="s">
        <v>163</v>
      </c>
      <c r="E7" s="51" t="s">
        <v>237</v>
      </c>
      <c r="F7" s="53" t="s">
        <v>233</v>
      </c>
      <c r="G7" s="51" t="s">
        <v>1</v>
      </c>
    </row>
    <row r="8" spans="1:7" ht="25.5" x14ac:dyDescent="0.2">
      <c r="B8" s="50" t="s">
        <v>179</v>
      </c>
      <c r="C8" s="90" t="s">
        <v>216</v>
      </c>
    </row>
    <row r="9" spans="1:7" x14ac:dyDescent="0.2">
      <c r="B9" s="50" t="s">
        <v>180</v>
      </c>
      <c r="C9" s="54" t="s">
        <v>212</v>
      </c>
    </row>
    <row r="10" spans="1:7" x14ac:dyDescent="0.2">
      <c r="B10" s="50" t="s">
        <v>183</v>
      </c>
      <c r="C10" s="55" t="s">
        <v>213</v>
      </c>
    </row>
    <row r="11" spans="1:7" x14ac:dyDescent="0.2">
      <c r="C11" s="55"/>
    </row>
    <row r="12" spans="1:7" x14ac:dyDescent="0.2">
      <c r="A12" s="52" t="s">
        <v>194</v>
      </c>
      <c r="B12" s="56"/>
      <c r="C12" s="56"/>
      <c r="D12" s="50"/>
      <c r="E12" s="50"/>
      <c r="F12" s="50"/>
    </row>
    <row r="13" spans="1:7" x14ac:dyDescent="0.2">
      <c r="A13" s="50" t="s">
        <v>3</v>
      </c>
      <c r="B13" s="57" t="s">
        <v>4</v>
      </c>
      <c r="C13" s="57"/>
      <c r="D13" s="50"/>
      <c r="E13" s="68">
        <v>3751</v>
      </c>
      <c r="F13" s="68">
        <v>3751</v>
      </c>
      <c r="G13" s="69"/>
    </row>
    <row r="14" spans="1:7" ht="38.25" x14ac:dyDescent="0.2">
      <c r="A14" s="50" t="s">
        <v>3</v>
      </c>
      <c r="B14" s="57" t="s">
        <v>238</v>
      </c>
      <c r="C14" s="57"/>
      <c r="D14" s="70">
        <f>((10000*2218)+(20000*1533))/12</f>
        <v>4403333.333333333</v>
      </c>
      <c r="E14" s="62">
        <v>0.13</v>
      </c>
      <c r="F14" s="71"/>
      <c r="G14" s="72"/>
    </row>
    <row r="15" spans="1:7" x14ac:dyDescent="0.2">
      <c r="A15" s="50" t="s">
        <v>3</v>
      </c>
      <c r="B15" s="57" t="s">
        <v>31</v>
      </c>
      <c r="C15" s="57"/>
      <c r="D15" s="50"/>
      <c r="E15" s="64">
        <f>E14*$D14/1000</f>
        <v>572.43333333333328</v>
      </c>
      <c r="F15" s="64">
        <f>F14*$D14/1000</f>
        <v>0</v>
      </c>
    </row>
    <row r="16" spans="1:7" x14ac:dyDescent="0.2">
      <c r="A16" s="50" t="s">
        <v>3</v>
      </c>
      <c r="B16" s="57" t="s">
        <v>32</v>
      </c>
      <c r="C16" s="57"/>
      <c r="D16" s="50"/>
      <c r="E16" s="64">
        <f>E15*12</f>
        <v>6869.1999999999989</v>
      </c>
      <c r="F16" s="64">
        <f>F15*12</f>
        <v>0</v>
      </c>
    </row>
    <row r="17" spans="1:7" x14ac:dyDescent="0.2">
      <c r="A17" s="50" t="s">
        <v>3</v>
      </c>
      <c r="B17" s="57" t="s">
        <v>8</v>
      </c>
      <c r="C17" s="57"/>
      <c r="D17" s="50"/>
      <c r="E17" s="73"/>
      <c r="F17" s="67">
        <f>F16-E16</f>
        <v>-6869.1999999999989</v>
      </c>
    </row>
    <row r="18" spans="1:7" x14ac:dyDescent="0.2">
      <c r="A18" s="50" t="s">
        <v>3</v>
      </c>
      <c r="B18" s="57" t="s">
        <v>12</v>
      </c>
      <c r="C18" s="57"/>
      <c r="D18" s="50"/>
      <c r="E18" s="50"/>
      <c r="F18" s="74">
        <f>F17/E16</f>
        <v>-1</v>
      </c>
    </row>
    <row r="19" spans="1:7" x14ac:dyDescent="0.2">
      <c r="B19" s="57" t="s">
        <v>165</v>
      </c>
      <c r="C19" s="57"/>
      <c r="D19" s="50"/>
      <c r="E19" s="67">
        <f>ROUND(E16,-3)</f>
        <v>7000</v>
      </c>
      <c r="F19" s="67">
        <f>ROUND(F16,-3)</f>
        <v>0</v>
      </c>
    </row>
    <row r="20" spans="1:7" x14ac:dyDescent="0.2">
      <c r="B20" s="57"/>
      <c r="C20" s="57"/>
      <c r="D20" s="50"/>
      <c r="E20" s="50"/>
      <c r="F20" s="50"/>
    </row>
    <row r="21" spans="1:7" x14ac:dyDescent="0.2">
      <c r="A21" s="52" t="s">
        <v>198</v>
      </c>
      <c r="B21" s="56"/>
      <c r="C21" s="56"/>
      <c r="D21" s="50"/>
      <c r="E21" s="50"/>
      <c r="F21" s="50"/>
    </row>
    <row r="22" spans="1:7" x14ac:dyDescent="0.2">
      <c r="A22" s="50" t="s">
        <v>3</v>
      </c>
      <c r="B22" s="57" t="s">
        <v>4</v>
      </c>
      <c r="C22" s="57"/>
      <c r="D22" s="50"/>
      <c r="E22" s="68"/>
      <c r="F22" s="75"/>
      <c r="G22" s="69"/>
    </row>
    <row r="23" spans="1:7" ht="38.25" x14ac:dyDescent="0.2">
      <c r="A23" s="50" t="s">
        <v>3</v>
      </c>
      <c r="B23" s="57" t="s">
        <v>238</v>
      </c>
      <c r="C23" s="57"/>
      <c r="D23" s="70">
        <v>0</v>
      </c>
      <c r="E23" s="62">
        <v>0.13</v>
      </c>
      <c r="F23" s="71"/>
      <c r="G23" s="72"/>
    </row>
    <row r="24" spans="1:7" x14ac:dyDescent="0.2">
      <c r="A24" s="50" t="s">
        <v>3</v>
      </c>
      <c r="B24" s="57" t="s">
        <v>31</v>
      </c>
      <c r="C24" s="57"/>
      <c r="D24" s="50"/>
      <c r="E24" s="64">
        <f>E23*$D23/1000</f>
        <v>0</v>
      </c>
      <c r="F24" s="64">
        <f>F23*$D23/1000</f>
        <v>0</v>
      </c>
    </row>
    <row r="25" spans="1:7" x14ac:dyDescent="0.2">
      <c r="A25" s="50" t="s">
        <v>3</v>
      </c>
      <c r="B25" s="57" t="s">
        <v>32</v>
      </c>
      <c r="C25" s="57"/>
      <c r="D25" s="50"/>
      <c r="E25" s="64">
        <f>E24*12</f>
        <v>0</v>
      </c>
      <c r="F25" s="64">
        <f>F24*12</f>
        <v>0</v>
      </c>
    </row>
    <row r="26" spans="1:7" x14ac:dyDescent="0.2">
      <c r="A26" s="50" t="s">
        <v>3</v>
      </c>
      <c r="B26" s="57" t="s">
        <v>8</v>
      </c>
      <c r="C26" s="57"/>
      <c r="D26" s="50"/>
      <c r="E26" s="73"/>
      <c r="F26" s="67">
        <f>F25-E25</f>
        <v>0</v>
      </c>
    </row>
    <row r="27" spans="1:7" x14ac:dyDescent="0.2">
      <c r="A27" s="50" t="s">
        <v>3</v>
      </c>
      <c r="B27" s="57" t="s">
        <v>12</v>
      </c>
      <c r="C27" s="57"/>
      <c r="D27" s="50"/>
      <c r="E27" s="50"/>
      <c r="F27" s="74" t="e">
        <f>F26/E25</f>
        <v>#DIV/0!</v>
      </c>
    </row>
    <row r="28" spans="1:7" x14ac:dyDescent="0.2">
      <c r="B28" s="57" t="s">
        <v>165</v>
      </c>
      <c r="C28" s="57"/>
      <c r="D28" s="50"/>
      <c r="E28" s="67">
        <f>ROUND(E25,-3)</f>
        <v>0</v>
      </c>
      <c r="F28" s="67">
        <f>ROUND(F25,-3)</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88CB-65B8-466F-8DB4-C9ABD1DC0DF2}">
  <dimension ref="A1:G93"/>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6.7109375" style="50" bestFit="1" customWidth="1"/>
    <col min="3" max="3" width="23.5703125" style="50" customWidth="1"/>
    <col min="4" max="5" width="14.42578125" style="51" customWidth="1"/>
    <col min="6" max="6" width="15.28515625" style="51" customWidth="1"/>
    <col min="7" max="7" width="51.7109375" style="51" customWidth="1"/>
    <col min="8" max="16384" width="9.140625" style="50"/>
  </cols>
  <sheetData>
    <row r="1" spans="1:7" x14ac:dyDescent="0.2">
      <c r="A1" s="52" t="s">
        <v>235</v>
      </c>
    </row>
    <row r="2" spans="1:7" x14ac:dyDescent="0.2">
      <c r="A2" s="52" t="s">
        <v>236</v>
      </c>
    </row>
    <row r="4" spans="1:7" x14ac:dyDescent="0.2">
      <c r="A4" s="52" t="s">
        <v>206</v>
      </c>
    </row>
    <row r="5" spans="1:7" x14ac:dyDescent="0.2">
      <c r="A5" s="52" t="s">
        <v>239</v>
      </c>
    </row>
    <row r="7" spans="1:7" ht="25.5" x14ac:dyDescent="0.2">
      <c r="D7" s="51" t="s">
        <v>163</v>
      </c>
      <c r="E7" s="53" t="s">
        <v>232</v>
      </c>
      <c r="F7" s="53" t="s">
        <v>233</v>
      </c>
      <c r="G7" s="51" t="s">
        <v>1</v>
      </c>
    </row>
    <row r="8" spans="1:7" ht="25.5" x14ac:dyDescent="0.2">
      <c r="B8" s="50" t="s">
        <v>179</v>
      </c>
      <c r="C8" s="90" t="s">
        <v>214</v>
      </c>
    </row>
    <row r="9" spans="1:7" x14ac:dyDescent="0.2">
      <c r="B9" s="50" t="s">
        <v>180</v>
      </c>
      <c r="C9" s="54" t="s">
        <v>211</v>
      </c>
    </row>
    <row r="10" spans="1:7" x14ac:dyDescent="0.2">
      <c r="B10" s="50" t="s">
        <v>183</v>
      </c>
      <c r="C10" s="55" t="s">
        <v>213</v>
      </c>
    </row>
    <row r="11" spans="1:7" x14ac:dyDescent="0.2">
      <c r="A11" s="52" t="s">
        <v>209</v>
      </c>
      <c r="B11" s="56"/>
      <c r="C11" s="56"/>
    </row>
    <row r="12" spans="1:7" x14ac:dyDescent="0.2">
      <c r="A12" s="50" t="s">
        <v>3</v>
      </c>
      <c r="B12" s="57" t="s">
        <v>4</v>
      </c>
      <c r="C12" s="57"/>
      <c r="D12" s="50"/>
      <c r="E12" s="68">
        <v>12868</v>
      </c>
      <c r="F12" s="75">
        <v>12868</v>
      </c>
      <c r="G12" s="75"/>
    </row>
    <row r="13" spans="1:7" x14ac:dyDescent="0.2">
      <c r="A13" s="52" t="s">
        <v>167</v>
      </c>
      <c r="B13" s="57"/>
      <c r="C13" s="57"/>
      <c r="D13" s="50"/>
      <c r="E13" s="50"/>
      <c r="F13" s="50"/>
      <c r="G13" s="50"/>
    </row>
    <row r="14" spans="1:7" x14ac:dyDescent="0.2">
      <c r="A14" s="50" t="s">
        <v>3</v>
      </c>
      <c r="B14" s="57" t="s">
        <v>184</v>
      </c>
      <c r="C14" s="57"/>
      <c r="D14" s="70">
        <v>0</v>
      </c>
      <c r="E14" s="62">
        <v>5.1999999999999998E-2</v>
      </c>
      <c r="F14" s="80"/>
      <c r="G14" s="77"/>
    </row>
    <row r="15" spans="1:7" x14ac:dyDescent="0.2">
      <c r="A15" s="50" t="s">
        <v>3</v>
      </c>
      <c r="B15" s="57" t="s">
        <v>16</v>
      </c>
      <c r="C15" s="57"/>
      <c r="D15" s="70">
        <v>0</v>
      </c>
      <c r="E15" s="62">
        <v>6.0999999999999999E-2</v>
      </c>
      <c r="F15" s="59"/>
      <c r="G15" s="77"/>
    </row>
    <row r="16" spans="1:7" x14ac:dyDescent="0.2">
      <c r="A16" s="50" t="s">
        <v>3</v>
      </c>
      <c r="B16" s="57" t="s">
        <v>17</v>
      </c>
      <c r="C16" s="57"/>
      <c r="D16" s="70">
        <v>0</v>
      </c>
      <c r="E16" s="62">
        <v>8.1000000000000003E-2</v>
      </c>
      <c r="F16" s="59"/>
      <c r="G16" s="77"/>
    </row>
    <row r="17" spans="1:7" x14ac:dyDescent="0.2">
      <c r="A17" s="50" t="s">
        <v>3</v>
      </c>
      <c r="B17" s="57" t="s">
        <v>18</v>
      </c>
      <c r="C17" s="57"/>
      <c r="D17" s="70">
        <v>0</v>
      </c>
      <c r="E17" s="62">
        <v>0.10100000000000001</v>
      </c>
      <c r="F17" s="59"/>
      <c r="G17" s="77"/>
    </row>
    <row r="18" spans="1:7" x14ac:dyDescent="0.2">
      <c r="A18" s="50" t="s">
        <v>3</v>
      </c>
      <c r="B18" s="57" t="s">
        <v>19</v>
      </c>
      <c r="C18" s="57"/>
      <c r="D18" s="70">
        <v>0</v>
      </c>
      <c r="E18" s="62">
        <v>0.15</v>
      </c>
      <c r="F18" s="59"/>
      <c r="G18" s="77"/>
    </row>
    <row r="19" spans="1:7" x14ac:dyDescent="0.2">
      <c r="A19" s="50" t="s">
        <v>3</v>
      </c>
      <c r="B19" s="57" t="s">
        <v>20</v>
      </c>
      <c r="C19" s="57"/>
      <c r="D19" s="70">
        <v>0</v>
      </c>
      <c r="E19" s="62">
        <v>0.25900000000000001</v>
      </c>
      <c r="F19" s="59"/>
      <c r="G19" s="77"/>
    </row>
    <row r="20" spans="1:7" x14ac:dyDescent="0.2">
      <c r="A20" s="50" t="s">
        <v>3</v>
      </c>
      <c r="B20" s="57" t="s">
        <v>21</v>
      </c>
      <c r="C20" s="57"/>
      <c r="D20" s="70">
        <v>0</v>
      </c>
      <c r="E20" s="62">
        <v>0.40600000000000003</v>
      </c>
      <c r="F20" s="59"/>
      <c r="G20" s="77"/>
    </row>
    <row r="21" spans="1:7" x14ac:dyDescent="0.2">
      <c r="A21" s="50" t="s">
        <v>3</v>
      </c>
      <c r="B21" s="57" t="s">
        <v>22</v>
      </c>
      <c r="C21" s="57"/>
      <c r="D21" s="70">
        <v>0</v>
      </c>
      <c r="E21" s="62">
        <v>0.63200000000000001</v>
      </c>
      <c r="F21" s="59"/>
      <c r="G21" s="77"/>
    </row>
    <row r="22" spans="1:7" x14ac:dyDescent="0.2">
      <c r="A22" s="50" t="s">
        <v>3</v>
      </c>
      <c r="B22" s="57" t="s">
        <v>23</v>
      </c>
      <c r="C22" s="57"/>
      <c r="D22" s="70">
        <v>0</v>
      </c>
      <c r="E22" s="62">
        <v>1.1040000000000001</v>
      </c>
      <c r="F22" s="59"/>
      <c r="G22" s="77"/>
    </row>
    <row r="23" spans="1:7" x14ac:dyDescent="0.2">
      <c r="A23" s="50" t="s">
        <v>3</v>
      </c>
      <c r="B23" s="57" t="s">
        <v>24</v>
      </c>
      <c r="C23" s="57"/>
      <c r="D23" s="70">
        <v>0</v>
      </c>
      <c r="E23" s="62">
        <v>1.958</v>
      </c>
      <c r="F23" s="59"/>
      <c r="G23" s="77"/>
    </row>
    <row r="24" spans="1:7" x14ac:dyDescent="0.2">
      <c r="A24" s="50" t="s">
        <v>3</v>
      </c>
      <c r="B24" s="57" t="s">
        <v>25</v>
      </c>
      <c r="C24" s="57"/>
      <c r="D24" s="70">
        <v>0</v>
      </c>
      <c r="E24" s="62">
        <v>3.0310000000000001</v>
      </c>
      <c r="F24" s="59"/>
      <c r="G24" s="77"/>
    </row>
    <row r="25" spans="1:7" x14ac:dyDescent="0.2">
      <c r="A25" s="50" t="s">
        <v>3</v>
      </c>
      <c r="B25" s="57" t="s">
        <v>185</v>
      </c>
      <c r="C25" s="57"/>
      <c r="D25" s="70">
        <v>0</v>
      </c>
      <c r="E25" s="62">
        <v>4.6449999999999996</v>
      </c>
      <c r="F25" s="59"/>
      <c r="G25" s="77"/>
    </row>
    <row r="26" spans="1:7" x14ac:dyDescent="0.2">
      <c r="B26" s="86">
        <v>85</v>
      </c>
      <c r="C26" s="57"/>
      <c r="D26" s="70">
        <v>0</v>
      </c>
      <c r="E26" s="62">
        <v>4.7430000000000003</v>
      </c>
      <c r="F26" s="59"/>
      <c r="G26" s="77"/>
    </row>
    <row r="27" spans="1:7" x14ac:dyDescent="0.2">
      <c r="B27" s="86">
        <v>86</v>
      </c>
      <c r="C27" s="57"/>
      <c r="D27" s="70">
        <v>0</v>
      </c>
      <c r="E27" s="62">
        <v>5.077</v>
      </c>
      <c r="F27" s="59"/>
      <c r="G27" s="77"/>
    </row>
    <row r="28" spans="1:7" x14ac:dyDescent="0.2">
      <c r="B28" s="86">
        <v>87</v>
      </c>
      <c r="C28" s="57"/>
      <c r="D28" s="70">
        <v>0</v>
      </c>
      <c r="E28" s="62">
        <v>5.45</v>
      </c>
      <c r="F28" s="59"/>
      <c r="G28" s="77"/>
    </row>
    <row r="29" spans="1:7" x14ac:dyDescent="0.2">
      <c r="B29" s="86">
        <v>88</v>
      </c>
      <c r="C29" s="57"/>
      <c r="D29" s="70">
        <v>0</v>
      </c>
      <c r="E29" s="62">
        <v>5.8449999999999998</v>
      </c>
      <c r="F29" s="59"/>
      <c r="G29" s="77"/>
    </row>
    <row r="30" spans="1:7" x14ac:dyDescent="0.2">
      <c r="B30" s="86">
        <v>89</v>
      </c>
      <c r="C30" s="57"/>
      <c r="D30" s="70">
        <v>0</v>
      </c>
      <c r="E30" s="62">
        <v>6.2779999999999996</v>
      </c>
      <c r="F30" s="59"/>
      <c r="G30" s="77"/>
    </row>
    <row r="31" spans="1:7" x14ac:dyDescent="0.2">
      <c r="B31" s="86">
        <v>90</v>
      </c>
      <c r="C31" s="57"/>
      <c r="D31" s="70">
        <v>0</v>
      </c>
      <c r="E31" s="62">
        <v>6.74</v>
      </c>
      <c r="F31" s="59"/>
      <c r="G31" s="77"/>
    </row>
    <row r="32" spans="1:7" x14ac:dyDescent="0.2">
      <c r="B32" s="86">
        <v>91</v>
      </c>
      <c r="C32" s="57"/>
      <c r="D32" s="70">
        <v>0</v>
      </c>
      <c r="E32" s="62">
        <v>7.2809999999999997</v>
      </c>
      <c r="F32" s="59"/>
      <c r="G32" s="77"/>
    </row>
    <row r="33" spans="1:7" x14ac:dyDescent="0.2">
      <c r="B33" s="86">
        <v>92</v>
      </c>
      <c r="C33" s="57"/>
      <c r="D33" s="70">
        <v>0</v>
      </c>
      <c r="E33" s="62">
        <v>7.8810000000000002</v>
      </c>
      <c r="F33" s="59"/>
      <c r="G33" s="77"/>
    </row>
    <row r="34" spans="1:7" x14ac:dyDescent="0.2">
      <c r="B34" s="86">
        <v>93</v>
      </c>
      <c r="C34" s="57"/>
      <c r="D34" s="70">
        <v>0</v>
      </c>
      <c r="E34" s="62">
        <v>8.5990000000000002</v>
      </c>
      <c r="F34" s="59"/>
      <c r="G34" s="77"/>
    </row>
    <row r="35" spans="1:7" x14ac:dyDescent="0.2">
      <c r="B35" s="86">
        <v>94</v>
      </c>
      <c r="C35" s="57"/>
      <c r="D35" s="70">
        <v>0</v>
      </c>
      <c r="E35" s="62">
        <v>9.4359999999999999</v>
      </c>
      <c r="F35" s="59"/>
      <c r="G35" s="77"/>
    </row>
    <row r="36" spans="1:7" x14ac:dyDescent="0.2">
      <c r="B36" s="86">
        <v>95</v>
      </c>
      <c r="C36" s="57"/>
      <c r="D36" s="70">
        <v>0</v>
      </c>
      <c r="E36" s="62">
        <v>10.754</v>
      </c>
      <c r="F36" s="59"/>
      <c r="G36" s="77"/>
    </row>
    <row r="37" spans="1:7" x14ac:dyDescent="0.2">
      <c r="B37" s="86">
        <v>96</v>
      </c>
      <c r="C37" s="57"/>
      <c r="D37" s="70">
        <v>0</v>
      </c>
      <c r="E37" s="62">
        <v>12.919</v>
      </c>
      <c r="F37" s="59"/>
      <c r="G37" s="77"/>
    </row>
    <row r="38" spans="1:7" x14ac:dyDescent="0.2">
      <c r="B38" s="86">
        <v>97</v>
      </c>
      <c r="C38" s="57"/>
      <c r="D38" s="70">
        <v>0</v>
      </c>
      <c r="E38" s="62">
        <v>16.638000000000002</v>
      </c>
      <c r="F38" s="59"/>
      <c r="G38" s="77"/>
    </row>
    <row r="39" spans="1:7" x14ac:dyDescent="0.2">
      <c r="B39" s="86">
        <v>98</v>
      </c>
      <c r="C39" s="57"/>
      <c r="D39" s="70">
        <v>0</v>
      </c>
      <c r="E39" s="62">
        <v>22.965</v>
      </c>
      <c r="F39" s="59"/>
      <c r="G39" s="77"/>
    </row>
    <row r="40" spans="1:7" x14ac:dyDescent="0.2">
      <c r="B40" s="86">
        <v>99</v>
      </c>
      <c r="C40" s="57"/>
      <c r="D40" s="70">
        <v>0</v>
      </c>
      <c r="E40" s="62">
        <v>24.667000000000002</v>
      </c>
      <c r="F40" s="59"/>
      <c r="G40" s="77"/>
    </row>
    <row r="41" spans="1:7" x14ac:dyDescent="0.2">
      <c r="A41" s="50" t="s">
        <v>3</v>
      </c>
      <c r="B41" s="57" t="s">
        <v>26</v>
      </c>
      <c r="C41" s="57"/>
      <c r="D41" s="81">
        <f>SUM(D14:D40)</f>
        <v>0</v>
      </c>
      <c r="E41" s="82" t="e">
        <f>SUMPRODUCT(D14:D40,E14:E40)/D41</f>
        <v>#DIV/0!</v>
      </c>
      <c r="F41" s="82" t="e">
        <f>SUMPRODUCT($D14:$D40,F14:F40)/$D41</f>
        <v>#DIV/0!</v>
      </c>
      <c r="G41" s="50"/>
    </row>
    <row r="42" spans="1:7" x14ac:dyDescent="0.2">
      <c r="B42" s="57" t="s">
        <v>27</v>
      </c>
      <c r="C42" s="57"/>
      <c r="D42" s="50"/>
      <c r="E42" s="64" t="e">
        <f>E41*$D41/1000</f>
        <v>#DIV/0!</v>
      </c>
      <c r="F42" s="64" t="e">
        <f>F41*$D41/1000</f>
        <v>#DIV/0!</v>
      </c>
      <c r="G42" s="50"/>
    </row>
    <row r="43" spans="1:7" x14ac:dyDescent="0.2">
      <c r="A43" s="50" t="s">
        <v>3</v>
      </c>
      <c r="B43" s="57" t="s">
        <v>28</v>
      </c>
      <c r="C43" s="57"/>
      <c r="D43" s="50"/>
      <c r="E43" s="64" t="e">
        <f>E42*12</f>
        <v>#DIV/0!</v>
      </c>
      <c r="F43" s="83" t="e">
        <f>F42*12</f>
        <v>#DIV/0!</v>
      </c>
      <c r="G43" s="50"/>
    </row>
    <row r="44" spans="1:7" x14ac:dyDescent="0.2">
      <c r="A44" s="50" t="s">
        <v>3</v>
      </c>
      <c r="B44" s="57" t="s">
        <v>29</v>
      </c>
      <c r="C44" s="57"/>
      <c r="D44" s="50"/>
      <c r="E44" s="58"/>
      <c r="F44" s="64" t="e">
        <f>F43-E43</f>
        <v>#DIV/0!</v>
      </c>
      <c r="G44" s="50"/>
    </row>
    <row r="45" spans="1:7" x14ac:dyDescent="0.2">
      <c r="A45" s="50" t="s">
        <v>3</v>
      </c>
      <c r="B45" s="57" t="s">
        <v>30</v>
      </c>
      <c r="C45" s="57"/>
      <c r="D45" s="50"/>
      <c r="E45" s="50"/>
      <c r="F45" s="84" t="e">
        <f>F44/E43</f>
        <v>#DIV/0!</v>
      </c>
      <c r="G45" s="50"/>
    </row>
    <row r="46" spans="1:7" x14ac:dyDescent="0.2">
      <c r="B46" s="57" t="s">
        <v>165</v>
      </c>
      <c r="C46" s="57"/>
      <c r="D46" s="50"/>
      <c r="E46" s="79" t="e">
        <f>ROUND(E43,-3)</f>
        <v>#DIV/0!</v>
      </c>
      <c r="F46" s="79" t="e">
        <f>ROUND(F43,-3)</f>
        <v>#DIV/0!</v>
      </c>
      <c r="G46" s="50"/>
    </row>
    <row r="47" spans="1:7" ht="63.75" x14ac:dyDescent="0.2">
      <c r="B47" s="57" t="s">
        <v>234</v>
      </c>
      <c r="C47" s="57"/>
      <c r="D47" s="50"/>
      <c r="E47" s="50"/>
      <c r="F47" s="85"/>
      <c r="G47" s="77"/>
    </row>
    <row r="48" spans="1:7" ht="76.5" x14ac:dyDescent="0.2">
      <c r="A48" s="50" t="s">
        <v>3</v>
      </c>
      <c r="B48" s="57" t="s">
        <v>224</v>
      </c>
      <c r="C48" s="57"/>
      <c r="D48" s="50"/>
      <c r="E48" s="50"/>
      <c r="F48" s="50"/>
      <c r="G48" s="50"/>
    </row>
    <row r="49" spans="1:7" x14ac:dyDescent="0.2">
      <c r="B49" s="87" t="s">
        <v>225</v>
      </c>
      <c r="C49" s="57"/>
      <c r="D49" s="50"/>
      <c r="E49" s="50"/>
      <c r="F49" s="85"/>
      <c r="G49" s="77"/>
    </row>
    <row r="50" spans="1:7" x14ac:dyDescent="0.2">
      <c r="B50" s="87" t="s">
        <v>226</v>
      </c>
      <c r="C50" s="57"/>
      <c r="D50" s="50"/>
      <c r="E50" s="50"/>
      <c r="F50" s="85"/>
      <c r="G50" s="77"/>
    </row>
    <row r="51" spans="1:7" x14ac:dyDescent="0.2">
      <c r="B51" s="87" t="s">
        <v>227</v>
      </c>
      <c r="C51" s="57"/>
      <c r="D51" s="50"/>
      <c r="E51" s="50"/>
      <c r="F51" s="85"/>
      <c r="G51" s="77"/>
    </row>
    <row r="52" spans="1:7" ht="76.5" x14ac:dyDescent="0.2">
      <c r="A52" s="50" t="s">
        <v>3</v>
      </c>
      <c r="B52" s="57" t="s">
        <v>228</v>
      </c>
      <c r="C52" s="57"/>
      <c r="D52" s="50"/>
      <c r="E52" s="50"/>
      <c r="F52" s="50"/>
      <c r="G52" s="50"/>
    </row>
    <row r="53" spans="1:7" x14ac:dyDescent="0.2">
      <c r="B53" s="87" t="s">
        <v>229</v>
      </c>
      <c r="C53" s="57"/>
      <c r="D53" s="50"/>
      <c r="E53" s="50"/>
      <c r="F53" s="85"/>
      <c r="G53" s="77"/>
    </row>
    <row r="54" spans="1:7" x14ac:dyDescent="0.2">
      <c r="B54" s="87" t="s">
        <v>230</v>
      </c>
      <c r="C54" s="57"/>
      <c r="D54" s="50"/>
      <c r="E54" s="50"/>
      <c r="F54" s="85"/>
      <c r="G54" s="77"/>
    </row>
    <row r="55" spans="1:7" x14ac:dyDescent="0.2">
      <c r="B55" s="87" t="s">
        <v>231</v>
      </c>
      <c r="C55" s="57"/>
      <c r="D55" s="50"/>
      <c r="E55" s="50"/>
      <c r="F55" s="85"/>
      <c r="G55" s="77"/>
    </row>
    <row r="58" spans="1:7" x14ac:dyDescent="0.2">
      <c r="A58" s="52" t="s">
        <v>208</v>
      </c>
      <c r="B58" s="56"/>
      <c r="C58" s="56"/>
    </row>
    <row r="59" spans="1:7" x14ac:dyDescent="0.2">
      <c r="A59" s="50" t="s">
        <v>3</v>
      </c>
      <c r="B59" s="57" t="s">
        <v>4</v>
      </c>
      <c r="C59" s="57"/>
      <c r="D59" s="50"/>
      <c r="E59" s="68"/>
      <c r="F59" s="75"/>
      <c r="G59" s="75"/>
    </row>
    <row r="60" spans="1:7" x14ac:dyDescent="0.2">
      <c r="A60" s="52" t="s">
        <v>167</v>
      </c>
      <c r="B60" s="57"/>
      <c r="C60" s="57"/>
      <c r="D60" s="50"/>
      <c r="E60" s="50"/>
      <c r="F60" s="50"/>
      <c r="G60" s="50"/>
    </row>
    <row r="61" spans="1:7" x14ac:dyDescent="0.2">
      <c r="A61" s="50" t="s">
        <v>3</v>
      </c>
      <c r="B61" s="57" t="s">
        <v>184</v>
      </c>
      <c r="C61" s="57"/>
      <c r="D61" s="88">
        <v>0</v>
      </c>
      <c r="E61" s="62">
        <v>5.6000000000000001E-2</v>
      </c>
      <c r="F61" s="80"/>
      <c r="G61" s="77"/>
    </row>
    <row r="62" spans="1:7" x14ac:dyDescent="0.2">
      <c r="A62" s="50" t="s">
        <v>3</v>
      </c>
      <c r="B62" s="57" t="s">
        <v>16</v>
      </c>
      <c r="C62" s="57"/>
      <c r="D62" s="70">
        <v>0</v>
      </c>
      <c r="E62" s="62">
        <v>6.7000000000000004E-2</v>
      </c>
      <c r="F62" s="59"/>
      <c r="G62" s="77"/>
    </row>
    <row r="63" spans="1:7" x14ac:dyDescent="0.2">
      <c r="A63" s="50" t="s">
        <v>3</v>
      </c>
      <c r="B63" s="57" t="s">
        <v>17</v>
      </c>
      <c r="C63" s="57"/>
      <c r="D63" s="70">
        <v>0</v>
      </c>
      <c r="E63" s="62">
        <v>8.8999999999999996E-2</v>
      </c>
      <c r="F63" s="59"/>
      <c r="G63" s="77"/>
    </row>
    <row r="64" spans="1:7" x14ac:dyDescent="0.2">
      <c r="A64" s="50" t="s">
        <v>3</v>
      </c>
      <c r="B64" s="57" t="s">
        <v>18</v>
      </c>
      <c r="C64" s="57"/>
      <c r="D64" s="70">
        <v>0</v>
      </c>
      <c r="E64" s="62">
        <v>0.111</v>
      </c>
      <c r="F64" s="59"/>
      <c r="G64" s="77"/>
    </row>
    <row r="65" spans="1:7" x14ac:dyDescent="0.2">
      <c r="A65" s="50" t="s">
        <v>3</v>
      </c>
      <c r="B65" s="57" t="s">
        <v>19</v>
      </c>
      <c r="C65" s="57"/>
      <c r="D65" s="70">
        <v>0</v>
      </c>
      <c r="E65" s="62">
        <v>0.16800000000000001</v>
      </c>
      <c r="F65" s="59"/>
      <c r="G65" s="77"/>
    </row>
    <row r="66" spans="1:7" x14ac:dyDescent="0.2">
      <c r="A66" s="50" t="s">
        <v>3</v>
      </c>
      <c r="B66" s="57" t="s">
        <v>20</v>
      </c>
      <c r="C66" s="57"/>
      <c r="D66" s="70">
        <v>0</v>
      </c>
      <c r="E66" s="62">
        <v>0.29099999999999998</v>
      </c>
      <c r="F66" s="59"/>
      <c r="G66" s="77"/>
    </row>
    <row r="67" spans="1:7" x14ac:dyDescent="0.2">
      <c r="A67" s="50" t="s">
        <v>3</v>
      </c>
      <c r="B67" s="57" t="s">
        <v>21</v>
      </c>
      <c r="C67" s="57"/>
      <c r="D67" s="70">
        <v>0</v>
      </c>
      <c r="E67" s="62">
        <v>0.45900000000000002</v>
      </c>
      <c r="F67" s="59"/>
      <c r="G67" s="77"/>
    </row>
    <row r="68" spans="1:7" x14ac:dyDescent="0.2">
      <c r="A68" s="50" t="s">
        <v>3</v>
      </c>
      <c r="B68" s="57" t="s">
        <v>22</v>
      </c>
      <c r="C68" s="57"/>
      <c r="D68" s="70">
        <v>0</v>
      </c>
      <c r="E68" s="62">
        <v>0.71599999999999997</v>
      </c>
      <c r="F68" s="59"/>
      <c r="G68" s="77"/>
    </row>
    <row r="69" spans="1:7" x14ac:dyDescent="0.2">
      <c r="A69" s="50" t="s">
        <v>3</v>
      </c>
      <c r="B69" s="57" t="s">
        <v>23</v>
      </c>
      <c r="C69" s="57"/>
      <c r="D69" s="70">
        <v>0</v>
      </c>
      <c r="E69" s="62">
        <v>1.254</v>
      </c>
      <c r="F69" s="59"/>
      <c r="G69" s="77"/>
    </row>
    <row r="70" spans="1:7" x14ac:dyDescent="0.2">
      <c r="A70" s="50" t="s">
        <v>3</v>
      </c>
      <c r="B70" s="57" t="s">
        <v>24</v>
      </c>
      <c r="C70" s="57"/>
      <c r="D70" s="70">
        <v>0</v>
      </c>
      <c r="E70" s="62">
        <v>2.2269999999999999</v>
      </c>
      <c r="F70" s="59"/>
      <c r="G70" s="77"/>
    </row>
    <row r="71" spans="1:7" x14ac:dyDescent="0.2">
      <c r="A71" s="50" t="s">
        <v>3</v>
      </c>
      <c r="B71" s="57" t="s">
        <v>25</v>
      </c>
      <c r="C71" s="57"/>
      <c r="D71" s="70">
        <v>0</v>
      </c>
      <c r="E71" s="62">
        <v>3.4470000000000001</v>
      </c>
      <c r="F71" s="59"/>
      <c r="G71" s="77"/>
    </row>
    <row r="72" spans="1:7" x14ac:dyDescent="0.2">
      <c r="A72" s="50" t="s">
        <v>3</v>
      </c>
      <c r="B72" s="57" t="s">
        <v>185</v>
      </c>
      <c r="C72" s="57"/>
      <c r="D72" s="70">
        <v>0</v>
      </c>
      <c r="E72" s="62">
        <v>5.2839999999999998</v>
      </c>
      <c r="F72" s="59"/>
      <c r="G72" s="77"/>
    </row>
    <row r="73" spans="1:7" x14ac:dyDescent="0.2">
      <c r="B73" s="86">
        <v>85</v>
      </c>
      <c r="C73" s="57"/>
      <c r="D73" s="70">
        <v>0</v>
      </c>
      <c r="E73" s="62">
        <v>5.3949999999999996</v>
      </c>
      <c r="F73" s="59"/>
      <c r="G73" s="77"/>
    </row>
    <row r="74" spans="1:7" x14ac:dyDescent="0.2">
      <c r="B74" s="86">
        <v>86</v>
      </c>
      <c r="C74" s="57"/>
      <c r="D74" s="70">
        <v>0</v>
      </c>
      <c r="E74" s="62">
        <v>5.7759999999999998</v>
      </c>
      <c r="F74" s="59"/>
      <c r="G74" s="77"/>
    </row>
    <row r="75" spans="1:7" x14ac:dyDescent="0.2">
      <c r="B75" s="86">
        <v>87</v>
      </c>
      <c r="C75" s="57"/>
      <c r="D75" s="70">
        <v>0</v>
      </c>
      <c r="E75" s="62">
        <v>6.2009999999999996</v>
      </c>
      <c r="F75" s="59"/>
      <c r="G75" s="77"/>
    </row>
    <row r="76" spans="1:7" x14ac:dyDescent="0.2">
      <c r="B76" s="86">
        <v>88</v>
      </c>
      <c r="C76" s="57"/>
      <c r="D76" s="70">
        <v>0</v>
      </c>
      <c r="E76" s="62">
        <v>6.649</v>
      </c>
      <c r="F76" s="59"/>
      <c r="G76" s="77"/>
    </row>
    <row r="77" spans="1:7" x14ac:dyDescent="0.2">
      <c r="B77" s="86">
        <v>89</v>
      </c>
      <c r="C77" s="57"/>
      <c r="D77" s="70">
        <v>0</v>
      </c>
      <c r="E77" s="62">
        <v>7.141</v>
      </c>
      <c r="F77" s="59"/>
      <c r="G77" s="77"/>
    </row>
    <row r="78" spans="1:7" x14ac:dyDescent="0.2">
      <c r="B78" s="86">
        <v>90</v>
      </c>
      <c r="C78" s="57"/>
      <c r="D78" s="70">
        <v>0</v>
      </c>
      <c r="E78" s="62">
        <v>7.6669999999999998</v>
      </c>
      <c r="F78" s="59"/>
      <c r="G78" s="77"/>
    </row>
    <row r="79" spans="1:7" x14ac:dyDescent="0.2">
      <c r="B79" s="86">
        <v>91</v>
      </c>
      <c r="C79" s="57"/>
      <c r="D79" s="70">
        <v>0</v>
      </c>
      <c r="E79" s="62">
        <v>8.282</v>
      </c>
      <c r="F79" s="59"/>
      <c r="G79" s="77"/>
    </row>
    <row r="80" spans="1:7" x14ac:dyDescent="0.2">
      <c r="B80" s="86">
        <v>92</v>
      </c>
      <c r="C80" s="57"/>
      <c r="D80" s="70">
        <v>0</v>
      </c>
      <c r="E80" s="62">
        <v>8.9659999999999993</v>
      </c>
      <c r="F80" s="59"/>
      <c r="G80" s="77"/>
    </row>
    <row r="81" spans="1:7" x14ac:dyDescent="0.2">
      <c r="B81" s="86">
        <v>93</v>
      </c>
      <c r="C81" s="57"/>
      <c r="D81" s="70">
        <v>0</v>
      </c>
      <c r="E81" s="62">
        <v>9.7829999999999995</v>
      </c>
      <c r="F81" s="59"/>
      <c r="G81" s="77"/>
    </row>
    <row r="82" spans="1:7" x14ac:dyDescent="0.2">
      <c r="B82" s="86">
        <v>94</v>
      </c>
      <c r="C82" s="57"/>
      <c r="D82" s="70">
        <v>0</v>
      </c>
      <c r="E82" s="62">
        <v>10.734</v>
      </c>
      <c r="F82" s="59"/>
      <c r="G82" s="77"/>
    </row>
    <row r="83" spans="1:7" x14ac:dyDescent="0.2">
      <c r="B83" s="86">
        <v>95</v>
      </c>
      <c r="C83" s="57"/>
      <c r="D83" s="70">
        <v>0</v>
      </c>
      <c r="E83" s="62">
        <v>12.234</v>
      </c>
      <c r="F83" s="59"/>
      <c r="G83" s="77"/>
    </row>
    <row r="84" spans="1:7" x14ac:dyDescent="0.2">
      <c r="B84" s="86">
        <v>96</v>
      </c>
      <c r="C84" s="57"/>
      <c r="D84" s="70">
        <v>0</v>
      </c>
      <c r="E84" s="62">
        <v>14.696999999999999</v>
      </c>
      <c r="F84" s="59"/>
      <c r="G84" s="77"/>
    </row>
    <row r="85" spans="1:7" x14ac:dyDescent="0.2">
      <c r="B85" s="86">
        <v>97</v>
      </c>
      <c r="C85" s="57"/>
      <c r="D85" s="70">
        <v>0</v>
      </c>
      <c r="E85" s="62">
        <v>18.927</v>
      </c>
      <c r="F85" s="59"/>
      <c r="G85" s="77"/>
    </row>
    <row r="86" spans="1:7" x14ac:dyDescent="0.2">
      <c r="B86" s="86">
        <v>98</v>
      </c>
      <c r="C86" s="57"/>
      <c r="D86" s="70">
        <v>0</v>
      </c>
      <c r="E86" s="62">
        <v>26.123999999999999</v>
      </c>
      <c r="F86" s="59"/>
      <c r="G86" s="77"/>
    </row>
    <row r="87" spans="1:7" x14ac:dyDescent="0.2">
      <c r="B87" s="86">
        <v>99</v>
      </c>
      <c r="C87" s="57"/>
      <c r="D87" s="70">
        <v>0</v>
      </c>
      <c r="E87" s="62">
        <v>28.061</v>
      </c>
      <c r="F87" s="59"/>
      <c r="G87" s="77"/>
    </row>
    <row r="88" spans="1:7" x14ac:dyDescent="0.2">
      <c r="A88" s="50" t="s">
        <v>3</v>
      </c>
      <c r="B88" s="57" t="s">
        <v>26</v>
      </c>
      <c r="C88" s="57"/>
      <c r="D88" s="81">
        <f>SUM(D61:D87)</f>
        <v>0</v>
      </c>
      <c r="E88" s="82" t="e">
        <f>SUMPRODUCT(D61:D87,E61:E87)/D88</f>
        <v>#DIV/0!</v>
      </c>
      <c r="F88" s="82" t="e">
        <f>SUMPRODUCT($D61:$D87,F61:F87)/$D88</f>
        <v>#DIV/0!</v>
      </c>
      <c r="G88" s="50"/>
    </row>
    <row r="89" spans="1:7" x14ac:dyDescent="0.2">
      <c r="B89" s="57" t="s">
        <v>27</v>
      </c>
      <c r="C89" s="57"/>
      <c r="D89" s="50"/>
      <c r="E89" s="64" t="e">
        <f>E88*$D88/1000</f>
        <v>#DIV/0!</v>
      </c>
      <c r="F89" s="64" t="e">
        <f>F88*$D88/1000</f>
        <v>#DIV/0!</v>
      </c>
      <c r="G89" s="50"/>
    </row>
    <row r="90" spans="1:7" x14ac:dyDescent="0.2">
      <c r="A90" s="50" t="s">
        <v>3</v>
      </c>
      <c r="B90" s="57" t="s">
        <v>28</v>
      </c>
      <c r="C90" s="57"/>
      <c r="D90" s="50"/>
      <c r="E90" s="64" t="e">
        <f>E89*12</f>
        <v>#DIV/0!</v>
      </c>
      <c r="F90" s="83" t="e">
        <f>F89*12</f>
        <v>#DIV/0!</v>
      </c>
      <c r="G90" s="50"/>
    </row>
    <row r="91" spans="1:7" x14ac:dyDescent="0.2">
      <c r="A91" s="50" t="s">
        <v>3</v>
      </c>
      <c r="B91" s="57" t="s">
        <v>29</v>
      </c>
      <c r="C91" s="57"/>
      <c r="D91" s="50"/>
      <c r="E91" s="58"/>
      <c r="F91" s="64" t="e">
        <f>F90-E90</f>
        <v>#DIV/0!</v>
      </c>
      <c r="G91" s="50"/>
    </row>
    <row r="92" spans="1:7" x14ac:dyDescent="0.2">
      <c r="A92" s="50" t="s">
        <v>3</v>
      </c>
      <c r="B92" s="57" t="s">
        <v>30</v>
      </c>
      <c r="C92" s="57"/>
      <c r="D92" s="50"/>
      <c r="E92" s="50"/>
      <c r="F92" s="84" t="e">
        <f>F91/E90</f>
        <v>#DIV/0!</v>
      </c>
      <c r="G92" s="50"/>
    </row>
    <row r="93" spans="1:7" x14ac:dyDescent="0.2">
      <c r="B93" s="57" t="s">
        <v>165</v>
      </c>
      <c r="C93" s="57"/>
      <c r="D93" s="50"/>
      <c r="E93" s="79" t="e">
        <f>ROUND(E90,-3)</f>
        <v>#DIV/0!</v>
      </c>
      <c r="F93" s="79" t="e">
        <f>ROUND(F90,-3)</f>
        <v>#DIV/0!</v>
      </c>
      <c r="G93" s="5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9D5A-A777-4F31-93B8-FE0AB72F5C1A}">
  <dimension ref="A1:G26"/>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8.5703125" style="50" customWidth="1"/>
    <col min="3" max="3" width="15.85546875" style="50" customWidth="1"/>
    <col min="4" max="4" width="14.42578125" style="51" customWidth="1"/>
    <col min="5" max="5" width="15.28515625" style="51" customWidth="1"/>
    <col min="6" max="6" width="51.7109375" style="51" customWidth="1"/>
    <col min="7" max="16384" width="9.140625" style="50"/>
  </cols>
  <sheetData>
    <row r="1" spans="1:7" s="52" customFormat="1" x14ac:dyDescent="0.2">
      <c r="A1" s="52" t="s">
        <v>235</v>
      </c>
      <c r="D1" s="89"/>
      <c r="E1" s="89"/>
      <c r="F1" s="89"/>
    </row>
    <row r="2" spans="1:7" s="52" customFormat="1" x14ac:dyDescent="0.2">
      <c r="A2" s="52" t="s">
        <v>236</v>
      </c>
      <c r="D2" s="89"/>
      <c r="E2" s="89"/>
      <c r="F2" s="89"/>
    </row>
    <row r="4" spans="1:7" x14ac:dyDescent="0.2">
      <c r="A4" s="52" t="s">
        <v>206</v>
      </c>
    </row>
    <row r="5" spans="1:7" x14ac:dyDescent="0.2">
      <c r="A5" s="52" t="s">
        <v>239</v>
      </c>
      <c r="G5" s="51"/>
    </row>
    <row r="7" spans="1:7" ht="25.5" x14ac:dyDescent="0.2">
      <c r="D7" s="51" t="s">
        <v>163</v>
      </c>
      <c r="E7" s="53" t="s">
        <v>233</v>
      </c>
      <c r="F7" s="51" t="s">
        <v>1</v>
      </c>
    </row>
    <row r="8" spans="1:7" ht="25.5" x14ac:dyDescent="0.2">
      <c r="B8" s="50" t="s">
        <v>179</v>
      </c>
      <c r="C8" s="90" t="s">
        <v>217</v>
      </c>
    </row>
    <row r="9" spans="1:7" x14ac:dyDescent="0.2">
      <c r="B9" s="50" t="s">
        <v>180</v>
      </c>
      <c r="C9" s="54" t="s">
        <v>212</v>
      </c>
    </row>
    <row r="10" spans="1:7" x14ac:dyDescent="0.2">
      <c r="B10" s="50" t="s">
        <v>183</v>
      </c>
      <c r="C10" s="55" t="s">
        <v>213</v>
      </c>
    </row>
    <row r="11" spans="1:7" x14ac:dyDescent="0.2">
      <c r="C11" s="55"/>
    </row>
    <row r="12" spans="1:7" x14ac:dyDescent="0.2">
      <c r="A12" s="52" t="s">
        <v>191</v>
      </c>
      <c r="B12" s="56"/>
      <c r="C12" s="56"/>
    </row>
    <row r="13" spans="1:7" x14ac:dyDescent="0.2">
      <c r="A13" s="50" t="s">
        <v>3</v>
      </c>
      <c r="B13" s="57" t="s">
        <v>4</v>
      </c>
      <c r="C13" s="57"/>
      <c r="D13" s="50"/>
      <c r="E13" s="75">
        <f>'Option 3 Spouse Term Life'!F13</f>
        <v>3085</v>
      </c>
      <c r="F13" s="75"/>
    </row>
    <row r="14" spans="1:7" x14ac:dyDescent="0.2">
      <c r="A14" s="52" t="s">
        <v>168</v>
      </c>
      <c r="D14" s="50"/>
      <c r="E14" s="50"/>
      <c r="F14" s="50"/>
    </row>
    <row r="15" spans="1:7" x14ac:dyDescent="0.2">
      <c r="A15" s="50" t="s">
        <v>3</v>
      </c>
      <c r="B15" s="76" t="s">
        <v>193</v>
      </c>
      <c r="C15" s="57"/>
      <c r="D15" s="70">
        <v>0</v>
      </c>
      <c r="E15" s="59"/>
      <c r="F15" s="77"/>
    </row>
    <row r="16" spans="1:7" ht="15" x14ac:dyDescent="0.25">
      <c r="A16" s="50" t="s">
        <v>3</v>
      </c>
      <c r="B16" s="76" t="s">
        <v>31</v>
      </c>
      <c r="C16" s="57"/>
      <c r="D16" s="78"/>
      <c r="E16" s="64">
        <f>E15*D$15/1000</f>
        <v>0</v>
      </c>
      <c r="F16" s="50"/>
    </row>
    <row r="17" spans="1:6" x14ac:dyDescent="0.2">
      <c r="A17" s="50" t="s">
        <v>3</v>
      </c>
      <c r="B17" s="76" t="s">
        <v>32</v>
      </c>
      <c r="C17" s="57"/>
      <c r="D17" s="50"/>
      <c r="E17" s="64">
        <f>E16*12</f>
        <v>0</v>
      </c>
      <c r="F17" s="50"/>
    </row>
    <row r="18" spans="1:6" x14ac:dyDescent="0.2">
      <c r="B18" s="76" t="s">
        <v>165</v>
      </c>
      <c r="C18" s="57"/>
      <c r="D18" s="50"/>
      <c r="E18" s="79">
        <f>ROUND(E17,-3)</f>
        <v>0</v>
      </c>
      <c r="F18" s="50"/>
    </row>
    <row r="20" spans="1:6" x14ac:dyDescent="0.2">
      <c r="A20" s="52" t="s">
        <v>197</v>
      </c>
      <c r="B20" s="56"/>
      <c r="C20" s="56"/>
    </row>
    <row r="21" spans="1:6" x14ac:dyDescent="0.2">
      <c r="A21" s="50" t="s">
        <v>3</v>
      </c>
      <c r="B21" s="57" t="s">
        <v>4</v>
      </c>
      <c r="C21" s="57"/>
      <c r="D21" s="50"/>
      <c r="E21" s="75"/>
      <c r="F21" s="75"/>
    </row>
    <row r="22" spans="1:6" x14ac:dyDescent="0.2">
      <c r="A22" s="52" t="s">
        <v>168</v>
      </c>
      <c r="D22" s="50"/>
      <c r="E22" s="50"/>
      <c r="F22" s="50"/>
    </row>
    <row r="23" spans="1:6" x14ac:dyDescent="0.2">
      <c r="A23" s="50" t="s">
        <v>3</v>
      </c>
      <c r="B23" s="76" t="s">
        <v>193</v>
      </c>
      <c r="C23" s="57"/>
      <c r="D23" s="70">
        <v>0</v>
      </c>
      <c r="E23" s="59"/>
      <c r="F23" s="77"/>
    </row>
    <row r="24" spans="1:6" ht="15" x14ac:dyDescent="0.25">
      <c r="A24" s="50" t="s">
        <v>3</v>
      </c>
      <c r="B24" s="76" t="s">
        <v>31</v>
      </c>
      <c r="C24" s="57"/>
      <c r="D24" s="78"/>
      <c r="E24" s="64">
        <f>E23*D$23/1000</f>
        <v>0</v>
      </c>
      <c r="F24" s="50"/>
    </row>
    <row r="25" spans="1:6" x14ac:dyDescent="0.2">
      <c r="A25" s="50" t="s">
        <v>3</v>
      </c>
      <c r="B25" s="76" t="s">
        <v>32</v>
      </c>
      <c r="C25" s="57"/>
      <c r="D25" s="50"/>
      <c r="E25" s="64">
        <f>E24*12</f>
        <v>0</v>
      </c>
      <c r="F25" s="50"/>
    </row>
    <row r="26" spans="1:6" x14ac:dyDescent="0.2">
      <c r="B26" s="76" t="s">
        <v>165</v>
      </c>
      <c r="C26" s="57"/>
      <c r="D26" s="50"/>
      <c r="E26" s="79">
        <f>ROUND(E25,-3)</f>
        <v>0</v>
      </c>
      <c r="F26" s="50"/>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0C4DD-6227-4061-8521-C4F23B7E4CD0}">
  <dimension ref="A1:G28"/>
  <sheetViews>
    <sheetView workbookViewId="0">
      <pane ySplit="7" topLeftCell="A8" activePane="bottomLeft" state="frozen"/>
      <selection activeCell="A10" sqref="A10:XFD13"/>
      <selection pane="bottomLeft" activeCell="A5" sqref="A5:XFD5"/>
    </sheetView>
  </sheetViews>
  <sheetFormatPr defaultColWidth="9.140625" defaultRowHeight="12.75" x14ac:dyDescent="0.2"/>
  <cols>
    <col min="1" max="1" width="3.7109375" style="50" customWidth="1"/>
    <col min="2" max="2" width="36.42578125" style="50" customWidth="1"/>
    <col min="3" max="3" width="20.140625" style="50" customWidth="1"/>
    <col min="4" max="5" width="14.42578125" style="51" customWidth="1"/>
    <col min="6" max="6" width="15.42578125" style="51" customWidth="1"/>
    <col min="7" max="7" width="51.28515625" style="51" customWidth="1"/>
    <col min="8" max="16384" width="9.140625" style="50"/>
  </cols>
  <sheetData>
    <row r="1" spans="1:7" s="52" customFormat="1" x14ac:dyDescent="0.2">
      <c r="A1" s="52" t="s">
        <v>235</v>
      </c>
      <c r="D1" s="89"/>
      <c r="E1" s="89"/>
      <c r="F1" s="89"/>
      <c r="G1" s="89"/>
    </row>
    <row r="2" spans="1:7" s="52" customFormat="1" x14ac:dyDescent="0.2">
      <c r="A2" s="52" t="s">
        <v>236</v>
      </c>
      <c r="D2" s="89"/>
      <c r="E2" s="89"/>
      <c r="F2" s="89"/>
      <c r="G2" s="89"/>
    </row>
    <row r="4" spans="1:7" x14ac:dyDescent="0.2">
      <c r="A4" s="52" t="s">
        <v>206</v>
      </c>
    </row>
    <row r="5" spans="1:7" x14ac:dyDescent="0.2">
      <c r="A5" s="52" t="s">
        <v>239</v>
      </c>
    </row>
    <row r="7" spans="1:7" ht="25.5" x14ac:dyDescent="0.2">
      <c r="D7" s="51" t="s">
        <v>163</v>
      </c>
      <c r="E7" s="51" t="s">
        <v>237</v>
      </c>
      <c r="F7" s="53" t="s">
        <v>233</v>
      </c>
      <c r="G7" s="51" t="s">
        <v>1</v>
      </c>
    </row>
    <row r="8" spans="1:7" ht="25.5" x14ac:dyDescent="0.2">
      <c r="B8" s="50" t="s">
        <v>179</v>
      </c>
      <c r="C8" s="90" t="s">
        <v>218</v>
      </c>
    </row>
    <row r="9" spans="1:7" x14ac:dyDescent="0.2">
      <c r="B9" s="50" t="s">
        <v>180</v>
      </c>
      <c r="C9" s="54" t="s">
        <v>212</v>
      </c>
    </row>
    <row r="10" spans="1:7" x14ac:dyDescent="0.2">
      <c r="B10" s="50" t="s">
        <v>183</v>
      </c>
      <c r="C10" s="55" t="s">
        <v>213</v>
      </c>
    </row>
    <row r="11" spans="1:7" x14ac:dyDescent="0.2">
      <c r="C11" s="55"/>
    </row>
    <row r="12" spans="1:7" x14ac:dyDescent="0.2">
      <c r="A12" s="52" t="s">
        <v>194</v>
      </c>
      <c r="B12" s="56"/>
      <c r="C12" s="56"/>
      <c r="D12" s="50"/>
      <c r="E12" s="50"/>
      <c r="F12" s="50"/>
    </row>
    <row r="13" spans="1:7" x14ac:dyDescent="0.2">
      <c r="A13" s="50" t="s">
        <v>3</v>
      </c>
      <c r="B13" s="57" t="s">
        <v>4</v>
      </c>
      <c r="C13" s="57"/>
      <c r="D13" s="50"/>
      <c r="E13" s="68">
        <v>3751</v>
      </c>
      <c r="F13" s="68">
        <v>3751</v>
      </c>
      <c r="G13" s="69"/>
    </row>
    <row r="14" spans="1:7" ht="38.25" x14ac:dyDescent="0.2">
      <c r="A14" s="50" t="s">
        <v>3</v>
      </c>
      <c r="B14" s="57" t="s">
        <v>238</v>
      </c>
      <c r="C14" s="57"/>
      <c r="D14" s="70">
        <f>((10000*2218)+(20000*1533))/12</f>
        <v>4403333.333333333</v>
      </c>
      <c r="E14" s="62">
        <v>0.13</v>
      </c>
      <c r="F14" s="71"/>
      <c r="G14" s="72"/>
    </row>
    <row r="15" spans="1:7" x14ac:dyDescent="0.2">
      <c r="A15" s="50" t="s">
        <v>3</v>
      </c>
      <c r="B15" s="57" t="s">
        <v>31</v>
      </c>
      <c r="C15" s="57"/>
      <c r="D15" s="50"/>
      <c r="E15" s="64">
        <f>E14*$D14/1000</f>
        <v>572.43333333333328</v>
      </c>
      <c r="F15" s="64">
        <f>F14*$D14/1000</f>
        <v>0</v>
      </c>
    </row>
    <row r="16" spans="1:7" x14ac:dyDescent="0.2">
      <c r="A16" s="50" t="s">
        <v>3</v>
      </c>
      <c r="B16" s="57" t="s">
        <v>32</v>
      </c>
      <c r="C16" s="57"/>
      <c r="D16" s="50"/>
      <c r="E16" s="64">
        <f>E15*12</f>
        <v>6869.1999999999989</v>
      </c>
      <c r="F16" s="64">
        <f>F15*12</f>
        <v>0</v>
      </c>
    </row>
    <row r="17" spans="1:7" x14ac:dyDescent="0.2">
      <c r="A17" s="50" t="s">
        <v>3</v>
      </c>
      <c r="B17" s="57" t="s">
        <v>8</v>
      </c>
      <c r="C17" s="57"/>
      <c r="D17" s="50"/>
      <c r="E17" s="73"/>
      <c r="F17" s="67">
        <f>F16-E16</f>
        <v>-6869.1999999999989</v>
      </c>
    </row>
    <row r="18" spans="1:7" x14ac:dyDescent="0.2">
      <c r="A18" s="50" t="s">
        <v>3</v>
      </c>
      <c r="B18" s="57" t="s">
        <v>12</v>
      </c>
      <c r="C18" s="57"/>
      <c r="D18" s="50"/>
      <c r="E18" s="50"/>
      <c r="F18" s="74">
        <f>F17/E16</f>
        <v>-1</v>
      </c>
    </row>
    <row r="19" spans="1:7" x14ac:dyDescent="0.2">
      <c r="B19" s="57" t="s">
        <v>165</v>
      </c>
      <c r="C19" s="57"/>
      <c r="D19" s="50"/>
      <c r="E19" s="67">
        <f>ROUND(E16,-3)</f>
        <v>7000</v>
      </c>
      <c r="F19" s="67">
        <f>ROUND(F16,-3)</f>
        <v>0</v>
      </c>
    </row>
    <row r="20" spans="1:7" x14ac:dyDescent="0.2">
      <c r="B20" s="57"/>
      <c r="C20" s="57"/>
      <c r="D20" s="50"/>
      <c r="E20" s="50"/>
      <c r="F20" s="50"/>
    </row>
    <row r="21" spans="1:7" x14ac:dyDescent="0.2">
      <c r="A21" s="52" t="s">
        <v>198</v>
      </c>
      <c r="B21" s="56"/>
      <c r="C21" s="56"/>
      <c r="D21" s="50"/>
      <c r="E21" s="50"/>
      <c r="F21" s="50"/>
    </row>
    <row r="22" spans="1:7" x14ac:dyDescent="0.2">
      <c r="A22" s="50" t="s">
        <v>3</v>
      </c>
      <c r="B22" s="57" t="s">
        <v>4</v>
      </c>
      <c r="C22" s="57"/>
      <c r="D22" s="50"/>
      <c r="E22" s="68"/>
      <c r="F22" s="75"/>
      <c r="G22" s="69"/>
    </row>
    <row r="23" spans="1:7" ht="38.25" x14ac:dyDescent="0.2">
      <c r="A23" s="50" t="s">
        <v>3</v>
      </c>
      <c r="B23" s="57" t="s">
        <v>238</v>
      </c>
      <c r="C23" s="57"/>
      <c r="D23" s="70">
        <v>0</v>
      </c>
      <c r="E23" s="62">
        <v>0.13</v>
      </c>
      <c r="F23" s="71"/>
      <c r="G23" s="72"/>
    </row>
    <row r="24" spans="1:7" x14ac:dyDescent="0.2">
      <c r="A24" s="50" t="s">
        <v>3</v>
      </c>
      <c r="B24" s="57" t="s">
        <v>31</v>
      </c>
      <c r="C24" s="57"/>
      <c r="D24" s="50"/>
      <c r="E24" s="64">
        <f>E23*$D23/1000</f>
        <v>0</v>
      </c>
      <c r="F24" s="64">
        <f>F23*$D23/1000</f>
        <v>0</v>
      </c>
    </row>
    <row r="25" spans="1:7" x14ac:dyDescent="0.2">
      <c r="A25" s="50" t="s">
        <v>3</v>
      </c>
      <c r="B25" s="57" t="s">
        <v>32</v>
      </c>
      <c r="C25" s="57"/>
      <c r="D25" s="50"/>
      <c r="E25" s="64">
        <f>E24*12</f>
        <v>0</v>
      </c>
      <c r="F25" s="64">
        <f>F24*12</f>
        <v>0</v>
      </c>
    </row>
    <row r="26" spans="1:7" x14ac:dyDescent="0.2">
      <c r="A26" s="50" t="s">
        <v>3</v>
      </c>
      <c r="B26" s="57" t="s">
        <v>8</v>
      </c>
      <c r="C26" s="57"/>
      <c r="D26" s="50"/>
      <c r="E26" s="73"/>
      <c r="F26" s="67">
        <f>F25-E25</f>
        <v>0</v>
      </c>
    </row>
    <row r="27" spans="1:7" x14ac:dyDescent="0.2">
      <c r="A27" s="50" t="s">
        <v>3</v>
      </c>
      <c r="B27" s="57" t="s">
        <v>12</v>
      </c>
      <c r="C27" s="57"/>
      <c r="D27" s="50"/>
      <c r="E27" s="50"/>
      <c r="F27" s="74" t="e">
        <f>F26/E25</f>
        <v>#DIV/0!</v>
      </c>
    </row>
    <row r="28" spans="1:7" x14ac:dyDescent="0.2">
      <c r="B28" s="57" t="s">
        <v>165</v>
      </c>
      <c r="C28" s="57"/>
      <c r="D28" s="50"/>
      <c r="E28" s="67">
        <f>ROUND(E25,-3)</f>
        <v>0</v>
      </c>
      <c r="F28" s="67">
        <f>ROUND(F25,-3)</f>
        <v>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5F3E5-409C-4483-9743-BBAF2F191971}">
  <dimension ref="A1:G24"/>
  <sheetViews>
    <sheetView workbookViewId="0">
      <pane ySplit="7" topLeftCell="A8" activePane="bottomLeft" state="frozen"/>
      <selection activeCell="G31" sqref="G31"/>
      <selection pane="bottomLeft" activeCell="A5" sqref="A5:XFD5"/>
    </sheetView>
  </sheetViews>
  <sheetFormatPr defaultColWidth="9.140625" defaultRowHeight="12.75" x14ac:dyDescent="0.2"/>
  <cols>
    <col min="1" max="1" width="3.7109375" style="50" customWidth="1"/>
    <col min="2" max="2" width="37.85546875" style="50" customWidth="1"/>
    <col min="3" max="3" width="29.28515625" style="50" customWidth="1"/>
    <col min="4" max="4" width="14.42578125" style="51" customWidth="1"/>
    <col min="5" max="5" width="15.140625" style="51" customWidth="1"/>
    <col min="6" max="6" width="38.85546875" style="51" bestFit="1" customWidth="1"/>
    <col min="7" max="16384" width="9.140625" style="50"/>
  </cols>
  <sheetData>
    <row r="1" spans="1:7" s="52" customFormat="1" x14ac:dyDescent="0.2">
      <c r="A1" s="52" t="s">
        <v>235</v>
      </c>
      <c r="D1" s="89"/>
      <c r="E1" s="89"/>
      <c r="F1" s="89"/>
    </row>
    <row r="2" spans="1:7" s="52" customFormat="1" x14ac:dyDescent="0.2">
      <c r="A2" s="52" t="s">
        <v>236</v>
      </c>
      <c r="D2" s="89"/>
      <c r="E2" s="89"/>
      <c r="F2" s="89"/>
    </row>
    <row r="4" spans="1:7" x14ac:dyDescent="0.2">
      <c r="A4" s="52" t="s">
        <v>206</v>
      </c>
    </row>
    <row r="5" spans="1:7" x14ac:dyDescent="0.2">
      <c r="A5" s="52" t="s">
        <v>239</v>
      </c>
      <c r="G5" s="51"/>
    </row>
    <row r="7" spans="1:7" ht="25.5" x14ac:dyDescent="0.2">
      <c r="D7" s="51" t="s">
        <v>163</v>
      </c>
      <c r="E7" s="53" t="s">
        <v>233</v>
      </c>
      <c r="F7" s="51" t="s">
        <v>1</v>
      </c>
    </row>
    <row r="8" spans="1:7" ht="25.5" x14ac:dyDescent="0.2">
      <c r="B8" s="50" t="s">
        <v>179</v>
      </c>
      <c r="C8" s="90" t="s">
        <v>205</v>
      </c>
    </row>
    <row r="9" spans="1:7" x14ac:dyDescent="0.2">
      <c r="B9" s="50" t="s">
        <v>180</v>
      </c>
      <c r="C9" s="54" t="s">
        <v>223</v>
      </c>
    </row>
    <row r="10" spans="1:7" x14ac:dyDescent="0.2">
      <c r="B10" s="50" t="s">
        <v>183</v>
      </c>
      <c r="C10" s="55" t="s">
        <v>213</v>
      </c>
    </row>
    <row r="11" spans="1:7" x14ac:dyDescent="0.2">
      <c r="C11" s="55"/>
    </row>
    <row r="12" spans="1:7" x14ac:dyDescent="0.2">
      <c r="A12" s="52" t="s">
        <v>203</v>
      </c>
      <c r="B12" s="56"/>
      <c r="C12" s="56"/>
      <c r="D12" s="50"/>
      <c r="E12" s="50"/>
      <c r="F12" s="50"/>
    </row>
    <row r="13" spans="1:7" ht="38.25" x14ac:dyDescent="0.2">
      <c r="A13" s="50" t="s">
        <v>3</v>
      </c>
      <c r="B13" s="57" t="s">
        <v>200</v>
      </c>
      <c r="C13" s="57"/>
      <c r="D13" s="58"/>
      <c r="E13" s="59"/>
      <c r="F13" s="60" t="s">
        <v>201</v>
      </c>
    </row>
    <row r="14" spans="1:7" ht="38.25" x14ac:dyDescent="0.2">
      <c r="A14" s="50" t="s">
        <v>3</v>
      </c>
      <c r="B14" s="57" t="s">
        <v>193</v>
      </c>
      <c r="C14" s="57"/>
      <c r="D14" s="61">
        <v>0</v>
      </c>
      <c r="E14" s="63"/>
      <c r="F14" s="60" t="s">
        <v>202</v>
      </c>
    </row>
    <row r="15" spans="1:7" x14ac:dyDescent="0.2">
      <c r="A15" s="50" t="s">
        <v>3</v>
      </c>
      <c r="B15" s="57" t="s">
        <v>6</v>
      </c>
      <c r="C15" s="57"/>
      <c r="D15" s="58"/>
      <c r="E15" s="64">
        <f>(E14*$D$14/1000)</f>
        <v>0</v>
      </c>
      <c r="F15" s="65"/>
    </row>
    <row r="16" spans="1:7" x14ac:dyDescent="0.2">
      <c r="A16" s="50" t="s">
        <v>3</v>
      </c>
      <c r="B16" s="57" t="s">
        <v>7</v>
      </c>
      <c r="C16" s="57"/>
      <c r="D16" s="58"/>
      <c r="E16" s="64">
        <f>E15*12</f>
        <v>0</v>
      </c>
      <c r="F16" s="66"/>
    </row>
    <row r="17" spans="1:6" x14ac:dyDescent="0.2">
      <c r="B17" s="57" t="s">
        <v>165</v>
      </c>
      <c r="C17" s="57"/>
      <c r="D17" s="50"/>
      <c r="E17" s="67">
        <f>ROUND(E16,-3)</f>
        <v>0</v>
      </c>
      <c r="F17" s="50"/>
    </row>
    <row r="19" spans="1:6" x14ac:dyDescent="0.2">
      <c r="A19" s="52" t="s">
        <v>204</v>
      </c>
      <c r="B19" s="56"/>
      <c r="C19" s="56"/>
      <c r="D19" s="50"/>
      <c r="E19" s="50"/>
      <c r="F19" s="50"/>
    </row>
    <row r="20" spans="1:6" ht="38.25" x14ac:dyDescent="0.2">
      <c r="A20" s="50" t="s">
        <v>3</v>
      </c>
      <c r="B20" s="57" t="s">
        <v>200</v>
      </c>
      <c r="C20" s="57"/>
      <c r="D20" s="58"/>
      <c r="E20" s="59"/>
      <c r="F20" s="60" t="s">
        <v>201</v>
      </c>
    </row>
    <row r="21" spans="1:6" ht="38.25" x14ac:dyDescent="0.2">
      <c r="A21" s="50" t="s">
        <v>3</v>
      </c>
      <c r="B21" s="57" t="s">
        <v>193</v>
      </c>
      <c r="C21" s="57"/>
      <c r="D21" s="61">
        <v>0</v>
      </c>
      <c r="E21" s="63"/>
      <c r="F21" s="60" t="s">
        <v>202</v>
      </c>
    </row>
    <row r="22" spans="1:6" x14ac:dyDescent="0.2">
      <c r="A22" s="50" t="s">
        <v>3</v>
      </c>
      <c r="B22" s="57" t="s">
        <v>6</v>
      </c>
      <c r="C22" s="57"/>
      <c r="D22" s="58"/>
      <c r="E22" s="64">
        <f>(E21*$D$14/1000)</f>
        <v>0</v>
      </c>
      <c r="F22" s="65"/>
    </row>
    <row r="23" spans="1:6" x14ac:dyDescent="0.2">
      <c r="A23" s="50" t="s">
        <v>3</v>
      </c>
      <c r="B23" s="57" t="s">
        <v>7</v>
      </c>
      <c r="C23" s="57"/>
      <c r="D23" s="58"/>
      <c r="E23" s="64">
        <f>E22*12</f>
        <v>0</v>
      </c>
      <c r="F23" s="66"/>
    </row>
    <row r="24" spans="1:6" x14ac:dyDescent="0.2">
      <c r="B24" s="57" t="s">
        <v>165</v>
      </c>
      <c r="C24" s="57"/>
      <c r="D24" s="50"/>
      <c r="E24" s="67">
        <f>ROUND(E23,-3)</f>
        <v>0</v>
      </c>
      <c r="F24" s="5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1272-2A39-4FA7-AA8C-4881F3F916F1}">
  <sheetPr codeName="Sheet14"/>
  <dimension ref="A1:G93"/>
  <sheetViews>
    <sheetView workbookViewId="0">
      <pane ySplit="7" topLeftCell="A8" activePane="bottomLeft" state="frozen"/>
      <selection activeCell="F15" sqref="F15:G15"/>
      <selection pane="bottomLeft" activeCell="A5" sqref="A5:XFD5"/>
    </sheetView>
  </sheetViews>
  <sheetFormatPr defaultColWidth="9.140625" defaultRowHeight="12.75" x14ac:dyDescent="0.2"/>
  <cols>
    <col min="1" max="1" width="3.7109375" style="50" customWidth="1"/>
    <col min="2" max="2" width="36.7109375" style="50" bestFit="1" customWidth="1"/>
    <col min="3" max="3" width="20.140625" style="50" customWidth="1"/>
    <col min="4" max="5" width="14.42578125" style="51" customWidth="1"/>
    <col min="6" max="6" width="15.5703125" style="51" customWidth="1"/>
    <col min="7" max="7" width="51.7109375" style="51" customWidth="1"/>
    <col min="8" max="16384" width="9.140625" style="50"/>
  </cols>
  <sheetData>
    <row r="1" spans="1:7" x14ac:dyDescent="0.2">
      <c r="A1" s="52" t="s">
        <v>235</v>
      </c>
    </row>
    <row r="2" spans="1:7" x14ac:dyDescent="0.2">
      <c r="A2" s="52" t="s">
        <v>236</v>
      </c>
    </row>
    <row r="4" spans="1:7" x14ac:dyDescent="0.2">
      <c r="A4" s="52" t="s">
        <v>187</v>
      </c>
    </row>
    <row r="5" spans="1:7" x14ac:dyDescent="0.2">
      <c r="A5" s="52" t="s">
        <v>239</v>
      </c>
    </row>
    <row r="7" spans="1:7" ht="25.5" x14ac:dyDescent="0.2">
      <c r="D7" s="51" t="s">
        <v>163</v>
      </c>
      <c r="E7" s="53" t="s">
        <v>232</v>
      </c>
      <c r="F7" s="53" t="s">
        <v>233</v>
      </c>
      <c r="G7" s="51" t="s">
        <v>1</v>
      </c>
    </row>
    <row r="8" spans="1:7" x14ac:dyDescent="0.2">
      <c r="B8" s="50" t="s">
        <v>179</v>
      </c>
      <c r="C8" s="54" t="s">
        <v>186</v>
      </c>
    </row>
    <row r="9" spans="1:7" x14ac:dyDescent="0.2">
      <c r="B9" s="50" t="s">
        <v>180</v>
      </c>
      <c r="C9" s="54" t="s">
        <v>211</v>
      </c>
    </row>
    <row r="10" spans="1:7" x14ac:dyDescent="0.2">
      <c r="B10" s="50" t="s">
        <v>183</v>
      </c>
      <c r="C10" s="55" t="s">
        <v>213</v>
      </c>
    </row>
    <row r="11" spans="1:7" x14ac:dyDescent="0.2">
      <c r="C11" s="55"/>
    </row>
    <row r="12" spans="1:7" x14ac:dyDescent="0.2">
      <c r="A12" s="52" t="s">
        <v>189</v>
      </c>
      <c r="B12" s="56"/>
      <c r="C12" s="56"/>
    </row>
    <row r="13" spans="1:7" x14ac:dyDescent="0.2">
      <c r="A13" s="50" t="s">
        <v>3</v>
      </c>
      <c r="B13" s="57" t="s">
        <v>4</v>
      </c>
      <c r="C13" s="57"/>
      <c r="D13" s="50"/>
      <c r="E13" s="68">
        <f>'Option 2 EE GUL Life'!E12</f>
        <v>12868</v>
      </c>
      <c r="F13" s="75">
        <f>E13</f>
        <v>12868</v>
      </c>
      <c r="G13" s="75"/>
    </row>
    <row r="14" spans="1:7" x14ac:dyDescent="0.2">
      <c r="A14" s="52" t="s">
        <v>167</v>
      </c>
      <c r="B14" s="57"/>
      <c r="C14" s="57"/>
      <c r="D14" s="50"/>
      <c r="E14" s="50"/>
      <c r="F14" s="50"/>
      <c r="G14" s="50"/>
    </row>
    <row r="15" spans="1:7" x14ac:dyDescent="0.2">
      <c r="A15" s="50" t="s">
        <v>3</v>
      </c>
      <c r="B15" s="57" t="s">
        <v>184</v>
      </c>
      <c r="C15" s="57"/>
      <c r="D15" s="88">
        <v>0</v>
      </c>
      <c r="E15" s="62">
        <v>5.1999999999999998E-2</v>
      </c>
      <c r="F15" s="80"/>
      <c r="G15" s="77"/>
    </row>
    <row r="16" spans="1:7" x14ac:dyDescent="0.2">
      <c r="A16" s="50" t="s">
        <v>3</v>
      </c>
      <c r="B16" s="57" t="s">
        <v>16</v>
      </c>
      <c r="C16" s="57"/>
      <c r="D16" s="70">
        <v>0</v>
      </c>
      <c r="E16" s="62">
        <v>6.0999999999999999E-2</v>
      </c>
      <c r="F16" s="59"/>
      <c r="G16" s="77"/>
    </row>
    <row r="17" spans="1:7" x14ac:dyDescent="0.2">
      <c r="A17" s="50" t="s">
        <v>3</v>
      </c>
      <c r="B17" s="57" t="s">
        <v>17</v>
      </c>
      <c r="C17" s="57"/>
      <c r="D17" s="70">
        <v>0</v>
      </c>
      <c r="E17" s="62">
        <v>8.1000000000000003E-2</v>
      </c>
      <c r="F17" s="59"/>
      <c r="G17" s="77"/>
    </row>
    <row r="18" spans="1:7" x14ac:dyDescent="0.2">
      <c r="A18" s="50" t="s">
        <v>3</v>
      </c>
      <c r="B18" s="57" t="s">
        <v>18</v>
      </c>
      <c r="C18" s="57"/>
      <c r="D18" s="70">
        <v>0</v>
      </c>
      <c r="E18" s="62">
        <v>0.10100000000000001</v>
      </c>
      <c r="F18" s="59"/>
      <c r="G18" s="77"/>
    </row>
    <row r="19" spans="1:7" x14ac:dyDescent="0.2">
      <c r="A19" s="50" t="s">
        <v>3</v>
      </c>
      <c r="B19" s="57" t="s">
        <v>19</v>
      </c>
      <c r="C19" s="57"/>
      <c r="D19" s="70">
        <v>0</v>
      </c>
      <c r="E19" s="62">
        <v>0.15</v>
      </c>
      <c r="F19" s="59"/>
      <c r="G19" s="77"/>
    </row>
    <row r="20" spans="1:7" x14ac:dyDescent="0.2">
      <c r="A20" s="50" t="s">
        <v>3</v>
      </c>
      <c r="B20" s="57" t="s">
        <v>20</v>
      </c>
      <c r="C20" s="57"/>
      <c r="D20" s="70">
        <v>0</v>
      </c>
      <c r="E20" s="62">
        <v>0.25900000000000001</v>
      </c>
      <c r="F20" s="59"/>
      <c r="G20" s="77"/>
    </row>
    <row r="21" spans="1:7" x14ac:dyDescent="0.2">
      <c r="A21" s="50" t="s">
        <v>3</v>
      </c>
      <c r="B21" s="57" t="s">
        <v>21</v>
      </c>
      <c r="C21" s="57"/>
      <c r="D21" s="70">
        <v>0</v>
      </c>
      <c r="E21" s="62">
        <v>0.40600000000000003</v>
      </c>
      <c r="F21" s="59"/>
      <c r="G21" s="77"/>
    </row>
    <row r="22" spans="1:7" x14ac:dyDescent="0.2">
      <c r="A22" s="50" t="s">
        <v>3</v>
      </c>
      <c r="B22" s="57" t="s">
        <v>22</v>
      </c>
      <c r="C22" s="57"/>
      <c r="D22" s="70">
        <v>0</v>
      </c>
      <c r="E22" s="62">
        <v>0.63200000000000001</v>
      </c>
      <c r="F22" s="59"/>
      <c r="G22" s="77"/>
    </row>
    <row r="23" spans="1:7" x14ac:dyDescent="0.2">
      <c r="A23" s="50" t="s">
        <v>3</v>
      </c>
      <c r="B23" s="57" t="s">
        <v>23</v>
      </c>
      <c r="C23" s="57"/>
      <c r="D23" s="70">
        <v>0</v>
      </c>
      <c r="E23" s="62">
        <v>1.1040000000000001</v>
      </c>
      <c r="F23" s="59"/>
      <c r="G23" s="77"/>
    </row>
    <row r="24" spans="1:7" x14ac:dyDescent="0.2">
      <c r="A24" s="50" t="s">
        <v>3</v>
      </c>
      <c r="B24" s="57" t="s">
        <v>24</v>
      </c>
      <c r="C24" s="57"/>
      <c r="D24" s="70">
        <v>0</v>
      </c>
      <c r="E24" s="62">
        <v>1.958</v>
      </c>
      <c r="F24" s="59"/>
      <c r="G24" s="77"/>
    </row>
    <row r="25" spans="1:7" x14ac:dyDescent="0.2">
      <c r="A25" s="50" t="s">
        <v>3</v>
      </c>
      <c r="B25" s="57" t="s">
        <v>25</v>
      </c>
      <c r="C25" s="57"/>
      <c r="D25" s="70">
        <v>0</v>
      </c>
      <c r="E25" s="62">
        <v>3.0310000000000001</v>
      </c>
      <c r="F25" s="59"/>
      <c r="G25" s="77"/>
    </row>
    <row r="26" spans="1:7" x14ac:dyDescent="0.2">
      <c r="A26" s="50" t="s">
        <v>3</v>
      </c>
      <c r="B26" s="57" t="s">
        <v>185</v>
      </c>
      <c r="C26" s="57"/>
      <c r="D26" s="70">
        <v>0</v>
      </c>
      <c r="E26" s="62">
        <v>4.6449999999999996</v>
      </c>
      <c r="F26" s="59"/>
      <c r="G26" s="77"/>
    </row>
    <row r="27" spans="1:7" x14ac:dyDescent="0.2">
      <c r="B27" s="86">
        <v>85</v>
      </c>
      <c r="C27" s="57"/>
      <c r="D27" s="70">
        <v>0</v>
      </c>
      <c r="E27" s="62">
        <v>4.7430000000000003</v>
      </c>
      <c r="F27" s="59"/>
      <c r="G27" s="77"/>
    </row>
    <row r="28" spans="1:7" x14ac:dyDescent="0.2">
      <c r="B28" s="86">
        <v>86</v>
      </c>
      <c r="C28" s="57"/>
      <c r="D28" s="70">
        <v>0</v>
      </c>
      <c r="E28" s="62">
        <v>5.077</v>
      </c>
      <c r="F28" s="59"/>
      <c r="G28" s="77"/>
    </row>
    <row r="29" spans="1:7" x14ac:dyDescent="0.2">
      <c r="B29" s="86">
        <v>87</v>
      </c>
      <c r="C29" s="57"/>
      <c r="D29" s="70">
        <v>0</v>
      </c>
      <c r="E29" s="62">
        <v>5.45</v>
      </c>
      <c r="F29" s="59"/>
      <c r="G29" s="77"/>
    </row>
    <row r="30" spans="1:7" x14ac:dyDescent="0.2">
      <c r="B30" s="86">
        <v>88</v>
      </c>
      <c r="C30" s="57"/>
      <c r="D30" s="70">
        <v>0</v>
      </c>
      <c r="E30" s="62">
        <v>5.8449999999999998</v>
      </c>
      <c r="F30" s="59"/>
      <c r="G30" s="77"/>
    </row>
    <row r="31" spans="1:7" x14ac:dyDescent="0.2">
      <c r="B31" s="86">
        <v>89</v>
      </c>
      <c r="C31" s="57"/>
      <c r="D31" s="70">
        <v>0</v>
      </c>
      <c r="E31" s="62">
        <v>6.2779999999999996</v>
      </c>
      <c r="F31" s="59"/>
      <c r="G31" s="77"/>
    </row>
    <row r="32" spans="1:7" x14ac:dyDescent="0.2">
      <c r="B32" s="86">
        <v>90</v>
      </c>
      <c r="C32" s="57"/>
      <c r="D32" s="70">
        <v>0</v>
      </c>
      <c r="E32" s="62">
        <v>6.74</v>
      </c>
      <c r="F32" s="59"/>
      <c r="G32" s="77"/>
    </row>
    <row r="33" spans="1:7" x14ac:dyDescent="0.2">
      <c r="B33" s="86">
        <v>91</v>
      </c>
      <c r="C33" s="57"/>
      <c r="D33" s="70">
        <v>0</v>
      </c>
      <c r="E33" s="62">
        <v>7.2809999999999997</v>
      </c>
      <c r="F33" s="59"/>
      <c r="G33" s="77"/>
    </row>
    <row r="34" spans="1:7" x14ac:dyDescent="0.2">
      <c r="B34" s="86">
        <v>92</v>
      </c>
      <c r="C34" s="57"/>
      <c r="D34" s="70">
        <v>0</v>
      </c>
      <c r="E34" s="62">
        <v>7.8810000000000002</v>
      </c>
      <c r="F34" s="59"/>
      <c r="G34" s="77"/>
    </row>
    <row r="35" spans="1:7" x14ac:dyDescent="0.2">
      <c r="B35" s="86">
        <v>93</v>
      </c>
      <c r="C35" s="57"/>
      <c r="D35" s="70">
        <v>0</v>
      </c>
      <c r="E35" s="62">
        <v>8.5990000000000002</v>
      </c>
      <c r="F35" s="59"/>
      <c r="G35" s="77"/>
    </row>
    <row r="36" spans="1:7" x14ac:dyDescent="0.2">
      <c r="B36" s="86">
        <v>94</v>
      </c>
      <c r="C36" s="57"/>
      <c r="D36" s="70">
        <v>0</v>
      </c>
      <c r="E36" s="62">
        <v>9.4359999999999999</v>
      </c>
      <c r="F36" s="59"/>
      <c r="G36" s="77"/>
    </row>
    <row r="37" spans="1:7" x14ac:dyDescent="0.2">
      <c r="B37" s="86">
        <v>95</v>
      </c>
      <c r="C37" s="57"/>
      <c r="D37" s="70">
        <v>0</v>
      </c>
      <c r="E37" s="62">
        <v>10.754</v>
      </c>
      <c r="F37" s="59"/>
      <c r="G37" s="77"/>
    </row>
    <row r="38" spans="1:7" x14ac:dyDescent="0.2">
      <c r="B38" s="86">
        <v>96</v>
      </c>
      <c r="C38" s="57"/>
      <c r="D38" s="70">
        <v>0</v>
      </c>
      <c r="E38" s="62">
        <v>12.919</v>
      </c>
      <c r="F38" s="59"/>
      <c r="G38" s="77"/>
    </row>
    <row r="39" spans="1:7" x14ac:dyDescent="0.2">
      <c r="B39" s="86">
        <v>97</v>
      </c>
      <c r="C39" s="57"/>
      <c r="D39" s="70">
        <v>0</v>
      </c>
      <c r="E39" s="62">
        <v>16.638000000000002</v>
      </c>
      <c r="F39" s="59"/>
      <c r="G39" s="77"/>
    </row>
    <row r="40" spans="1:7" x14ac:dyDescent="0.2">
      <c r="B40" s="86">
        <v>98</v>
      </c>
      <c r="C40" s="57"/>
      <c r="D40" s="70">
        <v>0</v>
      </c>
      <c r="E40" s="62">
        <v>22.965</v>
      </c>
      <c r="F40" s="59"/>
      <c r="G40" s="77"/>
    </row>
    <row r="41" spans="1:7" x14ac:dyDescent="0.2">
      <c r="B41" s="86">
        <v>99</v>
      </c>
      <c r="C41" s="57"/>
      <c r="D41" s="70">
        <v>0</v>
      </c>
      <c r="E41" s="62">
        <v>24.667000000000002</v>
      </c>
      <c r="F41" s="59"/>
      <c r="G41" s="77"/>
    </row>
    <row r="42" spans="1:7" x14ac:dyDescent="0.2">
      <c r="A42" s="50" t="s">
        <v>3</v>
      </c>
      <c r="B42" s="57" t="s">
        <v>26</v>
      </c>
      <c r="C42" s="57"/>
      <c r="D42" s="81">
        <f>SUM(D15:D41)</f>
        <v>0</v>
      </c>
      <c r="E42" s="82" t="e">
        <f>SUMPRODUCT(D15:D41,E15:E41)/D42</f>
        <v>#DIV/0!</v>
      </c>
      <c r="F42" s="82" t="e">
        <f>SUMPRODUCT($D15:$D41,F15:F41)/$D42</f>
        <v>#DIV/0!</v>
      </c>
      <c r="G42" s="50"/>
    </row>
    <row r="43" spans="1:7" x14ac:dyDescent="0.2">
      <c r="B43" s="57" t="s">
        <v>27</v>
      </c>
      <c r="C43" s="57"/>
      <c r="D43" s="50"/>
      <c r="E43" s="64" t="e">
        <f>E42*$D42/1000</f>
        <v>#DIV/0!</v>
      </c>
      <c r="F43" s="64" t="e">
        <f>F42*$D42/1000</f>
        <v>#DIV/0!</v>
      </c>
      <c r="G43" s="50"/>
    </row>
    <row r="44" spans="1:7" x14ac:dyDescent="0.2">
      <c r="A44" s="50" t="s">
        <v>3</v>
      </c>
      <c r="B44" s="57" t="s">
        <v>28</v>
      </c>
      <c r="C44" s="57"/>
      <c r="D44" s="50"/>
      <c r="E44" s="64" t="e">
        <f>E43*12</f>
        <v>#DIV/0!</v>
      </c>
      <c r="F44" s="83" t="e">
        <f>F43*12</f>
        <v>#DIV/0!</v>
      </c>
      <c r="G44" s="50"/>
    </row>
    <row r="45" spans="1:7" x14ac:dyDescent="0.2">
      <c r="A45" s="50" t="s">
        <v>3</v>
      </c>
      <c r="B45" s="57" t="s">
        <v>29</v>
      </c>
      <c r="C45" s="57"/>
      <c r="D45" s="50"/>
      <c r="E45" s="58"/>
      <c r="F45" s="64" t="e">
        <f>F44-E44</f>
        <v>#DIV/0!</v>
      </c>
      <c r="G45" s="50"/>
    </row>
    <row r="46" spans="1:7" x14ac:dyDescent="0.2">
      <c r="A46" s="50" t="s">
        <v>3</v>
      </c>
      <c r="B46" s="57" t="s">
        <v>30</v>
      </c>
      <c r="C46" s="57"/>
      <c r="D46" s="50"/>
      <c r="E46" s="50"/>
      <c r="F46" s="84" t="e">
        <f>F45/E44</f>
        <v>#DIV/0!</v>
      </c>
      <c r="G46" s="50"/>
    </row>
    <row r="47" spans="1:7" x14ac:dyDescent="0.2">
      <c r="B47" s="57" t="s">
        <v>165</v>
      </c>
      <c r="C47" s="57"/>
      <c r="D47" s="50"/>
      <c r="E47" s="79" t="e">
        <f>ROUND(E44,-3)</f>
        <v>#DIV/0!</v>
      </c>
      <c r="F47" s="79" t="e">
        <f>ROUND(F44,-3)</f>
        <v>#DIV/0!</v>
      </c>
      <c r="G47" s="50"/>
    </row>
    <row r="48" spans="1:7" ht="63.75" x14ac:dyDescent="0.2">
      <c r="B48" s="57" t="s">
        <v>234</v>
      </c>
      <c r="C48" s="57"/>
      <c r="D48" s="50"/>
      <c r="E48" s="50"/>
      <c r="F48" s="85"/>
      <c r="G48" s="77"/>
    </row>
    <row r="49" spans="1:7" ht="76.5" x14ac:dyDescent="0.2">
      <c r="A49" s="50" t="s">
        <v>3</v>
      </c>
      <c r="B49" s="57" t="s">
        <v>224</v>
      </c>
      <c r="C49" s="57"/>
      <c r="D49" s="50"/>
      <c r="E49" s="50"/>
      <c r="F49" s="50"/>
      <c r="G49" s="50"/>
    </row>
    <row r="50" spans="1:7" x14ac:dyDescent="0.2">
      <c r="B50" s="87" t="s">
        <v>225</v>
      </c>
      <c r="C50" s="57"/>
      <c r="D50" s="50"/>
      <c r="E50" s="50"/>
      <c r="F50" s="85"/>
      <c r="G50" s="77"/>
    </row>
    <row r="51" spans="1:7" x14ac:dyDescent="0.2">
      <c r="B51" s="87" t="s">
        <v>226</v>
      </c>
      <c r="C51" s="57"/>
      <c r="D51" s="50"/>
      <c r="E51" s="50"/>
      <c r="F51" s="85"/>
      <c r="G51" s="77"/>
    </row>
    <row r="52" spans="1:7" x14ac:dyDescent="0.2">
      <c r="B52" s="87" t="s">
        <v>227</v>
      </c>
      <c r="C52" s="57"/>
      <c r="D52" s="50"/>
      <c r="E52" s="50"/>
      <c r="F52" s="85"/>
      <c r="G52" s="77"/>
    </row>
    <row r="53" spans="1:7" ht="76.5" x14ac:dyDescent="0.2">
      <c r="A53" s="50" t="s">
        <v>3</v>
      </c>
      <c r="B53" s="57" t="s">
        <v>228</v>
      </c>
      <c r="C53" s="57"/>
      <c r="D53" s="50"/>
      <c r="E53" s="50"/>
      <c r="F53" s="50"/>
      <c r="G53" s="50"/>
    </row>
    <row r="54" spans="1:7" x14ac:dyDescent="0.2">
      <c r="B54" s="87" t="s">
        <v>229</v>
      </c>
      <c r="C54" s="57"/>
      <c r="D54" s="50"/>
      <c r="E54" s="50"/>
      <c r="F54" s="85"/>
      <c r="G54" s="77"/>
    </row>
    <row r="55" spans="1:7" x14ac:dyDescent="0.2">
      <c r="B55" s="87" t="s">
        <v>230</v>
      </c>
      <c r="C55" s="57"/>
      <c r="D55" s="50"/>
      <c r="E55" s="50"/>
      <c r="F55" s="85"/>
      <c r="G55" s="77"/>
    </row>
    <row r="56" spans="1:7" x14ac:dyDescent="0.2">
      <c r="B56" s="87" t="s">
        <v>231</v>
      </c>
      <c r="C56" s="57"/>
      <c r="D56" s="50"/>
      <c r="E56" s="50"/>
      <c r="F56" s="85"/>
      <c r="G56" s="77"/>
    </row>
    <row r="58" spans="1:7" x14ac:dyDescent="0.2">
      <c r="A58" s="52" t="s">
        <v>190</v>
      </c>
      <c r="B58" s="56"/>
      <c r="C58" s="56"/>
    </row>
    <row r="59" spans="1:7" x14ac:dyDescent="0.2">
      <c r="A59" s="50" t="s">
        <v>3</v>
      </c>
      <c r="B59" s="57" t="s">
        <v>4</v>
      </c>
      <c r="C59" s="57"/>
      <c r="D59" s="50"/>
      <c r="E59" s="68"/>
      <c r="F59" s="75"/>
      <c r="G59" s="75"/>
    </row>
    <row r="60" spans="1:7" x14ac:dyDescent="0.2">
      <c r="A60" s="52" t="s">
        <v>167</v>
      </c>
      <c r="B60" s="57"/>
      <c r="C60" s="57"/>
      <c r="D60" s="50"/>
      <c r="E60" s="50"/>
      <c r="F60" s="50"/>
      <c r="G60" s="50"/>
    </row>
    <row r="61" spans="1:7" x14ac:dyDescent="0.2">
      <c r="A61" s="50" t="s">
        <v>3</v>
      </c>
      <c r="B61" s="57" t="s">
        <v>184</v>
      </c>
      <c r="C61" s="57"/>
      <c r="D61" s="88">
        <v>0</v>
      </c>
      <c r="E61" s="62">
        <v>5.6000000000000001E-2</v>
      </c>
      <c r="F61" s="80"/>
      <c r="G61" s="77"/>
    </row>
    <row r="62" spans="1:7" x14ac:dyDescent="0.2">
      <c r="A62" s="50" t="s">
        <v>3</v>
      </c>
      <c r="B62" s="57" t="s">
        <v>16</v>
      </c>
      <c r="C62" s="57"/>
      <c r="D62" s="70">
        <v>0</v>
      </c>
      <c r="E62" s="62">
        <v>6.7000000000000004E-2</v>
      </c>
      <c r="F62" s="59"/>
      <c r="G62" s="77"/>
    </row>
    <row r="63" spans="1:7" x14ac:dyDescent="0.2">
      <c r="A63" s="50" t="s">
        <v>3</v>
      </c>
      <c r="B63" s="57" t="s">
        <v>17</v>
      </c>
      <c r="C63" s="57"/>
      <c r="D63" s="70">
        <v>0</v>
      </c>
      <c r="E63" s="62">
        <v>8.8999999999999996E-2</v>
      </c>
      <c r="F63" s="59"/>
      <c r="G63" s="77"/>
    </row>
    <row r="64" spans="1:7" x14ac:dyDescent="0.2">
      <c r="A64" s="50" t="s">
        <v>3</v>
      </c>
      <c r="B64" s="57" t="s">
        <v>18</v>
      </c>
      <c r="C64" s="57"/>
      <c r="D64" s="70">
        <v>0</v>
      </c>
      <c r="E64" s="62">
        <v>0.111</v>
      </c>
      <c r="F64" s="59"/>
      <c r="G64" s="77"/>
    </row>
    <row r="65" spans="1:7" x14ac:dyDescent="0.2">
      <c r="A65" s="50" t="s">
        <v>3</v>
      </c>
      <c r="B65" s="57" t="s">
        <v>19</v>
      </c>
      <c r="C65" s="57"/>
      <c r="D65" s="70">
        <v>0</v>
      </c>
      <c r="E65" s="62">
        <v>0.16800000000000001</v>
      </c>
      <c r="F65" s="59"/>
      <c r="G65" s="77"/>
    </row>
    <row r="66" spans="1:7" x14ac:dyDescent="0.2">
      <c r="A66" s="50" t="s">
        <v>3</v>
      </c>
      <c r="B66" s="57" t="s">
        <v>20</v>
      </c>
      <c r="C66" s="57"/>
      <c r="D66" s="70">
        <v>0</v>
      </c>
      <c r="E66" s="62">
        <v>0.29099999999999998</v>
      </c>
      <c r="F66" s="59"/>
      <c r="G66" s="77"/>
    </row>
    <row r="67" spans="1:7" x14ac:dyDescent="0.2">
      <c r="A67" s="50" t="s">
        <v>3</v>
      </c>
      <c r="B67" s="57" t="s">
        <v>21</v>
      </c>
      <c r="C67" s="57"/>
      <c r="D67" s="70">
        <v>0</v>
      </c>
      <c r="E67" s="62">
        <v>0.45900000000000002</v>
      </c>
      <c r="F67" s="59"/>
      <c r="G67" s="77"/>
    </row>
    <row r="68" spans="1:7" x14ac:dyDescent="0.2">
      <c r="A68" s="50" t="s">
        <v>3</v>
      </c>
      <c r="B68" s="57" t="s">
        <v>22</v>
      </c>
      <c r="C68" s="57"/>
      <c r="D68" s="70">
        <v>0</v>
      </c>
      <c r="E68" s="62">
        <v>0.71599999999999997</v>
      </c>
      <c r="F68" s="59"/>
      <c r="G68" s="77"/>
    </row>
    <row r="69" spans="1:7" x14ac:dyDescent="0.2">
      <c r="A69" s="50" t="s">
        <v>3</v>
      </c>
      <c r="B69" s="57" t="s">
        <v>23</v>
      </c>
      <c r="C69" s="57"/>
      <c r="D69" s="70">
        <v>0</v>
      </c>
      <c r="E69" s="62">
        <v>1.254</v>
      </c>
      <c r="F69" s="59"/>
      <c r="G69" s="77"/>
    </row>
    <row r="70" spans="1:7" x14ac:dyDescent="0.2">
      <c r="A70" s="50" t="s">
        <v>3</v>
      </c>
      <c r="B70" s="57" t="s">
        <v>24</v>
      </c>
      <c r="C70" s="57"/>
      <c r="D70" s="70">
        <v>0</v>
      </c>
      <c r="E70" s="62">
        <v>2.2269999999999999</v>
      </c>
      <c r="F70" s="59"/>
      <c r="G70" s="77"/>
    </row>
    <row r="71" spans="1:7" x14ac:dyDescent="0.2">
      <c r="A71" s="50" t="s">
        <v>3</v>
      </c>
      <c r="B71" s="57" t="s">
        <v>25</v>
      </c>
      <c r="C71" s="57"/>
      <c r="D71" s="70">
        <v>0</v>
      </c>
      <c r="E71" s="62">
        <v>3.4470000000000001</v>
      </c>
      <c r="F71" s="59"/>
      <c r="G71" s="77"/>
    </row>
    <row r="72" spans="1:7" x14ac:dyDescent="0.2">
      <c r="A72" s="50" t="s">
        <v>3</v>
      </c>
      <c r="B72" s="57" t="s">
        <v>185</v>
      </c>
      <c r="C72" s="57"/>
      <c r="D72" s="70">
        <v>0</v>
      </c>
      <c r="E72" s="62">
        <v>5.2839999999999998</v>
      </c>
      <c r="F72" s="59"/>
      <c r="G72" s="77"/>
    </row>
    <row r="73" spans="1:7" x14ac:dyDescent="0.2">
      <c r="B73" s="86">
        <v>85</v>
      </c>
      <c r="C73" s="57"/>
      <c r="D73" s="70">
        <v>0</v>
      </c>
      <c r="E73" s="62">
        <v>5.3949999999999996</v>
      </c>
      <c r="F73" s="59"/>
      <c r="G73" s="77"/>
    </row>
    <row r="74" spans="1:7" x14ac:dyDescent="0.2">
      <c r="B74" s="86">
        <v>86</v>
      </c>
      <c r="C74" s="57"/>
      <c r="D74" s="70">
        <v>0</v>
      </c>
      <c r="E74" s="62">
        <v>5.7759999999999998</v>
      </c>
      <c r="F74" s="59"/>
      <c r="G74" s="77"/>
    </row>
    <row r="75" spans="1:7" x14ac:dyDescent="0.2">
      <c r="B75" s="86">
        <v>87</v>
      </c>
      <c r="C75" s="57"/>
      <c r="D75" s="70">
        <v>0</v>
      </c>
      <c r="E75" s="62">
        <v>6.2009999999999996</v>
      </c>
      <c r="F75" s="59"/>
      <c r="G75" s="77"/>
    </row>
    <row r="76" spans="1:7" x14ac:dyDescent="0.2">
      <c r="B76" s="86">
        <v>88</v>
      </c>
      <c r="C76" s="57"/>
      <c r="D76" s="70">
        <v>0</v>
      </c>
      <c r="E76" s="62">
        <v>6.649</v>
      </c>
      <c r="F76" s="59"/>
      <c r="G76" s="77"/>
    </row>
    <row r="77" spans="1:7" x14ac:dyDescent="0.2">
      <c r="B77" s="86">
        <v>89</v>
      </c>
      <c r="C77" s="57"/>
      <c r="D77" s="70">
        <v>0</v>
      </c>
      <c r="E77" s="62">
        <v>7.141</v>
      </c>
      <c r="F77" s="59"/>
      <c r="G77" s="77"/>
    </row>
    <row r="78" spans="1:7" x14ac:dyDescent="0.2">
      <c r="B78" s="86">
        <v>90</v>
      </c>
      <c r="C78" s="57"/>
      <c r="D78" s="70">
        <v>0</v>
      </c>
      <c r="E78" s="62">
        <v>7.6669999999999998</v>
      </c>
      <c r="F78" s="59"/>
      <c r="G78" s="77"/>
    </row>
    <row r="79" spans="1:7" x14ac:dyDescent="0.2">
      <c r="B79" s="86">
        <v>91</v>
      </c>
      <c r="C79" s="57"/>
      <c r="D79" s="70">
        <v>0</v>
      </c>
      <c r="E79" s="62">
        <v>8.282</v>
      </c>
      <c r="F79" s="59"/>
      <c r="G79" s="77"/>
    </row>
    <row r="80" spans="1:7" x14ac:dyDescent="0.2">
      <c r="B80" s="86">
        <v>92</v>
      </c>
      <c r="C80" s="57"/>
      <c r="D80" s="70">
        <v>0</v>
      </c>
      <c r="E80" s="62">
        <v>8.9659999999999993</v>
      </c>
      <c r="F80" s="59"/>
      <c r="G80" s="77"/>
    </row>
    <row r="81" spans="1:7" x14ac:dyDescent="0.2">
      <c r="B81" s="86">
        <v>93</v>
      </c>
      <c r="C81" s="57"/>
      <c r="D81" s="70">
        <v>0</v>
      </c>
      <c r="E81" s="62">
        <v>9.7829999999999995</v>
      </c>
      <c r="F81" s="59"/>
      <c r="G81" s="77"/>
    </row>
    <row r="82" spans="1:7" x14ac:dyDescent="0.2">
      <c r="B82" s="86">
        <v>94</v>
      </c>
      <c r="C82" s="57"/>
      <c r="D82" s="70">
        <v>0</v>
      </c>
      <c r="E82" s="62">
        <v>10.734</v>
      </c>
      <c r="F82" s="59"/>
      <c r="G82" s="77"/>
    </row>
    <row r="83" spans="1:7" x14ac:dyDescent="0.2">
      <c r="B83" s="86">
        <v>95</v>
      </c>
      <c r="C83" s="57"/>
      <c r="D83" s="70">
        <v>0</v>
      </c>
      <c r="E83" s="62">
        <v>12.234</v>
      </c>
      <c r="F83" s="59"/>
      <c r="G83" s="77"/>
    </row>
    <row r="84" spans="1:7" x14ac:dyDescent="0.2">
      <c r="B84" s="86">
        <v>96</v>
      </c>
      <c r="C84" s="57"/>
      <c r="D84" s="70">
        <v>0</v>
      </c>
      <c r="E84" s="62">
        <v>14.696999999999999</v>
      </c>
      <c r="F84" s="59"/>
      <c r="G84" s="77"/>
    </row>
    <row r="85" spans="1:7" x14ac:dyDescent="0.2">
      <c r="B85" s="86">
        <v>97</v>
      </c>
      <c r="C85" s="57"/>
      <c r="D85" s="70">
        <v>0</v>
      </c>
      <c r="E85" s="62">
        <v>18.927</v>
      </c>
      <c r="F85" s="59"/>
      <c r="G85" s="77"/>
    </row>
    <row r="86" spans="1:7" x14ac:dyDescent="0.2">
      <c r="B86" s="86">
        <v>98</v>
      </c>
      <c r="C86" s="57"/>
      <c r="D86" s="70">
        <v>0</v>
      </c>
      <c r="E86" s="62">
        <v>26.123999999999999</v>
      </c>
      <c r="F86" s="59"/>
      <c r="G86" s="77"/>
    </row>
    <row r="87" spans="1:7" x14ac:dyDescent="0.2">
      <c r="B87" s="86">
        <v>99</v>
      </c>
      <c r="C87" s="57"/>
      <c r="D87" s="70">
        <v>0</v>
      </c>
      <c r="E87" s="62">
        <v>28.061</v>
      </c>
      <c r="F87" s="59"/>
      <c r="G87" s="77"/>
    </row>
    <row r="88" spans="1:7" x14ac:dyDescent="0.2">
      <c r="A88" s="50" t="s">
        <v>3</v>
      </c>
      <c r="B88" s="57" t="s">
        <v>26</v>
      </c>
      <c r="C88" s="57"/>
      <c r="D88" s="81">
        <f>SUM(D61:D87)</f>
        <v>0</v>
      </c>
      <c r="E88" s="82" t="e">
        <f>SUMPRODUCT(D61:D87,E61:E87)/D88</f>
        <v>#DIV/0!</v>
      </c>
      <c r="F88" s="82" t="e">
        <f>SUMPRODUCT($D61:$D87,F61:F87)/$D88</f>
        <v>#DIV/0!</v>
      </c>
      <c r="G88" s="50"/>
    </row>
    <row r="89" spans="1:7" x14ac:dyDescent="0.2">
      <c r="B89" s="57" t="s">
        <v>27</v>
      </c>
      <c r="C89" s="57"/>
      <c r="D89" s="50"/>
      <c r="E89" s="64" t="e">
        <f>E88*$D88/1000</f>
        <v>#DIV/0!</v>
      </c>
      <c r="F89" s="64" t="e">
        <f>F88*$D88/1000</f>
        <v>#DIV/0!</v>
      </c>
      <c r="G89" s="50"/>
    </row>
    <row r="90" spans="1:7" x14ac:dyDescent="0.2">
      <c r="A90" s="50" t="s">
        <v>3</v>
      </c>
      <c r="B90" s="57" t="s">
        <v>28</v>
      </c>
      <c r="C90" s="57"/>
      <c r="D90" s="50"/>
      <c r="E90" s="64" t="e">
        <f>E89*12</f>
        <v>#DIV/0!</v>
      </c>
      <c r="F90" s="83" t="e">
        <f>F89*12</f>
        <v>#DIV/0!</v>
      </c>
      <c r="G90" s="50"/>
    </row>
    <row r="91" spans="1:7" x14ac:dyDescent="0.2">
      <c r="A91" s="50" t="s">
        <v>3</v>
      </c>
      <c r="B91" s="57" t="s">
        <v>29</v>
      </c>
      <c r="C91" s="57"/>
      <c r="D91" s="50"/>
      <c r="E91" s="58"/>
      <c r="F91" s="64" t="e">
        <f>F90-E90</f>
        <v>#DIV/0!</v>
      </c>
      <c r="G91" s="50"/>
    </row>
    <row r="92" spans="1:7" x14ac:dyDescent="0.2">
      <c r="A92" s="50" t="s">
        <v>3</v>
      </c>
      <c r="B92" s="57" t="s">
        <v>30</v>
      </c>
      <c r="C92" s="57"/>
      <c r="D92" s="50"/>
      <c r="E92" s="50"/>
      <c r="F92" s="84" t="e">
        <f>F91/E90</f>
        <v>#DIV/0!</v>
      </c>
      <c r="G92" s="50"/>
    </row>
    <row r="93" spans="1:7" x14ac:dyDescent="0.2">
      <c r="B93" s="57" t="s">
        <v>165</v>
      </c>
      <c r="C93" s="57"/>
      <c r="D93" s="50"/>
      <c r="E93" s="79" t="e">
        <f>ROUND(E90,-3)</f>
        <v>#DIV/0!</v>
      </c>
      <c r="F93" s="79" t="e">
        <f>ROUND(F90,-3)</f>
        <v>#DIV/0!</v>
      </c>
      <c r="G93"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5d639306-5220-4f62-8b39-d9a537361609" ContentTypeId="0x010100725E60EF2E824CBB9F9F6219DD094B09A3B1" PreviousValue="false" LastSyncTimeStamp="2019-03-05T17:03:39.547Z"/>
</file>

<file path=customXml/item2.xml><?xml version="1.0" encoding="utf-8"?>
<?mso-contentType ?>
<PolicyDirtyBag xmlns="microsoft.office.server.policy.changes">
  <Microsoft.Office.RecordsManagement.PolicyFeatures.Expiration op="Change"/>
</PolicyDirtyBag>
</file>

<file path=customXml/item3.xml><?xml version="1.0" encoding="utf-8"?>
<?mso-contentType ?>
<p:Policy xmlns:p="office.server.policy" id="" local="true">
  <p:Name>TCT Non-Client Project Document</p:Name>
  <p:Description/>
  <p:Statement/>
  <p:PolicyItems>
    <p:PolicyItem featureId="Microsoft.Office.RecordsManagement.PolicyFeatures.Expiration" staticId="0x010100725E60EF2E824CBB9F9F6219DD094B09A3B1|1698352568" UniqueId="fbb21bdb-8079-4a0a-9198-fe05fe82acef">
      <p:Name>Retention</p:Name>
      <p:Description>Automatic scheduling of content for processing, and performing a retention action on content that has reached its due date.</p:Description>
      <p:CustomData>
        <Schedules nextStageId="3">
          <Schedule type="Default">
            <stages>
              <data stageId="1">
                <formula id="Microsoft.Office.RecordsManagement.PolicyFeatures.Expiration.Formula.BuiltIn">
                  <number>2</number>
                  <property>Modified</property>
                  <propertyId>28cf69c5-fa48-462a-b5cd-27b6f9d2bd5f</propertyId>
                  <period>years</period>
                </formula>
                <action type="action" id="Microsoft.Office.RecordsManagement.PolicyFeatures.Expiration.Action.DeletePreviousVersions"/>
              </data>
              <data stageId="2">
                <formula id="Microsoft.Office.RecordsManagement.PolicyFeatures.Expiration.Formula.BuiltIn">
                  <number>10</number>
                  <property>Modified</property>
                  <propertyId>28cf69c5-fa48-462a-b5cd-27b6f9d2bd5f</propertyId>
                  <period>years</period>
                </formula>
                <action type="action" id="Microsoft.Office.RecordsManagement.PolicyFeatures.Expiration.Action.MoveToRecycleBin"/>
              </data>
            </stages>
          </Schedule>
        </Schedules>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Plan_x0020_Year xmlns="4fa31fb3-569c-4e3a-aa96-77b4c663bd2f" xsi:nil="true"/>
    <Category_x002f_Project xmlns="4fa31fb3-569c-4e3a-aa96-77b4c663bd2f" xsi:nil="true"/>
    <TCT_PersonalHealthInformation xmlns="e3af3928-72d3-4b8a-b86b-2250b2499d03">No</TCT_PersonalHealthInformation>
    <TCT_ProjectPhase xmlns="e3af3928-72d3-4b8a-b86b-2250b2499d03" xsi:nil="true"/>
    <Group xmlns="4fa31fb3-569c-4e3a-aa96-77b4c663bd2f" xsi:nil="true"/>
    <TCT_PersonallyIdentifiableInformation xmlns="e3af3928-72d3-4b8a-b86b-2250b2499d03">No</TCT_PersonallyIdentifiableInformation>
    <Community xmlns="4fa31fb3-569c-4e3a-aa96-77b4c663bd2f" xsi:nil="true"/>
    <_dlc_ExpireDateSaved xmlns="http://schemas.microsoft.com/sharepoint/v3" xsi:nil="true"/>
    <_dlc_ExpireDate xmlns="http://schemas.microsoft.com/sharepoint/v3">2032-01-31T15:09:15+00:00</_dlc_ExpireDate>
  </documentManagement>
</p:properties>
</file>

<file path=customXml/item7.xml><?xml version="1.0" encoding="utf-8"?>
<ct:contentTypeSchema xmlns:ct="http://schemas.microsoft.com/office/2006/metadata/contentType" xmlns:ma="http://schemas.microsoft.com/office/2006/metadata/properties/metaAttributes" ct:_="" ma:_="" ma:contentTypeName="TCT Non-Client Project Document" ma:contentTypeID="0x010100725E60EF2E824CBB9F9F6219DD094B09A3B100C97A3B4AED6CBA41BF27A733B2FC4AE1" ma:contentTypeVersion="12" ma:contentTypeDescription="Create a new document." ma:contentTypeScope="" ma:versionID="dcb80befa9fa1b329ca9dc12bac79bd2">
  <xsd:schema xmlns:xsd="http://www.w3.org/2001/XMLSchema" xmlns:xs="http://www.w3.org/2001/XMLSchema" xmlns:p="http://schemas.microsoft.com/office/2006/metadata/properties" xmlns:ns1="http://schemas.microsoft.com/sharepoint/v3" xmlns:ns2="e3af3928-72d3-4b8a-b86b-2250b2499d03" xmlns:ns3="4fa31fb3-569c-4e3a-aa96-77b4c663bd2f" targetNamespace="http://schemas.microsoft.com/office/2006/metadata/properties" ma:root="true" ma:fieldsID="5e6385cf5478ef154a1c04b7b674e9fb" ns1:_="" ns2:_="" ns3:_="">
    <xsd:import namespace="http://schemas.microsoft.com/sharepoint/v3"/>
    <xsd:import namespace="e3af3928-72d3-4b8a-b86b-2250b2499d03"/>
    <xsd:import namespace="4fa31fb3-569c-4e3a-aa96-77b4c663bd2f"/>
    <xsd:element name="properties">
      <xsd:complexType>
        <xsd:sequence>
          <xsd:element name="documentManagement">
            <xsd:complexType>
              <xsd:all>
                <xsd:element ref="ns2:TCT_PersonallyIdentifiableInformation" minOccurs="0"/>
                <xsd:element ref="ns2:TCT_PersonalHealthInformation" minOccurs="0"/>
                <xsd:element ref="ns2:TCT_ProjectPhase" minOccurs="0"/>
                <xsd:element ref="ns1:_dlc_Exempt" minOccurs="0"/>
                <xsd:element ref="ns1:_dlc_ExpireDateSaved" minOccurs="0"/>
                <xsd:element ref="ns1:_dlc_ExpireDate" minOccurs="0"/>
                <xsd:element ref="ns3:Community" minOccurs="0"/>
                <xsd:element ref="ns3:Category_x002f_Project" minOccurs="0"/>
                <xsd:element ref="ns3:Group" minOccurs="0"/>
                <xsd:element ref="ns3:Plan_x0020_Year"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af3928-72d3-4b8a-b86b-2250b2499d03" elementFormDefault="qualified">
    <xsd:import namespace="http://schemas.microsoft.com/office/2006/documentManagement/types"/>
    <xsd:import namespace="http://schemas.microsoft.com/office/infopath/2007/PartnerControls"/>
    <xsd:element name="TCT_PersonallyIdentifiableInformation" ma:index="8" nillable="true" ma:displayName="PII" ma:default="No" ma:description="Any data about an identifiable individual (such as date of birth or unique ID number)" ma:internalName="TCT_PersonallyIdentifiableInformation">
      <xsd:simpleType>
        <xsd:restriction base="dms:Choice">
          <xsd:enumeration value="Yes"/>
          <xsd:enumeration value="No"/>
        </xsd:restriction>
      </xsd:simpleType>
    </xsd:element>
    <xsd:element name="TCT_PersonalHealthInformation" ma:index="9" nillable="true" ma:displayName="PHI(US Only)" ma:default="No" ma:description="For US Projects Only.  Any information from a covered entity about health, coverage, benefits, or payments that can be linked to a specific individual. For details, please see the FAQ section within the Resources site" ma:internalName="TCT_PersonalHealthInformation">
      <xsd:simpleType>
        <xsd:restriction base="dms:Choice">
          <xsd:enumeration value="Yes"/>
          <xsd:enumeration value="No"/>
        </xsd:restriction>
      </xsd:simpleType>
    </xsd:element>
    <xsd:element name="TCT_ProjectPhase" ma:index="10" nillable="true" ma:displayName="Proj Phase" ma:internalName="TCT_ProjectPhase">
      <xsd:simpleType>
        <xsd:restriction base="dms:Choice">
          <xsd:enumeration value="Pursue"/>
          <xsd:enumeration value="Plan, incl. Project Mgmt"/>
          <xsd:enumeration value="Deliver - Data"/>
          <xsd:enumeration value="Deliver - Internal Work"/>
          <xsd:enumeration value="Deliver - Deliverables"/>
          <xsd:enumeration value="Assess and Close"/>
        </xsd:restriction>
      </xsd:simpleType>
    </xsd:element>
  </xsd:schema>
  <xsd:schema xmlns:xsd="http://www.w3.org/2001/XMLSchema" xmlns:xs="http://www.w3.org/2001/XMLSchema" xmlns:dms="http://schemas.microsoft.com/office/2006/documentManagement/types" xmlns:pc="http://schemas.microsoft.com/office/infopath/2007/PartnerControls" targetNamespace="4fa31fb3-569c-4e3a-aa96-77b4c663bd2f" elementFormDefault="qualified">
    <xsd:import namespace="http://schemas.microsoft.com/office/2006/documentManagement/types"/>
    <xsd:import namespace="http://schemas.microsoft.com/office/infopath/2007/PartnerControls"/>
    <xsd:element name="Community" ma:index="14" nillable="true" ma:displayName="Community" ma:format="Dropdown" ma:internalName="Community">
      <xsd:simpleType>
        <xsd:restriction base="dms:Choice">
          <xsd:enumeration value="Client Service"/>
          <xsd:enumeration value="FAA"/>
          <xsd:enumeration value="I&amp;C"/>
          <xsd:enumeration value="Placement"/>
        </xsd:restriction>
      </xsd:simpleType>
    </xsd:element>
    <xsd:element name="Category_x002f_Project" ma:index="15" nillable="true" ma:displayName="Category/Project" ma:format="Dropdown" ma:internalName="Category_x002f_Project">
      <xsd:simpleType>
        <xsd:union memberTypes="dms:Text">
          <xsd:simpleType>
            <xsd:restriction base="dms:Choice">
              <xsd:enumeration value="ADML"/>
              <xsd:enumeration value="Audits"/>
              <xsd:enumeration value="Benchmarking/ Surveys"/>
              <xsd:enumeration value="Compliance"/>
              <xsd:enumeration value="Contribution Modeling"/>
              <xsd:enumeration value="Disruption Reports"/>
              <xsd:enumeration value="Employee Experience (EX) / Communications"/>
              <xsd:enumeration value="Enrollment"/>
              <xsd:enumeration value="Experience Monitoring"/>
              <xsd:enumeration value="FPA"/>
              <xsd:enumeration value="GeoAccess Reports"/>
              <xsd:enumeration value="Global"/>
              <xsd:enumeration value="Health Analytics"/>
              <xsd:enumeration value="HealthMaps"/>
              <xsd:enumeration value="HEW (Health, Equity and Wellbeing)"/>
              <xsd:enumeration value="IBNR/IBNP"/>
              <xsd:enumeration value="Implementations"/>
              <xsd:enumeration value="Mergers/Acquisitions"/>
              <xsd:enumeration value="NetRPM"/>
              <xsd:enumeration value="PCORI"/>
              <xsd:enumeration value="Performance Guarantees"/>
              <xsd:enumeration value="Pharmacy/ RxC"/>
              <xsd:enumeration value="Plan Design Modeling"/>
              <xsd:enumeration value="Plan/ERISA Documents"/>
              <xsd:enumeration value="Planning and PM"/>
              <xsd:enumeration value="PUT/Budget Development"/>
              <xsd:enumeration value="Renewals"/>
              <xsd:enumeration value="RFI/RFP"/>
              <xsd:enumeration value="Strategy"/>
              <xsd:enumeration value="SOX"/>
              <xsd:enumeration value="Vendor Management"/>
              <xsd:enumeration value="Vendor Proposals"/>
              <xsd:enumeration value="Voluntary Benefits"/>
            </xsd:restriction>
          </xsd:simpleType>
        </xsd:union>
      </xsd:simpleType>
    </xsd:element>
    <xsd:element name="Group" ma:index="16" nillable="true" ma:displayName="Group" ma:format="Dropdown" ma:internalName="Group">
      <xsd:simpleType>
        <xsd:restriction base="dms:Choice">
          <xsd:enumeration value="Choice 1"/>
          <xsd:enumeration value="Choice 2"/>
          <xsd:enumeration value="Choice 3"/>
        </xsd:restriction>
      </xsd:simpleType>
    </xsd:element>
    <xsd:element name="Plan_x0020_Year" ma:index="17" nillable="true" ma:displayName="Plan Year" ma:format="Dropdown" ma:internalName="Plan_x0020_Year">
      <xsd:simpleType>
        <xsd:restriction base="dms:Choice">
          <xsd:enumeration value="2023"/>
          <xsd:enumeration value="2024"/>
          <xsd:enumeration value="2025"/>
          <xsd:enumeration value="2026"/>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B0ECD-B590-4E3E-AF08-7CB65AEE7445}">
  <ds:schemaRefs>
    <ds:schemaRef ds:uri="Microsoft.SharePoint.Taxonomy.ContentTypeSync"/>
  </ds:schemaRefs>
</ds:datastoreItem>
</file>

<file path=customXml/itemProps2.xml><?xml version="1.0" encoding="utf-8"?>
<ds:datastoreItem xmlns:ds="http://schemas.openxmlformats.org/officeDocument/2006/customXml" ds:itemID="{65255218-1C59-4241-BD27-A77E93563982}">
  <ds:schemaRefs>
    <ds:schemaRef ds:uri="microsoft.office.server.policy.changes"/>
  </ds:schemaRefs>
</ds:datastoreItem>
</file>

<file path=customXml/itemProps3.xml><?xml version="1.0" encoding="utf-8"?>
<ds:datastoreItem xmlns:ds="http://schemas.openxmlformats.org/officeDocument/2006/customXml" ds:itemID="{56610BE7-5847-42DB-8AE1-D453FEBDD1F9}">
  <ds:schemaRefs>
    <ds:schemaRef ds:uri="office.server.policy"/>
  </ds:schemaRefs>
</ds:datastoreItem>
</file>

<file path=customXml/itemProps4.xml><?xml version="1.0" encoding="utf-8"?>
<ds:datastoreItem xmlns:ds="http://schemas.openxmlformats.org/officeDocument/2006/customXml" ds:itemID="{B4A9D3E6-A561-4B72-8048-2F2A9C7009B0}">
  <ds:schemaRefs>
    <ds:schemaRef ds:uri="http://schemas.microsoft.com/sharepoint/v3/contenttype/forms"/>
  </ds:schemaRefs>
</ds:datastoreItem>
</file>

<file path=customXml/itemProps5.xml><?xml version="1.0" encoding="utf-8"?>
<ds:datastoreItem xmlns:ds="http://schemas.openxmlformats.org/officeDocument/2006/customXml" ds:itemID="{F8A9F234-3A2D-49F7-B77D-8BECDEB6EEAA}">
  <ds:schemaRefs>
    <ds:schemaRef ds:uri="http://schemas.microsoft.com/sharepoint/events"/>
  </ds:schemaRefs>
</ds:datastoreItem>
</file>

<file path=customXml/itemProps6.xml><?xml version="1.0" encoding="utf-8"?>
<ds:datastoreItem xmlns:ds="http://schemas.openxmlformats.org/officeDocument/2006/customXml" ds:itemID="{8D2CB75C-A5C5-4F88-9BB7-BBD03FE132AB}">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e3af3928-72d3-4b8a-b86b-2250b2499d03"/>
    <ds:schemaRef ds:uri="http://purl.org/dc/elements/1.1/"/>
    <ds:schemaRef ds:uri="http://schemas.microsoft.com/office/2006/metadata/properties"/>
    <ds:schemaRef ds:uri="4fa31fb3-569c-4e3a-aa96-77b4c663bd2f"/>
    <ds:schemaRef ds:uri="http://schemas.microsoft.com/sharepoint/v3"/>
    <ds:schemaRef ds:uri="http://purl.org/dc/terms/"/>
    <ds:schemaRef ds:uri="http://www.w3.org/XML/1998/namespace"/>
  </ds:schemaRefs>
</ds:datastoreItem>
</file>

<file path=customXml/itemProps7.xml><?xml version="1.0" encoding="utf-8"?>
<ds:datastoreItem xmlns:ds="http://schemas.openxmlformats.org/officeDocument/2006/customXml" ds:itemID="{8D87309B-84D9-4986-89BE-70530DF4B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af3928-72d3-4b8a-b86b-2250b2499d03"/>
    <ds:schemaRef ds:uri="4fa31fb3-569c-4e3a-aa96-77b4c663bd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BASIC</vt:lpstr>
      <vt:lpstr>Option 1 EE GUL Life</vt:lpstr>
      <vt:lpstr>Option 1 Spouse Term Life</vt:lpstr>
      <vt:lpstr>Option 1 Child(ren) Term Life</vt:lpstr>
      <vt:lpstr>Option 2 EE GUL Life</vt:lpstr>
      <vt:lpstr>Option 2 Spouse Term Life</vt:lpstr>
      <vt:lpstr>Option 2 Child(ren) Term Life</vt:lpstr>
      <vt:lpstr>Option 2 Dependent AD&amp;D</vt:lpstr>
      <vt:lpstr>Option 3 EE Term Life</vt:lpstr>
      <vt:lpstr>Option 3 Spouse Term Life</vt:lpstr>
      <vt:lpstr>Option 3 Child(ren) Term Life</vt:lpstr>
      <vt:lpstr>Option 4 EE Term Life</vt:lpstr>
      <vt:lpstr>Option 4 Spouse Term Life</vt:lpstr>
      <vt:lpstr>Option 4 Child(ren) Term Life</vt:lpstr>
      <vt:lpstr>Option 4 Dependent AD&amp;D</vt:lpstr>
      <vt:lpstr>LGUAR</vt:lpstr>
      <vt:lpstr>LPGI</vt:lpstr>
      <vt:lpstr>Data Attributes</vt:lpstr>
    </vt:vector>
  </TitlesOfParts>
  <Manager/>
  <Company>Watson Wyatt Worldwide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Life Insurance and AD&amp;D Pricing Model Template</dc:title>
  <dc:subject/>
  <dc:creator>darren.straus</dc:creator>
  <cp:keywords/>
  <dc:description>Template ID_20210208</dc:description>
  <cp:lastModifiedBy>Clark, Sandra (OMB)</cp:lastModifiedBy>
  <cp:revision/>
  <dcterms:created xsi:type="dcterms:W3CDTF">2005-11-08T17:08:54Z</dcterms:created>
  <dcterms:modified xsi:type="dcterms:W3CDTF">2025-04-02T15:18:12Z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0x010100725E60EF2E824CBB9F9F6219DD094B09A3B100C97A3B4AED6CBA41BF27A733B2FC4AE1</vt:lpwstr>
  </property>
  <property fmtid="{D5CDD505-2E9C-101B-9397-08002B2CF9AE}" pid="3" name="Countries">
    <vt:lpwstr>29;#United States|d63bdb5c-4edf-43dc-84c0-44ca95a2a573</vt:lpwstr>
  </property>
  <property fmtid="{D5CDD505-2E9C-101B-9397-08002B2CF9AE}" pid="4" name="Offices">
    <vt:lpwstr/>
  </property>
  <property fmtid="{D5CDD505-2E9C-101B-9397-08002B2CF9AE}" pid="5" name="BusinessChallenges">
    <vt:lpwstr/>
  </property>
  <property fmtid="{D5CDD505-2E9C-101B-9397-08002B2CF9AE}" pid="6" name="GeographicDesignations">
    <vt:lpwstr/>
  </property>
  <property fmtid="{D5CDD505-2E9C-101B-9397-08002B2CF9AE}" pid="7" name="ServicesTopics">
    <vt:lpwstr>1357;#Proposal Tech|a9751b07-3c36-485c-aa64-46c71d827a3f;#116;#Life Insurance|fd992d27-d1ba-4b06-b5f8-17c489a6c3b8</vt:lpwstr>
  </property>
  <property fmtid="{D5CDD505-2E9C-101B-9397-08002B2CF9AE}" pid="8" name="CampaignGroup">
    <vt:lpwstr/>
  </property>
  <property fmtid="{D5CDD505-2E9C-101B-9397-08002B2CF9AE}" pid="9" name="Markets">
    <vt:lpwstr/>
  </property>
  <property fmtid="{D5CDD505-2E9C-101B-9397-08002B2CF9AE}" pid="10" name="LOB">
    <vt:lpwstr>9;#Health and Benefits|98b7eac0-8614-498b-895f-b62787451a3d</vt:lpwstr>
  </property>
  <property fmtid="{D5CDD505-2E9C-101B-9397-08002B2CF9AE}" pid="11" name="Practices">
    <vt:lpwstr>23;#Health and Benefits Practice|3e37aa47-668f-41fb-921c-ce29eb56c121</vt:lpwstr>
  </property>
  <property fmtid="{D5CDD505-2E9C-101B-9397-08002B2CF9AE}" pid="12" name="PrimaryIndustries">
    <vt:lpwstr/>
  </property>
  <property fmtid="{D5CDD505-2E9C-101B-9397-08002B2CF9AE}" pid="13" name="DistributionRules">
    <vt:lpwstr>36;#Internal use only|15bec1f1-4eb9-4d89-880a-f58452e3a3b0</vt:lpwstr>
  </property>
  <property fmtid="{D5CDD505-2E9C-101B-9397-08002B2CF9AE}" pid="14" name="Segments">
    <vt:lpwstr>6;#Benefits|91fdf2ca-7b9a-4fde-909a-faa15f528f0b</vt:lpwstr>
  </property>
  <property fmtid="{D5CDD505-2E9C-101B-9397-08002B2CF9AE}" pid="15" name="Regions">
    <vt:lpwstr>27;#The Americas|aa0c93d9-8eea-45ca-ad62-86e760250c2d</vt:lpwstr>
  </property>
  <property fmtid="{D5CDD505-2E9C-101B-9397-08002B2CF9AE}" pid="16" name="CrossSegments">
    <vt:lpwstr/>
  </property>
  <property fmtid="{D5CDD505-2E9C-101B-9397-08002B2CF9AE}" pid="17" name="Languages">
    <vt:lpwstr>39;#English|1e855ae4-aa31-4e55-a95d-12f035309e72</vt:lpwstr>
  </property>
  <property fmtid="{D5CDD505-2E9C-101B-9397-08002B2CF9AE}" pid="18" name="SecondaryIndustries">
    <vt:lpwstr/>
  </property>
  <property fmtid="{D5CDD505-2E9C-101B-9397-08002B2CF9AE}" pid="19" name="Collections">
    <vt:lpwstr>471;#Proposal Tech|f6a41590-1c37-4817-892d-c36eb0c1a623</vt:lpwstr>
  </property>
  <property fmtid="{D5CDD505-2E9C-101B-9397-08002B2CF9AE}" pid="20" name="Audiences">
    <vt:lpwstr/>
  </property>
  <property fmtid="{D5CDD505-2E9C-101B-9397-08002B2CF9AE}" pid="21" name="SerialTitle">
    <vt:lpwstr/>
  </property>
  <property fmtid="{D5CDD505-2E9C-101B-9397-08002B2CF9AE}" pid="22" name="_dlc_DocId">
    <vt:lpwstr>VDLFILE-4-15852</vt:lpwstr>
  </property>
  <property fmtid="{D5CDD505-2E9C-101B-9397-08002B2CF9AE}" pid="23" name="_dlc_DocIdItemGuid">
    <vt:lpwstr>b4554e91-e098-453a-b955-a2145819ab76</vt:lpwstr>
  </property>
  <property fmtid="{D5CDD505-2E9C-101B-9397-08002B2CF9AE}" pid="24" name="_dlc_DocIdUrl">
    <vt:lpwstr>http://vantage.internal.towerswatson.com/_layouts/DocIdRedir.aspx?ID=VDLFILE-4-15852, VDLFILE-4-15852</vt:lpwstr>
  </property>
  <property fmtid="{D5CDD505-2E9C-101B-9397-08002B2CF9AE}" pid="25" name="_dlc_policyId">
    <vt:lpwstr>/nonclients/2015ProposalTech/Documents</vt:lpwstr>
  </property>
  <property fmtid="{D5CDD505-2E9C-101B-9397-08002B2CF9AE}" pid="26" name="ItemRetentionFormula">
    <vt:lpwstr>&lt;formula id="Microsoft.Office.RecordsManagement.PolicyFeatures.Expiration.Formula.BuiltIn"&gt;&lt;number&gt;7&lt;/number&gt;&lt;property&gt;Modified&lt;/property&gt;&lt;propertyId&gt;28cf69c5-fa48-462a-b5cd-27b6f9d2bd5f&lt;/propertyId&gt;&lt;period&gt;years&lt;/period&gt;&lt;/formula&gt;</vt:lpwstr>
  </property>
  <property fmtid="{D5CDD505-2E9C-101B-9397-08002B2CF9AE}" pid="27" name="Order">
    <vt:r8>3500</vt:r8>
  </property>
  <property fmtid="{D5CDD505-2E9C-101B-9397-08002B2CF9AE}" pid="28" name="WTWSPOLanguage">
    <vt:lpwstr>4;#English|c49e6210-c2bb-4c53-95c7-ff8b264e00f5</vt:lpwstr>
  </property>
  <property fmtid="{D5CDD505-2E9C-101B-9397-08002B2CF9AE}" pid="29" name="WTWSPOGeography">
    <vt:lpwstr>2;#North America|34cbbec4-e184-4522-8358-db1aa0ab42e5;#3;#United States|dadad058-914f-412e-837b-af92168a4636</vt:lpwstr>
  </property>
  <property fmtid="{D5CDD505-2E9C-101B-9397-08002B2CF9AE}" pid="30" name="WTWSPOBusiness">
    <vt:lpwstr>1;#Health and Benefits LOB|4bd92aac-10b0-4d82-b7b8-48623b76e4c0;#24;#Health Wealth and Career|0edd2bcc-9e89-4af1-a3da-0c8c4c64f6f0</vt:lpwstr>
  </property>
  <property fmtid="{D5CDD505-2E9C-101B-9397-08002B2CF9AE}" pid="31" name="TaxKeyword">
    <vt:lpwstr/>
  </property>
  <property fmtid="{D5CDD505-2E9C-101B-9397-08002B2CF9AE}" pid="32" name="WTWSPOSeries">
    <vt:lpwstr/>
  </property>
  <property fmtid="{D5CDD505-2E9C-101B-9397-08002B2CF9AE}" pid="33" name="WTWSPOIndustry">
    <vt:lpwstr/>
  </property>
  <property fmtid="{D5CDD505-2E9C-101B-9397-08002B2CF9AE}" pid="34" name="WTWSPOTopic">
    <vt:lpwstr>53;#Proposal Tech|78505257-8198-4aff-b7e3-3ca2636171db</vt:lpwstr>
  </property>
  <property fmtid="{D5CDD505-2E9C-101B-9397-08002B2CF9AE}" pid="35" name="WTWSPOContentType">
    <vt:lpwstr>88;#Survey Materials|d3ed3ae9-9607-49ee-8955-2bef22932710</vt:lpwstr>
  </property>
  <property fmtid="{D5CDD505-2E9C-101B-9397-08002B2CF9AE}" pid="36" name="WTWSPOOtherGeographies">
    <vt:lpwstr/>
  </property>
  <property fmtid="{D5CDD505-2E9C-101B-9397-08002B2CF9AE}" pid="37" name="WTWSPOOffice">
    <vt:lpwstr/>
  </property>
  <property fmtid="{D5CDD505-2E9C-101B-9397-08002B2CF9AE}" pid="38" name="WTWSPOCrossBusiness">
    <vt:lpwstr/>
  </property>
  <property fmtid="{D5CDD505-2E9C-101B-9397-08002B2CF9AE}" pid="39" name="WTWSPOCollection">
    <vt:lpwstr/>
  </property>
  <property fmtid="{D5CDD505-2E9C-101B-9397-08002B2CF9AE}" pid="40" name="MSIP_Label_9c700311-1b20-487f-9129-30717d50ca8e_Enabled">
    <vt:lpwstr>True</vt:lpwstr>
  </property>
  <property fmtid="{D5CDD505-2E9C-101B-9397-08002B2CF9AE}" pid="41" name="MSIP_Label_9c700311-1b20-487f-9129-30717d50ca8e_SiteId">
    <vt:lpwstr>76e3921f-489b-4b7e-9547-9ea297add9b5</vt:lpwstr>
  </property>
  <property fmtid="{D5CDD505-2E9C-101B-9397-08002B2CF9AE}" pid="42" name="MSIP_Label_9c700311-1b20-487f-9129-30717d50ca8e_Owner">
    <vt:lpwstr>Amanda.Moran@towerswatson.com</vt:lpwstr>
  </property>
  <property fmtid="{D5CDD505-2E9C-101B-9397-08002B2CF9AE}" pid="43" name="MSIP_Label_9c700311-1b20-487f-9129-30717d50ca8e_SetDate">
    <vt:lpwstr>2020-04-02T15:55:09.3914929Z</vt:lpwstr>
  </property>
  <property fmtid="{D5CDD505-2E9C-101B-9397-08002B2CF9AE}" pid="44" name="MSIP_Label_9c700311-1b20-487f-9129-30717d50ca8e_Name">
    <vt:lpwstr>Confidential</vt:lpwstr>
  </property>
  <property fmtid="{D5CDD505-2E9C-101B-9397-08002B2CF9AE}" pid="45" name="MSIP_Label_9c700311-1b20-487f-9129-30717d50ca8e_Application">
    <vt:lpwstr>Microsoft Azure Information Protection</vt:lpwstr>
  </property>
  <property fmtid="{D5CDD505-2E9C-101B-9397-08002B2CF9AE}" pid="46" name="MSIP_Label_9c700311-1b20-487f-9129-30717d50ca8e_ActionId">
    <vt:lpwstr>8565ce52-528a-4440-b0ff-f22c133007be</vt:lpwstr>
  </property>
  <property fmtid="{D5CDD505-2E9C-101B-9397-08002B2CF9AE}" pid="47" name="MSIP_Label_9c700311-1b20-487f-9129-30717d50ca8e_Extended_MSFT_Method">
    <vt:lpwstr>Automatic</vt:lpwstr>
  </property>
  <property fmtid="{D5CDD505-2E9C-101B-9397-08002B2CF9AE}" pid="48" name="MSIP_Label_d347b247-e90e-43a3-9d7b-004f14ae6873_Enabled">
    <vt:lpwstr>True</vt:lpwstr>
  </property>
  <property fmtid="{D5CDD505-2E9C-101B-9397-08002B2CF9AE}" pid="49" name="MSIP_Label_d347b247-e90e-43a3-9d7b-004f14ae6873_SiteId">
    <vt:lpwstr>76e3921f-489b-4b7e-9547-9ea297add9b5</vt:lpwstr>
  </property>
  <property fmtid="{D5CDD505-2E9C-101B-9397-08002B2CF9AE}" pid="50" name="MSIP_Label_d347b247-e90e-43a3-9d7b-004f14ae6873_Owner">
    <vt:lpwstr>Amanda.Moran@towerswatson.com</vt:lpwstr>
  </property>
  <property fmtid="{D5CDD505-2E9C-101B-9397-08002B2CF9AE}" pid="51" name="MSIP_Label_d347b247-e90e-43a3-9d7b-004f14ae6873_SetDate">
    <vt:lpwstr>2020-04-02T15:55:09.3914929Z</vt:lpwstr>
  </property>
  <property fmtid="{D5CDD505-2E9C-101B-9397-08002B2CF9AE}" pid="52" name="MSIP_Label_d347b247-e90e-43a3-9d7b-004f14ae6873_Name">
    <vt:lpwstr>Anyone (No Protection)</vt:lpwstr>
  </property>
  <property fmtid="{D5CDD505-2E9C-101B-9397-08002B2CF9AE}" pid="53" name="MSIP_Label_d347b247-e90e-43a3-9d7b-004f14ae6873_Application">
    <vt:lpwstr>Microsoft Azure Information Protection</vt:lpwstr>
  </property>
  <property fmtid="{D5CDD505-2E9C-101B-9397-08002B2CF9AE}" pid="54" name="MSIP_Label_d347b247-e90e-43a3-9d7b-004f14ae6873_ActionId">
    <vt:lpwstr>8565ce52-528a-4440-b0ff-f22c133007be</vt:lpwstr>
  </property>
  <property fmtid="{D5CDD505-2E9C-101B-9397-08002B2CF9AE}" pid="55" name="MSIP_Label_d347b247-e90e-43a3-9d7b-004f14ae6873_Parent">
    <vt:lpwstr>9c700311-1b20-487f-9129-30717d50ca8e</vt:lpwstr>
  </property>
  <property fmtid="{D5CDD505-2E9C-101B-9397-08002B2CF9AE}" pid="56" name="MSIP_Label_d347b247-e90e-43a3-9d7b-004f14ae6873_Extended_MSFT_Method">
    <vt:lpwstr>Automatic</vt:lpwstr>
  </property>
  <property fmtid="{D5CDD505-2E9C-101B-9397-08002B2CF9AE}" pid="57" name="Sensitivity">
    <vt:lpwstr>Confidential Anyone (No Protection)</vt:lpwstr>
  </property>
  <property fmtid="{D5CDD505-2E9C-101B-9397-08002B2CF9AE}" pid="58" name="MediaServiceImageTags">
    <vt:lpwstr/>
  </property>
  <property fmtid="{D5CDD505-2E9C-101B-9397-08002B2CF9AE}" pid="59" name="lcf76f155ced4ddcb4097134ff3c332f">
    <vt:lpwstr/>
  </property>
</Properties>
</file>