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150" windowHeight="3315" tabRatio="847" activeTab="1"/>
  </bookViews>
  <sheets>
    <sheet name="Salary Worksheet" sheetId="1" r:id="rId1"/>
    <sheet name="Budget Worksheet " sheetId="2" r:id="rId2"/>
    <sheet name="Budget Worksheet Supplement" sheetId="3" r:id="rId3"/>
    <sheet name="Final Budget" sheetId="4" r:id="rId4"/>
    <sheet name="Comparison Worksheet" sheetId="5" r:id="rId5"/>
    <sheet name="Unit Cost Contract Budget" sheetId="6" state="hidden" r:id="rId6"/>
    <sheet name="Congregate" sheetId="7" state="hidden" r:id="rId7"/>
    <sheet name="Congregate Contract Budget" sheetId="8" state="hidden" r:id="rId8"/>
    <sheet name="Home Delivered" sheetId="9" state="hidden" r:id="rId9"/>
    <sheet name="HD  Contract Budget" sheetId="10" state="hidden" r:id="rId10"/>
    <sheet name="Validation" sheetId="11" state="hidden" r:id="rId11"/>
    <sheet name="Nutrition Budget Validation" sheetId="12" state="hidden" r:id="rId12"/>
  </sheets>
  <definedNames>
    <definedName name="Fringe" localSheetId="5">'Budget Worksheet '!#REF!</definedName>
    <definedName name="Fringe">'Budget Worksheet '!#REF!</definedName>
    <definedName name="_xlnm.Print_Area" localSheetId="1">'Budget Worksheet '!$A$2:$K$47</definedName>
    <definedName name="_xlnm.Print_Area" localSheetId="2">'Budget Worksheet Supplement'!$A$1:$L$200</definedName>
    <definedName name="_xlnm.Print_Area" localSheetId="4">'Comparison Worksheet'!$A$1:$F$35</definedName>
    <definedName name="_xlnm.Print_Area" localSheetId="6">'Congregate'!$A$1:$J$68</definedName>
    <definedName name="_xlnm.Print_Area" localSheetId="7">'Congregate Contract Budget'!$A$1:$X$22</definedName>
    <definedName name="_xlnm.Print_Area" localSheetId="3">'Final Budget'!$A$2:$G$32</definedName>
    <definedName name="_xlnm.Print_Area" localSheetId="9">'HD  Contract Budget'!$A$1:$AB$30</definedName>
    <definedName name="_xlnm.Print_Area" localSheetId="8">'Home Delivered'!$A$1:$L$68</definedName>
    <definedName name="_xlnm.Print_Area" localSheetId="11">'Nutrition Budget Validation'!$A$1:$F$27</definedName>
    <definedName name="_xlnm.Print_Area" localSheetId="0">'Salary Worksheet'!$A$1:$M$48</definedName>
    <definedName name="_xlnm.Print_Area" localSheetId="5">'Unit Cost Contract Budget'!$A$1:$K$42</definedName>
    <definedName name="_xlnm.Print_Area" localSheetId="10">'Validation'!$A$1:$G$44</definedName>
    <definedName name="_xlnm.Print_Titles" localSheetId="2">'Budget Worksheet Supplement'!$1:$6</definedName>
  </definedNames>
  <calcPr fullCalcOnLoad="1"/>
</workbook>
</file>

<file path=xl/sharedStrings.xml><?xml version="1.0" encoding="utf-8"?>
<sst xmlns="http://schemas.openxmlformats.org/spreadsheetml/2006/main" count="677" uniqueCount="276">
  <si>
    <t>Salary</t>
  </si>
  <si>
    <t>SSBG</t>
  </si>
  <si>
    <t>State</t>
  </si>
  <si>
    <t>Totals</t>
  </si>
  <si>
    <t>Total</t>
  </si>
  <si>
    <t>Training</t>
  </si>
  <si>
    <t>Contractual</t>
  </si>
  <si>
    <t>Telephone/Internet</t>
  </si>
  <si>
    <t>Printing/Advertising</t>
  </si>
  <si>
    <t>Postage</t>
  </si>
  <si>
    <t>Insurance</t>
  </si>
  <si>
    <t>Supplies</t>
  </si>
  <si>
    <t>Office Supplies</t>
  </si>
  <si>
    <t>Program Supplies</t>
  </si>
  <si>
    <t>Paper Supplies</t>
  </si>
  <si>
    <t>Medical Supplies</t>
  </si>
  <si>
    <t>Photocopy</t>
  </si>
  <si>
    <t>Raw Food</t>
  </si>
  <si>
    <t>Prepared Meals</t>
  </si>
  <si>
    <t>Vehicle (oil,gas, etc)</t>
  </si>
  <si>
    <t>Unit Cost</t>
  </si>
  <si>
    <t>Reimbursement Rate</t>
  </si>
  <si>
    <t>Tobacco</t>
  </si>
  <si>
    <t>% of Time</t>
  </si>
  <si>
    <t>on Project</t>
  </si>
  <si>
    <t>Administration</t>
  </si>
  <si>
    <t>TOTAL</t>
  </si>
  <si>
    <t>Program Income</t>
  </si>
  <si>
    <t>Planned Units of Service</t>
  </si>
  <si>
    <t>Planned Program Income</t>
  </si>
  <si>
    <t>DSAAPD Resources Needed</t>
  </si>
  <si>
    <t>Other Resources (USDA Commodities)</t>
  </si>
  <si>
    <t>Name of Staff</t>
  </si>
  <si>
    <t>Title/Position</t>
  </si>
  <si>
    <t>Local Cash/</t>
  </si>
  <si>
    <t>In-Kind</t>
  </si>
  <si>
    <t>BUDGET</t>
  </si>
  <si>
    <t>Program Income per Unit of Service</t>
  </si>
  <si>
    <t>Funds</t>
  </si>
  <si>
    <t>Salary Paid w/</t>
  </si>
  <si>
    <t>Program</t>
  </si>
  <si>
    <t>Income</t>
  </si>
  <si>
    <t>OAA</t>
  </si>
  <si>
    <t xml:space="preserve">Tobacco </t>
  </si>
  <si>
    <t xml:space="preserve">State </t>
  </si>
  <si>
    <t>Budget Items</t>
  </si>
  <si>
    <t>BUDGET ITEMS</t>
  </si>
  <si>
    <t>Amount</t>
  </si>
  <si>
    <t>Variance</t>
  </si>
  <si>
    <t>% Line Item Change</t>
  </si>
  <si>
    <r>
      <t xml:space="preserve">* </t>
    </r>
    <r>
      <rPr>
        <sz val="10"/>
        <rFont val="Arial"/>
        <family val="2"/>
      </rPr>
      <t>Total Contract Revenue must equal Total Contract Expenses</t>
    </r>
  </si>
  <si>
    <r>
      <t>*</t>
    </r>
    <r>
      <rPr>
        <sz val="10"/>
        <rFont val="Arial"/>
        <family val="2"/>
      </rPr>
      <t xml:space="preserve"> Total DSAAPD Funds is the sum of Title III &amp; NSIP Cash or SSBG</t>
    </r>
  </si>
  <si>
    <t xml:space="preserve">C-1 </t>
  </si>
  <si>
    <t>Staff Fringe Benefits</t>
  </si>
  <si>
    <t xml:space="preserve">C-2 </t>
  </si>
  <si>
    <t>Travel/Training (Total)</t>
  </si>
  <si>
    <t xml:space="preserve">C-3 </t>
  </si>
  <si>
    <t>Contractual  (Total)</t>
  </si>
  <si>
    <t xml:space="preserve">C-4 </t>
  </si>
  <si>
    <t>Supplies   (Total)</t>
  </si>
  <si>
    <t xml:space="preserve">C-5 </t>
  </si>
  <si>
    <t>Equipment/Other Direct Costs  (Total)</t>
  </si>
  <si>
    <t xml:space="preserve">C-6 </t>
  </si>
  <si>
    <t>Indirect Costs (Total Salaries w/o fringe x rate)</t>
  </si>
  <si>
    <t xml:space="preserve">C-7 </t>
  </si>
  <si>
    <t xml:space="preserve">Total Budget </t>
  </si>
  <si>
    <t xml:space="preserve">C-8 </t>
  </si>
  <si>
    <t>Heat</t>
  </si>
  <si>
    <t>Electricity</t>
  </si>
  <si>
    <t>Rent (include cost per sq. ft.)</t>
  </si>
  <si>
    <t>Other (specify)</t>
  </si>
  <si>
    <t>A.</t>
  </si>
  <si>
    <t>B.</t>
  </si>
  <si>
    <t>C.</t>
  </si>
  <si>
    <t>Fringe Benefits</t>
  </si>
  <si>
    <t>Travel / Training</t>
  </si>
  <si>
    <t>Indirect Costs</t>
  </si>
  <si>
    <t>Total DSAAPD Funds Requested</t>
  </si>
  <si>
    <t>Other Revenue Sources</t>
  </si>
  <si>
    <t>Total Contract Revenue</t>
  </si>
  <si>
    <t>Units of Service</t>
  </si>
  <si>
    <r>
      <t xml:space="preserve">Project Revenue </t>
    </r>
    <r>
      <rPr>
        <sz val="12"/>
        <rFont val="Arial"/>
        <family val="2"/>
      </rPr>
      <t>(Funding Sources)</t>
    </r>
  </si>
  <si>
    <t xml:space="preserve">Indirect Cost </t>
  </si>
  <si>
    <t>Staff Salaries</t>
  </si>
  <si>
    <t>Utilities Other</t>
  </si>
  <si>
    <t>Project</t>
  </si>
  <si>
    <t>Hours</t>
  </si>
  <si>
    <t>Annual</t>
  </si>
  <si>
    <t>Contract</t>
  </si>
  <si>
    <t>C-9</t>
  </si>
  <si>
    <t>Total Budget  w/o</t>
  </si>
  <si>
    <t xml:space="preserve">Total </t>
  </si>
  <si>
    <t>FINAL BUDGET</t>
  </si>
  <si>
    <t>BUDGET WORKSHEET</t>
  </si>
  <si>
    <r>
      <t xml:space="preserve">    n </t>
    </r>
    <r>
      <rPr>
        <sz val="12"/>
        <rFont val="Arial"/>
        <family val="2"/>
      </rPr>
      <t>Project Income</t>
    </r>
  </si>
  <si>
    <r>
      <t xml:space="preserve">    n</t>
    </r>
    <r>
      <rPr>
        <sz val="9"/>
        <rFont val="Arial"/>
        <family val="2"/>
      </rPr>
      <t xml:space="preserve">      </t>
    </r>
    <r>
      <rPr>
        <sz val="12"/>
        <rFont val="Arial"/>
        <family val="2"/>
      </rPr>
      <t>Final Budget</t>
    </r>
  </si>
  <si>
    <t>Validation</t>
  </si>
  <si>
    <t>Total Resources w/o local cash/in-kind</t>
  </si>
  <si>
    <t>USDA</t>
  </si>
  <si>
    <r>
      <t xml:space="preserve">    n </t>
    </r>
    <r>
      <rPr>
        <sz val="12"/>
        <rFont val="Arial"/>
        <family val="2"/>
      </rPr>
      <t>USDA</t>
    </r>
  </si>
  <si>
    <t>Current</t>
  </si>
  <si>
    <t>Proposed</t>
  </si>
  <si>
    <t>Mileage =   Rate X Miles</t>
  </si>
  <si>
    <t>Older Americans Act</t>
  </si>
  <si>
    <t xml:space="preserve">   Units of Service</t>
  </si>
  <si>
    <t xml:space="preserve">   Reimbursement Rate</t>
  </si>
  <si>
    <t xml:space="preserve">   Per Meal</t>
  </si>
  <si>
    <t>USDA Commodities</t>
  </si>
  <si>
    <t>Local</t>
  </si>
  <si>
    <t xml:space="preserve">Meal Type and Other Nutrition Interventions </t>
  </si>
  <si>
    <t>Meal Type and Other Nutrition Interventions</t>
  </si>
  <si>
    <t>COMPARISON WORKSHEET</t>
  </si>
  <si>
    <t>BUDGET WORKSHEET SUPPLEMENT</t>
  </si>
  <si>
    <t>SALARY WORKSHEET</t>
  </si>
  <si>
    <t>CONGREGATE NUTRITION WORKSHEET</t>
  </si>
  <si>
    <t>HOME DELIVERED NUTRITION WORKSHEET</t>
  </si>
  <si>
    <t>NUTRITION VALIDATION WORKSHEET</t>
  </si>
  <si>
    <t>For Provider Use</t>
  </si>
  <si>
    <t>C-8</t>
  </si>
  <si>
    <t>Match Needed</t>
  </si>
  <si>
    <t>MATCHING FUNDS (OAA Funding ONLY)</t>
  </si>
  <si>
    <t>IN-KIND CONTRIBUTIONS</t>
  </si>
  <si>
    <t>Detailed Description of Revenue Sources Used as Match</t>
  </si>
  <si>
    <t>LOCAL CASH</t>
  </si>
  <si>
    <t>Column H</t>
  </si>
  <si>
    <t xml:space="preserve">Local Cash &amp; In-Kind </t>
  </si>
  <si>
    <t xml:space="preserve">TOTAL AMOUNT OF LOCAL CASH / IN-KIND </t>
  </si>
  <si>
    <t>Total Budget w/o Local Cash &amp; In-Kind</t>
  </si>
  <si>
    <r>
      <t xml:space="preserve">    n </t>
    </r>
    <r>
      <rPr>
        <sz val="12"/>
        <rFont val="Arial"/>
        <family val="2"/>
      </rPr>
      <t>Unit Cost (SSBG)</t>
    </r>
  </si>
  <si>
    <r>
      <t xml:space="preserve">    n </t>
    </r>
    <r>
      <rPr>
        <sz val="12"/>
        <rFont val="Arial"/>
        <family val="2"/>
      </rPr>
      <t>Unit Cost (State)</t>
    </r>
  </si>
  <si>
    <r>
      <t xml:space="preserve">    n </t>
    </r>
    <r>
      <rPr>
        <sz val="12"/>
        <rFont val="Arial"/>
        <family val="2"/>
      </rPr>
      <t>Unit Cost (Tobacco)</t>
    </r>
  </si>
  <si>
    <r>
      <t xml:space="preserve">    n </t>
    </r>
    <r>
      <rPr>
        <sz val="12"/>
        <rFont val="Arial"/>
        <family val="2"/>
      </rPr>
      <t>Unit Cost (OAA)</t>
    </r>
  </si>
  <si>
    <t>Total Mileage =</t>
  </si>
  <si>
    <t xml:space="preserve">Mileage </t>
  </si>
  <si>
    <t xml:space="preserve">Rate </t>
  </si>
  <si>
    <t xml:space="preserve">Mileage*  </t>
  </si>
  <si>
    <t>* DSAAPD maximum allowable mileage rate is $0.40/mile</t>
  </si>
  <si>
    <t>C-4</t>
  </si>
  <si>
    <t xml:space="preserve">Contractual </t>
  </si>
  <si>
    <t>Rent</t>
  </si>
  <si>
    <t>Sq. Footage being charged to DSAAPD</t>
  </si>
  <si>
    <t>Rental Location</t>
  </si>
  <si>
    <t>Total Rent</t>
  </si>
  <si>
    <t>Amount charged to DSAAPD</t>
  </si>
  <si>
    <t>Rent - Additional Narrative</t>
  </si>
  <si>
    <t>Fringe Benefits Rate</t>
  </si>
  <si>
    <t>(Continued)</t>
  </si>
  <si>
    <t>Cost Per Sq. Ft.</t>
  </si>
  <si>
    <t>Repairs</t>
  </si>
  <si>
    <t>Other</t>
  </si>
  <si>
    <t>C-5</t>
  </si>
  <si>
    <t>Vehicle (Oil, Gas, Etc.)</t>
  </si>
  <si>
    <t># of Meals</t>
  </si>
  <si>
    <t>Price per Meal</t>
  </si>
  <si>
    <t>C-6</t>
  </si>
  <si>
    <t>Equipment &amp; Other Direct Costs</t>
  </si>
  <si>
    <t>C-1</t>
  </si>
  <si>
    <t>C-2</t>
  </si>
  <si>
    <t>C-3</t>
  </si>
  <si>
    <t>Explain how PROGRAM INCOME was determined:</t>
  </si>
  <si>
    <t>Explain how INDIRECT COST was determined:</t>
  </si>
  <si>
    <t>Planned Service Units</t>
  </si>
  <si>
    <t>Total Resources Needed</t>
  </si>
  <si>
    <t>a.</t>
  </si>
  <si>
    <t>Maximum DSAAPD Resources</t>
  </si>
  <si>
    <t>TOTALS</t>
  </si>
  <si>
    <t>D.</t>
  </si>
  <si>
    <t>E.</t>
  </si>
  <si>
    <t>Total Resources Needed:</t>
  </si>
  <si>
    <t>b.</t>
  </si>
  <si>
    <t>NSIP (Commodity Food)</t>
  </si>
  <si>
    <t>c.</t>
  </si>
  <si>
    <t xml:space="preserve">d. </t>
  </si>
  <si>
    <t>10% Matching Funds</t>
  </si>
  <si>
    <t>Breakfast</t>
  </si>
  <si>
    <t>Mid-day</t>
  </si>
  <si>
    <t>Evening</t>
  </si>
  <si>
    <t>Medical</t>
  </si>
  <si>
    <t>Foods</t>
  </si>
  <si>
    <t>Special</t>
  </si>
  <si>
    <t>(specify)</t>
  </si>
  <si>
    <t>Mid-Day</t>
  </si>
  <si>
    <t>Emergency</t>
  </si>
  <si>
    <t>Meals</t>
  </si>
  <si>
    <t>Food</t>
  </si>
  <si>
    <t>Med. Food</t>
  </si>
  <si>
    <t xml:space="preserve">Shelf </t>
  </si>
  <si>
    <t>Stable</t>
  </si>
  <si>
    <t>Bag Meal</t>
  </si>
  <si>
    <t>Nutrition</t>
  </si>
  <si>
    <t>Intervention</t>
  </si>
  <si>
    <t>Congregate</t>
  </si>
  <si>
    <t>Meal</t>
  </si>
  <si>
    <t>Shelf</t>
  </si>
  <si>
    <t>Agency:</t>
  </si>
  <si>
    <t>Program/Service:</t>
  </si>
  <si>
    <t>Specialized</t>
  </si>
  <si>
    <t>Contract Budget</t>
  </si>
  <si>
    <r>
      <t xml:space="preserve">Indirect Costs </t>
    </r>
    <r>
      <rPr>
        <b/>
        <sz val="9"/>
        <rFont val="Arial"/>
        <family val="2"/>
      </rPr>
      <t>(Total Salaries w/o fringe x rate)</t>
    </r>
  </si>
  <si>
    <t>Additional Contractual Narrative</t>
  </si>
  <si>
    <t xml:space="preserve">Congregate  </t>
  </si>
  <si>
    <t xml:space="preserve">Home Delivered  </t>
  </si>
  <si>
    <t>SSBG Funds</t>
  </si>
  <si>
    <t>Matching Funds</t>
  </si>
  <si>
    <t xml:space="preserve">Home Delivered </t>
  </si>
  <si>
    <t>Home Delivered &amp; Congregate</t>
  </si>
  <si>
    <t>Home Delivered and Congregate Contract Budget Validation</t>
  </si>
  <si>
    <t>Explain how the following costs were determined, what is included in the costs and justify any</t>
  </si>
  <si>
    <t>increase from previous contract year.</t>
  </si>
  <si>
    <t>Explain how Staff Salaries were determined and justify any increase from the previous contract year.</t>
  </si>
  <si>
    <t>Explain how Staff Fringe Benefits were determined and justify any increase from the previous contract year.  Show the break down of the Fringe Benefit Rate.</t>
  </si>
  <si>
    <t>DSAAPD Resources Needed = (C-9)Total Budget w/o Local Cash or In-Kind - Planned Program Income - Other Resources (USDA Commodities)</t>
  </si>
  <si>
    <t>Reimbursement Rate = Unit Cost - Program Income per Unit of Service  (for OAA units only)</t>
  </si>
  <si>
    <r>
      <t xml:space="preserve">       n </t>
    </r>
    <r>
      <rPr>
        <sz val="12"/>
        <rFont val="Arial"/>
        <family val="2"/>
      </rPr>
      <t>Reimbursement Rate (OAA)</t>
    </r>
  </si>
  <si>
    <t xml:space="preserve">Agency: </t>
  </si>
  <si>
    <t xml:space="preserve">Contract Period: </t>
  </si>
  <si>
    <t xml:space="preserve">Program / Service: </t>
  </si>
  <si>
    <t>VALIDATION</t>
  </si>
  <si>
    <t>Budget Wksht</t>
  </si>
  <si>
    <t>HD</t>
  </si>
  <si>
    <t>Difference</t>
  </si>
  <si>
    <t xml:space="preserve">MATCH NEEDED </t>
  </si>
  <si>
    <t>Contract Year:</t>
  </si>
  <si>
    <t>Vehicle (oil, gas, etc)</t>
  </si>
  <si>
    <r>
      <t xml:space="preserve">Narrative is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each Category where DSAAPD funds have been allocated on the Budget Worksheet. </t>
    </r>
  </si>
  <si>
    <t>**Total Amount of Local Cash/In-kind (Cell H45 of "Budget Worksheet") should equal Total Amount of Match Needed (Cell H48 of "Budget Worksheet").  If the totals do not agree, the amount of Local Cash/In-Kind allocated on the "Budget Worksheet" must be adjusted.  Use the areas below to give a detailed description of the Local Cash/In-Kind allocated on the "Budget Worksheet".</t>
  </si>
  <si>
    <t>STATE</t>
  </si>
  <si>
    <t>TOBACCO</t>
  </si>
  <si>
    <t>Maximum DSAAPD Resources  (A  x  B)</t>
  </si>
  <si>
    <t>OAA Programs (with Program Income)</t>
  </si>
  <si>
    <t>Maximum DSAAPD Resources  (C  x  D)</t>
  </si>
  <si>
    <t>Program Income  (B  x  D)</t>
  </si>
  <si>
    <t xml:space="preserve">10% Matching Funds   </t>
  </si>
  <si>
    <t>(E.a)  ÷  0.9  -  (E.a)</t>
  </si>
  <si>
    <t>Total Contract Amount</t>
  </si>
  <si>
    <t>Unit Cost Contract Budget</t>
  </si>
  <si>
    <t>Nutrition - Congregate Meals</t>
  </si>
  <si>
    <t>OAA Programs (With Program Income)</t>
  </si>
  <si>
    <t>(E.a.  ÷  0.9)  -  E.a.</t>
  </si>
  <si>
    <t>Nutrition - Home Delivered Meals</t>
  </si>
  <si>
    <r>
      <t xml:space="preserve">Indirect Costs  </t>
    </r>
    <r>
      <rPr>
        <b/>
        <sz val="8"/>
        <rFont val="Arial"/>
        <family val="2"/>
      </rPr>
      <t>(Total Salaries w/o fringe x rate)</t>
    </r>
  </si>
  <si>
    <t>Older Americans Act (OAA)</t>
  </si>
  <si>
    <t>Equipment / Other Direct Costs</t>
  </si>
  <si>
    <t xml:space="preserve">Travel/Training </t>
  </si>
  <si>
    <t xml:space="preserve">Contractual  </t>
  </si>
  <si>
    <t xml:space="preserve">Supplies   </t>
  </si>
  <si>
    <t xml:space="preserve">Equipment/Other Direct Costs  </t>
  </si>
  <si>
    <t>Total Budget w/o Local Cash / In-Kind</t>
  </si>
  <si>
    <t>Indirect Costs (Total Salaries w/o Fringe x Rate)</t>
  </si>
  <si>
    <t>Projected Contract Expenses w/o Local Cash / In-Kind</t>
  </si>
  <si>
    <t>Total Budget (Including Local Cash / In-Kind)</t>
  </si>
  <si>
    <t>Local Cash / In Kind</t>
  </si>
  <si>
    <t>Worksheets</t>
  </si>
  <si>
    <t>TOTAL Budget Worksheet</t>
  </si>
  <si>
    <t>Total Maximum DSAAPD Resources</t>
  </si>
  <si>
    <t>(Specify)</t>
  </si>
  <si>
    <t>1.</t>
  </si>
  <si>
    <t>2.</t>
  </si>
  <si>
    <t>3.</t>
  </si>
  <si>
    <t>4.</t>
  </si>
  <si>
    <t>5.</t>
  </si>
  <si>
    <t>6.</t>
  </si>
  <si>
    <t>7.</t>
  </si>
  <si>
    <t>DSAAPD Reimbursement Rate  (A  - B)</t>
  </si>
  <si>
    <t>DSAAPD Reimbursement Rate  (A  -  B)</t>
  </si>
  <si>
    <t>DSAAPD Reimbursement Rate  (A  x  B)</t>
  </si>
  <si>
    <t>Total Home Delivered Meals Contract Amount</t>
  </si>
  <si>
    <t>Total Congregate Meals Contract Amount</t>
  </si>
  <si>
    <t>(E.a  ÷  0.9)  -  E.a</t>
  </si>
  <si>
    <t>FTE's</t>
  </si>
  <si>
    <t>OAA               NSIP</t>
  </si>
  <si>
    <t>Local Cash                In-Kind</t>
  </si>
  <si>
    <t>Monthly Rent</t>
  </si>
  <si>
    <t xml:space="preserve">Total Months Charged to Rent:  </t>
  </si>
  <si>
    <t>Total Projected Contract Expenses</t>
  </si>
  <si>
    <t>Mileage =   Rate $0.40 X  0000 Miles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</si>
</sst>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&quot;$&quot;#,##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.0"/>
    <numFmt numFmtId="178" formatCode="&quot;$&quot;#,##0.000"/>
    <numFmt numFmtId="179" formatCode="_(* #,##0.0_);_(* \(#,##0.0\);_(* &quot;-&quot;?_);_(@_)"/>
    <numFmt numFmtId="180" formatCode="[$-409]dddd\,\ mmmm\ dd\,\ yyyy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0000"/>
    <numFmt numFmtId="190" formatCode="[$-409]h:mm:ss\ AM/PM"/>
    <numFmt numFmtId="191" formatCode="#,##0.000"/>
    <numFmt numFmtId="192" formatCode="_(* #,##0.000_);_(* \(#,##0.000\);_(* &quot;-&quot;???_);_(@_)"/>
    <numFmt numFmtId="193" formatCode="0.0"/>
    <numFmt numFmtId="194" formatCode="0.0000"/>
    <numFmt numFmtId="195" formatCode="0.000"/>
    <numFmt numFmtId="196" formatCode="&quot;$&quot;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Wingdings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3" fontId="0" fillId="0" borderId="0" xfId="44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0" applyNumberFormat="1" applyBorder="1" applyAlignment="1">
      <alignment/>
    </xf>
    <xf numFmtId="170" fontId="0" fillId="0" borderId="0" xfId="44" applyNumberFormat="1" applyFont="1" applyBorder="1" applyAlignment="1">
      <alignment/>
    </xf>
    <xf numFmtId="170" fontId="0" fillId="0" borderId="0" xfId="42" applyNumberFormat="1" applyFont="1" applyAlignment="1">
      <alignment/>
    </xf>
    <xf numFmtId="170" fontId="0" fillId="0" borderId="0" xfId="44" applyNumberFormat="1" applyFont="1" applyAlignment="1">
      <alignment/>
    </xf>
    <xf numFmtId="0" fontId="3" fillId="0" borderId="0" xfId="0" applyFont="1" applyFill="1" applyAlignment="1">
      <alignment horizontal="center"/>
    </xf>
    <xf numFmtId="3" fontId="0" fillId="0" borderId="0" xfId="44" applyNumberFormat="1" applyFont="1" applyFill="1" applyAlignment="1">
      <alignment/>
    </xf>
    <xf numFmtId="3" fontId="3" fillId="0" borderId="0" xfId="44" applyNumberFormat="1" applyFont="1" applyFill="1" applyAlignment="1">
      <alignment horizontal="center"/>
    </xf>
    <xf numFmtId="176" fontId="0" fillId="0" borderId="0" xfId="44" applyNumberFormat="1" applyFont="1" applyAlignment="1">
      <alignment/>
    </xf>
    <xf numFmtId="3" fontId="0" fillId="33" borderId="0" xfId="0" applyNumberFormat="1" applyFill="1" applyBorder="1" applyAlignment="1">
      <alignment/>
    </xf>
    <xf numFmtId="170" fontId="0" fillId="33" borderId="10" xfId="0" applyNumberFormat="1" applyFill="1" applyBorder="1" applyAlignment="1">
      <alignment/>
    </xf>
    <xf numFmtId="0" fontId="5" fillId="33" borderId="11" xfId="0" applyFont="1" applyFill="1" applyBorder="1" applyAlignment="1">
      <alignment wrapText="1"/>
    </xf>
    <xf numFmtId="170" fontId="4" fillId="33" borderId="12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0" fillId="33" borderId="0" xfId="44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 vertical="top"/>
    </xf>
    <xf numFmtId="170" fontId="0" fillId="33" borderId="0" xfId="44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vertical="top"/>
    </xf>
    <xf numFmtId="0" fontId="5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70" fontId="0" fillId="33" borderId="0" xfId="0" applyNumberFormat="1" applyFill="1" applyBorder="1" applyAlignment="1">
      <alignment/>
    </xf>
    <xf numFmtId="170" fontId="0" fillId="0" borderId="19" xfId="44" applyNumberFormat="1" applyFont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170" fontId="0" fillId="0" borderId="21" xfId="44" applyNumberFormat="1" applyFont="1" applyBorder="1" applyAlignment="1" applyProtection="1">
      <alignment/>
      <protection locked="0"/>
    </xf>
    <xf numFmtId="170" fontId="0" fillId="0" borderId="19" xfId="42" applyNumberFormat="1" applyFont="1" applyBorder="1" applyAlignment="1" applyProtection="1">
      <alignment/>
      <protection locked="0"/>
    </xf>
    <xf numFmtId="170" fontId="0" fillId="0" borderId="22" xfId="44" applyNumberFormat="1" applyFont="1" applyBorder="1" applyAlignment="1" applyProtection="1">
      <alignment/>
      <protection locked="0"/>
    </xf>
    <xf numFmtId="170" fontId="0" fillId="0" borderId="22" xfId="42" applyNumberFormat="1" applyFont="1" applyBorder="1" applyAlignment="1" applyProtection="1">
      <alignment/>
      <protection locked="0"/>
    </xf>
    <xf numFmtId="170" fontId="0" fillId="0" borderId="23" xfId="44" applyNumberFormat="1" applyFont="1" applyBorder="1" applyAlignment="1" applyProtection="1">
      <alignment/>
      <protection locked="0"/>
    </xf>
    <xf numFmtId="170" fontId="0" fillId="0" borderId="24" xfId="44" applyNumberFormat="1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170" fontId="0" fillId="0" borderId="26" xfId="0" applyNumberFormat="1" applyBorder="1" applyAlignment="1" applyProtection="1">
      <alignment/>
      <protection locked="0"/>
    </xf>
    <xf numFmtId="170" fontId="0" fillId="0" borderId="19" xfId="44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170" fontId="0" fillId="33" borderId="0" xfId="42" applyNumberFormat="1" applyFont="1" applyFill="1" applyBorder="1" applyAlignment="1">
      <alignment/>
    </xf>
    <xf numFmtId="170" fontId="0" fillId="0" borderId="28" xfId="44" applyNumberFormat="1" applyFont="1" applyBorder="1" applyAlignment="1" applyProtection="1">
      <alignment/>
      <protection locked="0"/>
    </xf>
    <xf numFmtId="170" fontId="0" fillId="0" borderId="28" xfId="42" applyNumberFormat="1" applyFont="1" applyBorder="1" applyAlignment="1" applyProtection="1">
      <alignment/>
      <protection locked="0"/>
    </xf>
    <xf numFmtId="170" fontId="0" fillId="0" borderId="29" xfId="44" applyNumberFormat="1" applyFont="1" applyBorder="1" applyAlignment="1" applyProtection="1">
      <alignment/>
      <protection locked="0"/>
    </xf>
    <xf numFmtId="170" fontId="0" fillId="33" borderId="30" xfId="42" applyNumberFormat="1" applyFont="1" applyFill="1" applyBorder="1" applyAlignment="1">
      <alignment/>
    </xf>
    <xf numFmtId="170" fontId="0" fillId="0" borderId="31" xfId="0" applyNumberFormat="1" applyBorder="1" applyAlignment="1" applyProtection="1">
      <alignment/>
      <protection locked="0"/>
    </xf>
    <xf numFmtId="170" fontId="0" fillId="33" borderId="10" xfId="0" applyNumberFormat="1" applyFont="1" applyFill="1" applyBorder="1" applyAlignment="1">
      <alignment/>
    </xf>
    <xf numFmtId="170" fontId="0" fillId="33" borderId="21" xfId="42" applyNumberFormat="1" applyFont="1" applyFill="1" applyBorder="1" applyAlignment="1">
      <alignment/>
    </xf>
    <xf numFmtId="0" fontId="0" fillId="0" borderId="32" xfId="0" applyFont="1" applyBorder="1" applyAlignment="1" applyProtection="1">
      <alignment vertical="top" wrapText="1"/>
      <protection locked="0"/>
    </xf>
    <xf numFmtId="170" fontId="0" fillId="0" borderId="33" xfId="44" applyNumberFormat="1" applyFont="1" applyBorder="1" applyAlignment="1" applyProtection="1">
      <alignment/>
      <protection locked="0"/>
    </xf>
    <xf numFmtId="170" fontId="0" fillId="0" borderId="33" xfId="42" applyNumberFormat="1" applyFont="1" applyBorder="1" applyAlignment="1" applyProtection="1">
      <alignment/>
      <protection locked="0"/>
    </xf>
    <xf numFmtId="170" fontId="0" fillId="0" borderId="34" xfId="44" applyNumberFormat="1" applyFont="1" applyBorder="1" applyAlignment="1" applyProtection="1">
      <alignment/>
      <protection locked="0"/>
    </xf>
    <xf numFmtId="0" fontId="4" fillId="33" borderId="35" xfId="0" applyFont="1" applyFill="1" applyBorder="1" applyAlignment="1" applyProtection="1">
      <alignment/>
      <protection/>
    </xf>
    <xf numFmtId="170" fontId="4" fillId="0" borderId="20" xfId="0" applyNumberFormat="1" applyFont="1" applyBorder="1" applyAlignment="1" applyProtection="1">
      <alignment/>
      <protection locked="0"/>
    </xf>
    <xf numFmtId="170" fontId="4" fillId="0" borderId="36" xfId="0" applyNumberFormat="1" applyFont="1" applyBorder="1" applyAlignment="1" applyProtection="1">
      <alignment/>
      <protection locked="0"/>
    </xf>
    <xf numFmtId="170" fontId="4" fillId="0" borderId="25" xfId="0" applyNumberFormat="1" applyFont="1" applyBorder="1" applyAlignment="1" applyProtection="1">
      <alignment/>
      <protection locked="0"/>
    </xf>
    <xf numFmtId="170" fontId="4" fillId="0" borderId="37" xfId="0" applyNumberFormat="1" applyFont="1" applyBorder="1" applyAlignment="1" applyProtection="1">
      <alignment/>
      <protection locked="0"/>
    </xf>
    <xf numFmtId="170" fontId="4" fillId="0" borderId="38" xfId="0" applyNumberFormat="1" applyFont="1" applyBorder="1" applyAlignment="1" applyProtection="1">
      <alignment/>
      <protection locked="0"/>
    </xf>
    <xf numFmtId="0" fontId="3" fillId="34" borderId="11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42" applyNumberFormat="1" applyFont="1" applyFill="1" applyBorder="1" applyAlignment="1">
      <alignment/>
    </xf>
    <xf numFmtId="3" fontId="0" fillId="33" borderId="17" xfId="44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70" fontId="0" fillId="33" borderId="17" xfId="44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170" fontId="0" fillId="33" borderId="40" xfId="44" applyNumberFormat="1" applyFont="1" applyFill="1" applyBorder="1" applyAlignment="1">
      <alignment/>
    </xf>
    <xf numFmtId="170" fontId="0" fillId="33" borderId="40" xfId="0" applyNumberFormat="1" applyFill="1" applyBorder="1" applyAlignment="1">
      <alignment/>
    </xf>
    <xf numFmtId="170" fontId="0" fillId="33" borderId="40" xfId="42" applyNumberFormat="1" applyFont="1" applyFill="1" applyBorder="1" applyAlignment="1">
      <alignment/>
    </xf>
    <xf numFmtId="170" fontId="0" fillId="33" borderId="41" xfId="44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170" fontId="0" fillId="0" borderId="0" xfId="44" applyNumberFormat="1" applyFont="1" applyFill="1" applyAlignment="1">
      <alignment/>
    </xf>
    <xf numFmtId="3" fontId="3" fillId="0" borderId="0" xfId="44" applyNumberFormat="1" applyFont="1" applyFill="1" applyBorder="1" applyAlignment="1">
      <alignment horizontal="center"/>
    </xf>
    <xf numFmtId="170" fontId="4" fillId="33" borderId="42" xfId="0" applyNumberFormat="1" applyFont="1" applyFill="1" applyBorder="1" applyAlignment="1" applyProtection="1">
      <alignment/>
      <protection/>
    </xf>
    <xf numFmtId="170" fontId="0" fillId="0" borderId="43" xfId="44" applyNumberFormat="1" applyFont="1" applyFill="1" applyBorder="1" applyAlignment="1" applyProtection="1">
      <alignment/>
      <protection locked="0"/>
    </xf>
    <xf numFmtId="170" fontId="0" fillId="0" borderId="43" xfId="42" applyNumberFormat="1" applyFont="1" applyFill="1" applyBorder="1" applyAlignment="1" applyProtection="1">
      <alignment/>
      <protection locked="0"/>
    </xf>
    <xf numFmtId="170" fontId="0" fillId="0" borderId="44" xfId="44" applyNumberFormat="1" applyFont="1" applyBorder="1" applyAlignment="1" applyProtection="1">
      <alignment/>
      <protection locked="0"/>
    </xf>
    <xf numFmtId="0" fontId="3" fillId="33" borderId="45" xfId="0" applyFont="1" applyFill="1" applyBorder="1" applyAlignment="1">
      <alignment vertical="distributed" wrapText="1"/>
    </xf>
    <xf numFmtId="170" fontId="0" fillId="0" borderId="30" xfId="44" applyNumberFormat="1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vertical="top"/>
    </xf>
    <xf numFmtId="0" fontId="3" fillId="33" borderId="46" xfId="0" applyFont="1" applyFill="1" applyBorder="1" applyAlignment="1">
      <alignment/>
    </xf>
    <xf numFmtId="170" fontId="0" fillId="33" borderId="47" xfId="0" applyNumberFormat="1" applyFill="1" applyBorder="1" applyAlignment="1">
      <alignment/>
    </xf>
    <xf numFmtId="0" fontId="0" fillId="0" borderId="0" xfId="0" applyNumberFormat="1" applyAlignment="1">
      <alignment/>
    </xf>
    <xf numFmtId="170" fontId="0" fillId="0" borderId="19" xfId="0" applyNumberFormat="1" applyFont="1" applyFill="1" applyBorder="1" applyAlignment="1" applyProtection="1">
      <alignment horizontal="right"/>
      <protection locked="0"/>
    </xf>
    <xf numFmtId="170" fontId="0" fillId="0" borderId="48" xfId="0" applyNumberFormat="1" applyFont="1" applyFill="1" applyBorder="1" applyAlignment="1" applyProtection="1">
      <alignment horizontal="right"/>
      <protection locked="0"/>
    </xf>
    <xf numFmtId="0" fontId="3" fillId="34" borderId="32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170" fontId="0" fillId="0" borderId="49" xfId="0" applyNumberFormat="1" applyFill="1" applyBorder="1" applyAlignment="1" applyProtection="1">
      <alignment/>
      <protection locked="0"/>
    </xf>
    <xf numFmtId="170" fontId="4" fillId="33" borderId="11" xfId="0" applyNumberFormat="1" applyFont="1" applyFill="1" applyBorder="1" applyAlignment="1" applyProtection="1">
      <alignment/>
      <protection/>
    </xf>
    <xf numFmtId="170" fontId="0" fillId="33" borderId="50" xfId="0" applyNumberFormat="1" applyFill="1" applyBorder="1" applyAlignment="1" applyProtection="1">
      <alignment/>
      <protection/>
    </xf>
    <xf numFmtId="170" fontId="0" fillId="33" borderId="50" xfId="0" applyNumberFormat="1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vertical="distributed" wrapText="1"/>
      <protection/>
    </xf>
    <xf numFmtId="0" fontId="0" fillId="33" borderId="25" xfId="0" applyFont="1" applyFill="1" applyBorder="1" applyAlignment="1" applyProtection="1">
      <alignment vertical="top" wrapText="1"/>
      <protection/>
    </xf>
    <xf numFmtId="0" fontId="0" fillId="33" borderId="20" xfId="0" applyFont="1" applyFill="1" applyBorder="1" applyAlignment="1" applyProtection="1">
      <alignment vertical="top" wrapText="1"/>
      <protection/>
    </xf>
    <xf numFmtId="0" fontId="0" fillId="33" borderId="27" xfId="0" applyFont="1" applyFill="1" applyBorder="1" applyAlignment="1" applyProtection="1">
      <alignment vertical="top" wrapText="1"/>
      <protection/>
    </xf>
    <xf numFmtId="0" fontId="0" fillId="35" borderId="0" xfId="0" applyFill="1" applyAlignment="1">
      <alignment/>
    </xf>
    <xf numFmtId="170" fontId="0" fillId="35" borderId="0" xfId="0" applyNumberFormat="1" applyFill="1" applyAlignment="1">
      <alignment/>
    </xf>
    <xf numFmtId="170" fontId="0" fillId="35" borderId="0" xfId="44" applyNumberFormat="1" applyFont="1" applyFill="1" applyBorder="1" applyAlignment="1">
      <alignment/>
    </xf>
    <xf numFmtId="170" fontId="0" fillId="35" borderId="0" xfId="0" applyNumberFormat="1" applyFont="1" applyFill="1" applyBorder="1" applyAlignment="1">
      <alignment/>
    </xf>
    <xf numFmtId="170" fontId="0" fillId="0" borderId="33" xfId="0" applyNumberFormat="1" applyBorder="1" applyAlignment="1" applyProtection="1">
      <alignment/>
      <protection locked="0"/>
    </xf>
    <xf numFmtId="170" fontId="0" fillId="35" borderId="0" xfId="0" applyNumberFormat="1" applyFill="1" applyBorder="1" applyAlignment="1">
      <alignment/>
    </xf>
    <xf numFmtId="3" fontId="4" fillId="33" borderId="12" xfId="0" applyNumberFormat="1" applyFont="1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3" fontId="0" fillId="36" borderId="11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3" fontId="0" fillId="0" borderId="0" xfId="44" applyNumberFormat="1" applyFont="1" applyFill="1" applyBorder="1" applyAlignment="1">
      <alignment/>
    </xf>
    <xf numFmtId="3" fontId="0" fillId="0" borderId="0" xfId="42" applyNumberFormat="1" applyFont="1" applyFill="1" applyAlignment="1">
      <alignment/>
    </xf>
    <xf numFmtId="170" fontId="0" fillId="33" borderId="10" xfId="0" applyNumberFormat="1" applyFill="1" applyBorder="1" applyAlignment="1" applyProtection="1">
      <alignment/>
      <protection/>
    </xf>
    <xf numFmtId="170" fontId="0" fillId="0" borderId="23" xfId="44" applyNumberFormat="1" applyFont="1" applyFill="1" applyBorder="1" applyAlignment="1" applyProtection="1">
      <alignment/>
      <protection locked="0"/>
    </xf>
    <xf numFmtId="0" fontId="5" fillId="33" borderId="53" xfId="0" applyFont="1" applyFill="1" applyBorder="1" applyAlignment="1">
      <alignment/>
    </xf>
    <xf numFmtId="170" fontId="4" fillId="33" borderId="54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55" xfId="0" applyFont="1" applyFill="1" applyBorder="1" applyAlignment="1">
      <alignment vertical="top"/>
    </xf>
    <xf numFmtId="0" fontId="5" fillId="33" borderId="56" xfId="0" applyFont="1" applyFill="1" applyBorder="1" applyAlignment="1">
      <alignment vertical="top" wrapText="1"/>
    </xf>
    <xf numFmtId="170" fontId="4" fillId="33" borderId="57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44" applyNumberFormat="1" applyFont="1" applyFill="1" applyBorder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3" fontId="0" fillId="0" borderId="0" xfId="44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3" xfId="0" applyFont="1" applyFill="1" applyBorder="1" applyAlignment="1" applyProtection="1">
      <alignment vertical="top"/>
      <protection/>
    </xf>
    <xf numFmtId="0" fontId="3" fillId="33" borderId="45" xfId="0" applyFont="1" applyFill="1" applyBorder="1" applyAlignment="1" applyProtection="1">
      <alignment vertical="top" wrapText="1"/>
      <protection/>
    </xf>
    <xf numFmtId="170" fontId="0" fillId="33" borderId="30" xfId="44" applyNumberFormat="1" applyFont="1" applyFill="1" applyBorder="1" applyAlignment="1" applyProtection="1">
      <alignment/>
      <protection/>
    </xf>
    <xf numFmtId="170" fontId="0" fillId="33" borderId="30" xfId="42" applyNumberFormat="1" applyFont="1" applyFill="1" applyBorder="1" applyAlignment="1" applyProtection="1">
      <alignment/>
      <protection/>
    </xf>
    <xf numFmtId="3" fontId="3" fillId="35" borderId="0" xfId="0" applyNumberFormat="1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/>
      <protection/>
    </xf>
    <xf numFmtId="170" fontId="0" fillId="0" borderId="28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4" fillId="33" borderId="40" xfId="0" applyFont="1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 wrapText="1"/>
      <protection/>
    </xf>
    <xf numFmtId="0" fontId="5" fillId="33" borderId="52" xfId="0" applyFont="1" applyFill="1" applyBorder="1" applyAlignment="1" applyProtection="1">
      <alignment/>
      <protection/>
    </xf>
    <xf numFmtId="176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Alignment="1" applyProtection="1">
      <alignment horizontal="center" vertical="center"/>
      <protection/>
    </xf>
    <xf numFmtId="170" fontId="11" fillId="37" borderId="0" xfId="0" applyNumberFormat="1" applyFont="1" applyFill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/>
      <protection/>
    </xf>
    <xf numFmtId="170" fontId="0" fillId="33" borderId="58" xfId="0" applyNumberFormat="1" applyFill="1" applyBorder="1" applyAlignment="1">
      <alignment/>
    </xf>
    <xf numFmtId="176" fontId="4" fillId="0" borderId="25" xfId="0" applyNumberFormat="1" applyFont="1" applyBorder="1" applyAlignment="1" applyProtection="1">
      <alignment horizontal="right"/>
      <protection locked="0"/>
    </xf>
    <xf numFmtId="176" fontId="4" fillId="38" borderId="47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52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170" fontId="4" fillId="33" borderId="0" xfId="0" applyNumberFormat="1" applyFont="1" applyFill="1" applyBorder="1" applyAlignment="1" applyProtection="1">
      <alignment horizontal="center"/>
      <protection/>
    </xf>
    <xf numFmtId="170" fontId="3" fillId="33" borderId="0" xfId="0" applyNumberFormat="1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/>
      <protection/>
    </xf>
    <xf numFmtId="1" fontId="0" fillId="0" borderId="59" xfId="0" applyNumberFormat="1" applyFill="1" applyBorder="1" applyAlignment="1" applyProtection="1">
      <alignment horizontal="center"/>
      <protection locked="0"/>
    </xf>
    <xf numFmtId="176" fontId="0" fillId="0" borderId="59" xfId="0" applyNumberFormat="1" applyFill="1" applyBorder="1" applyAlignment="1" applyProtection="1">
      <alignment horizontal="center"/>
      <protection locked="0"/>
    </xf>
    <xf numFmtId="1" fontId="0" fillId="0" borderId="59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6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 readingOrder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33" borderId="4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40" xfId="0" applyFont="1" applyFill="1" applyBorder="1" applyAlignment="1" applyProtection="1">
      <alignment horizontal="left" vertical="top" wrapText="1"/>
      <protection/>
    </xf>
    <xf numFmtId="0" fontId="0" fillId="33" borderId="61" xfId="0" applyFill="1" applyBorder="1" applyAlignment="1" applyProtection="1">
      <alignment/>
      <protection/>
    </xf>
    <xf numFmtId="0" fontId="3" fillId="33" borderId="52" xfId="0" applyFont="1" applyFill="1" applyBorder="1" applyAlignment="1" applyProtection="1">
      <alignment horizontal="left" vertical="top" wrapText="1"/>
      <protection/>
    </xf>
    <xf numFmtId="0" fontId="0" fillId="33" borderId="17" xfId="0" applyFont="1" applyFill="1" applyBorder="1" applyAlignment="1" applyProtection="1">
      <alignment vertical="center" wrapText="1" readingOrder="1"/>
      <protection/>
    </xf>
    <xf numFmtId="0" fontId="0" fillId="0" borderId="0" xfId="0" applyFont="1" applyFill="1" applyBorder="1" applyAlignment="1" applyProtection="1">
      <alignment vertical="center" wrapText="1" readingOrder="1"/>
      <protection/>
    </xf>
    <xf numFmtId="0" fontId="0" fillId="33" borderId="40" xfId="0" applyFill="1" applyBorder="1" applyAlignment="1" applyProtection="1">
      <alignment horizontal="left"/>
      <protection/>
    </xf>
    <xf numFmtId="0" fontId="0" fillId="33" borderId="52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6" fontId="3" fillId="33" borderId="0" xfId="0" applyNumberFormat="1" applyFont="1" applyFill="1" applyBorder="1" applyAlignment="1" applyProtection="1">
      <alignment/>
      <protection/>
    </xf>
    <xf numFmtId="176" fontId="3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70" fontId="0" fillId="33" borderId="30" xfId="0" applyNumberFormat="1" applyFill="1" applyBorder="1" applyAlignment="1">
      <alignment/>
    </xf>
    <xf numFmtId="170" fontId="0" fillId="33" borderId="21" xfId="0" applyNumberFormat="1" applyFill="1" applyBorder="1" applyAlignment="1">
      <alignment/>
    </xf>
    <xf numFmtId="170" fontId="0" fillId="33" borderId="62" xfId="0" applyNumberFormat="1" applyFill="1" applyBorder="1" applyAlignment="1">
      <alignment/>
    </xf>
    <xf numFmtId="170" fontId="0" fillId="33" borderId="30" xfId="0" applyNumberFormat="1" applyFont="1" applyFill="1" applyBorder="1" applyAlignment="1">
      <alignment/>
    </xf>
    <xf numFmtId="170" fontId="0" fillId="0" borderId="63" xfId="44" applyNumberFormat="1" applyFont="1" applyFill="1" applyBorder="1" applyAlignment="1" applyProtection="1">
      <alignment/>
      <protection locked="0"/>
    </xf>
    <xf numFmtId="170" fontId="0" fillId="0" borderId="63" xfId="42" applyNumberFormat="1" applyFont="1" applyFill="1" applyBorder="1" applyAlignment="1" applyProtection="1">
      <alignment/>
      <protection locked="0"/>
    </xf>
    <xf numFmtId="170" fontId="0" fillId="0" borderId="64" xfId="44" applyNumberFormat="1" applyFont="1" applyBorder="1" applyAlignment="1" applyProtection="1">
      <alignment/>
      <protection locked="0"/>
    </xf>
    <xf numFmtId="170" fontId="0" fillId="33" borderId="56" xfId="0" applyNumberForma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70" fontId="0" fillId="33" borderId="65" xfId="0" applyNumberFormat="1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59" xfId="0" applyFill="1" applyBorder="1" applyAlignment="1">
      <alignment/>
    </xf>
    <xf numFmtId="170" fontId="0" fillId="33" borderId="23" xfId="42" applyNumberFormat="1" applyFont="1" applyFill="1" applyBorder="1" applyAlignment="1" applyProtection="1">
      <alignment/>
      <protection/>
    </xf>
    <xf numFmtId="170" fontId="0" fillId="33" borderId="21" xfId="0" applyNumberFormat="1" applyFont="1" applyFill="1" applyBorder="1" applyAlignment="1">
      <alignment/>
    </xf>
    <xf numFmtId="0" fontId="3" fillId="40" borderId="0" xfId="0" applyFont="1" applyFill="1" applyBorder="1" applyAlignment="1">
      <alignment horizontal="center"/>
    </xf>
    <xf numFmtId="0" fontId="4" fillId="40" borderId="18" xfId="0" applyFont="1" applyFill="1" applyBorder="1" applyAlignment="1">
      <alignment/>
    </xf>
    <xf numFmtId="0" fontId="5" fillId="40" borderId="11" xfId="0" applyFont="1" applyFill="1" applyBorder="1" applyAlignment="1">
      <alignment vertical="top" wrapText="1"/>
    </xf>
    <xf numFmtId="0" fontId="4" fillId="40" borderId="18" xfId="0" applyFont="1" applyFill="1" applyBorder="1" applyAlignment="1">
      <alignment/>
    </xf>
    <xf numFmtId="0" fontId="5" fillId="40" borderId="11" xfId="0" applyFont="1" applyFill="1" applyBorder="1" applyAlignment="1">
      <alignment horizontal="left"/>
    </xf>
    <xf numFmtId="170" fontId="4" fillId="40" borderId="12" xfId="0" applyNumberFormat="1" applyFont="1" applyFill="1" applyBorder="1" applyAlignment="1">
      <alignment/>
    </xf>
    <xf numFmtId="170" fontId="0" fillId="40" borderId="0" xfId="44" applyNumberFormat="1" applyFont="1" applyFill="1" applyBorder="1" applyAlignment="1">
      <alignment/>
    </xf>
    <xf numFmtId="170" fontId="0" fillId="40" borderId="0" xfId="42" applyNumberFormat="1" applyFont="1" applyFill="1" applyBorder="1" applyAlignment="1">
      <alignment/>
    </xf>
    <xf numFmtId="170" fontId="0" fillId="40" borderId="17" xfId="44" applyNumberFormat="1" applyFont="1" applyFill="1" applyBorder="1" applyAlignment="1">
      <alignment/>
    </xf>
    <xf numFmtId="0" fontId="5" fillId="40" borderId="11" xfId="0" applyFont="1" applyFill="1" applyBorder="1" applyAlignment="1">
      <alignment vertical="top" wrapText="1"/>
    </xf>
    <xf numFmtId="176" fontId="4" fillId="40" borderId="12" xfId="0" applyNumberFormat="1" applyFont="1" applyFill="1" applyBorder="1" applyAlignment="1">
      <alignment/>
    </xf>
    <xf numFmtId="176" fontId="0" fillId="40" borderId="0" xfId="44" applyNumberFormat="1" applyFont="1" applyFill="1" applyBorder="1" applyAlignment="1">
      <alignment/>
    </xf>
    <xf numFmtId="0" fontId="3" fillId="40" borderId="14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170" fontId="3" fillId="40" borderId="66" xfId="0" applyNumberFormat="1" applyFont="1" applyFill="1" applyBorder="1" applyAlignment="1">
      <alignment horizontal="center"/>
    </xf>
    <xf numFmtId="170" fontId="3" fillId="40" borderId="0" xfId="0" applyNumberFormat="1" applyFont="1" applyFill="1" applyBorder="1" applyAlignment="1">
      <alignment horizontal="center"/>
    </xf>
    <xf numFmtId="170" fontId="3" fillId="40" borderId="17" xfId="0" applyNumberFormat="1" applyFont="1" applyFill="1" applyBorder="1" applyAlignment="1">
      <alignment horizontal="center"/>
    </xf>
    <xf numFmtId="0" fontId="4" fillId="40" borderId="55" xfId="0" applyFont="1" applyFill="1" applyBorder="1" applyAlignment="1">
      <alignment/>
    </xf>
    <xf numFmtId="0" fontId="5" fillId="40" borderId="56" xfId="0" applyFont="1" applyFill="1" applyBorder="1" applyAlignment="1">
      <alignment vertical="top" wrapText="1"/>
    </xf>
    <xf numFmtId="176" fontId="0" fillId="40" borderId="66" xfId="44" applyNumberFormat="1" applyFont="1" applyFill="1" applyBorder="1" applyAlignment="1">
      <alignment/>
    </xf>
    <xf numFmtId="176" fontId="0" fillId="40" borderId="17" xfId="44" applyNumberFormat="1" applyFont="1" applyFill="1" applyBorder="1" applyAlignment="1">
      <alignment/>
    </xf>
    <xf numFmtId="170" fontId="3" fillId="0" borderId="0" xfId="44" applyNumberFormat="1" applyFont="1" applyFill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176" fontId="0" fillId="36" borderId="0" xfId="0" applyNumberFormat="1" applyFill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1" fontId="0" fillId="36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 vertical="distributed" wrapText="1"/>
      <protection/>
    </xf>
    <xf numFmtId="0" fontId="0" fillId="33" borderId="25" xfId="0" applyFont="1" applyFill="1" applyBorder="1" applyAlignment="1" applyProtection="1">
      <alignment vertical="distributed" wrapText="1"/>
      <protection/>
    </xf>
    <xf numFmtId="0" fontId="3" fillId="33" borderId="15" xfId="0" applyFont="1" applyFill="1" applyBorder="1" applyAlignment="1" applyProtection="1">
      <alignment/>
      <protection/>
    </xf>
    <xf numFmtId="0" fontId="0" fillId="40" borderId="20" xfId="0" applyFont="1" applyFill="1" applyBorder="1" applyAlignment="1" applyProtection="1">
      <alignment vertical="distributed" wrapText="1"/>
      <protection/>
    </xf>
    <xf numFmtId="0" fontId="3" fillId="33" borderId="45" xfId="0" applyFont="1" applyFill="1" applyBorder="1" applyAlignment="1" applyProtection="1">
      <alignment vertical="distributed" wrapText="1"/>
      <protection/>
    </xf>
    <xf numFmtId="0" fontId="0" fillId="40" borderId="25" xfId="0" applyFont="1" applyFill="1" applyBorder="1" applyAlignment="1" applyProtection="1">
      <alignment vertical="distributed" wrapText="1"/>
      <protection/>
    </xf>
    <xf numFmtId="0" fontId="0" fillId="40" borderId="25" xfId="0" applyFont="1" applyFill="1" applyBorder="1" applyAlignment="1" applyProtection="1">
      <alignment vertical="top" wrapText="1"/>
      <protection/>
    </xf>
    <xf numFmtId="0" fontId="0" fillId="40" borderId="20" xfId="0" applyFont="1" applyFill="1" applyBorder="1" applyAlignment="1" applyProtection="1">
      <alignment vertical="top" wrapText="1"/>
      <protection/>
    </xf>
    <xf numFmtId="0" fontId="0" fillId="33" borderId="27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vertical="top"/>
      <protection/>
    </xf>
    <xf numFmtId="0" fontId="0" fillId="40" borderId="27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/>
      <protection/>
    </xf>
    <xf numFmtId="0" fontId="3" fillId="33" borderId="46" xfId="0" applyFont="1" applyFill="1" applyBorder="1" applyAlignment="1" applyProtection="1">
      <alignment/>
      <protection/>
    </xf>
    <xf numFmtId="0" fontId="3" fillId="33" borderId="67" xfId="0" applyFont="1" applyFill="1" applyBorder="1" applyAlignment="1" applyProtection="1">
      <alignment vertical="top" wrapText="1"/>
      <protection/>
    </xf>
    <xf numFmtId="170" fontId="0" fillId="33" borderId="47" xfId="0" applyNumberFormat="1" applyFill="1" applyBorder="1" applyAlignment="1" applyProtection="1">
      <alignment/>
      <protection/>
    </xf>
    <xf numFmtId="0" fontId="0" fillId="40" borderId="38" xfId="0" applyFont="1" applyFill="1" applyBorder="1" applyAlignment="1" applyProtection="1">
      <alignment vertical="distributed" wrapText="1"/>
      <protection/>
    </xf>
    <xf numFmtId="0" fontId="3" fillId="40" borderId="45" xfId="0" applyFont="1" applyFill="1" applyBorder="1" applyAlignment="1" applyProtection="1">
      <alignment vertical="distributed" wrapText="1"/>
      <protection/>
    </xf>
    <xf numFmtId="0" fontId="3" fillId="40" borderId="45" xfId="0" applyFont="1" applyFill="1" applyBorder="1" applyAlignment="1" applyProtection="1">
      <alignment vertical="top" wrapText="1"/>
      <protection/>
    </xf>
    <xf numFmtId="0" fontId="0" fillId="40" borderId="27" xfId="0" applyFill="1" applyBorder="1" applyAlignment="1" applyProtection="1">
      <alignment/>
      <protection/>
    </xf>
    <xf numFmtId="0" fontId="3" fillId="40" borderId="67" xfId="0" applyFont="1" applyFill="1" applyBorder="1" applyAlignment="1" applyProtection="1">
      <alignment vertical="top" wrapText="1"/>
      <protection/>
    </xf>
    <xf numFmtId="0" fontId="0" fillId="40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7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41" borderId="45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176" fontId="0" fillId="42" borderId="0" xfId="0" applyNumberFormat="1" applyFill="1" applyBorder="1" applyAlignment="1" applyProtection="1">
      <alignment/>
      <protection/>
    </xf>
    <xf numFmtId="3" fontId="0" fillId="42" borderId="0" xfId="0" applyNumberFormat="1" applyFill="1" applyBorder="1" applyAlignment="1" applyProtection="1">
      <alignment/>
      <protection/>
    </xf>
    <xf numFmtId="170" fontId="0" fillId="42" borderId="0" xfId="0" applyNumberFormat="1" applyFill="1" applyBorder="1" applyAlignment="1" applyProtection="1">
      <alignment/>
      <protection/>
    </xf>
    <xf numFmtId="170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0" fontId="0" fillId="33" borderId="42" xfId="0" applyNumberFormat="1" applyFill="1" applyBorder="1" applyAlignment="1" applyProtection="1" quotePrefix="1">
      <alignment/>
      <protection/>
    </xf>
    <xf numFmtId="170" fontId="0" fillId="33" borderId="30" xfId="0" applyNumberFormat="1" applyFill="1" applyBorder="1" applyAlignment="1" applyProtection="1" quotePrefix="1">
      <alignment/>
      <protection/>
    </xf>
    <xf numFmtId="170" fontId="0" fillId="33" borderId="30" xfId="0" applyNumberFormat="1" applyFill="1" applyBorder="1" applyAlignment="1" applyProtection="1">
      <alignment/>
      <protection/>
    </xf>
    <xf numFmtId="170" fontId="0" fillId="33" borderId="21" xfId="0" applyNumberFormat="1" applyFill="1" applyBorder="1" applyAlignment="1" applyProtection="1">
      <alignment/>
      <protection/>
    </xf>
    <xf numFmtId="170" fontId="0" fillId="33" borderId="59" xfId="0" applyNumberFormat="1" applyFill="1" applyBorder="1" applyAlignment="1" applyProtection="1">
      <alignment/>
      <protection/>
    </xf>
    <xf numFmtId="170" fontId="0" fillId="33" borderId="68" xfId="0" applyNumberFormat="1" applyFill="1" applyBorder="1" applyAlignment="1" applyProtection="1">
      <alignment/>
      <protection/>
    </xf>
    <xf numFmtId="170" fontId="0" fillId="33" borderId="28" xfId="0" applyNumberFormat="1" applyFill="1" applyBorder="1" applyAlignment="1" applyProtection="1">
      <alignment/>
      <protection/>
    </xf>
    <xf numFmtId="170" fontId="0" fillId="33" borderId="29" xfId="0" applyNumberFormat="1" applyFill="1" applyBorder="1" applyAlignment="1" applyProtection="1">
      <alignment/>
      <protection/>
    </xf>
    <xf numFmtId="170" fontId="0" fillId="33" borderId="69" xfId="0" applyNumberFormat="1" applyFill="1" applyBorder="1" applyAlignment="1" applyProtection="1">
      <alignment/>
      <protection/>
    </xf>
    <xf numFmtId="170" fontId="0" fillId="33" borderId="19" xfId="0" applyNumberFormat="1" applyFill="1" applyBorder="1" applyAlignment="1" applyProtection="1">
      <alignment/>
      <protection/>
    </xf>
    <xf numFmtId="170" fontId="0" fillId="33" borderId="22" xfId="0" applyNumberFormat="1" applyFill="1" applyBorder="1" applyAlignment="1" applyProtection="1">
      <alignment/>
      <protection/>
    </xf>
    <xf numFmtId="170" fontId="0" fillId="33" borderId="24" xfId="0" applyNumberFormat="1" applyFill="1" applyBorder="1" applyAlignment="1" applyProtection="1">
      <alignment/>
      <protection/>
    </xf>
    <xf numFmtId="170" fontId="0" fillId="33" borderId="23" xfId="0" applyNumberFormat="1" applyFill="1" applyBorder="1" applyAlignment="1" applyProtection="1">
      <alignment/>
      <protection/>
    </xf>
    <xf numFmtId="170" fontId="0" fillId="33" borderId="33" xfId="0" applyNumberFormat="1" applyFill="1" applyBorder="1" applyAlignment="1" applyProtection="1">
      <alignment/>
      <protection/>
    </xf>
    <xf numFmtId="170" fontId="0" fillId="33" borderId="34" xfId="0" applyNumberFormat="1" applyFill="1" applyBorder="1" applyAlignment="1" applyProtection="1">
      <alignment/>
      <protection/>
    </xf>
    <xf numFmtId="170" fontId="0" fillId="33" borderId="68" xfId="0" applyNumberFormat="1" applyFont="1" applyFill="1" applyBorder="1" applyAlignment="1" applyProtection="1">
      <alignment/>
      <protection/>
    </xf>
    <xf numFmtId="170" fontId="0" fillId="33" borderId="70" xfId="0" applyNumberFormat="1" applyFill="1" applyBorder="1" applyAlignment="1" applyProtection="1">
      <alignment/>
      <protection/>
    </xf>
    <xf numFmtId="0" fontId="3" fillId="33" borderId="71" xfId="0" applyFont="1" applyFill="1" applyBorder="1" applyAlignment="1" applyProtection="1">
      <alignment vertical="top" wrapText="1"/>
      <protection/>
    </xf>
    <xf numFmtId="170" fontId="0" fillId="33" borderId="58" xfId="0" applyNumberFormat="1" applyFill="1" applyBorder="1" applyAlignment="1" applyProtection="1">
      <alignment/>
      <protection/>
    </xf>
    <xf numFmtId="170" fontId="0" fillId="33" borderId="72" xfId="0" applyNumberFormat="1" applyFill="1" applyBorder="1" applyAlignment="1" applyProtection="1">
      <alignment/>
      <protection/>
    </xf>
    <xf numFmtId="170" fontId="0" fillId="33" borderId="62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9" borderId="73" xfId="0" applyFill="1" applyBorder="1" applyAlignment="1" applyProtection="1">
      <alignment/>
      <protection/>
    </xf>
    <xf numFmtId="0" fontId="0" fillId="39" borderId="73" xfId="0" applyFont="1" applyFill="1" applyBorder="1" applyAlignment="1" applyProtection="1">
      <alignment horizontal="center"/>
      <protection/>
    </xf>
    <xf numFmtId="0" fontId="0" fillId="39" borderId="74" xfId="0" applyFill="1" applyBorder="1" applyAlignment="1" applyProtection="1">
      <alignment horizontal="center"/>
      <protection/>
    </xf>
    <xf numFmtId="0" fontId="0" fillId="39" borderId="75" xfId="0" applyFill="1" applyBorder="1" applyAlignment="1" applyProtection="1">
      <alignment horizontal="center"/>
      <protection/>
    </xf>
    <xf numFmtId="0" fontId="0" fillId="39" borderId="32" xfId="0" applyFill="1" applyBorder="1" applyAlignment="1" applyProtection="1">
      <alignment/>
      <protection/>
    </xf>
    <xf numFmtId="0" fontId="0" fillId="39" borderId="32" xfId="0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 horizontal="center"/>
      <protection/>
    </xf>
    <xf numFmtId="0" fontId="0" fillId="39" borderId="76" xfId="0" applyFill="1" applyBorder="1" applyAlignment="1" applyProtection="1">
      <alignment horizontal="center"/>
      <protection/>
    </xf>
    <xf numFmtId="0" fontId="3" fillId="39" borderId="20" xfId="0" applyFont="1" applyFill="1" applyBorder="1" applyAlignment="1" applyProtection="1">
      <alignment wrapText="1"/>
      <protection/>
    </xf>
    <xf numFmtId="0" fontId="0" fillId="39" borderId="2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39" borderId="38" xfId="0" applyFont="1" applyFill="1" applyBorder="1" applyAlignment="1" applyProtection="1">
      <alignment/>
      <protection/>
    </xf>
    <xf numFmtId="3" fontId="0" fillId="39" borderId="38" xfId="0" applyNumberFormat="1" applyFill="1" applyBorder="1" applyAlignment="1" applyProtection="1">
      <alignment horizontal="center"/>
      <protection/>
    </xf>
    <xf numFmtId="0" fontId="0" fillId="39" borderId="38" xfId="0" applyFill="1" applyBorder="1" applyAlignment="1" applyProtection="1">
      <alignment horizontal="center"/>
      <protection/>
    </xf>
    <xf numFmtId="0" fontId="0" fillId="39" borderId="37" xfId="0" applyFont="1" applyFill="1" applyBorder="1" applyAlignment="1" applyProtection="1">
      <alignment/>
      <protection/>
    </xf>
    <xf numFmtId="0" fontId="0" fillId="39" borderId="37" xfId="0" applyFill="1" applyBorder="1" applyAlignment="1" applyProtection="1">
      <alignment horizontal="center"/>
      <protection/>
    </xf>
    <xf numFmtId="176" fontId="0" fillId="39" borderId="37" xfId="0" applyNumberFormat="1" applyFill="1" applyBorder="1" applyAlignment="1" applyProtection="1">
      <alignment horizontal="center"/>
      <protection/>
    </xf>
    <xf numFmtId="0" fontId="0" fillId="39" borderId="77" xfId="0" applyFill="1" applyBorder="1" applyAlignment="1" applyProtection="1">
      <alignment horizontal="center"/>
      <protection/>
    </xf>
    <xf numFmtId="0" fontId="0" fillId="39" borderId="66" xfId="0" applyFill="1" applyBorder="1" applyAlignment="1" applyProtection="1">
      <alignment horizontal="center"/>
      <protection/>
    </xf>
    <xf numFmtId="0" fontId="0" fillId="39" borderId="78" xfId="0" applyFont="1" applyFill="1" applyBorder="1" applyAlignment="1" applyProtection="1">
      <alignment horizontal="center" wrapText="1"/>
      <protection/>
    </xf>
    <xf numFmtId="0" fontId="0" fillId="39" borderId="25" xfId="0" applyFont="1" applyFill="1" applyBorder="1" applyAlignment="1" applyProtection="1">
      <alignment/>
      <protection/>
    </xf>
    <xf numFmtId="170" fontId="0" fillId="39" borderId="25" xfId="0" applyNumberFormat="1" applyFill="1" applyBorder="1" applyAlignment="1" applyProtection="1">
      <alignment horizontal="center"/>
      <protection/>
    </xf>
    <xf numFmtId="0" fontId="0" fillId="39" borderId="25" xfId="0" applyFill="1" applyBorder="1" applyAlignment="1" applyProtection="1">
      <alignment horizontal="center"/>
      <protection/>
    </xf>
    <xf numFmtId="176" fontId="0" fillId="39" borderId="25" xfId="0" applyNumberForma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49" fontId="5" fillId="33" borderId="79" xfId="0" applyNumberFormat="1" applyFont="1" applyFill="1" applyBorder="1" applyAlignment="1" applyProtection="1">
      <alignment horizontal="center"/>
      <protection/>
    </xf>
    <xf numFmtId="49" fontId="0" fillId="33" borderId="46" xfId="0" applyNumberFormat="1" applyFill="1" applyBorder="1" applyAlignment="1" applyProtection="1">
      <alignment horizontal="left"/>
      <protection/>
    </xf>
    <xf numFmtId="0" fontId="4" fillId="33" borderId="71" xfId="0" applyFont="1" applyFill="1" applyBorder="1" applyAlignment="1" applyProtection="1">
      <alignment/>
      <protection/>
    </xf>
    <xf numFmtId="0" fontId="4" fillId="33" borderId="80" xfId="0" applyFont="1" applyFill="1" applyBorder="1" applyAlignment="1" applyProtection="1">
      <alignment/>
      <protection/>
    </xf>
    <xf numFmtId="0" fontId="4" fillId="33" borderId="81" xfId="0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/>
      <protection/>
    </xf>
    <xf numFmtId="0" fontId="4" fillId="33" borderId="82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right"/>
      <protection/>
    </xf>
    <xf numFmtId="0" fontId="4" fillId="33" borderId="83" xfId="0" applyFont="1" applyFill="1" applyBorder="1" applyAlignment="1" applyProtection="1">
      <alignment horizontal="right"/>
      <protection/>
    </xf>
    <xf numFmtId="0" fontId="4" fillId="33" borderId="69" xfId="0" applyFont="1" applyFill="1" applyBorder="1" applyAlignment="1" applyProtection="1">
      <alignment vertical="center"/>
      <protection/>
    </xf>
    <xf numFmtId="176" fontId="4" fillId="33" borderId="25" xfId="0" applyNumberFormat="1" applyFont="1" applyFill="1" applyBorder="1" applyAlignment="1" applyProtection="1">
      <alignment/>
      <protection/>
    </xf>
    <xf numFmtId="176" fontId="4" fillId="33" borderId="47" xfId="0" applyNumberFormat="1" applyFont="1" applyFill="1" applyBorder="1" applyAlignment="1" applyProtection="1">
      <alignment/>
      <protection/>
    </xf>
    <xf numFmtId="0" fontId="0" fillId="39" borderId="84" xfId="0" applyFont="1" applyFill="1" applyBorder="1" applyAlignment="1" applyProtection="1">
      <alignment horizontal="center" wrapText="1"/>
      <protection/>
    </xf>
    <xf numFmtId="176" fontId="0" fillId="39" borderId="0" xfId="0" applyNumberFormat="1" applyFill="1" applyAlignment="1">
      <alignment horizontal="center"/>
    </xf>
    <xf numFmtId="170" fontId="0" fillId="0" borderId="30" xfId="42" applyNumberFormat="1" applyFont="1" applyFill="1" applyBorder="1" applyAlignment="1" applyProtection="1">
      <alignment/>
      <protection locked="0"/>
    </xf>
    <xf numFmtId="0" fontId="0" fillId="39" borderId="59" xfId="0" applyFont="1" applyFill="1" applyBorder="1" applyAlignment="1" applyProtection="1">
      <alignment wrapText="1"/>
      <protection/>
    </xf>
    <xf numFmtId="0" fontId="0" fillId="39" borderId="27" xfId="0" applyFont="1" applyFill="1" applyBorder="1" applyAlignment="1" applyProtection="1">
      <alignment/>
      <protection/>
    </xf>
    <xf numFmtId="170" fontId="0" fillId="39" borderId="27" xfId="0" applyNumberFormat="1" applyFill="1" applyBorder="1" applyAlignment="1" applyProtection="1">
      <alignment horizontal="center"/>
      <protection/>
    </xf>
    <xf numFmtId="0" fontId="0" fillId="39" borderId="27" xfId="0" applyFill="1" applyBorder="1" applyAlignment="1" applyProtection="1">
      <alignment horizontal="center"/>
      <protection/>
    </xf>
    <xf numFmtId="176" fontId="0" fillId="39" borderId="27" xfId="0" applyNumberFormat="1" applyFill="1" applyBorder="1" applyAlignment="1" applyProtection="1">
      <alignment horizontal="center"/>
      <protection/>
    </xf>
    <xf numFmtId="3" fontId="0" fillId="39" borderId="37" xfId="0" applyNumberFormat="1" applyFill="1" applyBorder="1" applyAlignment="1" applyProtection="1">
      <alignment horizontal="center"/>
      <protection/>
    </xf>
    <xf numFmtId="3" fontId="0" fillId="39" borderId="85" xfId="0" applyNumberFormat="1" applyFill="1" applyBorder="1" applyAlignment="1" applyProtection="1">
      <alignment horizontal="center"/>
      <protection/>
    </xf>
    <xf numFmtId="0" fontId="0" fillId="39" borderId="85" xfId="0" applyFill="1" applyBorder="1" applyAlignment="1" applyProtection="1">
      <alignment horizontal="center"/>
      <protection/>
    </xf>
    <xf numFmtId="170" fontId="0" fillId="39" borderId="38" xfId="0" applyNumberFormat="1" applyFill="1" applyBorder="1" applyAlignment="1" applyProtection="1">
      <alignment horizontal="center"/>
      <protection/>
    </xf>
    <xf numFmtId="176" fontId="0" fillId="39" borderId="38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70" fontId="0" fillId="33" borderId="83" xfId="0" applyNumberFormat="1" applyFill="1" applyBorder="1" applyAlignment="1">
      <alignment/>
    </xf>
    <xf numFmtId="0" fontId="5" fillId="33" borderId="14" xfId="0" applyFont="1" applyFill="1" applyBorder="1" applyAlignment="1">
      <alignment vertical="top"/>
    </xf>
    <xf numFmtId="49" fontId="5" fillId="33" borderId="86" xfId="0" applyNumberFormat="1" applyFont="1" applyFill="1" applyBorder="1" applyAlignment="1" applyProtection="1">
      <alignment horizontal="center" vertical="center"/>
      <protection/>
    </xf>
    <xf numFmtId="49" fontId="5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33" borderId="40" xfId="0" applyFont="1" applyFill="1" applyBorder="1" applyAlignment="1">
      <alignment/>
    </xf>
    <xf numFmtId="176" fontId="0" fillId="40" borderId="45" xfId="44" applyNumberFormat="1" applyFont="1" applyFill="1" applyBorder="1" applyAlignment="1" applyProtection="1">
      <alignment horizontal="center"/>
      <protection/>
    </xf>
    <xf numFmtId="176" fontId="0" fillId="40" borderId="11" xfId="42" applyNumberFormat="1" applyFont="1" applyFill="1" applyBorder="1" applyAlignment="1" applyProtection="1">
      <alignment horizontal="center"/>
      <protection/>
    </xf>
    <xf numFmtId="3" fontId="0" fillId="0" borderId="45" xfId="44" applyNumberFormat="1" applyFont="1" applyFill="1" applyBorder="1" applyAlignment="1" applyProtection="1">
      <alignment horizontal="center"/>
      <protection locked="0"/>
    </xf>
    <xf numFmtId="3" fontId="0" fillId="0" borderId="11" xfId="42" applyNumberFormat="1" applyFont="1" applyFill="1" applyBorder="1" applyAlignment="1" applyProtection="1">
      <alignment horizontal="center"/>
      <protection locked="0"/>
    </xf>
    <xf numFmtId="3" fontId="0" fillId="0" borderId="11" xfId="44" applyNumberFormat="1" applyFont="1" applyFill="1" applyBorder="1" applyAlignment="1" applyProtection="1">
      <alignment horizontal="center"/>
      <protection locked="0"/>
    </xf>
    <xf numFmtId="3" fontId="0" fillId="0" borderId="12" xfId="44" applyNumberFormat="1" applyFont="1" applyFill="1" applyBorder="1" applyAlignment="1" applyProtection="1">
      <alignment horizontal="center"/>
      <protection locked="0"/>
    </xf>
    <xf numFmtId="176" fontId="0" fillId="40" borderId="55" xfId="44" applyNumberFormat="1" applyFont="1" applyFill="1" applyBorder="1" applyAlignment="1">
      <alignment horizontal="center"/>
    </xf>
    <xf numFmtId="0" fontId="0" fillId="40" borderId="14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3" fillId="34" borderId="87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176" fontId="0" fillId="0" borderId="23" xfId="44" applyNumberFormat="1" applyFont="1" applyBorder="1" applyAlignment="1" applyProtection="1">
      <alignment/>
      <protection locked="0"/>
    </xf>
    <xf numFmtId="176" fontId="0" fillId="0" borderId="24" xfId="44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176" fontId="4" fillId="43" borderId="12" xfId="0" applyNumberFormat="1" applyFont="1" applyFill="1" applyBorder="1" applyAlignment="1" applyProtection="1">
      <alignment/>
      <protection/>
    </xf>
    <xf numFmtId="176" fontId="7" fillId="43" borderId="57" xfId="0" applyNumberFormat="1" applyFont="1" applyFill="1" applyBorder="1" applyAlignment="1">
      <alignment/>
    </xf>
    <xf numFmtId="176" fontId="0" fillId="40" borderId="11" xfId="44" applyNumberFormat="1" applyFont="1" applyFill="1" applyBorder="1" applyAlignment="1">
      <alignment horizontal="center"/>
    </xf>
    <xf numFmtId="176" fontId="0" fillId="40" borderId="12" xfId="44" applyNumberFormat="1" applyFont="1" applyFill="1" applyBorder="1" applyAlignment="1">
      <alignment horizontal="center"/>
    </xf>
    <xf numFmtId="176" fontId="0" fillId="0" borderId="59" xfId="0" applyNumberFormat="1" applyBorder="1" applyAlignment="1" applyProtection="1">
      <alignment horizontal="center"/>
      <protection/>
    </xf>
    <xf numFmtId="3" fontId="0" fillId="0" borderId="42" xfId="0" applyNumberForma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170" fontId="0" fillId="0" borderId="59" xfId="0" applyNumberForma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6" fontId="0" fillId="0" borderId="42" xfId="0" applyNumberFormat="1" applyBorder="1" applyAlignment="1" applyProtection="1">
      <alignment horizontal="center"/>
      <protection/>
    </xf>
    <xf numFmtId="3" fontId="0" fillId="0" borderId="59" xfId="0" applyNumberFormat="1" applyBorder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40" borderId="0" xfId="0" applyFill="1" applyBorder="1" applyAlignment="1" applyProtection="1">
      <alignment/>
      <protection/>
    </xf>
    <xf numFmtId="3" fontId="6" fillId="33" borderId="0" xfId="44" applyNumberFormat="1" applyFont="1" applyFill="1" applyBorder="1" applyAlignment="1" applyProtection="1">
      <alignment/>
      <protection/>
    </xf>
    <xf numFmtId="3" fontId="6" fillId="33" borderId="17" xfId="44" applyNumberFormat="1" applyFont="1" applyFill="1" applyBorder="1" applyAlignment="1" applyProtection="1">
      <alignment/>
      <protection/>
    </xf>
    <xf numFmtId="170" fontId="17" fillId="0" borderId="88" xfId="0" applyNumberFormat="1" applyFont="1" applyFill="1" applyBorder="1" applyAlignment="1" applyProtection="1">
      <alignment/>
      <protection locked="0"/>
    </xf>
    <xf numFmtId="170" fontId="0" fillId="0" borderId="31" xfId="0" applyNumberFormat="1" applyFill="1" applyBorder="1" applyAlignment="1" applyProtection="1">
      <alignment/>
      <protection locked="0"/>
    </xf>
    <xf numFmtId="170" fontId="0" fillId="0" borderId="26" xfId="0" applyNumberFormat="1" applyFill="1" applyBorder="1" applyAlignment="1" applyProtection="1">
      <alignment/>
      <protection locked="0"/>
    </xf>
    <xf numFmtId="170" fontId="0" fillId="0" borderId="43" xfId="44" applyNumberFormat="1" applyFont="1" applyBorder="1" applyAlignment="1" applyProtection="1">
      <alignment/>
      <protection locked="0"/>
    </xf>
    <xf numFmtId="171" fontId="4" fillId="33" borderId="29" xfId="0" applyNumberFormat="1" applyFont="1" applyFill="1" applyBorder="1" applyAlignment="1" applyProtection="1">
      <alignment horizontal="right"/>
      <protection/>
    </xf>
    <xf numFmtId="171" fontId="4" fillId="33" borderId="89" xfId="0" applyNumberFormat="1" applyFont="1" applyFill="1" applyBorder="1" applyAlignment="1" applyProtection="1">
      <alignment horizontal="right"/>
      <protection/>
    </xf>
    <xf numFmtId="170" fontId="4" fillId="33" borderId="68" xfId="0" applyNumberFormat="1" applyFont="1" applyFill="1" applyBorder="1" applyAlignment="1" applyProtection="1">
      <alignment/>
      <protection/>
    </xf>
    <xf numFmtId="170" fontId="4" fillId="33" borderId="69" xfId="0" applyNumberFormat="1" applyFont="1" applyFill="1" applyBorder="1" applyAlignment="1" applyProtection="1">
      <alignment/>
      <protection/>
    </xf>
    <xf numFmtId="171" fontId="4" fillId="33" borderId="90" xfId="0" applyNumberFormat="1" applyFont="1" applyFill="1" applyBorder="1" applyAlignment="1" applyProtection="1">
      <alignment horizontal="right"/>
      <protection/>
    </xf>
    <xf numFmtId="171" fontId="4" fillId="33" borderId="91" xfId="0" applyNumberFormat="1" applyFont="1" applyFill="1" applyBorder="1" applyAlignment="1" applyProtection="1">
      <alignment horizontal="right"/>
      <protection/>
    </xf>
    <xf numFmtId="170" fontId="4" fillId="33" borderId="59" xfId="0" applyNumberFormat="1" applyFont="1" applyFill="1" applyBorder="1" applyAlignment="1" applyProtection="1">
      <alignment/>
      <protection/>
    </xf>
    <xf numFmtId="171" fontId="4" fillId="33" borderId="12" xfId="0" applyNumberFormat="1" applyFont="1" applyFill="1" applyBorder="1" applyAlignment="1" applyProtection="1">
      <alignment horizontal="right"/>
      <protection/>
    </xf>
    <xf numFmtId="170" fontId="4" fillId="33" borderId="92" xfId="0" applyNumberFormat="1" applyFont="1" applyFill="1" applyBorder="1" applyAlignment="1" applyProtection="1">
      <alignment/>
      <protection/>
    </xf>
    <xf numFmtId="170" fontId="4" fillId="33" borderId="70" xfId="0" applyNumberFormat="1" applyFont="1" applyFill="1" applyBorder="1" applyAlignment="1" applyProtection="1">
      <alignment/>
      <protection/>
    </xf>
    <xf numFmtId="9" fontId="4" fillId="33" borderId="93" xfId="0" applyNumberFormat="1" applyFont="1" applyFill="1" applyBorder="1" applyAlignment="1" applyProtection="1">
      <alignment horizontal="right"/>
      <protection/>
    </xf>
    <xf numFmtId="171" fontId="4" fillId="33" borderId="94" xfId="0" applyNumberFormat="1" applyFont="1" applyFill="1" applyBorder="1" applyAlignment="1" applyProtection="1">
      <alignment horizontal="right"/>
      <protection/>
    </xf>
    <xf numFmtId="171" fontId="4" fillId="33" borderId="95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176" fontId="8" fillId="0" borderId="59" xfId="0" applyNumberFormat="1" applyFont="1" applyBorder="1" applyAlignment="1" applyProtection="1">
      <alignment horizontal="center"/>
      <protection/>
    </xf>
    <xf numFmtId="3" fontId="8" fillId="0" borderId="42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76" fontId="8" fillId="0" borderId="42" xfId="0" applyNumberFormat="1" applyFont="1" applyBorder="1" applyAlignment="1" applyProtection="1">
      <alignment horizontal="center"/>
      <protection/>
    </xf>
    <xf numFmtId="3" fontId="8" fillId="0" borderId="59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/>
      <protection/>
    </xf>
    <xf numFmtId="170" fontId="8" fillId="0" borderId="59" xfId="0" applyNumberFormat="1" applyFont="1" applyBorder="1" applyAlignment="1" applyProtection="1">
      <alignment horizontal="center"/>
      <protection/>
    </xf>
    <xf numFmtId="170" fontId="8" fillId="0" borderId="42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center"/>
      <protection/>
    </xf>
    <xf numFmtId="170" fontId="6" fillId="44" borderId="59" xfId="0" applyNumberFormat="1" applyFont="1" applyFill="1" applyBorder="1" applyAlignment="1" applyProtection="1">
      <alignment horizontal="center"/>
      <protection/>
    </xf>
    <xf numFmtId="170" fontId="13" fillId="44" borderId="59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3" fontId="4" fillId="0" borderId="59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70" fontId="5" fillId="0" borderId="96" xfId="0" applyNumberFormat="1" applyFont="1" applyFill="1" applyBorder="1" applyAlignment="1" applyProtection="1">
      <alignment horizontal="center"/>
      <protection/>
    </xf>
    <xf numFmtId="170" fontId="4" fillId="0" borderId="59" xfId="0" applyNumberFormat="1" applyFont="1" applyBorder="1" applyAlignment="1" applyProtection="1">
      <alignment horizontal="center"/>
      <protection/>
    </xf>
    <xf numFmtId="176" fontId="0" fillId="42" borderId="0" xfId="0" applyNumberFormat="1" applyFill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42" borderId="0" xfId="0" applyNumberForma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0" fillId="42" borderId="0" xfId="0" applyFill="1" applyAlignment="1" applyProtection="1">
      <alignment horizontal="center"/>
      <protection/>
    </xf>
    <xf numFmtId="170" fontId="0" fillId="42" borderId="0" xfId="0" applyNumberFormat="1" applyFill="1" applyAlignment="1" applyProtection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/>
      <protection/>
    </xf>
    <xf numFmtId="176" fontId="0" fillId="36" borderId="0" xfId="0" applyNumberForma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170" fontId="13" fillId="0" borderId="59" xfId="0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176" fontId="3" fillId="33" borderId="0" xfId="0" applyNumberFormat="1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right"/>
      <protection/>
    </xf>
    <xf numFmtId="0" fontId="3" fillId="40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1" fontId="0" fillId="40" borderId="0" xfId="0" applyNumberFormat="1" applyFill="1" applyBorder="1" applyAlignment="1" applyProtection="1">
      <alignment horizontal="center"/>
      <protection/>
    </xf>
    <xf numFmtId="176" fontId="0" fillId="40" borderId="0" xfId="0" applyNumberFormat="1" applyFill="1" applyBorder="1" applyAlignment="1" applyProtection="1">
      <alignment horizontal="center"/>
      <protection/>
    </xf>
    <xf numFmtId="0" fontId="0" fillId="40" borderId="17" xfId="0" applyFill="1" applyBorder="1" applyAlignment="1">
      <alignment/>
    </xf>
    <xf numFmtId="0" fontId="5" fillId="40" borderId="0" xfId="0" applyFont="1" applyFill="1" applyBorder="1" applyAlignment="1">
      <alignment/>
    </xf>
    <xf numFmtId="3" fontId="0" fillId="40" borderId="0" xfId="44" applyNumberFormat="1" applyFont="1" applyFill="1" applyBorder="1" applyAlignment="1">
      <alignment/>
    </xf>
    <xf numFmtId="0" fontId="6" fillId="40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0" fillId="40" borderId="17" xfId="0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5" fillId="33" borderId="97" xfId="0" applyFont="1" applyFill="1" applyBorder="1" applyAlignment="1">
      <alignment vertical="top" wrapText="1"/>
    </xf>
    <xf numFmtId="0" fontId="4" fillId="33" borderId="71" xfId="0" applyFont="1" applyFill="1" applyBorder="1" applyAlignment="1" applyProtection="1">
      <alignment horizontal="left"/>
      <protection/>
    </xf>
    <xf numFmtId="49" fontId="5" fillId="33" borderId="79" xfId="0" applyNumberFormat="1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horizontal="right"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right" vertical="center"/>
      <protection/>
    </xf>
    <xf numFmtId="0" fontId="9" fillId="33" borderId="59" xfId="0" applyFont="1" applyFill="1" applyBorder="1" applyAlignment="1" applyProtection="1">
      <alignment horizontal="left" vertical="center"/>
      <protection/>
    </xf>
    <xf numFmtId="0" fontId="4" fillId="33" borderId="59" xfId="0" applyFont="1" applyFill="1" applyBorder="1" applyAlignment="1" applyProtection="1">
      <alignment vertical="center"/>
      <protection/>
    </xf>
    <xf numFmtId="49" fontId="5" fillId="33" borderId="98" xfId="0" applyNumberFormat="1" applyFont="1" applyFill="1" applyBorder="1" applyAlignment="1" applyProtection="1">
      <alignment horizontal="right" vertical="center"/>
      <protection/>
    </xf>
    <xf numFmtId="49" fontId="5" fillId="33" borderId="99" xfId="0" applyNumberFormat="1" applyFont="1" applyFill="1" applyBorder="1" applyAlignment="1" applyProtection="1">
      <alignment horizontal="right" vertical="center"/>
      <protection/>
    </xf>
    <xf numFmtId="0" fontId="9" fillId="33" borderId="92" xfId="0" applyFont="1" applyFill="1" applyBorder="1" applyAlignment="1" applyProtection="1">
      <alignment horizontal="left" vertical="center"/>
      <protection/>
    </xf>
    <xf numFmtId="0" fontId="4" fillId="33" borderId="92" xfId="0" applyFont="1" applyFill="1" applyBorder="1" applyAlignment="1" applyProtection="1">
      <alignment vertical="center"/>
      <protection/>
    </xf>
    <xf numFmtId="49" fontId="5" fillId="33" borderId="100" xfId="0" applyNumberFormat="1" applyFont="1" applyFill="1" applyBorder="1" applyAlignment="1" applyProtection="1">
      <alignment horizontal="right" vertical="center"/>
      <protection/>
    </xf>
    <xf numFmtId="0" fontId="9" fillId="33" borderId="70" xfId="0" applyFont="1" applyFill="1" applyBorder="1" applyAlignment="1" applyProtection="1">
      <alignment horizontal="left" vertical="center"/>
      <protection/>
    </xf>
    <xf numFmtId="0" fontId="4" fillId="33" borderId="70" xfId="0" applyFont="1" applyFill="1" applyBorder="1" applyAlignment="1" applyProtection="1">
      <alignment vertical="center"/>
      <protection/>
    </xf>
    <xf numFmtId="0" fontId="9" fillId="33" borderId="69" xfId="0" applyFont="1" applyFill="1" applyBorder="1" applyAlignment="1" applyProtection="1">
      <alignment horizontal="left" vertical="center"/>
      <protection/>
    </xf>
    <xf numFmtId="0" fontId="9" fillId="33" borderId="40" xfId="0" applyFont="1" applyFill="1" applyBorder="1" applyAlignment="1" applyProtection="1">
      <alignment horizontal="left" vertical="center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74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/>
      <protection/>
    </xf>
    <xf numFmtId="170" fontId="0" fillId="0" borderId="19" xfId="44" applyNumberFormat="1" applyFont="1" applyBorder="1" applyAlignment="1" applyProtection="1">
      <alignment/>
      <protection locked="0"/>
    </xf>
    <xf numFmtId="170" fontId="0" fillId="0" borderId="43" xfId="42" applyNumberFormat="1" applyFont="1" applyBorder="1" applyAlignment="1" applyProtection="1">
      <alignment/>
      <protection locked="0"/>
    </xf>
    <xf numFmtId="170" fontId="0" fillId="0" borderId="31" xfId="0" applyNumberFormat="1" applyFont="1" applyFill="1" applyBorder="1" applyAlignment="1" applyProtection="1">
      <alignment/>
      <protection locked="0"/>
    </xf>
    <xf numFmtId="0" fontId="0" fillId="0" borderId="10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70" fontId="0" fillId="0" borderId="102" xfId="0" applyNumberFormat="1" applyFont="1" applyFill="1" applyBorder="1" applyAlignment="1" applyProtection="1">
      <alignment/>
      <protection locked="0"/>
    </xf>
    <xf numFmtId="170" fontId="0" fillId="0" borderId="102" xfId="44" applyNumberFormat="1" applyFont="1" applyFill="1" applyBorder="1" applyAlignment="1" applyProtection="1">
      <alignment/>
      <protection locked="0"/>
    </xf>
    <xf numFmtId="170" fontId="0" fillId="0" borderId="103" xfId="44" applyNumberFormat="1" applyFont="1" applyBorder="1" applyAlignment="1" applyProtection="1">
      <alignment/>
      <protection locked="0"/>
    </xf>
    <xf numFmtId="170" fontId="0" fillId="0" borderId="19" xfId="44" applyNumberFormat="1" applyFont="1" applyFill="1" applyBorder="1" applyAlignment="1" applyProtection="1">
      <alignment/>
      <protection locked="0"/>
    </xf>
    <xf numFmtId="170" fontId="0" fillId="0" borderId="104" xfId="44" applyNumberFormat="1" applyFont="1" applyBorder="1" applyAlignment="1" applyProtection="1">
      <alignment/>
      <protection locked="0"/>
    </xf>
    <xf numFmtId="170" fontId="0" fillId="0" borderId="19" xfId="0" applyNumberFormat="1" applyFont="1" applyFill="1" applyBorder="1" applyAlignment="1" applyProtection="1">
      <alignment/>
      <protection locked="0"/>
    </xf>
    <xf numFmtId="170" fontId="0" fillId="0" borderId="19" xfId="0" applyNumberFormat="1" applyFont="1" applyBorder="1" applyAlignment="1" applyProtection="1">
      <alignment/>
      <protection locked="0"/>
    </xf>
    <xf numFmtId="0" fontId="0" fillId="0" borderId="101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170" fontId="0" fillId="0" borderId="104" xfId="0" applyNumberFormat="1" applyFont="1" applyBorder="1" applyAlignment="1" applyProtection="1">
      <alignment/>
      <protection locked="0"/>
    </xf>
    <xf numFmtId="0" fontId="0" fillId="0" borderId="105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170" fontId="0" fillId="0" borderId="48" xfId="44" applyNumberFormat="1" applyFont="1" applyBorder="1" applyAlignment="1" applyProtection="1">
      <alignment/>
      <protection locked="0"/>
    </xf>
    <xf numFmtId="170" fontId="0" fillId="0" borderId="48" xfId="0" applyNumberFormat="1" applyFont="1" applyFill="1" applyBorder="1" applyAlignment="1" applyProtection="1">
      <alignment/>
      <protection locked="0"/>
    </xf>
    <xf numFmtId="170" fontId="0" fillId="0" borderId="48" xfId="44" applyNumberFormat="1" applyFont="1" applyFill="1" applyBorder="1" applyAlignment="1" applyProtection="1">
      <alignment/>
      <protection locked="0"/>
    </xf>
    <xf numFmtId="170" fontId="0" fillId="0" borderId="106" xfId="44" applyNumberFormat="1" applyFont="1" applyBorder="1" applyAlignment="1" applyProtection="1">
      <alignment/>
      <protection locked="0"/>
    </xf>
    <xf numFmtId="9" fontId="0" fillId="0" borderId="107" xfId="42" applyNumberFormat="1" applyFont="1" applyFill="1" applyBorder="1" applyAlignment="1" applyProtection="1">
      <alignment horizontal="center"/>
      <protection locked="0"/>
    </xf>
    <xf numFmtId="9" fontId="0" fillId="0" borderId="108" xfId="42" applyNumberFormat="1" applyFont="1" applyFill="1" applyBorder="1" applyAlignment="1" applyProtection="1">
      <alignment horizontal="center"/>
      <protection locked="0"/>
    </xf>
    <xf numFmtId="170" fontId="0" fillId="0" borderId="102" xfId="42" applyNumberFormat="1" applyFont="1" applyBorder="1" applyAlignment="1" applyProtection="1">
      <alignment/>
      <protection locked="0"/>
    </xf>
    <xf numFmtId="176" fontId="0" fillId="0" borderId="0" xfId="0" applyNumberFormat="1" applyAlignment="1" applyProtection="1">
      <alignment horizontal="center"/>
      <protection/>
    </xf>
    <xf numFmtId="176" fontId="0" fillId="39" borderId="11" xfId="0" applyNumberFormat="1" applyFill="1" applyBorder="1" applyAlignment="1" applyProtection="1">
      <alignment horizontal="center"/>
      <protection/>
    </xf>
    <xf numFmtId="0" fontId="0" fillId="39" borderId="11" xfId="0" applyFill="1" applyBorder="1" applyAlignment="1" applyProtection="1">
      <alignment horizontal="center"/>
      <protection/>
    </xf>
    <xf numFmtId="3" fontId="0" fillId="34" borderId="87" xfId="0" applyNumberFormat="1" applyFill="1" applyBorder="1" applyAlignment="1" applyProtection="1">
      <alignment/>
      <protection/>
    </xf>
    <xf numFmtId="176" fontId="17" fillId="0" borderId="102" xfId="0" applyNumberFormat="1" applyFont="1" applyFill="1" applyBorder="1" applyAlignment="1" applyProtection="1">
      <alignment/>
      <protection locked="0"/>
    </xf>
    <xf numFmtId="176" fontId="17" fillId="0" borderId="19" xfId="0" applyNumberFormat="1" applyFont="1" applyFill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40" borderId="14" xfId="0" applyFont="1" applyFill="1" applyBorder="1" applyAlignment="1" applyProtection="1">
      <alignment/>
      <protection/>
    </xf>
    <xf numFmtId="0" fontId="0" fillId="40" borderId="0" xfId="0" applyFont="1" applyFill="1" applyBorder="1" applyAlignment="1" applyProtection="1">
      <alignment/>
      <protection/>
    </xf>
    <xf numFmtId="0" fontId="0" fillId="40" borderId="17" xfId="0" applyFont="1" applyFill="1" applyBorder="1" applyAlignment="1" applyProtection="1">
      <alignment/>
      <protection/>
    </xf>
    <xf numFmtId="0" fontId="6" fillId="40" borderId="0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0" fillId="33" borderId="40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0" fillId="34" borderId="51" xfId="0" applyFont="1" applyFill="1" applyBorder="1" applyAlignment="1" applyProtection="1">
      <alignment horizontal="center" vertical="center"/>
      <protection/>
    </xf>
    <xf numFmtId="0" fontId="0" fillId="34" borderId="109" xfId="0" applyFont="1" applyFill="1" applyBorder="1" applyAlignment="1" applyProtection="1">
      <alignment horizontal="center" vertical="center"/>
      <protection/>
    </xf>
    <xf numFmtId="0" fontId="12" fillId="34" borderId="109" xfId="0" applyFont="1" applyFill="1" applyBorder="1" applyAlignment="1" applyProtection="1">
      <alignment horizontal="center" vertical="center"/>
      <protection/>
    </xf>
    <xf numFmtId="0" fontId="12" fillId="34" borderId="110" xfId="0" applyFont="1" applyFill="1" applyBorder="1" applyAlignment="1" applyProtection="1">
      <alignment horizontal="center" vertical="center"/>
      <protection/>
    </xf>
    <xf numFmtId="0" fontId="3" fillId="34" borderId="111" xfId="0" applyFont="1" applyFill="1" applyBorder="1" applyAlignment="1" applyProtection="1">
      <alignment horizontal="center" vertical="center"/>
      <protection/>
    </xf>
    <xf numFmtId="0" fontId="3" fillId="34" borderId="88" xfId="0" applyFont="1" applyFill="1" applyBorder="1" applyAlignment="1" applyProtection="1">
      <alignment horizontal="center" vertical="center"/>
      <protection/>
    </xf>
    <xf numFmtId="0" fontId="12" fillId="34" borderId="88" xfId="0" applyFont="1" applyFill="1" applyBorder="1" applyAlignment="1" applyProtection="1">
      <alignment horizontal="center" vertical="center"/>
      <protection/>
    </xf>
    <xf numFmtId="0" fontId="12" fillId="34" borderId="112" xfId="0" applyFont="1" applyFill="1" applyBorder="1" applyAlignment="1" applyProtection="1">
      <alignment horizontal="center" vertical="center"/>
      <protection/>
    </xf>
    <xf numFmtId="0" fontId="3" fillId="34" borderId="60" xfId="0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12" fillId="34" borderId="43" xfId="0" applyFont="1" applyFill="1" applyBorder="1" applyAlignment="1" applyProtection="1">
      <alignment horizontal="center" vertical="center"/>
      <protection/>
    </xf>
    <xf numFmtId="0" fontId="12" fillId="34" borderId="113" xfId="0" applyFont="1" applyFill="1" applyBorder="1" applyAlignment="1" applyProtection="1">
      <alignment horizontal="center" vertical="center"/>
      <protection/>
    </xf>
    <xf numFmtId="0" fontId="3" fillId="34" borderId="114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/>
      <protection/>
    </xf>
    <xf numFmtId="9" fontId="0" fillId="33" borderId="102" xfId="42" applyNumberFormat="1" applyFont="1" applyFill="1" applyBorder="1" applyAlignment="1" applyProtection="1">
      <alignment horizontal="center"/>
      <protection/>
    </xf>
    <xf numFmtId="170" fontId="0" fillId="33" borderId="115" xfId="0" applyNumberFormat="1" applyFont="1" applyFill="1" applyBorder="1" applyAlignment="1" applyProtection="1">
      <alignment/>
      <protection/>
    </xf>
    <xf numFmtId="3" fontId="0" fillId="35" borderId="0" xfId="0" applyNumberFormat="1" applyFont="1" applyFill="1" applyAlignment="1" applyProtection="1">
      <alignment/>
      <protection/>
    </xf>
    <xf numFmtId="9" fontId="0" fillId="33" borderId="19" xfId="42" applyNumberFormat="1" applyFont="1" applyFill="1" applyBorder="1" applyAlignment="1" applyProtection="1">
      <alignment horizontal="center"/>
      <protection/>
    </xf>
    <xf numFmtId="170" fontId="0" fillId="33" borderId="116" xfId="0" applyNumberFormat="1" applyFont="1" applyFill="1" applyBorder="1" applyAlignment="1" applyProtection="1">
      <alignment/>
      <protection/>
    </xf>
    <xf numFmtId="9" fontId="0" fillId="33" borderId="48" xfId="42" applyNumberFormat="1" applyFont="1" applyFill="1" applyBorder="1" applyAlignment="1" applyProtection="1">
      <alignment horizontal="center"/>
      <protection/>
    </xf>
    <xf numFmtId="170" fontId="0" fillId="33" borderId="117" xfId="0" applyNumberFormat="1" applyFont="1" applyFill="1" applyBorder="1" applyAlignment="1" applyProtection="1">
      <alignment/>
      <protection/>
    </xf>
    <xf numFmtId="0" fontId="3" fillId="33" borderId="118" xfId="0" applyFont="1" applyFill="1" applyBorder="1" applyAlignment="1" applyProtection="1">
      <alignment/>
      <protection/>
    </xf>
    <xf numFmtId="0" fontId="0" fillId="33" borderId="107" xfId="0" applyFont="1" applyFill="1" applyBorder="1" applyAlignment="1" applyProtection="1">
      <alignment/>
      <protection/>
    </xf>
    <xf numFmtId="168" fontId="0" fillId="33" borderId="107" xfId="44" applyNumberFormat="1" applyFont="1" applyFill="1" applyBorder="1" applyAlignment="1" applyProtection="1">
      <alignment/>
      <protection/>
    </xf>
    <xf numFmtId="170" fontId="0" fillId="33" borderId="107" xfId="44" applyNumberFormat="1" applyFont="1" applyFill="1" applyBorder="1" applyAlignment="1" applyProtection="1">
      <alignment/>
      <protection/>
    </xf>
    <xf numFmtId="170" fontId="0" fillId="33" borderId="107" xfId="44" applyNumberFormat="1" applyFont="1" applyFill="1" applyBorder="1" applyAlignment="1" applyProtection="1">
      <alignment horizontal="right"/>
      <protection/>
    </xf>
    <xf numFmtId="170" fontId="0" fillId="33" borderId="119" xfId="44" applyNumberFormat="1" applyFont="1" applyFill="1" applyBorder="1" applyAlignment="1" applyProtection="1">
      <alignment/>
      <protection/>
    </xf>
    <xf numFmtId="170" fontId="0" fillId="33" borderId="96" xfId="44" applyNumberFormat="1" applyFont="1" applyFill="1" applyBorder="1" applyAlignment="1" applyProtection="1">
      <alignment horizontal="right"/>
      <protection/>
    </xf>
    <xf numFmtId="170" fontId="0" fillId="33" borderId="120" xfId="44" applyNumberFormat="1" applyFont="1" applyFill="1" applyBorder="1" applyAlignment="1" applyProtection="1">
      <alignment horizontal="right"/>
      <protection/>
    </xf>
    <xf numFmtId="0" fontId="3" fillId="33" borderId="121" xfId="0" applyFont="1" applyFill="1" applyBorder="1" applyAlignment="1" applyProtection="1">
      <alignment/>
      <protection/>
    </xf>
    <xf numFmtId="0" fontId="0" fillId="33" borderId="108" xfId="0" applyFont="1" applyFill="1" applyBorder="1" applyAlignment="1" applyProtection="1">
      <alignment/>
      <protection/>
    </xf>
    <xf numFmtId="168" fontId="0" fillId="33" borderId="108" xfId="44" applyNumberFormat="1" applyFont="1" applyFill="1" applyBorder="1" applyAlignment="1" applyProtection="1">
      <alignment/>
      <protection/>
    </xf>
    <xf numFmtId="170" fontId="0" fillId="33" borderId="108" xfId="44" applyNumberFormat="1" applyFont="1" applyFill="1" applyBorder="1" applyAlignment="1" applyProtection="1">
      <alignment/>
      <protection/>
    </xf>
    <xf numFmtId="170" fontId="0" fillId="33" borderId="108" xfId="44" applyNumberFormat="1" applyFont="1" applyFill="1" applyBorder="1" applyAlignment="1" applyProtection="1">
      <alignment horizontal="right"/>
      <protection/>
    </xf>
    <xf numFmtId="170" fontId="0" fillId="33" borderId="122" xfId="44" applyNumberFormat="1" applyFont="1" applyFill="1" applyBorder="1" applyAlignment="1" applyProtection="1">
      <alignment/>
      <protection/>
    </xf>
    <xf numFmtId="170" fontId="0" fillId="33" borderId="120" xfId="44" applyNumberFormat="1" applyFont="1" applyFill="1" applyBorder="1" applyAlignment="1" applyProtection="1">
      <alignment/>
      <protection/>
    </xf>
    <xf numFmtId="176" fontId="0" fillId="0" borderId="102" xfId="0" applyNumberFormat="1" applyBorder="1" applyAlignment="1" applyProtection="1">
      <alignment/>
      <protection locked="0"/>
    </xf>
    <xf numFmtId="0" fontId="3" fillId="33" borderId="45" xfId="0" applyFont="1" applyFill="1" applyBorder="1" applyAlignment="1" applyProtection="1">
      <alignment horizontal="left" vertical="top" wrapText="1"/>
      <protection/>
    </xf>
    <xf numFmtId="3" fontId="0" fillId="35" borderId="0" xfId="0" applyNumberFormat="1" applyFill="1" applyAlignment="1" applyProtection="1">
      <alignment/>
      <protection/>
    </xf>
    <xf numFmtId="0" fontId="3" fillId="33" borderId="84" xfId="0" applyFont="1" applyFill="1" applyBorder="1" applyAlignment="1" applyProtection="1">
      <alignment vertical="top" wrapText="1"/>
      <protection/>
    </xf>
    <xf numFmtId="170" fontId="0" fillId="33" borderId="63" xfId="44" applyNumberFormat="1" applyFont="1" applyFill="1" applyBorder="1" applyAlignment="1" applyProtection="1">
      <alignment horizontal="right"/>
      <protection/>
    </xf>
    <xf numFmtId="170" fontId="0" fillId="33" borderId="21" xfId="42" applyNumberFormat="1" applyFont="1" applyFill="1" applyBorder="1" applyAlignment="1" applyProtection="1">
      <alignment/>
      <protection/>
    </xf>
    <xf numFmtId="170" fontId="0" fillId="33" borderId="21" xfId="44" applyNumberFormat="1" applyFont="1" applyFill="1" applyBorder="1" applyAlignment="1" applyProtection="1">
      <alignment/>
      <protection/>
    </xf>
    <xf numFmtId="170" fontId="0" fillId="33" borderId="23" xfId="44" applyNumberFormat="1" applyFont="1" applyFill="1" applyBorder="1" applyAlignment="1" applyProtection="1">
      <alignment/>
      <protection/>
    </xf>
    <xf numFmtId="170" fontId="0" fillId="33" borderId="10" xfId="0" applyNumberFormat="1" applyFont="1" applyFill="1" applyBorder="1" applyAlignment="1" applyProtection="1">
      <alignment/>
      <protection/>
    </xf>
    <xf numFmtId="170" fontId="0" fillId="33" borderId="83" xfId="0" applyNumberFormat="1" applyFont="1" applyFill="1" applyBorder="1" applyAlignment="1" applyProtection="1">
      <alignment/>
      <protection/>
    </xf>
    <xf numFmtId="170" fontId="0" fillId="33" borderId="123" xfId="0" applyNumberFormat="1" applyFill="1" applyBorder="1" applyAlignment="1" applyProtection="1">
      <alignment/>
      <protection/>
    </xf>
    <xf numFmtId="170" fontId="0" fillId="33" borderId="88" xfId="44" applyNumberFormat="1" applyFont="1" applyFill="1" applyBorder="1" applyAlignment="1" applyProtection="1">
      <alignment/>
      <protection/>
    </xf>
    <xf numFmtId="3" fontId="0" fillId="33" borderId="88" xfId="42" applyNumberFormat="1" applyFont="1" applyFill="1" applyBorder="1" applyAlignment="1" applyProtection="1">
      <alignment/>
      <protection/>
    </xf>
    <xf numFmtId="3" fontId="0" fillId="33" borderId="88" xfId="44" applyNumberFormat="1" applyFont="1" applyFill="1" applyBorder="1" applyAlignment="1" applyProtection="1">
      <alignment/>
      <protection/>
    </xf>
    <xf numFmtId="3" fontId="0" fillId="33" borderId="124" xfId="44" applyNumberFormat="1" applyFont="1" applyFill="1" applyBorder="1" applyAlignment="1" applyProtection="1">
      <alignment/>
      <protection/>
    </xf>
    <xf numFmtId="0" fontId="3" fillId="33" borderId="39" xfId="0" applyFont="1" applyFill="1" applyBorder="1" applyAlignment="1" applyProtection="1">
      <alignment/>
      <protection/>
    </xf>
    <xf numFmtId="0" fontId="3" fillId="33" borderId="125" xfId="0" applyFont="1" applyFill="1" applyBorder="1" applyAlignment="1" applyProtection="1">
      <alignment vertical="top" wrapText="1"/>
      <protection/>
    </xf>
    <xf numFmtId="170" fontId="0" fillId="33" borderId="126" xfId="0" applyNumberFormat="1" applyFill="1" applyBorder="1" applyAlignment="1" applyProtection="1">
      <alignment/>
      <protection/>
    </xf>
    <xf numFmtId="3" fontId="0" fillId="33" borderId="107" xfId="44" applyNumberFormat="1" applyFont="1" applyFill="1" applyBorder="1" applyAlignment="1" applyProtection="1">
      <alignment/>
      <protection/>
    </xf>
    <xf numFmtId="3" fontId="0" fillId="33" borderId="107" xfId="42" applyNumberFormat="1" applyFont="1" applyFill="1" applyBorder="1" applyAlignment="1" applyProtection="1">
      <alignment/>
      <protection/>
    </xf>
    <xf numFmtId="3" fontId="0" fillId="33" borderId="89" xfId="44" applyNumberFormat="1" applyFont="1" applyFill="1" applyBorder="1" applyAlignment="1" applyProtection="1">
      <alignment/>
      <protection/>
    </xf>
    <xf numFmtId="3" fontId="0" fillId="35" borderId="84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170" fontId="5" fillId="45" borderId="0" xfId="0" applyNumberFormat="1" applyFont="1" applyFill="1" applyAlignment="1" applyProtection="1">
      <alignment horizontal="center" vertical="center"/>
      <protection/>
    </xf>
    <xf numFmtId="0" fontId="14" fillId="4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horizontal="center"/>
      <protection/>
    </xf>
    <xf numFmtId="170" fontId="0" fillId="37" borderId="0" xfId="0" applyNumberFormat="1" applyFont="1" applyFill="1" applyAlignment="1" applyProtection="1">
      <alignment horizontal="center"/>
      <protection/>
    </xf>
    <xf numFmtId="0" fontId="0" fillId="44" borderId="11" xfId="0" applyFill="1" applyBorder="1" applyAlignment="1" applyProtection="1">
      <alignment/>
      <protection locked="0"/>
    </xf>
    <xf numFmtId="0" fontId="0" fillId="44" borderId="11" xfId="0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0" fillId="33" borderId="59" xfId="0" applyFill="1" applyBorder="1" applyAlignment="1">
      <alignment/>
    </xf>
    <xf numFmtId="170" fontId="0" fillId="0" borderId="127" xfId="0" applyNumberFormat="1" applyBorder="1" applyAlignment="1" applyProtection="1">
      <alignment/>
      <protection locked="0"/>
    </xf>
    <xf numFmtId="170" fontId="0" fillId="0" borderId="109" xfId="0" applyNumberFormat="1" applyBorder="1" applyAlignment="1" applyProtection="1">
      <alignment/>
      <protection locked="0"/>
    </xf>
    <xf numFmtId="170" fontId="0" fillId="0" borderId="128" xfId="0" applyNumberFormat="1" applyBorder="1" applyAlignment="1" applyProtection="1">
      <alignment/>
      <protection locked="0"/>
    </xf>
    <xf numFmtId="3" fontId="0" fillId="0" borderId="123" xfId="0" applyNumberFormat="1" applyBorder="1" applyAlignment="1" applyProtection="1">
      <alignment/>
      <protection locked="0"/>
    </xf>
    <xf numFmtId="3" fontId="0" fillId="0" borderId="88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176" fontId="0" fillId="33" borderId="129" xfId="0" applyNumberFormat="1" applyFill="1" applyBorder="1" applyAlignment="1">
      <alignment/>
    </xf>
    <xf numFmtId="176" fontId="0" fillId="33" borderId="43" xfId="0" applyNumberFormat="1" applyFill="1" applyBorder="1" applyAlignment="1">
      <alignment/>
    </xf>
    <xf numFmtId="176" fontId="0" fillId="40" borderId="43" xfId="0" applyNumberFormat="1" applyFill="1" applyBorder="1" applyAlignment="1">
      <alignment/>
    </xf>
    <xf numFmtId="176" fontId="0" fillId="33" borderId="44" xfId="0" applyNumberFormat="1" applyFill="1" applyBorder="1" applyAlignment="1">
      <alignment/>
    </xf>
    <xf numFmtId="0" fontId="0" fillId="40" borderId="123" xfId="0" applyFill="1" applyBorder="1" applyAlignment="1" applyProtection="1">
      <alignment/>
      <protection/>
    </xf>
    <xf numFmtId="0" fontId="0" fillId="40" borderId="88" xfId="0" applyFill="1" applyBorder="1" applyAlignment="1" applyProtection="1">
      <alignment/>
      <protection/>
    </xf>
    <xf numFmtId="0" fontId="0" fillId="40" borderId="124" xfId="0" applyFill="1" applyBorder="1" applyAlignment="1" applyProtection="1">
      <alignment/>
      <protection/>
    </xf>
    <xf numFmtId="170" fontId="0" fillId="0" borderId="123" xfId="0" applyNumberFormat="1" applyBorder="1" applyAlignment="1" applyProtection="1">
      <alignment/>
      <protection locked="0"/>
    </xf>
    <xf numFmtId="170" fontId="0" fillId="0" borderId="88" xfId="0" applyNumberFormat="1" applyBorder="1" applyAlignment="1" applyProtection="1">
      <alignment/>
      <protection locked="0"/>
    </xf>
    <xf numFmtId="170" fontId="0" fillId="0" borderId="124" xfId="0" applyNumberFormat="1" applyBorder="1" applyAlignment="1" applyProtection="1">
      <alignment/>
      <protection locked="0"/>
    </xf>
    <xf numFmtId="0" fontId="0" fillId="0" borderId="123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170" fontId="0" fillId="0" borderId="126" xfId="0" applyNumberFormat="1" applyBorder="1" applyAlignment="1" applyProtection="1">
      <alignment/>
      <protection locked="0"/>
    </xf>
    <xf numFmtId="170" fontId="0" fillId="0" borderId="107" xfId="0" applyNumberFormat="1" applyBorder="1" applyAlignment="1" applyProtection="1">
      <alignment/>
      <protection locked="0"/>
    </xf>
    <xf numFmtId="170" fontId="0" fillId="0" borderId="89" xfId="0" applyNumberFormat="1" applyBorder="1" applyAlignment="1" applyProtection="1">
      <alignment/>
      <protection locked="0"/>
    </xf>
    <xf numFmtId="170" fontId="0" fillId="33" borderId="125" xfId="0" applyNumberForma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39" borderId="0" xfId="0" applyFill="1" applyAlignment="1" applyProtection="1">
      <alignment horizontal="center"/>
      <protection/>
    </xf>
    <xf numFmtId="170" fontId="0" fillId="0" borderId="0" xfId="0" applyNumberFormat="1" applyFill="1" applyAlignment="1" applyProtection="1">
      <alignment horizontal="center"/>
      <protection/>
    </xf>
    <xf numFmtId="176" fontId="0" fillId="39" borderId="0" xfId="0" applyNumberFormat="1" applyFill="1" applyAlignment="1" applyProtection="1">
      <alignment horizontal="center"/>
      <protection/>
    </xf>
    <xf numFmtId="170" fontId="0" fillId="0" borderId="129" xfId="44" applyNumberFormat="1" applyFont="1" applyFill="1" applyBorder="1" applyAlignment="1" applyProtection="1">
      <alignment/>
      <protection locked="0"/>
    </xf>
    <xf numFmtId="170" fontId="0" fillId="0" borderId="10" xfId="44" applyNumberFormat="1" applyFont="1" applyFill="1" applyBorder="1" applyAlignment="1" applyProtection="1">
      <alignment/>
      <protection locked="0"/>
    </xf>
    <xf numFmtId="170" fontId="0" fillId="0" borderId="31" xfId="44" applyNumberFormat="1" applyFont="1" applyBorder="1" applyAlignment="1" applyProtection="1">
      <alignment/>
      <protection locked="0"/>
    </xf>
    <xf numFmtId="170" fontId="0" fillId="0" borderId="26" xfId="44" applyNumberFormat="1" applyFont="1" applyBorder="1" applyAlignment="1" applyProtection="1">
      <alignment/>
      <protection locked="0"/>
    </xf>
    <xf numFmtId="170" fontId="0" fillId="0" borderId="130" xfId="44" applyNumberFormat="1" applyFont="1" applyBorder="1" applyAlignment="1" applyProtection="1">
      <alignment/>
      <protection locked="0"/>
    </xf>
    <xf numFmtId="170" fontId="0" fillId="33" borderId="75" xfId="0" applyNumberFormat="1" applyFill="1" applyBorder="1" applyAlignment="1" applyProtection="1" quotePrefix="1">
      <alignment/>
      <protection/>
    </xf>
    <xf numFmtId="170" fontId="0" fillId="33" borderId="45" xfId="0" applyNumberFormat="1" applyFill="1" applyBorder="1" applyAlignment="1" applyProtection="1">
      <alignment/>
      <protection/>
    </xf>
    <xf numFmtId="170" fontId="0" fillId="33" borderId="11" xfId="0" applyNumberFormat="1" applyFill="1" applyBorder="1" applyAlignment="1">
      <alignment/>
    </xf>
    <xf numFmtId="170" fontId="0" fillId="33" borderId="131" xfId="0" applyNumberFormat="1" applyFill="1" applyBorder="1" applyAlignment="1" applyProtection="1">
      <alignment/>
      <protection/>
    </xf>
    <xf numFmtId="170" fontId="0" fillId="33" borderId="11" xfId="0" applyNumberFormat="1" applyFill="1" applyBorder="1" applyAlignment="1" applyProtection="1">
      <alignment/>
      <protection/>
    </xf>
    <xf numFmtId="170" fontId="0" fillId="33" borderId="11" xfId="0" applyNumberFormat="1" applyFont="1" applyFill="1" applyBorder="1" applyAlignment="1" applyProtection="1">
      <alignment/>
      <protection/>
    </xf>
    <xf numFmtId="170" fontId="0" fillId="33" borderId="131" xfId="0" applyNumberFormat="1" applyFont="1" applyFill="1" applyBorder="1" applyAlignment="1" applyProtection="1">
      <alignment/>
      <protection/>
    </xf>
    <xf numFmtId="170" fontId="0" fillId="33" borderId="76" xfId="0" applyNumberFormat="1" applyFill="1" applyBorder="1" applyAlignment="1">
      <alignment/>
    </xf>
    <xf numFmtId="3" fontId="0" fillId="33" borderId="76" xfId="0" applyNumberFormat="1" applyFill="1" applyBorder="1" applyAlignment="1">
      <alignment/>
    </xf>
    <xf numFmtId="0" fontId="0" fillId="33" borderId="84" xfId="0" applyFill="1" applyBorder="1" applyAlignment="1">
      <alignment/>
    </xf>
    <xf numFmtId="0" fontId="0" fillId="33" borderId="76" xfId="0" applyFill="1" applyBorder="1" applyAlignment="1">
      <alignment/>
    </xf>
    <xf numFmtId="170" fontId="0" fillId="33" borderId="76" xfId="0" applyNumberFormat="1" applyFill="1" applyBorder="1" applyAlignment="1">
      <alignment/>
    </xf>
    <xf numFmtId="0" fontId="3" fillId="41" borderId="132" xfId="0" applyFont="1" applyFill="1" applyBorder="1" applyAlignment="1" applyProtection="1">
      <alignment horizontal="center" vertical="center"/>
      <protection/>
    </xf>
    <xf numFmtId="0" fontId="3" fillId="34" borderId="63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3" fillId="34" borderId="133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170" fontId="0" fillId="0" borderId="134" xfId="44" applyNumberFormat="1" applyFont="1" applyFill="1" applyBorder="1" applyAlignment="1" applyProtection="1">
      <alignment/>
      <protection locked="0"/>
    </xf>
    <xf numFmtId="170" fontId="0" fillId="33" borderId="76" xfId="0" applyNumberFormat="1" applyFill="1" applyBorder="1" applyAlignment="1" applyProtection="1" quotePrefix="1">
      <alignment/>
      <protection/>
    </xf>
    <xf numFmtId="170" fontId="0" fillId="33" borderId="82" xfId="0" applyNumberFormat="1" applyFill="1" applyBorder="1" applyAlignment="1" applyProtection="1">
      <alignment/>
      <protection/>
    </xf>
    <xf numFmtId="170" fontId="0" fillId="33" borderId="135" xfId="0" applyNumberFormat="1" applyFill="1" applyBorder="1" applyAlignment="1" applyProtection="1">
      <alignment/>
      <protection/>
    </xf>
    <xf numFmtId="0" fontId="3" fillId="41" borderId="63" xfId="0" applyFont="1" applyFill="1" applyBorder="1" applyAlignment="1" applyProtection="1">
      <alignment horizontal="center" vertical="center"/>
      <protection/>
    </xf>
    <xf numFmtId="0" fontId="3" fillId="41" borderId="63" xfId="0" applyFont="1" applyFill="1" applyBorder="1" applyAlignment="1" applyProtection="1">
      <alignment horizontal="center" vertical="center" wrapText="1"/>
      <protection/>
    </xf>
    <xf numFmtId="0" fontId="3" fillId="41" borderId="64" xfId="0" applyFont="1" applyFill="1" applyBorder="1" applyAlignment="1" applyProtection="1">
      <alignment horizontal="center" vertical="center"/>
      <protection/>
    </xf>
    <xf numFmtId="0" fontId="3" fillId="41" borderId="133" xfId="0" applyFont="1" applyFill="1" applyBorder="1" applyAlignment="1" applyProtection="1">
      <alignment horizontal="center" vertical="center"/>
      <protection/>
    </xf>
    <xf numFmtId="0" fontId="3" fillId="41" borderId="43" xfId="0" applyFont="1" applyFill="1" applyBorder="1" applyAlignment="1" applyProtection="1">
      <alignment horizontal="center" vertical="center"/>
      <protection/>
    </xf>
    <xf numFmtId="0" fontId="3" fillId="41" borderId="43" xfId="0" applyFont="1" applyFill="1" applyBorder="1" applyAlignment="1" applyProtection="1">
      <alignment horizontal="center" vertical="center" wrapText="1"/>
      <protection/>
    </xf>
    <xf numFmtId="0" fontId="3" fillId="41" borderId="44" xfId="0" applyFont="1" applyFill="1" applyBorder="1" applyAlignment="1" applyProtection="1">
      <alignment horizontal="center" vertical="center"/>
      <protection/>
    </xf>
    <xf numFmtId="170" fontId="0" fillId="33" borderId="72" xfId="0" applyNumberFormat="1" applyFill="1" applyBorder="1" applyAlignment="1">
      <alignment/>
    </xf>
    <xf numFmtId="170" fontId="0" fillId="0" borderId="136" xfId="0" applyNumberFormat="1" applyBorder="1" applyAlignment="1" applyProtection="1">
      <alignment/>
      <protection locked="0"/>
    </xf>
    <xf numFmtId="170" fontId="0" fillId="0" borderId="88" xfId="0" applyNumberFormat="1" applyBorder="1" applyAlignment="1" applyProtection="1">
      <alignment/>
      <protection locked="0"/>
    </xf>
    <xf numFmtId="170" fontId="0" fillId="0" borderId="124" xfId="0" applyNumberFormat="1" applyBorder="1" applyAlignment="1" applyProtection="1">
      <alignment/>
      <protection locked="0"/>
    </xf>
    <xf numFmtId="3" fontId="0" fillId="0" borderId="136" xfId="0" applyNumberFormat="1" applyBorder="1" applyAlignment="1" applyProtection="1">
      <alignment/>
      <protection locked="0"/>
    </xf>
    <xf numFmtId="170" fontId="0" fillId="0" borderId="136" xfId="0" applyNumberFormat="1" applyBorder="1" applyAlignment="1" applyProtection="1">
      <alignment/>
      <protection locked="0"/>
    </xf>
    <xf numFmtId="170" fontId="0" fillId="0" borderId="137" xfId="0" applyNumberFormat="1" applyBorder="1" applyAlignment="1" applyProtection="1">
      <alignment/>
      <protection locked="0"/>
    </xf>
    <xf numFmtId="0" fontId="0" fillId="40" borderId="136" xfId="0" applyFill="1" applyBorder="1" applyAlignment="1" applyProtection="1">
      <alignment/>
      <protection/>
    </xf>
    <xf numFmtId="176" fontId="0" fillId="33" borderId="133" xfId="0" applyNumberFormat="1" applyFill="1" applyBorder="1" applyAlignment="1">
      <alignment/>
    </xf>
    <xf numFmtId="176" fontId="0" fillId="40" borderId="133" xfId="0" applyNumberFormat="1" applyFill="1" applyBorder="1" applyAlignment="1">
      <alignment/>
    </xf>
    <xf numFmtId="176" fontId="0" fillId="40" borderId="44" xfId="0" applyNumberFormat="1" applyFill="1" applyBorder="1" applyAlignment="1">
      <alignment/>
    </xf>
    <xf numFmtId="170" fontId="0" fillId="39" borderId="0" xfId="0" applyNumberFormat="1" applyFill="1" applyBorder="1" applyAlignment="1" applyProtection="1">
      <alignment horizontal="center"/>
      <protection/>
    </xf>
    <xf numFmtId="170" fontId="0" fillId="0" borderId="138" xfId="0" applyNumberFormat="1" applyBorder="1" applyAlignment="1" applyProtection="1">
      <alignment/>
      <protection locked="0"/>
    </xf>
    <xf numFmtId="170" fontId="0" fillId="0" borderId="19" xfId="0" applyNumberFormat="1" applyBorder="1" applyAlignment="1" applyProtection="1">
      <alignment/>
      <protection locked="0"/>
    </xf>
    <xf numFmtId="170" fontId="0" fillId="0" borderId="139" xfId="0" applyNumberFormat="1" applyBorder="1" applyAlignment="1" applyProtection="1">
      <alignment/>
      <protection locked="0"/>
    </xf>
    <xf numFmtId="170" fontId="0" fillId="0" borderId="22" xfId="0" applyNumberFormat="1" applyBorder="1" applyAlignment="1" applyProtection="1">
      <alignment/>
      <protection locked="0"/>
    </xf>
    <xf numFmtId="170" fontId="0" fillId="0" borderId="138" xfId="0" applyNumberFormat="1" applyFill="1" applyBorder="1" applyAlignment="1" applyProtection="1">
      <alignment/>
      <protection locked="0"/>
    </xf>
    <xf numFmtId="170" fontId="0" fillId="0" borderId="19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33" borderId="70" xfId="0" applyFont="1" applyFill="1" applyBorder="1" applyAlignment="1" applyProtection="1">
      <alignment/>
      <protection/>
    </xf>
    <xf numFmtId="0" fontId="4" fillId="33" borderId="135" xfId="0" applyFont="1" applyFill="1" applyBorder="1" applyAlignment="1" applyProtection="1">
      <alignment/>
      <protection/>
    </xf>
    <xf numFmtId="49" fontId="5" fillId="33" borderId="140" xfId="0" applyNumberFormat="1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left" vertical="center"/>
      <protection/>
    </xf>
    <xf numFmtId="0" fontId="4" fillId="33" borderId="68" xfId="0" applyFont="1" applyFill="1" applyBorder="1" applyAlignment="1" applyProtection="1">
      <alignment vertical="center"/>
      <protection/>
    </xf>
    <xf numFmtId="176" fontId="4" fillId="0" borderId="27" xfId="0" applyNumberFormat="1" applyFont="1" applyBorder="1" applyAlignment="1" applyProtection="1">
      <alignment horizontal="right"/>
      <protection locked="0"/>
    </xf>
    <xf numFmtId="176" fontId="4" fillId="33" borderId="27" xfId="0" applyNumberFormat="1" applyFont="1" applyFill="1" applyBorder="1" applyAlignment="1" applyProtection="1">
      <alignment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3" fontId="4" fillId="0" borderId="20" xfId="0" applyNumberFormat="1" applyFont="1" applyBorder="1" applyAlignment="1" applyProtection="1">
      <alignment/>
      <protection locked="0"/>
    </xf>
    <xf numFmtId="3" fontId="4" fillId="33" borderId="84" xfId="0" applyNumberFormat="1" applyFont="1" applyFill="1" applyBorder="1" applyAlignment="1" applyProtection="1">
      <alignment/>
      <protection/>
    </xf>
    <xf numFmtId="49" fontId="5" fillId="46" borderId="14" xfId="0" applyNumberFormat="1" applyFont="1" applyFill="1" applyBorder="1" applyAlignment="1" applyProtection="1">
      <alignment horizontal="left"/>
      <protection/>
    </xf>
    <xf numFmtId="0" fontId="4" fillId="46" borderId="0" xfId="0" applyFont="1" applyFill="1" applyBorder="1" applyAlignment="1" applyProtection="1">
      <alignment/>
      <protection/>
    </xf>
    <xf numFmtId="0" fontId="4" fillId="46" borderId="17" xfId="0" applyFont="1" applyFill="1" applyBorder="1" applyAlignment="1" applyProtection="1">
      <alignment horizontal="right"/>
      <protection/>
    </xf>
    <xf numFmtId="49" fontId="5" fillId="46" borderId="39" xfId="0" applyNumberFormat="1" applyFont="1" applyFill="1" applyBorder="1" applyAlignment="1" applyProtection="1">
      <alignment horizontal="left" vertical="center"/>
      <protection/>
    </xf>
    <xf numFmtId="0" fontId="4" fillId="46" borderId="40" xfId="0" applyFont="1" applyFill="1" applyBorder="1" applyAlignment="1" applyProtection="1">
      <alignment vertical="center"/>
      <protection/>
    </xf>
    <xf numFmtId="0" fontId="4" fillId="46" borderId="40" xfId="0" applyFont="1" applyFill="1" applyBorder="1" applyAlignment="1" applyProtection="1">
      <alignment/>
      <protection/>
    </xf>
    <xf numFmtId="0" fontId="4" fillId="46" borderId="41" xfId="0" applyFont="1" applyFill="1" applyBorder="1" applyAlignment="1" applyProtection="1">
      <alignment horizontal="right"/>
      <protection/>
    </xf>
    <xf numFmtId="0" fontId="4" fillId="33" borderId="74" xfId="0" applyFont="1" applyFill="1" applyBorder="1" applyAlignment="1" applyProtection="1">
      <alignment vertical="center"/>
      <protection/>
    </xf>
    <xf numFmtId="170" fontId="4" fillId="33" borderId="74" xfId="0" applyNumberFormat="1" applyFont="1" applyFill="1" applyBorder="1" applyAlignment="1" applyProtection="1">
      <alignment/>
      <protection/>
    </xf>
    <xf numFmtId="0" fontId="5" fillId="33" borderId="87" xfId="0" applyFont="1" applyFill="1" applyBorder="1" applyAlignment="1" applyProtection="1">
      <alignment horizontal="center"/>
      <protection/>
    </xf>
    <xf numFmtId="0" fontId="5" fillId="33" borderId="141" xfId="0" applyFont="1" applyFill="1" applyBorder="1" applyAlignment="1" applyProtection="1">
      <alignment horizontal="center"/>
      <protection/>
    </xf>
    <xf numFmtId="0" fontId="5" fillId="33" borderId="47" xfId="0" applyFont="1" applyFill="1" applyBorder="1" applyAlignment="1" applyProtection="1">
      <alignment horizontal="center"/>
      <protection/>
    </xf>
    <xf numFmtId="0" fontId="5" fillId="33" borderId="125" xfId="0" applyFont="1" applyFill="1" applyBorder="1" applyAlignment="1" applyProtection="1">
      <alignment horizontal="center"/>
      <protection/>
    </xf>
    <xf numFmtId="0" fontId="5" fillId="33" borderId="65" xfId="0" applyFont="1" applyFill="1" applyBorder="1" applyAlignment="1" applyProtection="1">
      <alignment horizontal="center"/>
      <protection/>
    </xf>
    <xf numFmtId="49" fontId="5" fillId="33" borderId="39" xfId="0" applyNumberFormat="1" applyFont="1" applyFill="1" applyBorder="1" applyAlignment="1" applyProtection="1">
      <alignment horizontal="right" vertical="center"/>
      <protection/>
    </xf>
    <xf numFmtId="0" fontId="5" fillId="33" borderId="40" xfId="0" applyFont="1" applyFill="1" applyBorder="1" applyAlignment="1" applyProtection="1">
      <alignment vertical="center"/>
      <protection/>
    </xf>
    <xf numFmtId="171" fontId="4" fillId="33" borderId="41" xfId="0" applyNumberFormat="1" applyFont="1" applyFill="1" applyBorder="1" applyAlignment="1" applyProtection="1">
      <alignment horizontal="right"/>
      <protection/>
    </xf>
    <xf numFmtId="170" fontId="4" fillId="33" borderId="73" xfId="0" applyNumberFormat="1" applyFont="1" applyFill="1" applyBorder="1" applyAlignment="1" applyProtection="1">
      <alignment/>
      <protection/>
    </xf>
    <xf numFmtId="171" fontId="4" fillId="33" borderId="142" xfId="0" applyNumberFormat="1" applyFont="1" applyFill="1" applyBorder="1" applyAlignment="1" applyProtection="1">
      <alignment horizontal="right"/>
      <protection/>
    </xf>
    <xf numFmtId="170" fontId="4" fillId="33" borderId="47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left"/>
      <protection/>
    </xf>
    <xf numFmtId="171" fontId="4" fillId="33" borderId="17" xfId="0" applyNumberFormat="1" applyFont="1" applyFill="1" applyBorder="1" applyAlignment="1" applyProtection="1">
      <alignment horizontal="right"/>
      <protection/>
    </xf>
    <xf numFmtId="170" fontId="4" fillId="33" borderId="32" xfId="0" applyNumberFormat="1" applyFont="1" applyFill="1" applyBorder="1" applyAlignment="1" applyProtection="1">
      <alignment/>
      <protection/>
    </xf>
    <xf numFmtId="49" fontId="5" fillId="33" borderId="143" xfId="0" applyNumberFormat="1" applyFont="1" applyFill="1" applyBorder="1" applyAlignment="1" applyProtection="1">
      <alignment horizontal="center"/>
      <protection/>
    </xf>
    <xf numFmtId="49" fontId="5" fillId="33" borderId="86" xfId="0" applyNumberFormat="1" applyFont="1" applyFill="1" applyBorder="1" applyAlignment="1" applyProtection="1">
      <alignment horizontal="center"/>
      <protection/>
    </xf>
    <xf numFmtId="49" fontId="5" fillId="33" borderId="100" xfId="0" applyNumberFormat="1" applyFont="1" applyFill="1" applyBorder="1" applyAlignment="1" applyProtection="1">
      <alignment horizontal="center"/>
      <protection/>
    </xf>
    <xf numFmtId="170" fontId="4" fillId="46" borderId="47" xfId="0" applyNumberFormat="1" applyFont="1" applyFill="1" applyBorder="1" applyAlignment="1" applyProtection="1">
      <alignment/>
      <protection/>
    </xf>
    <xf numFmtId="170" fontId="4" fillId="46" borderId="32" xfId="0" applyNumberFormat="1" applyFont="1" applyFill="1" applyBorder="1" applyAlignment="1" applyProtection="1">
      <alignment/>
      <protection/>
    </xf>
    <xf numFmtId="0" fontId="4" fillId="33" borderId="97" xfId="0" applyFont="1" applyFill="1" applyBorder="1" applyAlignment="1" applyProtection="1">
      <alignment/>
      <protection/>
    </xf>
    <xf numFmtId="170" fontId="4" fillId="33" borderId="97" xfId="0" applyNumberFormat="1" applyFont="1" applyFill="1" applyBorder="1" applyAlignment="1" applyProtection="1">
      <alignment/>
      <protection/>
    </xf>
    <xf numFmtId="0" fontId="3" fillId="33" borderId="84" xfId="0" applyFont="1" applyFill="1" applyBorder="1" applyAlignment="1" applyProtection="1">
      <alignment vertical="distributed" wrapText="1"/>
      <protection/>
    </xf>
    <xf numFmtId="0" fontId="0" fillId="35" borderId="18" xfId="0" applyFill="1" applyBorder="1" applyAlignment="1" applyProtection="1">
      <alignment horizontal="center"/>
      <protection/>
    </xf>
    <xf numFmtId="170" fontId="0" fillId="35" borderId="144" xfId="0" applyNumberFormat="1" applyFill="1" applyBorder="1" applyAlignment="1" applyProtection="1">
      <alignment/>
      <protection/>
    </xf>
    <xf numFmtId="170" fontId="0" fillId="35" borderId="145" xfId="0" applyNumberFormat="1" applyFill="1" applyBorder="1" applyAlignment="1" applyProtection="1">
      <alignment/>
      <protection/>
    </xf>
    <xf numFmtId="170" fontId="0" fillId="39" borderId="145" xfId="0" applyNumberFormat="1" applyFill="1" applyBorder="1" applyAlignment="1" applyProtection="1">
      <alignment/>
      <protection/>
    </xf>
    <xf numFmtId="170" fontId="0" fillId="35" borderId="146" xfId="0" applyNumberFormat="1" applyFill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/>
      <protection locked="0"/>
    </xf>
    <xf numFmtId="2" fontId="0" fillId="0" borderId="48" xfId="0" applyNumberFormat="1" applyFont="1" applyBorder="1" applyAlignment="1" applyProtection="1">
      <alignment/>
      <protection locked="0"/>
    </xf>
    <xf numFmtId="170" fontId="13" fillId="0" borderId="59" xfId="0" applyNumberFormat="1" applyFont="1" applyBorder="1" applyAlignment="1" applyProtection="1">
      <alignment horizontal="center"/>
      <protection/>
    </xf>
    <xf numFmtId="2" fontId="0" fillId="33" borderId="107" xfId="0" applyNumberFormat="1" applyFont="1" applyFill="1" applyBorder="1" applyAlignment="1" applyProtection="1">
      <alignment/>
      <protection/>
    </xf>
    <xf numFmtId="0" fontId="3" fillId="33" borderId="107" xfId="0" applyFont="1" applyFill="1" applyBorder="1" applyAlignment="1" applyProtection="1">
      <alignment horizontal="right"/>
      <protection/>
    </xf>
    <xf numFmtId="1" fontId="0" fillId="36" borderId="0" xfId="0" applyNumberFormat="1" applyFont="1" applyFill="1" applyBorder="1" applyAlignment="1" applyProtection="1">
      <alignment/>
      <protection locked="0"/>
    </xf>
    <xf numFmtId="43" fontId="0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176" fontId="0" fillId="33" borderId="107" xfId="0" applyNumberFormat="1" applyFont="1" applyFill="1" applyBorder="1" applyAlignment="1" applyProtection="1">
      <alignment/>
      <protection/>
    </xf>
    <xf numFmtId="2" fontId="0" fillId="40" borderId="0" xfId="0" applyNumberFormat="1" applyFont="1" applyFill="1" applyBorder="1" applyAlignment="1" applyProtection="1">
      <alignment/>
      <protection/>
    </xf>
    <xf numFmtId="2" fontId="0" fillId="34" borderId="109" xfId="0" applyNumberFormat="1" applyFont="1" applyFill="1" applyBorder="1" applyAlignment="1" applyProtection="1">
      <alignment horizontal="center" vertical="center"/>
      <protection/>
    </xf>
    <xf numFmtId="2" fontId="3" fillId="34" borderId="88" xfId="0" applyNumberFormat="1" applyFont="1" applyFill="1" applyBorder="1" applyAlignment="1" applyProtection="1">
      <alignment horizontal="center" vertical="center"/>
      <protection/>
    </xf>
    <xf numFmtId="2" fontId="3" fillId="34" borderId="43" xfId="0" applyNumberFormat="1" applyFont="1" applyFill="1" applyBorder="1" applyAlignment="1" applyProtection="1">
      <alignment horizontal="center" vertical="center"/>
      <protection/>
    </xf>
    <xf numFmtId="2" fontId="0" fillId="33" borderId="108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3" fontId="0" fillId="33" borderId="10" xfId="44" applyNumberFormat="1" applyFont="1" applyFill="1" applyBorder="1" applyAlignment="1" applyProtection="1">
      <alignment/>
      <protection/>
    </xf>
    <xf numFmtId="3" fontId="0" fillId="33" borderId="31" xfId="44" applyNumberFormat="1" applyFont="1" applyFill="1" applyBorder="1" applyAlignment="1" applyProtection="1">
      <alignment/>
      <protection/>
    </xf>
    <xf numFmtId="3" fontId="0" fillId="33" borderId="26" xfId="44" applyNumberFormat="1" applyFont="1" applyFill="1" applyBorder="1" applyAlignment="1" applyProtection="1">
      <alignment/>
      <protection/>
    </xf>
    <xf numFmtId="3" fontId="0" fillId="33" borderId="130" xfId="44" applyNumberFormat="1" applyFont="1" applyFill="1" applyBorder="1" applyAlignment="1" applyProtection="1">
      <alignment/>
      <protection/>
    </xf>
    <xf numFmtId="170" fontId="0" fillId="33" borderId="10" xfId="44" applyNumberFormat="1" applyFont="1" applyFill="1" applyBorder="1" applyAlignment="1" applyProtection="1">
      <alignment/>
      <protection/>
    </xf>
    <xf numFmtId="170" fontId="0" fillId="0" borderId="26" xfId="44" applyNumberFormat="1" applyFont="1" applyFill="1" applyBorder="1" applyAlignment="1" applyProtection="1">
      <alignment/>
      <protection locked="0"/>
    </xf>
    <xf numFmtId="3" fontId="0" fillId="33" borderId="10" xfId="44" applyNumberFormat="1" applyFont="1" applyFill="1" applyBorder="1" applyAlignment="1" applyProtection="1">
      <alignment/>
      <protection/>
    </xf>
    <xf numFmtId="3" fontId="0" fillId="33" borderId="49" xfId="44" applyNumberFormat="1" applyFont="1" applyFill="1" applyBorder="1" applyAlignment="1" applyProtection="1">
      <alignment/>
      <protection/>
    </xf>
    <xf numFmtId="3" fontId="0" fillId="33" borderId="123" xfId="44" applyNumberFormat="1" applyFont="1" applyFill="1" applyBorder="1" applyAlignment="1" applyProtection="1">
      <alignment/>
      <protection/>
    </xf>
    <xf numFmtId="3" fontId="0" fillId="33" borderId="126" xfId="44" applyNumberFormat="1" applyFont="1" applyFill="1" applyBorder="1" applyAlignment="1" applyProtection="1">
      <alignment/>
      <protection/>
    </xf>
    <xf numFmtId="170" fontId="0" fillId="33" borderId="44" xfId="44" applyNumberFormat="1" applyFont="1" applyFill="1" applyBorder="1" applyAlignment="1" applyProtection="1">
      <alignment/>
      <protection/>
    </xf>
    <xf numFmtId="170" fontId="0" fillId="33" borderId="83" xfId="0" applyNumberFormat="1" applyFill="1" applyBorder="1" applyAlignment="1" applyProtection="1">
      <alignment/>
      <protection/>
    </xf>
    <xf numFmtId="170" fontId="0" fillId="0" borderId="147" xfId="0" applyNumberFormat="1" applyBorder="1" applyAlignment="1" applyProtection="1">
      <alignment/>
      <protection locked="0"/>
    </xf>
    <xf numFmtId="170" fontId="0" fillId="0" borderId="148" xfId="0" applyNumberFormat="1" applyBorder="1" applyAlignment="1" applyProtection="1">
      <alignment/>
      <protection locked="0"/>
    </xf>
    <xf numFmtId="0" fontId="0" fillId="40" borderId="0" xfId="0" applyFill="1" applyBorder="1" applyAlignment="1">
      <alignment/>
    </xf>
    <xf numFmtId="0" fontId="0" fillId="33" borderId="40" xfId="0" applyFont="1" applyFill="1" applyBorder="1" applyAlignment="1">
      <alignment vertical="top" wrapText="1"/>
    </xf>
    <xf numFmtId="0" fontId="4" fillId="40" borderId="149" xfId="0" applyFont="1" applyFill="1" applyBorder="1" applyAlignment="1">
      <alignment/>
    </xf>
    <xf numFmtId="0" fontId="5" fillId="40" borderId="32" xfId="0" applyFont="1" applyFill="1" applyBorder="1" applyAlignment="1">
      <alignment vertical="top" wrapText="1"/>
    </xf>
    <xf numFmtId="170" fontId="4" fillId="40" borderId="150" xfId="0" applyNumberFormat="1" applyFont="1" applyFill="1" applyBorder="1" applyAlignment="1">
      <alignment/>
    </xf>
    <xf numFmtId="170" fontId="4" fillId="40" borderId="57" xfId="0" applyNumberFormat="1" applyFont="1" applyFill="1" applyBorder="1" applyAlignment="1">
      <alignment/>
    </xf>
    <xf numFmtId="0" fontId="3" fillId="33" borderId="76" xfId="0" applyFont="1" applyFill="1" applyBorder="1" applyAlignment="1" applyProtection="1">
      <alignment vertical="top" wrapText="1"/>
      <protection/>
    </xf>
    <xf numFmtId="170" fontId="0" fillId="33" borderId="137" xfId="0" applyNumberFormat="1" applyFill="1" applyBorder="1" applyAlignment="1" applyProtection="1">
      <alignment/>
      <protection/>
    </xf>
    <xf numFmtId="170" fontId="0" fillId="33" borderId="107" xfId="0" applyNumberFormat="1" applyFill="1" applyBorder="1" applyAlignment="1" applyProtection="1">
      <alignment/>
      <protection/>
    </xf>
    <xf numFmtId="170" fontId="0" fillId="33" borderId="89" xfId="0" applyNumberFormat="1" applyFill="1" applyBorder="1" applyAlignment="1" applyProtection="1">
      <alignment/>
      <protection/>
    </xf>
    <xf numFmtId="0" fontId="4" fillId="40" borderId="151" xfId="0" applyFont="1" applyFill="1" applyBorder="1" applyAlignment="1">
      <alignment/>
    </xf>
    <xf numFmtId="0" fontId="5" fillId="40" borderId="47" xfId="0" applyFont="1" applyFill="1" applyBorder="1" applyAlignment="1">
      <alignment vertical="top" wrapText="1"/>
    </xf>
    <xf numFmtId="170" fontId="4" fillId="40" borderId="65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33" borderId="14" xfId="0" applyFont="1" applyFill="1" applyBorder="1" applyAlignment="1" applyProtection="1">
      <alignment horizontal="right" indent="2"/>
      <protection/>
    </xf>
    <xf numFmtId="0" fontId="6" fillId="33" borderId="0" xfId="0" applyFont="1" applyFill="1" applyBorder="1" applyAlignment="1" applyProtection="1">
      <alignment horizontal="right" indent="2"/>
      <protection/>
    </xf>
    <xf numFmtId="0" fontId="14" fillId="36" borderId="0" xfId="0" applyFont="1" applyFill="1" applyAlignment="1" applyProtection="1">
      <alignment horizontal="center"/>
      <protection/>
    </xf>
    <xf numFmtId="0" fontId="19" fillId="33" borderId="51" xfId="0" applyFont="1" applyFill="1" applyBorder="1" applyAlignment="1" applyProtection="1">
      <alignment horizontal="center"/>
      <protection/>
    </xf>
    <xf numFmtId="0" fontId="19" fillId="33" borderId="52" xfId="0" applyFont="1" applyFill="1" applyBorder="1" applyAlignment="1" applyProtection="1">
      <alignment horizontal="center"/>
      <protection/>
    </xf>
    <xf numFmtId="0" fontId="19" fillId="33" borderId="16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4" borderId="51" xfId="0" applyFont="1" applyFill="1" applyBorder="1" applyAlignment="1" applyProtection="1">
      <alignment horizontal="center" vertical="center"/>
      <protection/>
    </xf>
    <xf numFmtId="0" fontId="3" fillId="34" borderId="152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76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84" xfId="0" applyFont="1" applyFill="1" applyBorder="1" applyAlignment="1" applyProtection="1">
      <alignment horizontal="center" vertical="center"/>
      <protection/>
    </xf>
    <xf numFmtId="0" fontId="3" fillId="41" borderId="128" xfId="0" applyFont="1" applyFill="1" applyBorder="1" applyAlignment="1" applyProtection="1">
      <alignment horizontal="center" vertical="center" wrapText="1"/>
      <protection/>
    </xf>
    <xf numFmtId="0" fontId="3" fillId="34" borderId="124" xfId="0" applyFont="1" applyFill="1" applyBorder="1" applyAlignment="1" applyProtection="1">
      <alignment horizontal="center" vertical="center" wrapText="1"/>
      <protection/>
    </xf>
    <xf numFmtId="0" fontId="3" fillId="41" borderId="44" xfId="0" applyFont="1" applyFill="1" applyBorder="1" applyAlignment="1" applyProtection="1">
      <alignment horizontal="center" vertical="center" wrapText="1"/>
      <protection/>
    </xf>
    <xf numFmtId="3" fontId="6" fillId="33" borderId="14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/>
    </xf>
    <xf numFmtId="3" fontId="6" fillId="33" borderId="17" xfId="0" applyNumberFormat="1" applyFont="1" applyFill="1" applyBorder="1" applyAlignment="1" applyProtection="1">
      <alignment horizontal="center"/>
      <protection/>
    </xf>
    <xf numFmtId="3" fontId="6" fillId="33" borderId="14" xfId="44" applyNumberFormat="1" applyFont="1" applyFill="1" applyBorder="1" applyAlignment="1" applyProtection="1">
      <alignment horizontal="center"/>
      <protection/>
    </xf>
    <xf numFmtId="3" fontId="6" fillId="33" borderId="0" xfId="44" applyNumberFormat="1" applyFont="1" applyFill="1" applyBorder="1" applyAlignment="1" applyProtection="1">
      <alignment horizontal="center"/>
      <protection/>
    </xf>
    <xf numFmtId="3" fontId="6" fillId="33" borderId="17" xfId="44" applyNumberFormat="1" applyFont="1" applyFill="1" applyBorder="1" applyAlignment="1" applyProtection="1">
      <alignment horizontal="center"/>
      <protection/>
    </xf>
    <xf numFmtId="0" fontId="3" fillId="41" borderId="109" xfId="0" applyFont="1" applyFill="1" applyBorder="1" applyAlignment="1" applyProtection="1">
      <alignment horizontal="center" vertical="center" wrapText="1"/>
      <protection/>
    </xf>
    <xf numFmtId="0" fontId="3" fillId="34" borderId="88" xfId="0" applyFont="1" applyFill="1" applyBorder="1" applyAlignment="1" applyProtection="1">
      <alignment horizontal="center" vertical="center" wrapText="1"/>
      <protection/>
    </xf>
    <xf numFmtId="0" fontId="3" fillId="41" borderId="43" xfId="0" applyFont="1" applyFill="1" applyBorder="1" applyAlignment="1" applyProtection="1">
      <alignment horizontal="center" vertical="center" wrapText="1"/>
      <protection/>
    </xf>
    <xf numFmtId="0" fontId="3" fillId="41" borderId="109" xfId="0" applyFont="1" applyFill="1" applyBorder="1" applyAlignment="1" applyProtection="1">
      <alignment horizontal="center" vertical="center"/>
      <protection/>
    </xf>
    <xf numFmtId="0" fontId="3" fillId="34" borderId="88" xfId="0" applyFont="1" applyFill="1" applyBorder="1" applyAlignment="1" applyProtection="1">
      <alignment horizontal="center" vertical="center"/>
      <protection/>
    </xf>
    <xf numFmtId="0" fontId="3" fillId="41" borderId="43" xfId="0" applyFont="1" applyFill="1" applyBorder="1" applyAlignment="1" applyProtection="1">
      <alignment horizontal="center" vertical="center"/>
      <protection/>
    </xf>
    <xf numFmtId="0" fontId="3" fillId="41" borderId="153" xfId="0" applyFont="1" applyFill="1" applyBorder="1" applyAlignment="1" applyProtection="1">
      <alignment horizontal="center" vertical="center"/>
      <protection/>
    </xf>
    <xf numFmtId="0" fontId="3" fillId="34" borderId="136" xfId="0" applyFont="1" applyFill="1" applyBorder="1" applyAlignment="1" applyProtection="1">
      <alignment horizontal="center" vertical="center"/>
      <protection/>
    </xf>
    <xf numFmtId="0" fontId="3" fillId="41" borderId="133" xfId="0" applyFont="1" applyFill="1" applyBorder="1" applyAlignment="1" applyProtection="1">
      <alignment horizontal="center" vertical="center"/>
      <protection/>
    </xf>
    <xf numFmtId="3" fontId="3" fillId="34" borderId="134" xfId="44" applyNumberFormat="1" applyFont="1" applyFill="1" applyBorder="1" applyAlignment="1" applyProtection="1">
      <alignment horizontal="center" vertical="center"/>
      <protection/>
    </xf>
    <xf numFmtId="3" fontId="3" fillId="34" borderId="123" xfId="44" applyNumberFormat="1" applyFont="1" applyFill="1" applyBorder="1" applyAlignment="1" applyProtection="1">
      <alignment horizontal="center" vertical="center"/>
      <protection/>
    </xf>
    <xf numFmtId="3" fontId="3" fillId="34" borderId="129" xfId="44" applyNumberFormat="1" applyFont="1" applyFill="1" applyBorder="1" applyAlignment="1" applyProtection="1">
      <alignment horizontal="center" vertical="center"/>
      <protection/>
    </xf>
    <xf numFmtId="0" fontId="3" fillId="41" borderId="64" xfId="0" applyFont="1" applyFill="1" applyBorder="1" applyAlignment="1" applyProtection="1">
      <alignment horizontal="center" vertical="center"/>
      <protection/>
    </xf>
    <xf numFmtId="0" fontId="3" fillId="34" borderId="124" xfId="0" applyFont="1" applyFill="1" applyBorder="1" applyAlignment="1" applyProtection="1">
      <alignment horizontal="center" vertical="center"/>
      <protection/>
    </xf>
    <xf numFmtId="0" fontId="3" fillId="41" borderId="44" xfId="0" applyFont="1" applyFill="1" applyBorder="1" applyAlignment="1" applyProtection="1">
      <alignment horizontal="center" vertical="center"/>
      <protection/>
    </xf>
    <xf numFmtId="3" fontId="5" fillId="36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Alignment="1" applyProtection="1">
      <alignment horizontal="center"/>
      <protection/>
    </xf>
    <xf numFmtId="0" fontId="13" fillId="33" borderId="51" xfId="0" applyFont="1" applyFill="1" applyBorder="1" applyAlignment="1" applyProtection="1">
      <alignment horizontal="center"/>
      <protection/>
    </xf>
    <xf numFmtId="0" fontId="13" fillId="33" borderId="52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center" wrapText="1" readingOrder="1"/>
      <protection/>
    </xf>
    <xf numFmtId="0" fontId="3" fillId="40" borderId="0" xfId="0" applyFont="1" applyFill="1" applyBorder="1" applyAlignment="1" applyProtection="1">
      <alignment horizontal="right"/>
      <protection/>
    </xf>
    <xf numFmtId="170" fontId="3" fillId="33" borderId="59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0" borderId="154" xfId="0" applyFont="1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155" xfId="0" applyBorder="1" applyAlignment="1" applyProtection="1">
      <alignment horizontal="left" vertical="top" wrapText="1"/>
      <protection locked="0"/>
    </xf>
    <xf numFmtId="0" fontId="0" fillId="33" borderId="4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 horizontal="right" vertical="center"/>
      <protection/>
    </xf>
    <xf numFmtId="170" fontId="5" fillId="33" borderId="154" xfId="0" applyNumberFormat="1" applyFont="1" applyFill="1" applyBorder="1" applyAlignment="1" applyProtection="1">
      <alignment horizontal="center" vertical="center"/>
      <protection/>
    </xf>
    <xf numFmtId="170" fontId="5" fillId="33" borderId="155" xfId="0" applyNumberFormat="1" applyFont="1" applyFill="1" applyBorder="1" applyAlignment="1" applyProtection="1">
      <alignment horizontal="center" vertical="center"/>
      <protection/>
    </xf>
    <xf numFmtId="0" fontId="0" fillId="0" borderId="154" xfId="0" applyFont="1" applyFill="1" applyBorder="1" applyAlignment="1" applyProtection="1">
      <alignment horizontal="left" vertical="top" wrapText="1"/>
      <protection locked="0"/>
    </xf>
    <xf numFmtId="0" fontId="0" fillId="0" borderId="61" xfId="0" applyFont="1" applyFill="1" applyBorder="1" applyAlignment="1" applyProtection="1">
      <alignment horizontal="left" vertical="top" wrapText="1"/>
      <protection locked="0"/>
    </xf>
    <xf numFmtId="0" fontId="0" fillId="0" borderId="155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61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5" fillId="33" borderId="40" xfId="0" applyFont="1" applyFill="1" applyBorder="1" applyAlignment="1" applyProtection="1">
      <alignment horizontal="left"/>
      <protection/>
    </xf>
    <xf numFmtId="0" fontId="0" fillId="0" borderId="154" xfId="0" applyFont="1" applyFill="1" applyBorder="1" applyAlignment="1" applyProtection="1">
      <alignment horizontal="left" vertical="top" wrapText="1" readingOrder="1"/>
      <protection locked="0"/>
    </xf>
    <xf numFmtId="0" fontId="0" fillId="0" borderId="61" xfId="0" applyFont="1" applyFill="1" applyBorder="1" applyAlignment="1" applyProtection="1">
      <alignment horizontal="left" vertical="top" wrapText="1" readingOrder="1"/>
      <protection locked="0"/>
    </xf>
    <xf numFmtId="0" fontId="0" fillId="0" borderId="155" xfId="0" applyFont="1" applyFill="1" applyBorder="1" applyAlignment="1" applyProtection="1">
      <alignment horizontal="left" vertical="top" wrapText="1" readingOrder="1"/>
      <protection locked="0"/>
    </xf>
    <xf numFmtId="0" fontId="0" fillId="33" borderId="40" xfId="0" applyFill="1" applyBorder="1" applyAlignment="1" applyProtection="1">
      <alignment horizontal="center"/>
      <protection/>
    </xf>
    <xf numFmtId="0" fontId="10" fillId="33" borderId="39" xfId="0" applyFont="1" applyFill="1" applyBorder="1" applyAlignment="1" applyProtection="1">
      <alignment horizontal="center" vertical="center"/>
      <protection/>
    </xf>
    <xf numFmtId="0" fontId="10" fillId="33" borderId="40" xfId="0" applyFont="1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0" fillId="0" borderId="154" xfId="0" applyBorder="1" applyAlignment="1" applyProtection="1">
      <alignment horizontal="left" vertical="top" wrapText="1" readingOrder="1"/>
      <protection locked="0"/>
    </xf>
    <xf numFmtId="0" fontId="0" fillId="0" borderId="61" xfId="0" applyBorder="1" applyAlignment="1" applyProtection="1">
      <alignment horizontal="left" vertical="top" wrapText="1" readingOrder="1"/>
      <protection locked="0"/>
    </xf>
    <xf numFmtId="0" fontId="0" fillId="0" borderId="155" xfId="0" applyBorder="1" applyAlignment="1" applyProtection="1">
      <alignment horizontal="left" vertical="top" wrapText="1" readingOrder="1"/>
      <protection locked="0"/>
    </xf>
    <xf numFmtId="0" fontId="0" fillId="33" borderId="40" xfId="0" applyFont="1" applyFill="1" applyBorder="1" applyAlignment="1" applyProtection="1">
      <alignment horizontal="left" vertical="center" wrapText="1"/>
      <protection/>
    </xf>
    <xf numFmtId="9" fontId="3" fillId="33" borderId="0" xfId="59" applyFont="1" applyFill="1" applyBorder="1" applyAlignment="1" applyProtection="1">
      <alignment horizontal="center"/>
      <protection/>
    </xf>
    <xf numFmtId="9" fontId="3" fillId="33" borderId="42" xfId="59" applyFont="1" applyFill="1" applyBorder="1" applyAlignment="1" applyProtection="1">
      <alignment horizontal="center"/>
      <protection/>
    </xf>
    <xf numFmtId="0" fontId="15" fillId="33" borderId="156" xfId="0" applyFont="1" applyFill="1" applyBorder="1" applyAlignment="1" applyProtection="1">
      <alignment horizontal="center" vertical="center" wrapText="1"/>
      <protection/>
    </xf>
    <xf numFmtId="0" fontId="15" fillId="33" borderId="61" xfId="0" applyFont="1" applyFill="1" applyBorder="1" applyAlignment="1" applyProtection="1">
      <alignment horizontal="center" vertical="center" wrapText="1"/>
      <protection/>
    </xf>
    <xf numFmtId="170" fontId="0" fillId="33" borderId="157" xfId="0" applyNumberFormat="1" applyFill="1" applyBorder="1" applyAlignment="1" applyProtection="1">
      <alignment horizontal="center" vertical="center"/>
      <protection/>
    </xf>
    <xf numFmtId="170" fontId="0" fillId="33" borderId="95" xfId="0" applyNumberFormat="1" applyFill="1" applyBorder="1" applyAlignment="1" applyProtection="1">
      <alignment horizontal="center" vertical="center"/>
      <protection/>
    </xf>
    <xf numFmtId="0" fontId="0" fillId="0" borderId="157" xfId="0" applyFont="1" applyBorder="1" applyAlignment="1" applyProtection="1">
      <alignment horizontal="left" vertical="top" wrapText="1" readingOrder="1"/>
      <protection locked="0"/>
    </xf>
    <xf numFmtId="0" fontId="0" fillId="0" borderId="20" xfId="0" applyFont="1" applyBorder="1" applyAlignment="1" applyProtection="1">
      <alignment horizontal="left" vertical="top" wrapText="1" readingOrder="1"/>
      <protection locked="0"/>
    </xf>
    <xf numFmtId="176" fontId="0" fillId="0" borderId="20" xfId="0" applyNumberFormat="1" applyBorder="1" applyAlignment="1" applyProtection="1">
      <alignment horizontal="center" vertical="center" wrapText="1" readingOrder="1"/>
      <protection locked="0"/>
    </xf>
    <xf numFmtId="176" fontId="0" fillId="0" borderId="78" xfId="0" applyNumberFormat="1" applyBorder="1" applyAlignment="1" applyProtection="1">
      <alignment horizontal="center" vertical="center" wrapText="1" readingOrder="1"/>
      <protection locked="0"/>
    </xf>
    <xf numFmtId="176" fontId="0" fillId="0" borderId="11" xfId="0" applyNumberFormat="1" applyBorder="1" applyAlignment="1" applyProtection="1">
      <alignment horizontal="center" vertical="center" wrapText="1" readingOrder="1"/>
      <protection locked="0"/>
    </xf>
    <xf numFmtId="176" fontId="0" fillId="0" borderId="158" xfId="0" applyNumberFormat="1" applyBorder="1" applyAlignment="1" applyProtection="1">
      <alignment horizontal="center" vertical="center" wrapText="1" readingOrder="1"/>
      <protection locked="0"/>
    </xf>
    <xf numFmtId="1" fontId="0" fillId="0" borderId="11" xfId="0" applyNumberFormat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70" fontId="3" fillId="33" borderId="159" xfId="0" applyNumberFormat="1" applyFont="1" applyFill="1" applyBorder="1" applyAlignment="1" applyProtection="1">
      <alignment horizontal="center" vertical="center"/>
      <protection/>
    </xf>
    <xf numFmtId="170" fontId="3" fillId="33" borderId="160" xfId="0" applyNumberFormat="1" applyFont="1" applyFill="1" applyBorder="1" applyAlignment="1" applyProtection="1">
      <alignment horizontal="center" vertical="center"/>
      <protection/>
    </xf>
    <xf numFmtId="1" fontId="0" fillId="0" borderId="56" xfId="0" applyNumberFormat="1" applyBorder="1" applyAlignment="1" applyProtection="1">
      <alignment horizontal="center" vertical="center" wrapText="1" readingOrder="1"/>
      <protection locked="0"/>
    </xf>
    <xf numFmtId="176" fontId="0" fillId="0" borderId="56" xfId="0" applyNumberFormat="1" applyBorder="1" applyAlignment="1" applyProtection="1">
      <alignment horizontal="center" vertical="center" wrapText="1" readingOrder="1"/>
      <protection locked="0"/>
    </xf>
    <xf numFmtId="176" fontId="0" fillId="0" borderId="161" xfId="0" applyNumberFormat="1" applyBorder="1" applyAlignment="1" applyProtection="1">
      <alignment horizontal="center" vertical="center" wrapText="1" readingOrder="1"/>
      <protection locked="0"/>
    </xf>
    <xf numFmtId="170" fontId="0" fillId="33" borderId="151" xfId="0" applyNumberFormat="1" applyFill="1" applyBorder="1" applyAlignment="1" applyProtection="1">
      <alignment horizontal="center" vertical="center"/>
      <protection/>
    </xf>
    <xf numFmtId="170" fontId="0" fillId="33" borderId="65" xfId="0" applyNumberFormat="1" applyFill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left" vertical="top" wrapText="1" readingOrder="1"/>
      <protection locked="0"/>
    </xf>
    <xf numFmtId="0" fontId="0" fillId="0" borderId="56" xfId="0" applyFont="1" applyBorder="1" applyAlignment="1" applyProtection="1">
      <alignment horizontal="left" vertical="top" wrapText="1" readingOrder="1"/>
      <protection locked="0"/>
    </xf>
    <xf numFmtId="0" fontId="0" fillId="33" borderId="61" xfId="0" applyFill="1" applyBorder="1" applyAlignment="1" applyProtection="1">
      <alignment horizontal="center"/>
      <protection/>
    </xf>
    <xf numFmtId="0" fontId="15" fillId="33" borderId="159" xfId="0" applyFont="1" applyFill="1" applyBorder="1" applyAlignment="1" applyProtection="1">
      <alignment horizontal="center" vertical="center"/>
      <protection/>
    </xf>
    <xf numFmtId="0" fontId="15" fillId="33" borderId="160" xfId="0" applyFont="1" applyFill="1" applyBorder="1" applyAlignment="1" applyProtection="1">
      <alignment horizontal="center" vertical="center"/>
      <protection/>
    </xf>
    <xf numFmtId="0" fontId="15" fillId="33" borderId="162" xfId="0" applyFont="1" applyFill="1" applyBorder="1" applyAlignment="1" applyProtection="1">
      <alignment horizontal="center" vertical="center"/>
      <protection/>
    </xf>
    <xf numFmtId="176" fontId="3" fillId="33" borderId="59" xfId="0" applyNumberFormat="1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3" fillId="33" borderId="40" xfId="0" applyFont="1" applyFill="1" applyBorder="1" applyAlignment="1" applyProtection="1">
      <alignment horizontal="left" vertical="top" wrapText="1"/>
      <protection/>
    </xf>
    <xf numFmtId="170" fontId="3" fillId="33" borderId="40" xfId="0" applyNumberFormat="1" applyFont="1" applyFill="1" applyBorder="1" applyAlignment="1" applyProtection="1">
      <alignment horizontal="center"/>
      <protection/>
    </xf>
    <xf numFmtId="0" fontId="15" fillId="33" borderId="162" xfId="0" applyFont="1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 readingOrder="1"/>
      <protection locked="0"/>
    </xf>
    <xf numFmtId="0" fontId="0" fillId="0" borderId="18" xfId="0" applyFont="1" applyBorder="1" applyAlignment="1" applyProtection="1">
      <alignment horizontal="left" vertical="top" wrapText="1" readingOrder="1"/>
      <protection locked="0"/>
    </xf>
    <xf numFmtId="0" fontId="0" fillId="0" borderId="11" xfId="0" applyFont="1" applyBorder="1" applyAlignment="1" applyProtection="1">
      <alignment horizontal="left" vertical="top" wrapText="1" readingOrder="1"/>
      <protection locked="0"/>
    </xf>
    <xf numFmtId="170" fontId="0" fillId="0" borderId="140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47" xfId="0" applyNumberFormat="1" applyFont="1" applyFill="1" applyBorder="1" applyAlignment="1" applyProtection="1">
      <alignment horizontal="center" vertical="center" wrapText="1"/>
      <protection locked="0"/>
    </xf>
    <xf numFmtId="0" fontId="16" fillId="47" borderId="154" xfId="0" applyFont="1" applyFill="1" applyBorder="1" applyAlignment="1" applyProtection="1">
      <alignment horizontal="center"/>
      <protection/>
    </xf>
    <xf numFmtId="0" fontId="16" fillId="47" borderId="61" xfId="0" applyFont="1" applyFill="1" applyBorder="1" applyAlignment="1" applyProtection="1">
      <alignment horizontal="center"/>
      <protection/>
    </xf>
    <xf numFmtId="0" fontId="16" fillId="47" borderId="155" xfId="0" applyFont="1" applyFill="1" applyBorder="1" applyAlignment="1" applyProtection="1">
      <alignment horizontal="center"/>
      <protection/>
    </xf>
    <xf numFmtId="0" fontId="3" fillId="33" borderId="40" xfId="0" applyFont="1" applyFill="1" applyBorder="1" applyAlignment="1" applyProtection="1">
      <alignment horizontal="center" wrapText="1"/>
      <protection/>
    </xf>
    <xf numFmtId="0" fontId="0" fillId="0" borderId="154" xfId="0" applyNumberFormat="1" applyFont="1" applyFill="1" applyBorder="1" applyAlignment="1" applyProtection="1">
      <alignment horizontal="left" vertical="top" wrapText="1"/>
      <protection locked="0"/>
    </xf>
    <xf numFmtId="0" fontId="0" fillId="0" borderId="61" xfId="0" applyNumberFormat="1" applyFont="1" applyFill="1" applyBorder="1" applyAlignment="1" applyProtection="1">
      <alignment horizontal="left" vertical="top" wrapText="1"/>
      <protection locked="0"/>
    </xf>
    <xf numFmtId="0" fontId="0" fillId="0" borderId="155" xfId="0" applyNumberFormat="1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left" vertical="top" wrapText="1"/>
      <protection locked="0"/>
    </xf>
    <xf numFmtId="0" fontId="0" fillId="0" borderId="40" xfId="0" applyFont="1" applyFill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0" fillId="33" borderId="61" xfId="0" applyFill="1" applyBorder="1" applyAlignment="1" applyProtection="1">
      <alignment horizontal="left"/>
      <protection/>
    </xf>
    <xf numFmtId="0" fontId="3" fillId="33" borderId="40" xfId="0" applyFont="1" applyFill="1" applyBorder="1" applyAlignment="1" applyProtection="1">
      <alignment horizontal="left"/>
      <protection/>
    </xf>
    <xf numFmtId="170" fontId="3" fillId="33" borderId="0" xfId="0" applyNumberFormat="1" applyFont="1" applyFill="1" applyBorder="1" applyAlignment="1" applyProtection="1">
      <alignment horizontal="center"/>
      <protection/>
    </xf>
    <xf numFmtId="170" fontId="0" fillId="0" borderId="86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4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3" fillId="36" borderId="154" xfId="0" applyFont="1" applyFill="1" applyBorder="1" applyAlignment="1" applyProtection="1">
      <alignment horizontal="left" vertical="center" wrapText="1"/>
      <protection/>
    </xf>
    <xf numFmtId="0" fontId="3" fillId="36" borderId="61" xfId="0" applyFont="1" applyFill="1" applyBorder="1" applyAlignment="1" applyProtection="1">
      <alignment horizontal="left" vertical="center" wrapText="1"/>
      <protection/>
    </xf>
    <xf numFmtId="0" fontId="3" fillId="36" borderId="155" xfId="0" applyFont="1" applyFill="1" applyBorder="1" applyAlignment="1" applyProtection="1">
      <alignment horizontal="left" vertical="center" wrapText="1"/>
      <protection/>
    </xf>
    <xf numFmtId="0" fontId="0" fillId="33" borderId="154" xfId="0" applyFont="1" applyFill="1" applyBorder="1" applyAlignment="1" applyProtection="1">
      <alignment horizontal="center" vertical="distributed" wrapText="1"/>
      <protection/>
    </xf>
    <xf numFmtId="0" fontId="0" fillId="33" borderId="155" xfId="0" applyFont="1" applyFill="1" applyBorder="1" applyAlignment="1" applyProtection="1">
      <alignment horizontal="center" vertical="distributed" wrapText="1"/>
      <protection/>
    </xf>
    <xf numFmtId="0" fontId="3" fillId="33" borderId="52" xfId="0" applyFont="1" applyFill="1" applyBorder="1" applyAlignment="1" applyProtection="1">
      <alignment horizontal="left" vertical="top" wrapText="1"/>
      <protection/>
    </xf>
    <xf numFmtId="170" fontId="0" fillId="0" borderId="86" xfId="0" applyNumberFormat="1" applyBorder="1" applyAlignment="1" applyProtection="1">
      <alignment horizontal="center"/>
      <protection locked="0"/>
    </xf>
    <xf numFmtId="170" fontId="0" fillId="0" borderId="148" xfId="0" applyNumberFormat="1" applyBorder="1" applyAlignment="1" applyProtection="1">
      <alignment horizontal="center"/>
      <protection locked="0"/>
    </xf>
    <xf numFmtId="170" fontId="0" fillId="33" borderId="154" xfId="0" applyNumberFormat="1" applyFill="1" applyBorder="1" applyAlignment="1" applyProtection="1">
      <alignment horizontal="center"/>
      <protection/>
    </xf>
    <xf numFmtId="170" fontId="0" fillId="33" borderId="155" xfId="0" applyNumberFormat="1" applyFill="1" applyBorder="1" applyAlignment="1" applyProtection="1">
      <alignment horizontal="center"/>
      <protection/>
    </xf>
    <xf numFmtId="0" fontId="0" fillId="0" borderId="86" xfId="0" applyNumberFormat="1" applyFill="1" applyBorder="1" applyAlignment="1" applyProtection="1">
      <alignment horizontal="left" vertical="top" wrapText="1"/>
      <protection locked="0"/>
    </xf>
    <xf numFmtId="0" fontId="0" fillId="0" borderId="69" xfId="0" applyNumberFormat="1" applyFill="1" applyBorder="1" applyAlignment="1" applyProtection="1">
      <alignment horizontal="left" vertical="top" wrapText="1"/>
      <protection locked="0"/>
    </xf>
    <xf numFmtId="0" fontId="0" fillId="0" borderId="148" xfId="0" applyNumberFormat="1" applyFill="1" applyBorder="1" applyAlignment="1" applyProtection="1">
      <alignment horizontal="left" vertical="top" wrapText="1"/>
      <protection locked="0"/>
    </xf>
    <xf numFmtId="170" fontId="0" fillId="0" borderId="163" xfId="0" applyNumberFormat="1" applyBorder="1" applyAlignment="1" applyProtection="1">
      <alignment horizontal="center"/>
      <protection locked="0"/>
    </xf>
    <xf numFmtId="170" fontId="0" fillId="0" borderId="164" xfId="0" applyNumberFormat="1" applyBorder="1" applyAlignment="1" applyProtection="1">
      <alignment horizontal="center"/>
      <protection locked="0"/>
    </xf>
    <xf numFmtId="0" fontId="0" fillId="0" borderId="165" xfId="0" applyNumberFormat="1" applyFill="1" applyBorder="1" applyAlignment="1" applyProtection="1">
      <alignment horizontal="left" vertical="top" wrapText="1"/>
      <protection locked="0"/>
    </xf>
    <xf numFmtId="0" fontId="0" fillId="0" borderId="166" xfId="0" applyNumberFormat="1" applyFill="1" applyBorder="1" applyAlignment="1" applyProtection="1">
      <alignment horizontal="left" vertical="top" wrapText="1"/>
      <protection locked="0"/>
    </xf>
    <xf numFmtId="0" fontId="0" fillId="0" borderId="167" xfId="0" applyNumberFormat="1" applyFill="1" applyBorder="1" applyAlignment="1" applyProtection="1">
      <alignment horizontal="left" vertical="top" wrapText="1"/>
      <protection locked="0"/>
    </xf>
    <xf numFmtId="0" fontId="3" fillId="33" borderId="154" xfId="0" applyFont="1" applyFill="1" applyBorder="1" applyAlignment="1" applyProtection="1">
      <alignment horizontal="right" vertical="distributed" wrapText="1"/>
      <protection/>
    </xf>
    <xf numFmtId="0" fontId="3" fillId="33" borderId="61" xfId="0" applyFont="1" applyFill="1" applyBorder="1" applyAlignment="1" applyProtection="1">
      <alignment horizontal="right" vertical="distributed" wrapText="1"/>
      <protection/>
    </xf>
    <xf numFmtId="0" fontId="3" fillId="33" borderId="155" xfId="0" applyFont="1" applyFill="1" applyBorder="1" applyAlignment="1" applyProtection="1">
      <alignment horizontal="right" vertical="distributed" wrapText="1"/>
      <protection/>
    </xf>
    <xf numFmtId="170" fontId="0" fillId="0" borderId="143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6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54" xfId="0" applyFont="1" applyFill="1" applyBorder="1" applyAlignment="1" applyProtection="1">
      <alignment horizontal="left" vertical="distributed" wrapText="1"/>
      <protection/>
    </xf>
    <xf numFmtId="0" fontId="3" fillId="33" borderId="61" xfId="0" applyFont="1" applyFill="1" applyBorder="1" applyAlignment="1" applyProtection="1">
      <alignment horizontal="left" vertical="distributed" wrapText="1"/>
      <protection/>
    </xf>
    <xf numFmtId="0" fontId="3" fillId="33" borderId="155" xfId="0" applyFont="1" applyFill="1" applyBorder="1" applyAlignment="1" applyProtection="1">
      <alignment horizontal="left" vertical="distributed" wrapText="1"/>
      <protection/>
    </xf>
    <xf numFmtId="0" fontId="0" fillId="0" borderId="143" xfId="0" applyFill="1" applyBorder="1" applyAlignment="1" applyProtection="1">
      <alignment horizontal="left" vertical="top" wrapText="1"/>
      <protection locked="0"/>
    </xf>
    <xf numFmtId="0" fontId="0" fillId="0" borderId="80" xfId="0" applyFill="1" applyBorder="1" applyAlignment="1" applyProtection="1">
      <alignment horizontal="left" vertical="top" wrapText="1"/>
      <protection locked="0"/>
    </xf>
    <xf numFmtId="0" fontId="0" fillId="0" borderId="168" xfId="0" applyFill="1" applyBorder="1" applyAlignment="1" applyProtection="1">
      <alignment horizontal="left" vertical="top" wrapText="1"/>
      <protection locked="0"/>
    </xf>
    <xf numFmtId="0" fontId="0" fillId="0" borderId="86" xfId="0" applyFill="1" applyBorder="1" applyAlignment="1" applyProtection="1">
      <alignment horizontal="left" vertical="top" wrapText="1"/>
      <protection locked="0"/>
    </xf>
    <xf numFmtId="0" fontId="0" fillId="0" borderId="69" xfId="0" applyFill="1" applyBorder="1" applyAlignment="1" applyProtection="1">
      <alignment horizontal="left" vertical="top" wrapText="1"/>
      <protection locked="0"/>
    </xf>
    <xf numFmtId="0" fontId="0" fillId="0" borderId="148" xfId="0" applyFill="1" applyBorder="1" applyAlignment="1" applyProtection="1">
      <alignment horizontal="left" vertical="top" wrapText="1"/>
      <protection locked="0"/>
    </xf>
    <xf numFmtId="170" fontId="0" fillId="33" borderId="39" xfId="0" applyNumberFormat="1" applyFill="1" applyBorder="1" applyAlignment="1" applyProtection="1">
      <alignment horizontal="center"/>
      <protection/>
    </xf>
    <xf numFmtId="170" fontId="0" fillId="33" borderId="41" xfId="0" applyNumberFormat="1" applyFill="1" applyBorder="1" applyAlignment="1" applyProtection="1">
      <alignment horizontal="center"/>
      <protection/>
    </xf>
    <xf numFmtId="0" fontId="0" fillId="0" borderId="165" xfId="0" applyFill="1" applyBorder="1" applyAlignment="1" applyProtection="1">
      <alignment horizontal="left" vertical="top" wrapText="1"/>
      <protection locked="0"/>
    </xf>
    <xf numFmtId="0" fontId="0" fillId="0" borderId="166" xfId="0" applyFill="1" applyBorder="1" applyAlignment="1" applyProtection="1">
      <alignment horizontal="left" vertical="top" wrapText="1"/>
      <protection locked="0"/>
    </xf>
    <xf numFmtId="0" fontId="0" fillId="0" borderId="167" xfId="0" applyFill="1" applyBorder="1" applyAlignment="1" applyProtection="1">
      <alignment horizontal="left" vertical="top" wrapText="1"/>
      <protection locked="0"/>
    </xf>
    <xf numFmtId="0" fontId="0" fillId="0" borderId="86" xfId="0" applyNumberFormat="1" applyFont="1" applyFill="1" applyBorder="1" applyAlignment="1" applyProtection="1">
      <alignment horizontal="left" vertical="top" wrapText="1"/>
      <protection locked="0"/>
    </xf>
    <xf numFmtId="170" fontId="0" fillId="0" borderId="165" xfId="0" applyNumberFormat="1" applyBorder="1" applyAlignment="1" applyProtection="1">
      <alignment horizontal="center"/>
      <protection locked="0"/>
    </xf>
    <xf numFmtId="170" fontId="0" fillId="0" borderId="167" xfId="0" applyNumberFormat="1" applyBorder="1" applyAlignment="1" applyProtection="1">
      <alignment horizontal="center"/>
      <protection locked="0"/>
    </xf>
    <xf numFmtId="0" fontId="0" fillId="0" borderId="143" xfId="0" applyNumberFormat="1" applyFill="1" applyBorder="1" applyAlignment="1" applyProtection="1">
      <alignment horizontal="left" vertical="top" wrapText="1"/>
      <protection locked="0"/>
    </xf>
    <xf numFmtId="0" fontId="0" fillId="0" borderId="80" xfId="0" applyNumberFormat="1" applyFill="1" applyBorder="1" applyAlignment="1" applyProtection="1">
      <alignment horizontal="left" vertical="top" wrapText="1"/>
      <protection locked="0"/>
    </xf>
    <xf numFmtId="0" fontId="0" fillId="0" borderId="168" xfId="0" applyNumberFormat="1" applyFill="1" applyBorder="1" applyAlignment="1" applyProtection="1">
      <alignment horizontal="left" vertical="top" wrapText="1"/>
      <protection locked="0"/>
    </xf>
    <xf numFmtId="170" fontId="3" fillId="33" borderId="154" xfId="0" applyNumberFormat="1" applyFont="1" applyFill="1" applyBorder="1" applyAlignment="1" applyProtection="1">
      <alignment horizontal="center" vertical="center"/>
      <protection/>
    </xf>
    <xf numFmtId="170" fontId="3" fillId="33" borderId="155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0" fontId="0" fillId="0" borderId="158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13" fillId="33" borderId="51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15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84" xfId="0" applyFont="1" applyFill="1" applyBorder="1" applyAlignment="1">
      <alignment horizontal="center"/>
    </xf>
    <xf numFmtId="0" fontId="6" fillId="33" borderId="14" xfId="0" applyFont="1" applyFill="1" applyBorder="1" applyAlignment="1" quotePrefix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3" fontId="6" fillId="33" borderId="14" xfId="44" applyNumberFormat="1" applyFont="1" applyFill="1" applyBorder="1" applyAlignment="1">
      <alignment horizontal="left"/>
    </xf>
    <xf numFmtId="3" fontId="6" fillId="33" borderId="0" xfId="44" applyNumberFormat="1" applyFont="1" applyFill="1" applyBorder="1" applyAlignment="1">
      <alignment horizontal="left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5" fillId="33" borderId="98" xfId="0" applyFont="1" applyFill="1" applyBorder="1" applyAlignment="1" applyProtection="1">
      <alignment horizontal="left"/>
      <protection/>
    </xf>
    <xf numFmtId="0" fontId="5" fillId="33" borderId="74" xfId="0" applyFont="1" applyFill="1" applyBorder="1" applyAlignment="1" applyProtection="1">
      <alignment horizontal="left"/>
      <protection/>
    </xf>
    <xf numFmtId="0" fontId="5" fillId="33" borderId="75" xfId="0" applyFont="1" applyFill="1" applyBorder="1" applyAlignment="1" applyProtection="1">
      <alignment horizontal="left"/>
      <protection/>
    </xf>
    <xf numFmtId="0" fontId="3" fillId="33" borderId="39" xfId="0" applyFont="1" applyFill="1" applyBorder="1" applyAlignment="1" applyProtection="1">
      <alignment horizontal="center"/>
      <protection/>
    </xf>
    <xf numFmtId="0" fontId="3" fillId="33" borderId="40" xfId="0" applyFont="1" applyFill="1" applyBorder="1" applyAlignment="1" applyProtection="1">
      <alignment horizontal="center"/>
      <protection/>
    </xf>
    <xf numFmtId="0" fontId="3" fillId="33" borderId="41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3" fillId="33" borderId="51" xfId="0" applyFont="1" applyFill="1" applyBorder="1" applyAlignment="1" applyProtection="1">
      <alignment horizontal="center"/>
      <protection/>
    </xf>
    <xf numFmtId="0" fontId="3" fillId="33" borderId="52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6" fillId="0" borderId="4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 indent="2"/>
      <protection/>
    </xf>
    <xf numFmtId="0" fontId="13" fillId="0" borderId="0" xfId="0" applyFont="1" applyBorder="1" applyAlignment="1" applyProtection="1">
      <alignment horizontal="right" indent="2"/>
      <protection/>
    </xf>
    <xf numFmtId="0" fontId="6" fillId="0" borderId="59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3" fontId="6" fillId="33" borderId="14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3" fontId="6" fillId="33" borderId="39" xfId="44" applyNumberFormat="1" applyFont="1" applyFill="1" applyBorder="1" applyAlignment="1">
      <alignment horizontal="center" vertical="top"/>
    </xf>
    <xf numFmtId="3" fontId="6" fillId="33" borderId="40" xfId="44" applyNumberFormat="1" applyFont="1" applyFill="1" applyBorder="1" applyAlignment="1">
      <alignment horizontal="center" vertical="top"/>
    </xf>
    <xf numFmtId="3" fontId="6" fillId="33" borderId="41" xfId="44" applyNumberFormat="1" applyFont="1" applyFill="1" applyBorder="1" applyAlignment="1">
      <alignment horizontal="center" vertical="top"/>
    </xf>
    <xf numFmtId="0" fontId="14" fillId="44" borderId="11" xfId="0" applyFont="1" applyFill="1" applyBorder="1" applyAlignment="1" applyProtection="1">
      <alignment horizontal="center"/>
      <protection/>
    </xf>
    <xf numFmtId="0" fontId="3" fillId="34" borderId="169" xfId="0" applyFont="1" applyFill="1" applyBorder="1" applyAlignment="1" applyProtection="1">
      <alignment horizontal="center" vertical="center"/>
      <protection/>
    </xf>
    <xf numFmtId="0" fontId="3" fillId="34" borderId="170" xfId="0" applyFont="1" applyFill="1" applyBorder="1" applyAlignment="1" applyProtection="1">
      <alignment horizontal="center" vertical="center"/>
      <protection/>
    </xf>
    <xf numFmtId="0" fontId="3" fillId="34" borderId="101" xfId="0" applyFont="1" applyFill="1" applyBorder="1" applyAlignment="1" applyProtection="1">
      <alignment horizontal="center" vertical="center"/>
      <protection/>
    </xf>
    <xf numFmtId="0" fontId="3" fillId="34" borderId="104" xfId="0" applyFont="1" applyFill="1" applyBorder="1" applyAlignment="1" applyProtection="1">
      <alignment horizontal="center" vertical="center"/>
      <protection/>
    </xf>
    <xf numFmtId="0" fontId="3" fillId="34" borderId="171" xfId="0" applyFont="1" applyFill="1" applyBorder="1" applyAlignment="1" applyProtection="1">
      <alignment horizontal="center" vertical="center"/>
      <protection/>
    </xf>
    <xf numFmtId="0" fontId="3" fillId="34" borderId="172" xfId="0" applyFont="1" applyFill="1" applyBorder="1" applyAlignment="1" applyProtection="1">
      <alignment horizontal="center" vertical="center"/>
      <protection/>
    </xf>
    <xf numFmtId="0" fontId="3" fillId="41" borderId="173" xfId="0" applyFont="1" applyFill="1" applyBorder="1" applyAlignment="1" applyProtection="1">
      <alignment horizontal="center"/>
      <protection/>
    </xf>
    <xf numFmtId="0" fontId="0" fillId="41" borderId="35" xfId="0" applyFill="1" applyBorder="1" applyAlignment="1" applyProtection="1">
      <alignment/>
      <protection/>
    </xf>
    <xf numFmtId="0" fontId="0" fillId="41" borderId="174" xfId="0" applyFill="1" applyBorder="1" applyAlignment="1" applyProtection="1">
      <alignment/>
      <protection/>
    </xf>
    <xf numFmtId="0" fontId="0" fillId="35" borderId="74" xfId="0" applyFont="1" applyFill="1" applyBorder="1" applyAlignment="1" applyProtection="1">
      <alignment horizontal="center"/>
      <protection/>
    </xf>
    <xf numFmtId="0" fontId="0" fillId="39" borderId="75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/>
      <protection/>
    </xf>
    <xf numFmtId="3" fontId="6" fillId="33" borderId="14" xfId="44" applyNumberFormat="1" applyFont="1" applyFill="1" applyBorder="1" applyAlignment="1">
      <alignment horizontal="center"/>
    </xf>
    <xf numFmtId="3" fontId="6" fillId="33" borderId="0" xfId="44" applyNumberFormat="1" applyFont="1" applyFill="1" applyBorder="1" applyAlignment="1">
      <alignment horizontal="center"/>
    </xf>
    <xf numFmtId="3" fontId="6" fillId="33" borderId="17" xfId="44" applyNumberFormat="1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 vertical="top"/>
    </xf>
    <xf numFmtId="0" fontId="6" fillId="33" borderId="40" xfId="0" applyFont="1" applyFill="1" applyBorder="1" applyAlignment="1">
      <alignment horizontal="center" vertical="top"/>
    </xf>
    <xf numFmtId="0" fontId="6" fillId="33" borderId="41" xfId="0" applyFont="1" applyFill="1" applyBorder="1" applyAlignment="1">
      <alignment horizontal="center" vertical="top"/>
    </xf>
    <xf numFmtId="0" fontId="14" fillId="44" borderId="158" xfId="0" applyFont="1" applyFill="1" applyBorder="1" applyAlignment="1" applyProtection="1">
      <alignment horizontal="center"/>
      <protection/>
    </xf>
    <xf numFmtId="0" fontId="14" fillId="44" borderId="42" xfId="0" applyFont="1" applyFill="1" applyBorder="1" applyAlignment="1" applyProtection="1">
      <alignment horizontal="center"/>
      <protection/>
    </xf>
    <xf numFmtId="0" fontId="14" fillId="44" borderId="45" xfId="0" applyFont="1" applyFill="1" applyBorder="1" applyAlignment="1" applyProtection="1">
      <alignment horizontal="center"/>
      <protection/>
    </xf>
    <xf numFmtId="0" fontId="3" fillId="41" borderId="35" xfId="0" applyFont="1" applyFill="1" applyBorder="1" applyAlignment="1" applyProtection="1">
      <alignment horizontal="center"/>
      <protection/>
    </xf>
    <xf numFmtId="0" fontId="0" fillId="39" borderId="74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top"/>
      <protection/>
    </xf>
    <xf numFmtId="0" fontId="5" fillId="33" borderId="40" xfId="0" applyFont="1" applyFill="1" applyBorder="1" applyAlignment="1" applyProtection="1">
      <alignment horizontal="center" vertical="top"/>
      <protection/>
    </xf>
    <xf numFmtId="0" fontId="5" fillId="33" borderId="41" xfId="0" applyFont="1" applyFill="1" applyBorder="1" applyAlignment="1" applyProtection="1">
      <alignment horizontal="center" vertical="top"/>
      <protection/>
    </xf>
    <xf numFmtId="0" fontId="3" fillId="34" borderId="175" xfId="0" applyFont="1" applyFill="1" applyBorder="1" applyAlignment="1" applyProtection="1">
      <alignment horizontal="center" vertical="center"/>
      <protection/>
    </xf>
    <xf numFmtId="0" fontId="3" fillId="34" borderId="176" xfId="0" applyFont="1" applyFill="1" applyBorder="1" applyAlignment="1" applyProtection="1">
      <alignment horizontal="center" vertical="center"/>
      <protection/>
    </xf>
    <xf numFmtId="0" fontId="3" fillId="34" borderId="87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41" xfId="0" applyFont="1" applyFill="1" applyBorder="1" applyAlignment="1" applyProtection="1">
      <alignment horizontal="center" vertical="center" wrapText="1"/>
      <protection/>
    </xf>
    <xf numFmtId="0" fontId="3" fillId="34" borderId="150" xfId="0" applyFont="1" applyFill="1" applyBorder="1" applyAlignment="1" applyProtection="1">
      <alignment horizontal="center" vertical="center" wrapText="1"/>
      <protection/>
    </xf>
    <xf numFmtId="0" fontId="3" fillId="34" borderId="95" xfId="0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17" xfId="0" applyNumberFormat="1" applyFont="1" applyFill="1" applyBorder="1" applyAlignment="1" applyProtection="1">
      <alignment horizontal="center"/>
      <protection/>
    </xf>
    <xf numFmtId="0" fontId="13" fillId="39" borderId="158" xfId="0" applyFont="1" applyFill="1" applyBorder="1" applyAlignment="1" applyProtection="1">
      <alignment horizontal="center" vertical="center"/>
      <protection/>
    </xf>
    <xf numFmtId="0" fontId="13" fillId="39" borderId="42" xfId="0" applyFont="1" applyFill="1" applyBorder="1" applyAlignment="1" applyProtection="1">
      <alignment horizontal="center" vertical="center"/>
      <protection/>
    </xf>
    <xf numFmtId="0" fontId="13" fillId="39" borderId="45" xfId="0" applyFont="1" applyFill="1" applyBorder="1" applyAlignment="1" applyProtection="1">
      <alignment horizontal="center" vertical="center"/>
      <protection/>
    </xf>
    <xf numFmtId="0" fontId="0" fillId="39" borderId="158" xfId="0" applyFont="1" applyFill="1" applyBorder="1" applyAlignment="1" applyProtection="1">
      <alignment horizontal="center"/>
      <protection/>
    </xf>
    <xf numFmtId="0" fontId="0" fillId="39" borderId="45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67" zoomScaleNormal="67" workbookViewId="0" topLeftCell="A1">
      <pane ySplit="9" topLeftCell="A10" activePane="bottomLeft" state="frozen"/>
      <selection pane="topLeft" activeCell="J25" sqref="J25"/>
      <selection pane="bottomLeft" activeCell="C25" sqref="C25"/>
    </sheetView>
  </sheetViews>
  <sheetFormatPr defaultColWidth="9.140625" defaultRowHeight="12.75"/>
  <cols>
    <col min="1" max="1" width="23.140625" style="580" customWidth="1"/>
    <col min="2" max="2" width="19.7109375" style="580" customWidth="1"/>
    <col min="3" max="4" width="11.00390625" style="798" customWidth="1"/>
    <col min="5" max="5" width="14.140625" style="580" customWidth="1"/>
    <col min="6" max="6" width="13.57421875" style="580" customWidth="1"/>
    <col min="7" max="7" width="14.7109375" style="580" customWidth="1"/>
    <col min="8" max="11" width="14.7109375" style="580" hidden="1" customWidth="1"/>
    <col min="12" max="13" width="14.7109375" style="580" customWidth="1"/>
    <col min="14" max="17" width="14.7109375" style="580" hidden="1" customWidth="1"/>
    <col min="18" max="18" width="14.7109375" style="580" customWidth="1"/>
    <col min="19" max="16384" width="9.140625" style="580" customWidth="1"/>
  </cols>
  <sheetData>
    <row r="1" spans="1:14" ht="23.25" customHeight="1">
      <c r="A1" s="831" t="s">
        <v>113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3"/>
      <c r="N1" s="279"/>
    </row>
    <row r="2" spans="1:14" ht="11.25" customHeight="1">
      <c r="A2" s="581"/>
      <c r="B2" s="582"/>
      <c r="C2" s="793"/>
      <c r="D2" s="793"/>
      <c r="E2" s="582"/>
      <c r="F2" s="582"/>
      <c r="G2" s="582"/>
      <c r="H2" s="582"/>
      <c r="I2" s="582"/>
      <c r="J2" s="582"/>
      <c r="K2" s="582"/>
      <c r="L2" s="582"/>
      <c r="M2" s="583"/>
      <c r="N2" s="279"/>
    </row>
    <row r="3" spans="1:14" ht="21" customHeight="1">
      <c r="A3" s="828" t="s">
        <v>214</v>
      </c>
      <c r="B3" s="829"/>
      <c r="C3" s="827"/>
      <c r="D3" s="827"/>
      <c r="E3" s="827"/>
      <c r="F3" s="827"/>
      <c r="G3" s="827"/>
      <c r="H3" s="827"/>
      <c r="I3" s="584"/>
      <c r="J3" s="584"/>
      <c r="K3" s="584"/>
      <c r="L3" s="584"/>
      <c r="M3" s="585"/>
      <c r="N3" s="279"/>
    </row>
    <row r="4" spans="1:14" ht="20.25" customHeight="1">
      <c r="A4" s="828" t="s">
        <v>216</v>
      </c>
      <c r="B4" s="829"/>
      <c r="C4" s="826"/>
      <c r="D4" s="826"/>
      <c r="E4" s="826"/>
      <c r="F4" s="826"/>
      <c r="G4" s="826"/>
      <c r="H4" s="826"/>
      <c r="I4" s="582"/>
      <c r="J4" s="582"/>
      <c r="K4" s="582"/>
      <c r="L4" s="517"/>
      <c r="M4" s="518"/>
      <c r="N4" s="279"/>
    </row>
    <row r="5" spans="1:14" ht="20.25" customHeight="1">
      <c r="A5" s="828" t="s">
        <v>215</v>
      </c>
      <c r="B5" s="829"/>
      <c r="C5" s="827"/>
      <c r="D5" s="827"/>
      <c r="E5" s="827"/>
      <c r="F5" s="827"/>
      <c r="G5" s="827"/>
      <c r="H5" s="827"/>
      <c r="I5" s="517"/>
      <c r="J5" s="517"/>
      <c r="K5" s="517"/>
      <c r="L5" s="517"/>
      <c r="M5" s="518"/>
      <c r="N5" s="279"/>
    </row>
    <row r="6" spans="1:14" ht="12" customHeight="1" thickBot="1">
      <c r="A6" s="581"/>
      <c r="B6" s="582"/>
      <c r="C6" s="793"/>
      <c r="D6" s="793"/>
      <c r="E6" s="582"/>
      <c r="F6" s="582"/>
      <c r="G6" s="582"/>
      <c r="H6" s="582"/>
      <c r="I6" s="586"/>
      <c r="J6" s="586"/>
      <c r="K6" s="586"/>
      <c r="L6" s="586"/>
      <c r="M6" s="587"/>
      <c r="N6" s="279"/>
    </row>
    <row r="7" spans="1:17" ht="12.75" customHeight="1">
      <c r="A7" s="588"/>
      <c r="B7" s="589"/>
      <c r="C7" s="794"/>
      <c r="D7" s="794"/>
      <c r="E7" s="589"/>
      <c r="F7" s="589"/>
      <c r="G7" s="590" t="s">
        <v>39</v>
      </c>
      <c r="H7" s="590" t="s">
        <v>39</v>
      </c>
      <c r="I7" s="590" t="s">
        <v>39</v>
      </c>
      <c r="J7" s="590" t="s">
        <v>39</v>
      </c>
      <c r="K7" s="590" t="s">
        <v>39</v>
      </c>
      <c r="L7" s="591" t="s">
        <v>39</v>
      </c>
      <c r="M7" s="592" t="s">
        <v>4</v>
      </c>
      <c r="N7" s="834" t="s">
        <v>96</v>
      </c>
      <c r="O7" s="830" t="s">
        <v>117</v>
      </c>
      <c r="P7" s="830"/>
      <c r="Q7" s="830"/>
    </row>
    <row r="8" spans="1:17" ht="12.75" customHeight="1">
      <c r="A8" s="423" t="s">
        <v>32</v>
      </c>
      <c r="B8" s="593" t="s">
        <v>33</v>
      </c>
      <c r="C8" s="795" t="s">
        <v>85</v>
      </c>
      <c r="D8" s="795" t="s">
        <v>91</v>
      </c>
      <c r="E8" s="593" t="s">
        <v>87</v>
      </c>
      <c r="F8" s="593" t="s">
        <v>23</v>
      </c>
      <c r="G8" s="594" t="s">
        <v>42</v>
      </c>
      <c r="H8" s="594" t="s">
        <v>1</v>
      </c>
      <c r="I8" s="594" t="s">
        <v>44</v>
      </c>
      <c r="J8" s="594" t="s">
        <v>43</v>
      </c>
      <c r="K8" s="594" t="s">
        <v>34</v>
      </c>
      <c r="L8" s="595" t="s">
        <v>40</v>
      </c>
      <c r="M8" s="596" t="s">
        <v>88</v>
      </c>
      <c r="N8" s="834"/>
      <c r="O8" s="830"/>
      <c r="P8" s="830"/>
      <c r="Q8" s="830"/>
    </row>
    <row r="9" spans="1:17" ht="12.75">
      <c r="A9" s="424"/>
      <c r="B9" s="597"/>
      <c r="C9" s="796" t="s">
        <v>86</v>
      </c>
      <c r="D9" s="796" t="s">
        <v>86</v>
      </c>
      <c r="E9" s="597" t="s">
        <v>0</v>
      </c>
      <c r="F9" s="597" t="s">
        <v>24</v>
      </c>
      <c r="G9" s="598" t="s">
        <v>38</v>
      </c>
      <c r="H9" s="598" t="s">
        <v>38</v>
      </c>
      <c r="I9" s="598" t="s">
        <v>38</v>
      </c>
      <c r="J9" s="598" t="s">
        <v>38</v>
      </c>
      <c r="K9" s="598" t="s">
        <v>35</v>
      </c>
      <c r="L9" s="599" t="s">
        <v>41</v>
      </c>
      <c r="M9" s="600" t="s">
        <v>0</v>
      </c>
      <c r="N9" s="834"/>
      <c r="O9" s="601"/>
      <c r="P9" s="601"/>
      <c r="Q9" s="601"/>
    </row>
    <row r="10" spans="1:17" ht="18" customHeight="1">
      <c r="A10" s="550"/>
      <c r="B10" s="551"/>
      <c r="C10" s="783"/>
      <c r="D10" s="783"/>
      <c r="E10" s="577"/>
      <c r="F10" s="602">
        <f>IF(D10="","",C10/D10)</f>
      </c>
      <c r="G10" s="577"/>
      <c r="H10" s="624"/>
      <c r="I10" s="552"/>
      <c r="J10" s="553"/>
      <c r="K10" s="552"/>
      <c r="L10" s="554"/>
      <c r="M10" s="603">
        <f>SUM(G10:L10)</f>
        <v>0</v>
      </c>
      <c r="N10" s="604">
        <f>IF(F10="","",M10-ROUND(E10*F10,0))</f>
      </c>
      <c r="O10" s="788"/>
      <c r="P10" s="789"/>
      <c r="Q10" s="790"/>
    </row>
    <row r="11" spans="1:17" ht="18" customHeight="1">
      <c r="A11" s="550"/>
      <c r="B11" s="551"/>
      <c r="C11" s="783"/>
      <c r="D11" s="783"/>
      <c r="E11" s="578"/>
      <c r="F11" s="605">
        <f aca="true" t="shared" si="0" ref="F11:F45">IF(D11="","",C11/D11)</f>
      </c>
      <c r="G11" s="578"/>
      <c r="H11" s="579"/>
      <c r="I11" s="547"/>
      <c r="J11" s="93"/>
      <c r="K11" s="555"/>
      <c r="L11" s="556"/>
      <c r="M11" s="606">
        <f aca="true" t="shared" si="1" ref="M11:M45">SUM(G11:L11)</f>
        <v>0</v>
      </c>
      <c r="N11" s="604">
        <f aca="true" t="shared" si="2" ref="N11:N45">IF(F11="","",M11-ROUND(E11*F11,0))</f>
      </c>
      <c r="O11" s="788"/>
      <c r="P11" s="790"/>
      <c r="Q11" s="790"/>
    </row>
    <row r="12" spans="1:17" ht="18" customHeight="1">
      <c r="A12" s="550"/>
      <c r="B12" s="551"/>
      <c r="C12" s="783"/>
      <c r="D12" s="783"/>
      <c r="E12" s="578"/>
      <c r="F12" s="605">
        <f t="shared" si="0"/>
      </c>
      <c r="G12" s="578"/>
      <c r="H12" s="579"/>
      <c r="I12" s="557"/>
      <c r="J12" s="555"/>
      <c r="K12" s="555"/>
      <c r="L12" s="556"/>
      <c r="M12" s="606">
        <f t="shared" si="1"/>
        <v>0</v>
      </c>
      <c r="N12" s="604">
        <f t="shared" si="2"/>
      </c>
      <c r="O12" s="788"/>
      <c r="P12" s="790"/>
      <c r="Q12" s="790"/>
    </row>
    <row r="13" spans="1:17" ht="18" customHeight="1">
      <c r="A13" s="550"/>
      <c r="B13" s="551"/>
      <c r="C13" s="783"/>
      <c r="D13" s="783"/>
      <c r="E13" s="578"/>
      <c r="F13" s="605">
        <f t="shared" si="0"/>
      </c>
      <c r="G13" s="578"/>
      <c r="H13" s="579"/>
      <c r="I13" s="557"/>
      <c r="J13" s="555"/>
      <c r="K13" s="555"/>
      <c r="L13" s="556"/>
      <c r="M13" s="606">
        <f t="shared" si="1"/>
        <v>0</v>
      </c>
      <c r="N13" s="604">
        <f t="shared" si="2"/>
      </c>
      <c r="O13" s="788"/>
      <c r="P13" s="790"/>
      <c r="Q13" s="790"/>
    </row>
    <row r="14" spans="1:17" ht="18" customHeight="1">
      <c r="A14" s="550"/>
      <c r="B14" s="551"/>
      <c r="C14" s="783"/>
      <c r="D14" s="783"/>
      <c r="E14" s="578"/>
      <c r="F14" s="605">
        <f t="shared" si="0"/>
      </c>
      <c r="G14" s="578"/>
      <c r="H14" s="579"/>
      <c r="I14" s="557"/>
      <c r="J14" s="555"/>
      <c r="K14" s="555"/>
      <c r="L14" s="556"/>
      <c r="M14" s="606">
        <f t="shared" si="1"/>
        <v>0</v>
      </c>
      <c r="N14" s="604">
        <f t="shared" si="2"/>
      </c>
      <c r="O14" s="788"/>
      <c r="P14" s="790"/>
      <c r="Q14" s="790"/>
    </row>
    <row r="15" spans="1:17" ht="18" customHeight="1">
      <c r="A15" s="550"/>
      <c r="B15" s="551"/>
      <c r="C15" s="783"/>
      <c r="D15" s="783"/>
      <c r="E15" s="578"/>
      <c r="F15" s="605">
        <f t="shared" si="0"/>
      </c>
      <c r="G15" s="578"/>
      <c r="H15" s="579"/>
      <c r="I15" s="557"/>
      <c r="J15" s="555"/>
      <c r="K15" s="555"/>
      <c r="L15" s="556"/>
      <c r="M15" s="606">
        <f t="shared" si="1"/>
        <v>0</v>
      </c>
      <c r="N15" s="604">
        <f t="shared" si="2"/>
      </c>
      <c r="O15" s="788"/>
      <c r="P15" s="790"/>
      <c r="Q15" s="790"/>
    </row>
    <row r="16" spans="1:17" ht="18" customHeight="1">
      <c r="A16" s="550"/>
      <c r="B16" s="551"/>
      <c r="C16" s="783"/>
      <c r="D16" s="783"/>
      <c r="E16" s="578"/>
      <c r="F16" s="605">
        <f t="shared" si="0"/>
      </c>
      <c r="G16" s="578"/>
      <c r="H16" s="579"/>
      <c r="I16" s="557"/>
      <c r="J16" s="555"/>
      <c r="K16" s="555"/>
      <c r="L16" s="556"/>
      <c r="M16" s="606">
        <f t="shared" si="1"/>
        <v>0</v>
      </c>
      <c r="N16" s="604">
        <f t="shared" si="2"/>
      </c>
      <c r="O16" s="791"/>
      <c r="P16" s="790"/>
      <c r="Q16" s="790"/>
    </row>
    <row r="17" spans="1:17" ht="18" customHeight="1">
      <c r="A17" s="550"/>
      <c r="B17" s="551"/>
      <c r="C17" s="783"/>
      <c r="D17" s="783"/>
      <c r="E17" s="578"/>
      <c r="F17" s="605">
        <f t="shared" si="0"/>
      </c>
      <c r="G17" s="578"/>
      <c r="H17" s="579"/>
      <c r="I17" s="557"/>
      <c r="J17" s="555"/>
      <c r="K17" s="555"/>
      <c r="L17" s="556"/>
      <c r="M17" s="606">
        <f t="shared" si="1"/>
        <v>0</v>
      </c>
      <c r="N17" s="604">
        <f t="shared" si="2"/>
      </c>
      <c r="O17" s="791"/>
      <c r="P17" s="790"/>
      <c r="Q17" s="790"/>
    </row>
    <row r="18" spans="1:17" ht="18" customHeight="1">
      <c r="A18" s="550"/>
      <c r="B18" s="551"/>
      <c r="C18" s="783"/>
      <c r="D18" s="783"/>
      <c r="E18" s="578"/>
      <c r="F18" s="605">
        <f t="shared" si="0"/>
      </c>
      <c r="G18" s="578"/>
      <c r="H18" s="579"/>
      <c r="I18" s="557"/>
      <c r="J18" s="555"/>
      <c r="K18" s="555"/>
      <c r="L18" s="556"/>
      <c r="M18" s="606">
        <f t="shared" si="1"/>
        <v>0</v>
      </c>
      <c r="N18" s="604">
        <f t="shared" si="2"/>
      </c>
      <c r="O18" s="791"/>
      <c r="P18" s="790"/>
      <c r="Q18" s="790"/>
    </row>
    <row r="19" spans="1:17" ht="18" customHeight="1">
      <c r="A19" s="550"/>
      <c r="B19" s="551"/>
      <c r="C19" s="783"/>
      <c r="D19" s="783"/>
      <c r="E19" s="578"/>
      <c r="F19" s="605">
        <f t="shared" si="0"/>
      </c>
      <c r="G19" s="578"/>
      <c r="H19" s="579"/>
      <c r="I19" s="557"/>
      <c r="J19" s="555"/>
      <c r="K19" s="555"/>
      <c r="L19" s="556"/>
      <c r="M19" s="606">
        <f t="shared" si="1"/>
        <v>0</v>
      </c>
      <c r="N19" s="604">
        <f t="shared" si="2"/>
      </c>
      <c r="O19" s="791"/>
      <c r="P19" s="790"/>
      <c r="Q19" s="790"/>
    </row>
    <row r="20" spans="1:17" ht="18" customHeight="1">
      <c r="A20" s="550"/>
      <c r="B20" s="551"/>
      <c r="C20" s="783"/>
      <c r="D20" s="783"/>
      <c r="E20" s="578"/>
      <c r="F20" s="605">
        <f t="shared" si="0"/>
      </c>
      <c r="G20" s="578"/>
      <c r="H20" s="579"/>
      <c r="I20" s="557"/>
      <c r="J20" s="555"/>
      <c r="K20" s="555"/>
      <c r="L20" s="556"/>
      <c r="M20" s="606">
        <f t="shared" si="1"/>
        <v>0</v>
      </c>
      <c r="N20" s="604">
        <f t="shared" si="2"/>
      </c>
      <c r="O20" s="791"/>
      <c r="P20" s="790"/>
      <c r="Q20" s="790"/>
    </row>
    <row r="21" spans="1:17" ht="18" customHeight="1">
      <c r="A21" s="550"/>
      <c r="B21" s="551"/>
      <c r="C21" s="783"/>
      <c r="D21" s="783"/>
      <c r="E21" s="578"/>
      <c r="F21" s="605">
        <f t="shared" si="0"/>
      </c>
      <c r="G21" s="578"/>
      <c r="H21" s="579"/>
      <c r="I21" s="557"/>
      <c r="J21" s="555"/>
      <c r="K21" s="557"/>
      <c r="L21" s="556"/>
      <c r="M21" s="606">
        <f t="shared" si="1"/>
        <v>0</v>
      </c>
      <c r="N21" s="604">
        <f t="shared" si="2"/>
      </c>
      <c r="O21" s="791"/>
      <c r="P21" s="790"/>
      <c r="Q21" s="790"/>
    </row>
    <row r="22" spans="1:17" ht="18" customHeight="1">
      <c r="A22" s="550"/>
      <c r="B22" s="551"/>
      <c r="C22" s="783"/>
      <c r="D22" s="783"/>
      <c r="E22" s="578"/>
      <c r="F22" s="605">
        <f t="shared" si="0"/>
      </c>
      <c r="G22" s="578"/>
      <c r="H22" s="579"/>
      <c r="I22" s="557"/>
      <c r="J22" s="555"/>
      <c r="K22" s="555"/>
      <c r="L22" s="556"/>
      <c r="M22" s="606">
        <f t="shared" si="1"/>
        <v>0</v>
      </c>
      <c r="N22" s="604">
        <f t="shared" si="2"/>
      </c>
      <c r="O22" s="791"/>
      <c r="P22" s="790"/>
      <c r="Q22" s="790"/>
    </row>
    <row r="23" spans="1:17" ht="18" customHeight="1">
      <c r="A23" s="550"/>
      <c r="B23" s="551"/>
      <c r="C23" s="783"/>
      <c r="D23" s="783"/>
      <c r="E23" s="578"/>
      <c r="F23" s="605">
        <f t="shared" si="0"/>
      </c>
      <c r="G23" s="578"/>
      <c r="H23" s="579"/>
      <c r="I23" s="557"/>
      <c r="J23" s="555"/>
      <c r="K23" s="555"/>
      <c r="L23" s="556"/>
      <c r="M23" s="606">
        <f t="shared" si="1"/>
        <v>0</v>
      </c>
      <c r="N23" s="604">
        <f t="shared" si="2"/>
      </c>
      <c r="O23" s="791"/>
      <c r="P23" s="790"/>
      <c r="Q23" s="790"/>
    </row>
    <row r="24" spans="1:17" ht="18" customHeight="1">
      <c r="A24" s="550"/>
      <c r="B24" s="551"/>
      <c r="C24" s="783"/>
      <c r="D24" s="783"/>
      <c r="E24" s="578"/>
      <c r="F24" s="605">
        <f t="shared" si="0"/>
      </c>
      <c r="G24" s="578"/>
      <c r="H24" s="579"/>
      <c r="I24" s="434"/>
      <c r="J24" s="555"/>
      <c r="K24" s="557"/>
      <c r="L24" s="547"/>
      <c r="M24" s="606">
        <f t="shared" si="1"/>
        <v>0</v>
      </c>
      <c r="N24" s="604">
        <f t="shared" si="2"/>
      </c>
      <c r="O24" s="791"/>
      <c r="P24" s="790"/>
      <c r="Q24" s="790"/>
    </row>
    <row r="25" spans="1:17" ht="18" customHeight="1">
      <c r="A25" s="550"/>
      <c r="B25" s="551"/>
      <c r="C25" s="783"/>
      <c r="D25" s="783"/>
      <c r="E25" s="547"/>
      <c r="F25" s="605">
        <f t="shared" si="0"/>
      </c>
      <c r="G25" s="93"/>
      <c r="H25" s="93"/>
      <c r="I25" s="547"/>
      <c r="J25" s="555"/>
      <c r="K25" s="555"/>
      <c r="L25" s="547"/>
      <c r="M25" s="606">
        <f t="shared" si="1"/>
        <v>0</v>
      </c>
      <c r="N25" s="604">
        <f t="shared" si="2"/>
      </c>
      <c r="O25" s="791"/>
      <c r="P25" s="790"/>
      <c r="Q25" s="790"/>
    </row>
    <row r="26" spans="1:17" ht="18" customHeight="1">
      <c r="A26" s="559"/>
      <c r="B26" s="560"/>
      <c r="C26" s="783"/>
      <c r="D26" s="783"/>
      <c r="E26" s="561"/>
      <c r="F26" s="605">
        <f t="shared" si="0"/>
      </c>
      <c r="G26" s="579"/>
      <c r="H26" s="579"/>
      <c r="I26" s="547"/>
      <c r="J26" s="555"/>
      <c r="K26" s="555"/>
      <c r="L26" s="547"/>
      <c r="M26" s="606">
        <f t="shared" si="1"/>
        <v>0</v>
      </c>
      <c r="N26" s="604">
        <f t="shared" si="2"/>
      </c>
      <c r="O26" s="791"/>
      <c r="P26" s="790"/>
      <c r="Q26" s="790"/>
    </row>
    <row r="27" spans="1:17" ht="18" customHeight="1">
      <c r="A27" s="559"/>
      <c r="B27" s="560"/>
      <c r="C27" s="783"/>
      <c r="D27" s="783"/>
      <c r="E27" s="561"/>
      <c r="F27" s="605">
        <f t="shared" si="0"/>
      </c>
      <c r="G27" s="579"/>
      <c r="H27" s="579"/>
      <c r="I27" s="547"/>
      <c r="J27" s="555"/>
      <c r="K27" s="555"/>
      <c r="L27" s="547"/>
      <c r="M27" s="606">
        <f t="shared" si="1"/>
        <v>0</v>
      </c>
      <c r="N27" s="604">
        <f t="shared" si="2"/>
      </c>
      <c r="O27" s="791"/>
      <c r="P27" s="790"/>
      <c r="Q27" s="790"/>
    </row>
    <row r="28" spans="1:17" ht="18" customHeight="1">
      <c r="A28" s="559"/>
      <c r="B28" s="562"/>
      <c r="C28" s="783"/>
      <c r="D28" s="783"/>
      <c r="E28" s="561"/>
      <c r="F28" s="605">
        <f t="shared" si="0"/>
      </c>
      <c r="G28" s="579"/>
      <c r="H28" s="579"/>
      <c r="I28" s="547"/>
      <c r="J28" s="555"/>
      <c r="K28" s="555"/>
      <c r="L28" s="547"/>
      <c r="M28" s="606">
        <f t="shared" si="1"/>
        <v>0</v>
      </c>
      <c r="N28" s="604">
        <f t="shared" si="2"/>
      </c>
      <c r="O28" s="791"/>
      <c r="P28" s="790"/>
      <c r="Q28" s="790"/>
    </row>
    <row r="29" spans="1:17" ht="18" customHeight="1">
      <c r="A29" s="559"/>
      <c r="B29" s="560"/>
      <c r="C29" s="783"/>
      <c r="D29" s="783"/>
      <c r="E29" s="561"/>
      <c r="F29" s="605">
        <f t="shared" si="0"/>
      </c>
      <c r="G29" s="579"/>
      <c r="H29" s="579"/>
      <c r="I29" s="547"/>
      <c r="J29" s="555"/>
      <c r="K29" s="555"/>
      <c r="L29" s="547"/>
      <c r="M29" s="606">
        <f t="shared" si="1"/>
        <v>0</v>
      </c>
      <c r="N29" s="604">
        <f t="shared" si="2"/>
      </c>
      <c r="O29" s="791"/>
      <c r="P29" s="790"/>
      <c r="Q29" s="790"/>
    </row>
    <row r="30" spans="1:17" ht="18" customHeight="1">
      <c r="A30" s="559"/>
      <c r="B30" s="560"/>
      <c r="C30" s="783"/>
      <c r="D30" s="783"/>
      <c r="E30" s="561"/>
      <c r="F30" s="605">
        <f t="shared" si="0"/>
      </c>
      <c r="G30" s="579"/>
      <c r="H30" s="579"/>
      <c r="I30" s="547"/>
      <c r="J30" s="555"/>
      <c r="K30" s="555"/>
      <c r="L30" s="547"/>
      <c r="M30" s="606">
        <f t="shared" si="1"/>
        <v>0</v>
      </c>
      <c r="N30" s="604">
        <f t="shared" si="2"/>
      </c>
      <c r="O30" s="791"/>
      <c r="P30" s="790"/>
      <c r="Q30" s="790"/>
    </row>
    <row r="31" spans="1:17" ht="18" customHeight="1">
      <c r="A31" s="559"/>
      <c r="B31" s="560"/>
      <c r="C31" s="783"/>
      <c r="D31" s="783"/>
      <c r="E31" s="561"/>
      <c r="F31" s="605">
        <f t="shared" si="0"/>
      </c>
      <c r="G31" s="579"/>
      <c r="H31" s="579"/>
      <c r="I31" s="547"/>
      <c r="J31" s="555"/>
      <c r="K31" s="555"/>
      <c r="L31" s="547"/>
      <c r="M31" s="606">
        <f t="shared" si="1"/>
        <v>0</v>
      </c>
      <c r="N31" s="604">
        <f t="shared" si="2"/>
      </c>
      <c r="O31" s="791"/>
      <c r="P31" s="790"/>
      <c r="Q31" s="790"/>
    </row>
    <row r="32" spans="1:17" ht="18" customHeight="1">
      <c r="A32" s="559"/>
      <c r="B32" s="560"/>
      <c r="C32" s="783"/>
      <c r="D32" s="783"/>
      <c r="E32" s="561"/>
      <c r="F32" s="605">
        <f t="shared" si="0"/>
      </c>
      <c r="G32" s="579"/>
      <c r="H32" s="579"/>
      <c r="I32" s="547"/>
      <c r="J32" s="555"/>
      <c r="K32" s="555"/>
      <c r="L32" s="547"/>
      <c r="M32" s="606">
        <f t="shared" si="1"/>
        <v>0</v>
      </c>
      <c r="N32" s="604">
        <f t="shared" si="2"/>
      </c>
      <c r="O32" s="791"/>
      <c r="P32" s="790"/>
      <c r="Q32" s="790"/>
    </row>
    <row r="33" spans="1:17" ht="18" customHeight="1">
      <c r="A33" s="559"/>
      <c r="B33" s="560"/>
      <c r="C33" s="783"/>
      <c r="D33" s="783"/>
      <c r="E33" s="561"/>
      <c r="F33" s="605">
        <f t="shared" si="0"/>
      </c>
      <c r="G33" s="579"/>
      <c r="H33" s="579"/>
      <c r="I33" s="547"/>
      <c r="J33" s="555"/>
      <c r="K33" s="555"/>
      <c r="L33" s="547"/>
      <c r="M33" s="606">
        <f t="shared" si="1"/>
        <v>0</v>
      </c>
      <c r="N33" s="604">
        <f t="shared" si="2"/>
      </c>
      <c r="O33" s="791"/>
      <c r="P33" s="790"/>
      <c r="Q33" s="790"/>
    </row>
    <row r="34" spans="1:17" ht="18" customHeight="1">
      <c r="A34" s="559"/>
      <c r="B34" s="560"/>
      <c r="C34" s="783"/>
      <c r="D34" s="783"/>
      <c r="E34" s="561"/>
      <c r="F34" s="605">
        <f t="shared" si="0"/>
      </c>
      <c r="G34" s="579"/>
      <c r="H34" s="579"/>
      <c r="I34" s="547"/>
      <c r="J34" s="555"/>
      <c r="K34" s="555"/>
      <c r="L34" s="547"/>
      <c r="M34" s="606">
        <f t="shared" si="1"/>
        <v>0</v>
      </c>
      <c r="N34" s="604">
        <f t="shared" si="2"/>
      </c>
      <c r="O34" s="791"/>
      <c r="P34" s="790"/>
      <c r="Q34" s="790"/>
    </row>
    <row r="35" spans="1:17" ht="18" customHeight="1">
      <c r="A35" s="559"/>
      <c r="B35" s="562"/>
      <c r="C35" s="783"/>
      <c r="D35" s="783"/>
      <c r="E35" s="561"/>
      <c r="F35" s="605">
        <f t="shared" si="0"/>
      </c>
      <c r="G35" s="579"/>
      <c r="H35" s="579"/>
      <c r="I35" s="547"/>
      <c r="J35" s="555"/>
      <c r="K35" s="555"/>
      <c r="L35" s="547"/>
      <c r="M35" s="606">
        <f t="shared" si="1"/>
        <v>0</v>
      </c>
      <c r="N35" s="604">
        <f t="shared" si="2"/>
      </c>
      <c r="O35" s="791"/>
      <c r="P35" s="790"/>
      <c r="Q35" s="790"/>
    </row>
    <row r="36" spans="1:17" ht="18" customHeight="1">
      <c r="A36" s="559"/>
      <c r="B36" s="562"/>
      <c r="C36" s="783"/>
      <c r="D36" s="783"/>
      <c r="E36" s="561"/>
      <c r="F36" s="605">
        <f t="shared" si="0"/>
      </c>
      <c r="G36" s="579"/>
      <c r="H36" s="579"/>
      <c r="I36" s="547"/>
      <c r="J36" s="555"/>
      <c r="K36" s="555"/>
      <c r="L36" s="547"/>
      <c r="M36" s="606">
        <f t="shared" si="1"/>
        <v>0</v>
      </c>
      <c r="N36" s="604">
        <f t="shared" si="2"/>
      </c>
      <c r="O36" s="791"/>
      <c r="P36" s="790"/>
      <c r="Q36" s="790"/>
    </row>
    <row r="37" spans="1:17" ht="18" customHeight="1">
      <c r="A37" s="559"/>
      <c r="B37" s="560"/>
      <c r="C37" s="783"/>
      <c r="D37" s="783"/>
      <c r="E37" s="561"/>
      <c r="F37" s="605">
        <f t="shared" si="0"/>
      </c>
      <c r="G37" s="579"/>
      <c r="H37" s="579"/>
      <c r="I37" s="547"/>
      <c r="J37" s="555"/>
      <c r="K37" s="555"/>
      <c r="L37" s="547"/>
      <c r="M37" s="606">
        <f t="shared" si="1"/>
        <v>0</v>
      </c>
      <c r="N37" s="604">
        <f t="shared" si="2"/>
      </c>
      <c r="O37" s="791"/>
      <c r="P37" s="790"/>
      <c r="Q37" s="790"/>
    </row>
    <row r="38" spans="1:17" ht="18" customHeight="1">
      <c r="A38" s="559"/>
      <c r="B38" s="560"/>
      <c r="C38" s="783"/>
      <c r="D38" s="783"/>
      <c r="E38" s="561"/>
      <c r="F38" s="605">
        <f t="shared" si="0"/>
      </c>
      <c r="G38" s="579"/>
      <c r="H38" s="579"/>
      <c r="I38" s="557"/>
      <c r="J38" s="555"/>
      <c r="K38" s="557"/>
      <c r="L38" s="547"/>
      <c r="M38" s="606">
        <f t="shared" si="1"/>
        <v>0</v>
      </c>
      <c r="N38" s="604">
        <f t="shared" si="2"/>
      </c>
      <c r="O38" s="791"/>
      <c r="P38" s="790"/>
      <c r="Q38" s="790"/>
    </row>
    <row r="39" spans="1:17" ht="18" customHeight="1">
      <c r="A39" s="559"/>
      <c r="B39" s="560"/>
      <c r="C39" s="783"/>
      <c r="D39" s="783"/>
      <c r="E39" s="561"/>
      <c r="F39" s="605">
        <f t="shared" si="0"/>
      </c>
      <c r="G39" s="579"/>
      <c r="H39" s="579"/>
      <c r="I39" s="558"/>
      <c r="J39" s="558"/>
      <c r="K39" s="558"/>
      <c r="L39" s="563"/>
      <c r="M39" s="606">
        <f t="shared" si="1"/>
        <v>0</v>
      </c>
      <c r="N39" s="604">
        <f t="shared" si="2"/>
      </c>
      <c r="O39" s="791"/>
      <c r="P39" s="790"/>
      <c r="Q39" s="790"/>
    </row>
    <row r="40" spans="1:17" ht="18" customHeight="1">
      <c r="A40" s="559"/>
      <c r="B40" s="560"/>
      <c r="C40" s="783"/>
      <c r="D40" s="783"/>
      <c r="E40" s="561"/>
      <c r="F40" s="605">
        <f t="shared" si="0"/>
      </c>
      <c r="G40" s="579"/>
      <c r="H40" s="579"/>
      <c r="I40" s="558"/>
      <c r="J40" s="558"/>
      <c r="K40" s="558"/>
      <c r="L40" s="563"/>
      <c r="M40" s="606">
        <f t="shared" si="1"/>
        <v>0</v>
      </c>
      <c r="N40" s="604">
        <f t="shared" si="2"/>
      </c>
      <c r="O40" s="791"/>
      <c r="P40" s="790"/>
      <c r="Q40" s="790"/>
    </row>
    <row r="41" spans="1:17" ht="18" customHeight="1">
      <c r="A41" s="559"/>
      <c r="B41" s="560"/>
      <c r="C41" s="783"/>
      <c r="D41" s="783"/>
      <c r="E41" s="561"/>
      <c r="F41" s="605">
        <f t="shared" si="0"/>
      </c>
      <c r="G41" s="579"/>
      <c r="H41" s="579"/>
      <c r="I41" s="557"/>
      <c r="J41" s="555"/>
      <c r="K41" s="557"/>
      <c r="L41" s="556"/>
      <c r="M41" s="606">
        <f t="shared" si="1"/>
        <v>0</v>
      </c>
      <c r="N41" s="604">
        <f t="shared" si="2"/>
      </c>
      <c r="O41" s="791"/>
      <c r="P41" s="790"/>
      <c r="Q41" s="790"/>
    </row>
    <row r="42" spans="1:17" ht="18" customHeight="1">
      <c r="A42" s="559"/>
      <c r="B42" s="560"/>
      <c r="C42" s="783"/>
      <c r="D42" s="783"/>
      <c r="E42" s="561"/>
      <c r="F42" s="605">
        <f t="shared" si="0"/>
      </c>
      <c r="G42" s="579"/>
      <c r="H42" s="579"/>
      <c r="I42" s="557"/>
      <c r="J42" s="555"/>
      <c r="K42" s="557"/>
      <c r="L42" s="556"/>
      <c r="M42" s="606">
        <f t="shared" si="1"/>
        <v>0</v>
      </c>
      <c r="N42" s="604">
        <f t="shared" si="2"/>
      </c>
      <c r="O42" s="791"/>
      <c r="P42" s="790"/>
      <c r="Q42" s="790"/>
    </row>
    <row r="43" spans="1:17" ht="18" customHeight="1">
      <c r="A43" s="550"/>
      <c r="B43" s="551"/>
      <c r="C43" s="783"/>
      <c r="D43" s="783"/>
      <c r="E43" s="547"/>
      <c r="F43" s="605">
        <f t="shared" si="0"/>
      </c>
      <c r="G43" s="547"/>
      <c r="H43" s="93"/>
      <c r="I43" s="557"/>
      <c r="J43" s="555"/>
      <c r="K43" s="557"/>
      <c r="L43" s="556"/>
      <c r="M43" s="606">
        <f t="shared" si="1"/>
        <v>0</v>
      </c>
      <c r="N43" s="604">
        <f t="shared" si="2"/>
      </c>
      <c r="O43" s="791"/>
      <c r="P43" s="790"/>
      <c r="Q43" s="790"/>
    </row>
    <row r="44" spans="1:17" ht="18" customHeight="1">
      <c r="A44" s="550"/>
      <c r="B44" s="551"/>
      <c r="C44" s="783"/>
      <c r="D44" s="783"/>
      <c r="E44" s="547"/>
      <c r="F44" s="605">
        <f t="shared" si="0"/>
      </c>
      <c r="G44" s="547"/>
      <c r="H44" s="93"/>
      <c r="I44" s="557"/>
      <c r="J44" s="555"/>
      <c r="K44" s="557"/>
      <c r="L44" s="556"/>
      <c r="M44" s="606">
        <f t="shared" si="1"/>
        <v>0</v>
      </c>
      <c r="N44" s="604">
        <f t="shared" si="2"/>
      </c>
      <c r="O44" s="791"/>
      <c r="P44" s="790"/>
      <c r="Q44" s="790"/>
    </row>
    <row r="45" spans="1:17" ht="18" customHeight="1" thickBot="1">
      <c r="A45" s="564"/>
      <c r="B45" s="565"/>
      <c r="C45" s="784"/>
      <c r="D45" s="784"/>
      <c r="E45" s="566"/>
      <c r="F45" s="607">
        <f t="shared" si="0"/>
      </c>
      <c r="G45" s="566"/>
      <c r="H45" s="94"/>
      <c r="I45" s="567"/>
      <c r="J45" s="568"/>
      <c r="K45" s="567"/>
      <c r="L45" s="569"/>
      <c r="M45" s="608">
        <f t="shared" si="1"/>
        <v>0</v>
      </c>
      <c r="N45" s="604">
        <f t="shared" si="2"/>
      </c>
      <c r="O45" s="791"/>
      <c r="P45" s="790"/>
      <c r="Q45" s="790"/>
    </row>
    <row r="46" spans="1:17" ht="18" customHeight="1" thickBot="1">
      <c r="A46" s="609" t="s">
        <v>3</v>
      </c>
      <c r="B46" s="610"/>
      <c r="C46" s="786">
        <f>IF(SUM(C10:C45)=0,"",SUM(C10:C45))</f>
      </c>
      <c r="D46" s="786">
        <f>IF(SUM(D10:D45)=0,"",SUM(D10:D45))</f>
      </c>
      <c r="E46" s="792">
        <f>IF(SUM(E10:E45)=0,"",SUM(E10:E45))</f>
      </c>
      <c r="F46" s="607">
        <f>IF(D46="","",C46/D46)</f>
      </c>
      <c r="G46" s="613">
        <f aca="true" t="shared" si="3" ref="G46:L46">SUM(G10:G45)</f>
        <v>0</v>
      </c>
      <c r="H46" s="613">
        <f t="shared" si="3"/>
        <v>0</v>
      </c>
      <c r="I46" s="613">
        <f t="shared" si="3"/>
        <v>0</v>
      </c>
      <c r="J46" s="612">
        <f t="shared" si="3"/>
        <v>0</v>
      </c>
      <c r="K46" s="612">
        <f t="shared" si="3"/>
        <v>0</v>
      </c>
      <c r="L46" s="614">
        <f t="shared" si="3"/>
        <v>0</v>
      </c>
      <c r="M46" s="615">
        <f>SUM(G46:L46)</f>
        <v>0</v>
      </c>
      <c r="N46" s="604">
        <f>IF(F46="","",M46-ROUND(E46*F46,0))</f>
      </c>
      <c r="O46" s="791"/>
      <c r="P46" s="790"/>
      <c r="Q46" s="790"/>
    </row>
    <row r="47" spans="1:17" ht="18" customHeight="1" thickBot="1">
      <c r="A47" s="609" t="s">
        <v>74</v>
      </c>
      <c r="B47" s="610"/>
      <c r="C47" s="786"/>
      <c r="D47" s="786"/>
      <c r="E47" s="611"/>
      <c r="F47" s="570"/>
      <c r="G47" s="613">
        <f>G46*F47</f>
        <v>0</v>
      </c>
      <c r="H47" s="613">
        <f>H46*F47</f>
        <v>0</v>
      </c>
      <c r="I47" s="613">
        <f>I46*F47</f>
        <v>0</v>
      </c>
      <c r="J47" s="612">
        <f>J46*F47</f>
        <v>0</v>
      </c>
      <c r="K47" s="612">
        <f>K46*F47</f>
        <v>0</v>
      </c>
      <c r="L47" s="614">
        <f>L46*F47</f>
        <v>0</v>
      </c>
      <c r="M47" s="616">
        <f>SUM(G47:L47)</f>
        <v>0</v>
      </c>
      <c r="N47" s="604"/>
      <c r="O47" s="790"/>
      <c r="P47" s="790"/>
      <c r="Q47" s="790"/>
    </row>
    <row r="48" spans="1:17" ht="18" customHeight="1" thickBot="1">
      <c r="A48" s="617" t="s">
        <v>82</v>
      </c>
      <c r="B48" s="618"/>
      <c r="C48" s="797"/>
      <c r="D48" s="797"/>
      <c r="E48" s="619"/>
      <c r="F48" s="571"/>
      <c r="G48" s="620">
        <f>G46*F48</f>
        <v>0</v>
      </c>
      <c r="H48" s="621">
        <f>H46*F48</f>
        <v>0</v>
      </c>
      <c r="I48" s="620">
        <f>I46*F48</f>
        <v>0</v>
      </c>
      <c r="J48" s="620">
        <f>J46*F48</f>
        <v>0</v>
      </c>
      <c r="K48" s="620">
        <f>K46*F48</f>
        <v>0</v>
      </c>
      <c r="L48" s="622">
        <f>L46*F48</f>
        <v>0</v>
      </c>
      <c r="M48" s="623">
        <f>M46*F48</f>
        <v>0</v>
      </c>
      <c r="N48" s="604"/>
      <c r="O48" s="790"/>
      <c r="P48" s="790"/>
      <c r="Q48" s="790"/>
    </row>
    <row r="49" spans="2:3" ht="18" customHeight="1" thickBot="1">
      <c r="B49" s="787" t="s">
        <v>269</v>
      </c>
      <c r="C49" s="786">
        <f>IF(SUM(C10:C45)=0,"",C46/40)</f>
      </c>
    </row>
  </sheetData>
  <sheetProtection password="CF7A" sheet="1" selectLockedCells="1"/>
  <mergeCells count="9">
    <mergeCell ref="C4:H4"/>
    <mergeCell ref="C5:H5"/>
    <mergeCell ref="A3:B3"/>
    <mergeCell ref="C3:H3"/>
    <mergeCell ref="O7:Q8"/>
    <mergeCell ref="A1:M1"/>
    <mergeCell ref="A5:B5"/>
    <mergeCell ref="A4:B4"/>
    <mergeCell ref="N7:N9"/>
  </mergeCells>
  <printOptions horizontalCentered="1"/>
  <pageMargins left="0.5" right="0.5" top="0.5" bottom="0.5" header="0.25" footer="0.25"/>
  <pageSetup fitToHeight="1" fitToWidth="1" horizontalDpi="300" verticalDpi="300" orientation="landscape" scale="50" r:id="rId1"/>
  <headerFooter alignWithMargins="0">
    <oddFooter>&amp;LBudget Workbook V8&amp;C&amp;F&amp;R3/21/2012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F29"/>
  <sheetViews>
    <sheetView zoomScale="70" zoomScaleNormal="70" workbookViewId="0" topLeftCell="A18">
      <selection activeCell="J25" sqref="J25"/>
    </sheetView>
  </sheetViews>
  <sheetFormatPr defaultColWidth="9.140625" defaultRowHeight="12.75"/>
  <cols>
    <col min="1" max="3" width="2.7109375" style="269" customWidth="1"/>
    <col min="4" max="5" width="2.7109375" style="270" customWidth="1"/>
    <col min="6" max="6" width="11.7109375" style="270" customWidth="1"/>
    <col min="7" max="7" width="9.140625" style="115" customWidth="1"/>
    <col min="8" max="8" width="14.00390625" style="115" customWidth="1"/>
    <col min="9" max="9" width="7.140625" style="115" customWidth="1"/>
    <col min="10" max="10" width="11.7109375" style="115" customWidth="1"/>
    <col min="11" max="11" width="1.28515625" style="115" customWidth="1"/>
    <col min="12" max="12" width="11.7109375" style="115" customWidth="1"/>
    <col min="13" max="13" width="1.28515625" style="115" customWidth="1"/>
    <col min="14" max="14" width="11.7109375" style="115" customWidth="1"/>
    <col min="15" max="15" width="1.28515625" style="115" customWidth="1"/>
    <col min="16" max="16" width="11.7109375" style="115" customWidth="1"/>
    <col min="17" max="17" width="1.28515625" style="115" customWidth="1"/>
    <col min="18" max="18" width="11.7109375" style="115" customWidth="1"/>
    <col min="19" max="19" width="1.28515625" style="115" customWidth="1"/>
    <col min="20" max="20" width="11.7109375" style="115" customWidth="1"/>
    <col min="21" max="21" width="1.57421875" style="115" customWidth="1"/>
    <col min="22" max="22" width="11.7109375" style="115" customWidth="1"/>
    <col min="23" max="23" width="1.28515625" style="115" customWidth="1"/>
    <col min="24" max="24" width="11.7109375" style="115" customWidth="1"/>
    <col min="25" max="25" width="1.28515625" style="115" customWidth="1"/>
    <col min="26" max="26" width="15.00390625" style="115" customWidth="1"/>
    <col min="27" max="27" width="1.28515625" style="115" customWidth="1"/>
    <col min="28" max="28" width="19.00390625" style="115" customWidth="1"/>
    <col min="29" max="16384" width="9.140625" style="115" customWidth="1"/>
  </cols>
  <sheetData>
    <row r="1" spans="1:28" s="247" customFormat="1" ht="30" customHeight="1">
      <c r="A1" s="1072" t="s">
        <v>235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  <c r="X1" s="1072"/>
      <c r="Y1" s="1072"/>
      <c r="Z1" s="1072"/>
      <c r="AA1" s="1072"/>
      <c r="AB1" s="1072"/>
    </row>
    <row r="2" spans="1:29" s="250" customFormat="1" ht="30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9"/>
    </row>
    <row r="3" spans="1:29" s="250" customFormat="1" ht="30" customHeight="1">
      <c r="A3" s="1046" t="s">
        <v>194</v>
      </c>
      <c r="B3" s="1046"/>
      <c r="C3" s="1046"/>
      <c r="D3" s="1046"/>
      <c r="E3" s="1046"/>
      <c r="F3" s="1046"/>
      <c r="G3" s="1043">
        <f>'Salary Worksheet'!$C$3</f>
        <v>0</v>
      </c>
      <c r="H3" s="1043"/>
      <c r="I3" s="1043"/>
      <c r="J3" s="1043"/>
      <c r="K3" s="1043"/>
      <c r="L3" s="1043"/>
      <c r="M3" s="1043"/>
      <c r="N3" s="1043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9"/>
    </row>
    <row r="4" spans="1:14" ht="30" customHeight="1">
      <c r="A4" s="1046" t="s">
        <v>195</v>
      </c>
      <c r="B4" s="1046"/>
      <c r="C4" s="1046"/>
      <c r="D4" s="1046"/>
      <c r="E4" s="1046"/>
      <c r="F4" s="1046"/>
      <c r="G4" s="1044" t="s">
        <v>239</v>
      </c>
      <c r="H4" s="1044"/>
      <c r="I4" s="1044"/>
      <c r="J4" s="1044"/>
      <c r="K4" s="1044"/>
      <c r="L4" s="1044"/>
      <c r="M4" s="1044"/>
      <c r="N4" s="1044"/>
    </row>
    <row r="5" spans="1:14" ht="30" customHeight="1">
      <c r="A5" s="1046" t="s">
        <v>222</v>
      </c>
      <c r="B5" s="1046"/>
      <c r="C5" s="1046"/>
      <c r="D5" s="1046"/>
      <c r="E5" s="1046"/>
      <c r="F5" s="1046"/>
      <c r="G5" s="1044">
        <f>'Salary Worksheet'!$C$5</f>
        <v>0</v>
      </c>
      <c r="H5" s="1044"/>
      <c r="I5" s="1044"/>
      <c r="J5" s="1044"/>
      <c r="K5" s="1044"/>
      <c r="L5" s="1044"/>
      <c r="M5" s="1044"/>
      <c r="N5" s="1044"/>
    </row>
    <row r="6" spans="1:14" ht="30" customHeight="1">
      <c r="A6" s="251"/>
      <c r="B6" s="251"/>
      <c r="C6" s="251"/>
      <c r="D6" s="251"/>
      <c r="E6" s="251"/>
      <c r="F6" s="251"/>
      <c r="G6" s="252"/>
      <c r="H6" s="252"/>
      <c r="I6" s="252"/>
      <c r="J6" s="252"/>
      <c r="K6" s="252"/>
      <c r="L6" s="252"/>
      <c r="M6" s="252"/>
      <c r="N6" s="252"/>
    </row>
    <row r="7" spans="1:28" s="256" customFormat="1" ht="30" customHeight="1">
      <c r="A7" s="253"/>
      <c r="B7" s="254"/>
      <c r="C7" s="255"/>
      <c r="D7" s="255"/>
      <c r="E7" s="255"/>
      <c r="F7" s="255"/>
      <c r="G7" s="255"/>
      <c r="H7" s="255"/>
      <c r="I7" s="255"/>
      <c r="K7" s="255"/>
      <c r="L7" s="255"/>
      <c r="M7" s="255"/>
      <c r="N7" s="255"/>
      <c r="O7" s="255"/>
      <c r="Q7" s="255"/>
      <c r="R7" s="255"/>
      <c r="S7" s="255"/>
      <c r="T7" s="255"/>
      <c r="U7" s="255"/>
      <c r="V7" s="255"/>
      <c r="W7" s="255"/>
      <c r="X7" s="255"/>
      <c r="Y7" s="257"/>
      <c r="Z7" s="257"/>
      <c r="AA7" s="257"/>
      <c r="AB7" s="257"/>
    </row>
    <row r="8" spans="1:28" s="256" customFormat="1" ht="30" customHeight="1" thickBot="1">
      <c r="A8" s="1074" t="s">
        <v>1</v>
      </c>
      <c r="B8" s="1074"/>
      <c r="C8" s="1074"/>
      <c r="D8" s="1074"/>
      <c r="E8" s="1074"/>
      <c r="F8" s="1074"/>
      <c r="G8" s="1074"/>
      <c r="H8" s="1074"/>
      <c r="I8" s="252"/>
      <c r="J8" s="258"/>
      <c r="K8" s="258"/>
      <c r="L8" s="258"/>
      <c r="M8" s="258"/>
      <c r="N8" s="258" t="s">
        <v>188</v>
      </c>
      <c r="O8" s="258"/>
      <c r="P8" s="258" t="s">
        <v>182</v>
      </c>
      <c r="Q8" s="258"/>
      <c r="R8" s="258" t="s">
        <v>177</v>
      </c>
      <c r="S8" s="258"/>
      <c r="T8" s="258" t="s">
        <v>196</v>
      </c>
      <c r="U8" s="258"/>
      <c r="V8" s="258" t="s">
        <v>193</v>
      </c>
      <c r="W8" s="258"/>
      <c r="X8" s="258" t="str">
        <f>'Home Delivered'!K6</f>
        <v>Other</v>
      </c>
      <c r="Y8" s="258"/>
      <c r="Z8" s="258" t="s">
        <v>189</v>
      </c>
      <c r="AA8" s="258"/>
      <c r="AB8" s="259"/>
    </row>
    <row r="9" spans="1:28" s="263" customFormat="1" ht="19.5" customHeight="1">
      <c r="A9" s="496"/>
      <c r="B9" s="255"/>
      <c r="C9" s="255"/>
      <c r="D9" s="255"/>
      <c r="E9" s="255"/>
      <c r="F9" s="255"/>
      <c r="G9" s="255"/>
      <c r="H9" s="255"/>
      <c r="I9" s="497"/>
      <c r="J9" s="262" t="s">
        <v>181</v>
      </c>
      <c r="K9" s="258"/>
      <c r="L9" s="262" t="s">
        <v>176</v>
      </c>
      <c r="M9" s="258"/>
      <c r="N9" s="262" t="s">
        <v>176</v>
      </c>
      <c r="O9" s="258"/>
      <c r="P9" s="262" t="s">
        <v>192</v>
      </c>
      <c r="Q9" s="258"/>
      <c r="R9" s="262" t="s">
        <v>184</v>
      </c>
      <c r="S9" s="258"/>
      <c r="T9" s="262" t="s">
        <v>185</v>
      </c>
      <c r="U9" s="258"/>
      <c r="V9" s="262" t="s">
        <v>187</v>
      </c>
      <c r="W9" s="258"/>
      <c r="X9" s="262" t="str">
        <f>'Home Delivered'!K7</f>
        <v>(specify)</v>
      </c>
      <c r="Y9" s="258"/>
      <c r="Z9" s="262" t="s">
        <v>190</v>
      </c>
      <c r="AA9" s="258"/>
      <c r="AB9" s="262" t="s">
        <v>165</v>
      </c>
    </row>
    <row r="10" spans="1:30" ht="30" customHeight="1">
      <c r="A10" s="478"/>
      <c r="B10" s="478" t="s">
        <v>71</v>
      </c>
      <c r="C10" s="478"/>
      <c r="D10" s="1087" t="s">
        <v>20</v>
      </c>
      <c r="E10" s="1087"/>
      <c r="F10" s="1087"/>
      <c r="G10" s="1087"/>
      <c r="H10" s="1087"/>
      <c r="I10" s="1087"/>
      <c r="J10" s="427">
        <f>'Home Delivered'!D50</f>
      </c>
      <c r="K10" s="421"/>
      <c r="L10" s="427">
        <f>'Home Delivered'!E50</f>
      </c>
      <c r="M10" s="421"/>
      <c r="N10" s="427">
        <f>'Home Delivered'!F50</f>
      </c>
      <c r="O10" s="421"/>
      <c r="P10" s="427">
        <f>'Home Delivered'!G50</f>
      </c>
      <c r="Q10" s="421"/>
      <c r="R10" s="427">
        <f>'Home Delivered'!H50</f>
      </c>
      <c r="S10" s="421"/>
      <c r="T10" s="419">
        <f>'Home Delivered'!I50</f>
      </c>
      <c r="U10" s="421"/>
      <c r="V10" s="419">
        <f>'Home Delivered'!J50</f>
      </c>
      <c r="W10" s="421"/>
      <c r="X10" s="427">
        <f>'Home Delivered'!K50</f>
      </c>
      <c r="Y10" s="264"/>
      <c r="Z10" s="309"/>
      <c r="AA10" s="264"/>
      <c r="AB10" s="502"/>
      <c r="AC10" s="136"/>
      <c r="AD10" s="136"/>
    </row>
    <row r="11" spans="1:30" ht="30" customHeight="1">
      <c r="A11" s="478"/>
      <c r="B11" s="478" t="s">
        <v>72</v>
      </c>
      <c r="C11" s="478"/>
      <c r="D11" s="1087" t="s">
        <v>161</v>
      </c>
      <c r="E11" s="1087"/>
      <c r="F11" s="1087"/>
      <c r="G11" s="1087"/>
      <c r="H11" s="1087"/>
      <c r="I11" s="1087"/>
      <c r="J11" s="420">
        <f>IF('Home Delivered'!D49="","",'Home Delivered'!D49)</f>
      </c>
      <c r="K11" s="505"/>
      <c r="L11" s="420">
        <f>IF('Home Delivered'!E49="","",'Home Delivered'!E49)</f>
      </c>
      <c r="M11" s="505"/>
      <c r="N11" s="420">
        <f>IF('Home Delivered'!F49="","",'Home Delivered'!F49)</f>
      </c>
      <c r="O11" s="505"/>
      <c r="P11" s="420">
        <f>IF('Home Delivered'!G49="","",'Home Delivered'!G49)</f>
      </c>
      <c r="Q11" s="505"/>
      <c r="R11" s="420">
        <f>IF('Home Delivered'!H49="","",'Home Delivered'!H49)</f>
      </c>
      <c r="S11" s="505"/>
      <c r="T11" s="420">
        <f>IF('Home Delivered'!I49="","",'Home Delivered'!I49)</f>
      </c>
      <c r="U11" s="505"/>
      <c r="V11" s="420">
        <f>IF('Home Delivered'!J49="","",'Home Delivered'!J49)</f>
      </c>
      <c r="W11" s="505"/>
      <c r="X11" s="420">
        <f>IF('Home Delivered'!K49="","",'Home Delivered'!K49)</f>
      </c>
      <c r="Y11" s="143"/>
      <c r="Z11" s="310"/>
      <c r="AA11" s="143"/>
      <c r="AB11" s="428">
        <f>SUM(J11:X11)</f>
        <v>0</v>
      </c>
      <c r="AC11" s="136"/>
      <c r="AD11" s="136"/>
    </row>
    <row r="12" spans="1:30" ht="30" customHeight="1" thickBot="1">
      <c r="A12" s="478"/>
      <c r="B12" s="478" t="s">
        <v>73</v>
      </c>
      <c r="C12" s="478"/>
      <c r="D12" s="1087" t="s">
        <v>162</v>
      </c>
      <c r="E12" s="1087"/>
      <c r="F12" s="1087"/>
      <c r="G12" s="1087"/>
      <c r="H12" s="1087"/>
      <c r="I12" s="1087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264"/>
      <c r="Z12" s="309"/>
      <c r="AA12" s="264"/>
      <c r="AB12" s="421"/>
      <c r="AC12" s="136"/>
      <c r="AD12" s="136"/>
    </row>
    <row r="13" spans="1:30" ht="30" customHeight="1" thickBot="1">
      <c r="A13" s="478"/>
      <c r="B13" s="478"/>
      <c r="C13" s="478"/>
      <c r="D13" s="478" t="s">
        <v>163</v>
      </c>
      <c r="E13" s="498"/>
      <c r="F13" s="1087" t="s">
        <v>228</v>
      </c>
      <c r="G13" s="1087"/>
      <c r="H13" s="1087"/>
      <c r="I13" s="1087"/>
      <c r="J13" s="422">
        <f>IF(J10="","",ROUND(J10*J11,0))</f>
      </c>
      <c r="K13" s="506"/>
      <c r="L13" s="422">
        <f>IF(L10="","",ROUND(L10*L11,0))</f>
      </c>
      <c r="M13" s="506"/>
      <c r="N13" s="422">
        <f>IF(N10="","",ROUND(N10*N11,0))</f>
      </c>
      <c r="O13" s="506"/>
      <c r="P13" s="422">
        <f>IF(P10="","",ROUND(P10*P11,0))</f>
      </c>
      <c r="Q13" s="506"/>
      <c r="R13" s="422">
        <f>IF(R10="","",ROUND(R10*R11,0))</f>
      </c>
      <c r="S13" s="506"/>
      <c r="T13" s="422">
        <f>IF(T10="","",ROUND(T10*T11,0))</f>
      </c>
      <c r="U13" s="506"/>
      <c r="V13" s="422">
        <f>IF(V10="","",ROUND(V10*V11,0))</f>
      </c>
      <c r="W13" s="506"/>
      <c r="X13" s="422">
        <f>IF(X10="","",ROUND(X10*X11,0))</f>
      </c>
      <c r="Y13" s="266"/>
      <c r="Z13" s="311"/>
      <c r="AA13" s="266"/>
      <c r="AB13" s="488">
        <f>SUM(J13:X13)</f>
        <v>0</v>
      </c>
      <c r="AC13" s="267"/>
      <c r="AD13" s="268"/>
    </row>
    <row r="14" spans="1:28" ht="30" customHeight="1">
      <c r="A14" s="481"/>
      <c r="B14" s="481"/>
      <c r="C14" s="481"/>
      <c r="D14" s="499"/>
      <c r="E14" s="499"/>
      <c r="F14" s="499"/>
      <c r="G14" s="363"/>
      <c r="H14" s="363"/>
      <c r="I14" s="363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426"/>
    </row>
    <row r="15" spans="1:28" ht="30" customHeight="1">
      <c r="A15" s="481"/>
      <c r="B15" s="481"/>
      <c r="C15" s="481"/>
      <c r="D15" s="499"/>
      <c r="E15" s="499"/>
      <c r="F15" s="499"/>
      <c r="G15" s="363"/>
      <c r="H15" s="363"/>
      <c r="I15" s="363"/>
      <c r="J15" s="256"/>
      <c r="K15" s="255"/>
      <c r="L15" s="255"/>
      <c r="M15" s="255"/>
      <c r="N15" s="255"/>
      <c r="O15" s="255"/>
      <c r="R15" s="1086"/>
      <c r="S15" s="1086"/>
      <c r="T15" s="1086"/>
      <c r="U15" s="255"/>
      <c r="V15" s="255"/>
      <c r="W15" s="255"/>
      <c r="X15" s="255"/>
      <c r="Y15" s="257"/>
      <c r="Z15" s="257"/>
      <c r="AA15" s="257"/>
      <c r="AB15" s="271"/>
    </row>
    <row r="16" spans="1:28" s="256" customFormat="1" ht="30" customHeight="1" thickBot="1">
      <c r="A16" s="1074" t="s">
        <v>237</v>
      </c>
      <c r="B16" s="1074"/>
      <c r="C16" s="1074"/>
      <c r="D16" s="1074"/>
      <c r="E16" s="1074"/>
      <c r="F16" s="1074"/>
      <c r="G16" s="1074"/>
      <c r="H16" s="1074"/>
      <c r="I16" s="252"/>
      <c r="J16" s="258"/>
      <c r="K16" s="258"/>
      <c r="L16" s="258"/>
      <c r="M16" s="258"/>
      <c r="N16" s="258" t="s">
        <v>188</v>
      </c>
      <c r="O16" s="258"/>
      <c r="P16" s="258" t="s">
        <v>182</v>
      </c>
      <c r="Q16" s="258"/>
      <c r="R16" s="258" t="s">
        <v>177</v>
      </c>
      <c r="S16" s="258"/>
      <c r="T16" s="258" t="s">
        <v>196</v>
      </c>
      <c r="U16" s="258"/>
      <c r="V16" s="258" t="s">
        <v>193</v>
      </c>
      <c r="W16" s="258"/>
      <c r="X16" s="258" t="str">
        <f>'Home Delivered'!K6</f>
        <v>Other</v>
      </c>
      <c r="Y16" s="271"/>
      <c r="Z16" s="258" t="s">
        <v>189</v>
      </c>
      <c r="AA16" s="271"/>
      <c r="AB16" s="271"/>
    </row>
    <row r="17" spans="1:28" ht="19.5" customHeight="1">
      <c r="A17" s="496"/>
      <c r="B17" s="501"/>
      <c r="C17" s="501"/>
      <c r="D17" s="501"/>
      <c r="E17" s="501"/>
      <c r="F17" s="501"/>
      <c r="G17" s="501"/>
      <c r="H17" s="501"/>
      <c r="I17" s="497"/>
      <c r="J17" s="262" t="s">
        <v>181</v>
      </c>
      <c r="K17" s="258"/>
      <c r="L17" s="262" t="s">
        <v>176</v>
      </c>
      <c r="M17" s="258"/>
      <c r="N17" s="262" t="s">
        <v>176</v>
      </c>
      <c r="O17" s="258"/>
      <c r="P17" s="262" t="s">
        <v>192</v>
      </c>
      <c r="Q17" s="258"/>
      <c r="R17" s="262" t="s">
        <v>184</v>
      </c>
      <c r="S17" s="258"/>
      <c r="T17" s="262" t="s">
        <v>185</v>
      </c>
      <c r="U17" s="258"/>
      <c r="V17" s="262" t="s">
        <v>187</v>
      </c>
      <c r="W17" s="258"/>
      <c r="X17" s="262" t="str">
        <f>'Home Delivered'!K7</f>
        <v>(specify)</v>
      </c>
      <c r="Y17" s="258"/>
      <c r="Z17" s="262" t="s">
        <v>190</v>
      </c>
      <c r="AA17" s="258"/>
      <c r="AB17" s="262" t="s">
        <v>165</v>
      </c>
    </row>
    <row r="18" spans="1:32" ht="30" customHeight="1">
      <c r="A18" s="478"/>
      <c r="B18" s="500" t="s">
        <v>71</v>
      </c>
      <c r="C18" s="480"/>
      <c r="D18" s="1073" t="s">
        <v>20</v>
      </c>
      <c r="E18" s="1073"/>
      <c r="F18" s="1073"/>
      <c r="G18" s="1073"/>
      <c r="H18" s="1073"/>
      <c r="I18" s="1073"/>
      <c r="J18" s="427">
        <f>IF(J20="","",(J20+J19))</f>
      </c>
      <c r="K18" s="421"/>
      <c r="L18" s="427">
        <f>IF(L20="","",(L20+L19))</f>
      </c>
      <c r="M18" s="421"/>
      <c r="N18" s="427">
        <f>IF(N20="","",(N20+N19))</f>
      </c>
      <c r="O18" s="421"/>
      <c r="P18" s="427">
        <f>IF(P20="","",(P20+P19))</f>
      </c>
      <c r="Q18" s="421"/>
      <c r="R18" s="427">
        <f>IF(R20="","",(R20+R19))</f>
      </c>
      <c r="S18" s="421"/>
      <c r="T18" s="427">
        <f>IF(T20="","",(T20+T19))</f>
      </c>
      <c r="U18" s="421"/>
      <c r="V18" s="427">
        <f>IF(V20="","",(V20+V19))</f>
      </c>
      <c r="W18" s="421"/>
      <c r="X18" s="427">
        <f>IF(X20="","",(X20+X19))</f>
      </c>
      <c r="Y18" s="421"/>
      <c r="Z18" s="490"/>
      <c r="AA18" s="264"/>
      <c r="AB18" s="502"/>
      <c r="AC18" s="136"/>
      <c r="AD18" s="136"/>
      <c r="AE18" s="136"/>
      <c r="AF18" s="136"/>
    </row>
    <row r="19" spans="1:32" ht="30" customHeight="1">
      <c r="A19" s="478"/>
      <c r="B19" s="500" t="s">
        <v>72</v>
      </c>
      <c r="C19" s="480"/>
      <c r="D19" s="1073" t="s">
        <v>37</v>
      </c>
      <c r="E19" s="1073"/>
      <c r="F19" s="1073"/>
      <c r="G19" s="1073"/>
      <c r="H19" s="1073"/>
      <c r="I19" s="1073"/>
      <c r="J19" s="427">
        <f>'Home Delivered'!D62</f>
      </c>
      <c r="K19" s="421"/>
      <c r="L19" s="427">
        <f>'Home Delivered'!E62</f>
      </c>
      <c r="M19" s="421"/>
      <c r="N19" s="427">
        <f>'Home Delivered'!F62</f>
      </c>
      <c r="O19" s="421"/>
      <c r="P19" s="427">
        <f>'Home Delivered'!G62</f>
      </c>
      <c r="Q19" s="421"/>
      <c r="R19" s="427">
        <f>'Home Delivered'!H62</f>
      </c>
      <c r="S19" s="421"/>
      <c r="T19" s="419">
        <f>'Home Delivered'!I62</f>
      </c>
      <c r="U19" s="421"/>
      <c r="V19" s="419">
        <f>'Home Delivered'!J62</f>
      </c>
      <c r="W19" s="421"/>
      <c r="X19" s="427">
        <f>'Home Delivered'!K62</f>
      </c>
      <c r="Y19" s="491"/>
      <c r="Z19" s="492"/>
      <c r="AA19" s="272"/>
      <c r="AB19" s="503"/>
      <c r="AC19" s="136"/>
      <c r="AD19" s="136"/>
      <c r="AE19" s="136"/>
      <c r="AF19" s="136"/>
    </row>
    <row r="20" spans="1:32" ht="30" customHeight="1">
      <c r="A20" s="478"/>
      <c r="B20" s="500" t="s">
        <v>73</v>
      </c>
      <c r="C20" s="480"/>
      <c r="D20" s="1073" t="s">
        <v>265</v>
      </c>
      <c r="E20" s="1073"/>
      <c r="F20" s="1073"/>
      <c r="G20" s="1073"/>
      <c r="H20" s="1073"/>
      <c r="I20" s="1073"/>
      <c r="J20" s="427">
        <f>'Home Delivered'!D46</f>
      </c>
      <c r="K20" s="421"/>
      <c r="L20" s="427">
        <f>'Home Delivered'!E46</f>
      </c>
      <c r="M20" s="421"/>
      <c r="N20" s="427">
        <f>'Home Delivered'!F46</f>
      </c>
      <c r="O20" s="421"/>
      <c r="P20" s="427">
        <f>'Home Delivered'!G46</f>
      </c>
      <c r="Q20" s="421"/>
      <c r="R20" s="427">
        <f>'Home Delivered'!H46</f>
      </c>
      <c r="S20" s="421"/>
      <c r="T20" s="419">
        <f>'Home Delivered'!I46</f>
      </c>
      <c r="U20" s="421"/>
      <c r="V20" s="419">
        <f>'Home Delivered'!J46</f>
      </c>
      <c r="W20" s="421"/>
      <c r="X20" s="427">
        <f>'Home Delivered'!K46</f>
      </c>
      <c r="Y20" s="491"/>
      <c r="Z20" s="419">
        <f>'Home Delivered'!L46</f>
      </c>
      <c r="AA20" s="272"/>
      <c r="AB20" s="503"/>
      <c r="AC20" s="136"/>
      <c r="AD20" s="136"/>
      <c r="AE20" s="136"/>
      <c r="AF20" s="136"/>
    </row>
    <row r="21" spans="1:32" ht="30" customHeight="1">
      <c r="A21" s="478"/>
      <c r="B21" s="500" t="s">
        <v>166</v>
      </c>
      <c r="C21" s="480"/>
      <c r="D21" s="1073" t="s">
        <v>161</v>
      </c>
      <c r="E21" s="1073"/>
      <c r="F21" s="1073"/>
      <c r="G21" s="1073"/>
      <c r="H21" s="1073"/>
      <c r="I21" s="1073"/>
      <c r="J21" s="428">
        <f>IF('Home Delivered'!D45=0,"",('Home Delivered'!D45))</f>
      </c>
      <c r="K21" s="426"/>
      <c r="L21" s="428">
        <f>IF('Home Delivered'!E45="","",('Home Delivered'!E45))</f>
      </c>
      <c r="M21" s="426"/>
      <c r="N21" s="428">
        <f>IF('Home Delivered'!F45="","",'Home Delivered'!F45)</f>
      </c>
      <c r="O21" s="426"/>
      <c r="P21" s="428">
        <f>IF('Home Delivered'!G45="","",'Home Delivered'!G45)</f>
      </c>
      <c r="Q21" s="426"/>
      <c r="R21" s="428">
        <f>IF('Home Delivered'!H45="","",'Home Delivered'!H45)</f>
      </c>
      <c r="S21" s="426"/>
      <c r="T21" s="428">
        <f>IF('Home Delivered'!I45="","",'Home Delivered'!I45)</f>
      </c>
      <c r="U21" s="426"/>
      <c r="V21" s="428">
        <f>IF('Home Delivered'!J45="","",'Home Delivered'!J45)</f>
      </c>
      <c r="W21" s="426"/>
      <c r="X21" s="428">
        <f>IF('Home Delivered'!K45="","",'Home Delivered'!K45)</f>
      </c>
      <c r="Y21" s="426"/>
      <c r="Z21" s="428">
        <f>'Home Delivered'!L45</f>
        <v>0</v>
      </c>
      <c r="AA21" s="144"/>
      <c r="AB21" s="428">
        <f>SUM(J21:Y21)</f>
        <v>0</v>
      </c>
      <c r="AC21" s="141"/>
      <c r="AD21" s="136"/>
      <c r="AE21" s="136"/>
      <c r="AF21" s="136"/>
    </row>
    <row r="22" spans="1:32" ht="30" customHeight="1" thickBot="1">
      <c r="A22" s="481"/>
      <c r="B22" s="485" t="s">
        <v>167</v>
      </c>
      <c r="C22" s="483"/>
      <c r="D22" s="1069" t="s">
        <v>168</v>
      </c>
      <c r="E22" s="1069"/>
      <c r="F22" s="1069"/>
      <c r="G22" s="1069"/>
      <c r="H22" s="1069"/>
      <c r="I22" s="1069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B22" s="336"/>
      <c r="AC22" s="136"/>
      <c r="AD22" s="136"/>
      <c r="AE22" s="136"/>
      <c r="AF22" s="136"/>
    </row>
    <row r="23" spans="1:32" ht="30" customHeight="1" thickBot="1">
      <c r="A23" s="481"/>
      <c r="B23" s="483"/>
      <c r="C23" s="483"/>
      <c r="D23" s="482" t="s">
        <v>163</v>
      </c>
      <c r="E23" s="482"/>
      <c r="F23" s="1069" t="s">
        <v>230</v>
      </c>
      <c r="G23" s="1069"/>
      <c r="H23" s="1069"/>
      <c r="I23" s="1069"/>
      <c r="J23" s="422">
        <f>IF(J20="","",ROUND(J20*J21,0))</f>
      </c>
      <c r="K23" s="429"/>
      <c r="L23" s="422">
        <f>IF(L20="","",ROUND(L20*L21,0))</f>
      </c>
      <c r="M23" s="429"/>
      <c r="N23" s="422">
        <f>IF(N20="","",ROUND(N20*N21,0))</f>
      </c>
      <c r="O23" s="429"/>
      <c r="P23" s="422">
        <f>IF(P20="","",ROUND(P20*P21,0))</f>
      </c>
      <c r="Q23" s="429"/>
      <c r="R23" s="422">
        <f>IF(R20="","",ROUND(R20*R21,0))</f>
      </c>
      <c r="S23" s="429"/>
      <c r="T23" s="422">
        <f>IF(T20="","",ROUND(T20*T21,0))</f>
      </c>
      <c r="U23" s="506"/>
      <c r="V23" s="422">
        <f>IF(V20="","",ROUND(V20*V21,0))</f>
      </c>
      <c r="W23" s="429"/>
      <c r="X23" s="422">
        <f>IF(X20="","",ROUND(X20*X21,0))</f>
      </c>
      <c r="Y23" s="429"/>
      <c r="Z23" s="422">
        <f>IF(Z20="","",ROUND(Z20*Z21,0))</f>
      </c>
      <c r="AA23" s="276"/>
      <c r="AB23" s="488">
        <f>SUM(J23:Z23)</f>
        <v>0</v>
      </c>
      <c r="AC23" s="136"/>
      <c r="AD23" s="136"/>
      <c r="AE23" s="136"/>
      <c r="AF23" s="136"/>
    </row>
    <row r="24" spans="1:32" ht="30" customHeight="1">
      <c r="A24" s="481"/>
      <c r="B24" s="483"/>
      <c r="C24" s="483"/>
      <c r="D24" s="482" t="s">
        <v>169</v>
      </c>
      <c r="E24" s="482"/>
      <c r="F24" s="1069" t="s">
        <v>170</v>
      </c>
      <c r="G24" s="1069"/>
      <c r="H24" s="1069"/>
      <c r="I24" s="1069"/>
      <c r="J24" s="493"/>
      <c r="K24" s="336"/>
      <c r="L24" s="493"/>
      <c r="M24" s="336"/>
      <c r="N24" s="493"/>
      <c r="O24" s="336"/>
      <c r="P24" s="493"/>
      <c r="Q24" s="336"/>
      <c r="R24" s="493"/>
      <c r="S24" s="336"/>
      <c r="T24" s="493"/>
      <c r="U24" s="336"/>
      <c r="V24" s="493"/>
      <c r="W24" s="336"/>
      <c r="X24" s="493"/>
      <c r="Y24" s="336"/>
      <c r="Z24" s="494"/>
      <c r="AB24" s="422">
        <f>'Home Delivered'!C64</f>
        <v>0</v>
      </c>
      <c r="AC24" s="136"/>
      <c r="AD24" s="136"/>
      <c r="AE24" s="136"/>
      <c r="AF24" s="136"/>
    </row>
    <row r="25" spans="1:32" ht="30" customHeight="1">
      <c r="A25" s="481"/>
      <c r="B25" s="483"/>
      <c r="C25" s="483"/>
      <c r="D25" s="482" t="s">
        <v>171</v>
      </c>
      <c r="E25" s="482"/>
      <c r="F25" s="1069" t="s">
        <v>231</v>
      </c>
      <c r="G25" s="1069"/>
      <c r="H25" s="1069"/>
      <c r="I25" s="1069"/>
      <c r="J25" s="422">
        <f>IF(J19="","",(J19*J21))</f>
      </c>
      <c r="K25" s="429"/>
      <c r="L25" s="422">
        <f>IF(L19="","",(L19*L21))</f>
      </c>
      <c r="M25" s="429"/>
      <c r="N25" s="422">
        <f>IF(N19="","",(N19*N21))</f>
      </c>
      <c r="O25" s="429"/>
      <c r="P25" s="422">
        <f>IF(P19="","",(P19*P21))</f>
      </c>
      <c r="Q25" s="429"/>
      <c r="R25" s="422">
        <f>IF(R19="","",(R19*R21))</f>
      </c>
      <c r="S25" s="429"/>
      <c r="T25" s="422">
        <f>IF(T19="","",(T19*T21))</f>
      </c>
      <c r="U25" s="506"/>
      <c r="V25" s="422">
        <f>IF(V19="","",(V19*V21))</f>
      </c>
      <c r="W25" s="429"/>
      <c r="X25" s="422">
        <f>IF(X19="","",(X19*X21))</f>
      </c>
      <c r="Y25" s="429"/>
      <c r="Z25" s="495"/>
      <c r="AA25" s="276"/>
      <c r="AB25" s="422">
        <f>SUM(J25:X25)</f>
        <v>0</v>
      </c>
      <c r="AC25" s="136"/>
      <c r="AD25" s="136"/>
      <c r="AE25" s="136"/>
      <c r="AF25" s="136"/>
    </row>
    <row r="26" spans="1:32" ht="30" customHeight="1">
      <c r="A26" s="481"/>
      <c r="B26" s="483"/>
      <c r="C26" s="483"/>
      <c r="D26" s="482" t="s">
        <v>172</v>
      </c>
      <c r="E26" s="482"/>
      <c r="F26" s="1069" t="s">
        <v>173</v>
      </c>
      <c r="G26" s="1069"/>
      <c r="H26" s="1069"/>
      <c r="I26" s="1069"/>
      <c r="J26" s="493"/>
      <c r="K26" s="336"/>
      <c r="L26" s="493"/>
      <c r="M26" s="336"/>
      <c r="N26" s="493"/>
      <c r="O26" s="336"/>
      <c r="P26" s="493"/>
      <c r="Q26" s="336"/>
      <c r="R26" s="493"/>
      <c r="S26" s="336"/>
      <c r="T26" s="493"/>
      <c r="U26" s="336"/>
      <c r="V26" s="493"/>
      <c r="W26" s="336"/>
      <c r="X26" s="493"/>
      <c r="Y26" s="336"/>
      <c r="Z26" s="494"/>
      <c r="AB26" s="422">
        <f>(AB23/0.9)-AB23</f>
        <v>0</v>
      </c>
      <c r="AC26" s="277"/>
      <c r="AD26" s="278"/>
      <c r="AE26" s="279"/>
      <c r="AF26" s="136"/>
    </row>
    <row r="27" spans="1:32" ht="30" customHeight="1">
      <c r="A27" s="481"/>
      <c r="B27" s="483"/>
      <c r="C27" s="483"/>
      <c r="D27" s="482"/>
      <c r="E27" s="482"/>
      <c r="F27" s="1070" t="s">
        <v>268</v>
      </c>
      <c r="G27" s="1070"/>
      <c r="H27" s="1070"/>
      <c r="I27" s="1070"/>
      <c r="AB27" s="336"/>
      <c r="AC27" s="278"/>
      <c r="AD27" s="278"/>
      <c r="AE27" s="279"/>
      <c r="AF27" s="136"/>
    </row>
    <row r="28" spans="2:28" ht="30" customHeight="1">
      <c r="B28" s="274"/>
      <c r="C28" s="274"/>
      <c r="D28" s="275"/>
      <c r="E28" s="275"/>
      <c r="F28" s="275"/>
      <c r="G28" s="183"/>
      <c r="H28" s="183"/>
      <c r="I28" s="183"/>
      <c r="AB28" s="336"/>
    </row>
    <row r="29" spans="16:28" ht="30" customHeight="1">
      <c r="P29" s="1088" t="s">
        <v>266</v>
      </c>
      <c r="Q29" s="1088"/>
      <c r="R29" s="1088"/>
      <c r="S29" s="1088"/>
      <c r="T29" s="1088"/>
      <c r="U29" s="1088"/>
      <c r="V29" s="1088"/>
      <c r="W29" s="1088"/>
      <c r="X29" s="1088"/>
      <c r="Y29" s="1088"/>
      <c r="Z29" s="1088"/>
      <c r="AB29" s="504">
        <f>AB23+AB13</f>
        <v>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 password="CD31" sheet="1" objects="1" scenarios="1" selectLockedCells="1"/>
  <mergeCells count="25">
    <mergeCell ref="P29:Z29"/>
    <mergeCell ref="F26:I26"/>
    <mergeCell ref="F27:I27"/>
    <mergeCell ref="D22:I22"/>
    <mergeCell ref="F23:I23"/>
    <mergeCell ref="F24:I24"/>
    <mergeCell ref="F25:I25"/>
    <mergeCell ref="G4:N4"/>
    <mergeCell ref="G5:N5"/>
    <mergeCell ref="F13:I13"/>
    <mergeCell ref="D21:I21"/>
    <mergeCell ref="D20:I20"/>
    <mergeCell ref="D18:I18"/>
    <mergeCell ref="D19:I19"/>
    <mergeCell ref="A16:H16"/>
    <mergeCell ref="R15:T15"/>
    <mergeCell ref="A1:AB1"/>
    <mergeCell ref="D10:I10"/>
    <mergeCell ref="D11:I11"/>
    <mergeCell ref="D12:I12"/>
    <mergeCell ref="G3:N3"/>
    <mergeCell ref="A3:F3"/>
    <mergeCell ref="A8:H8"/>
    <mergeCell ref="A4:F4"/>
    <mergeCell ref="A5:F5"/>
  </mergeCells>
  <printOptions horizontalCentered="1"/>
  <pageMargins left="0.5" right="0.5" top="0.5" bottom="0.5" header="0.25" footer="0.25"/>
  <pageSetup fitToHeight="1" fitToWidth="1" horizontalDpi="600" verticalDpi="600" orientation="landscape" scale="64" r:id="rId1"/>
  <headerFooter alignWithMargins="0">
    <oddFooter>&amp;LBudget Workbook V8&amp;C&amp;F&amp;R3/21/2012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G45"/>
  <sheetViews>
    <sheetView workbookViewId="0" topLeftCell="A1">
      <selection activeCell="J25" sqref="J25"/>
    </sheetView>
  </sheetViews>
  <sheetFormatPr defaultColWidth="9.140625" defaultRowHeight="12.75"/>
  <cols>
    <col min="1" max="1" width="3.7109375" style="115" customWidth="1"/>
    <col min="2" max="2" width="40.7109375" style="115" customWidth="1"/>
    <col min="3" max="7" width="12.7109375" style="115" customWidth="1"/>
    <col min="8" max="16384" width="9.140625" style="115" customWidth="1"/>
  </cols>
  <sheetData>
    <row r="1" spans="1:7" ht="20.25">
      <c r="A1" s="867" t="s">
        <v>116</v>
      </c>
      <c r="B1" s="868"/>
      <c r="C1" s="868"/>
      <c r="D1" s="868"/>
      <c r="E1" s="868"/>
      <c r="F1" s="869"/>
      <c r="G1" s="313"/>
    </row>
    <row r="2" spans="1:7" ht="24.75" customHeight="1">
      <c r="A2" s="1103">
        <f>'Salary Worksheet'!$C$3</f>
        <v>0</v>
      </c>
      <c r="B2" s="1104"/>
      <c r="C2" s="1104"/>
      <c r="D2" s="1104"/>
      <c r="E2" s="1104"/>
      <c r="F2" s="1105"/>
      <c r="G2" s="314"/>
    </row>
    <row r="3" spans="1:7" ht="15.75">
      <c r="A3" s="1089">
        <f>'Salary Worksheet'!$C$4</f>
        <v>0</v>
      </c>
      <c r="B3" s="1090"/>
      <c r="C3" s="1090"/>
      <c r="D3" s="1090"/>
      <c r="E3" s="1090"/>
      <c r="F3" s="1091"/>
      <c r="G3" s="136"/>
    </row>
    <row r="4" spans="1:7" ht="27" customHeight="1" thickBot="1">
      <c r="A4" s="1092">
        <f>'Salary Worksheet'!$C$5</f>
        <v>0</v>
      </c>
      <c r="B4" s="1093"/>
      <c r="C4" s="1093"/>
      <c r="D4" s="1093"/>
      <c r="E4" s="1093"/>
      <c r="F4" s="1094"/>
      <c r="G4" s="136"/>
    </row>
    <row r="5" spans="1:7" ht="12.75">
      <c r="A5" s="1058" t="s">
        <v>45</v>
      </c>
      <c r="B5" s="1059"/>
      <c r="C5" s="409" t="s">
        <v>26</v>
      </c>
      <c r="D5" s="1097" t="s">
        <v>200</v>
      </c>
      <c r="E5" s="1097" t="s">
        <v>201</v>
      </c>
      <c r="F5" s="1100" t="s">
        <v>253</v>
      </c>
      <c r="G5" s="136"/>
    </row>
    <row r="6" spans="1:7" ht="12.75">
      <c r="A6" s="1060"/>
      <c r="B6" s="1061"/>
      <c r="C6" s="410" t="s">
        <v>189</v>
      </c>
      <c r="D6" s="1098"/>
      <c r="E6" s="1098"/>
      <c r="F6" s="1101"/>
      <c r="G6" s="136"/>
    </row>
    <row r="7" spans="1:7" ht="12.75">
      <c r="A7" s="1095"/>
      <c r="B7" s="1096"/>
      <c r="C7" s="411" t="s">
        <v>252</v>
      </c>
      <c r="D7" s="1099"/>
      <c r="E7" s="1099"/>
      <c r="F7" s="1102"/>
      <c r="G7" s="778" t="s">
        <v>96</v>
      </c>
    </row>
    <row r="8" spans="1:7" ht="12.75">
      <c r="A8" s="145" t="s">
        <v>52</v>
      </c>
      <c r="B8" s="286" t="s">
        <v>83</v>
      </c>
      <c r="C8" s="315">
        <f aca="true" t="shared" si="0" ref="C8:C13">SUM(D8:E8)</f>
        <v>0</v>
      </c>
      <c r="D8" s="316">
        <f>Congregate!$C$8</f>
        <v>0</v>
      </c>
      <c r="E8" s="317">
        <f>'Home Delivered'!C8</f>
        <v>0</v>
      </c>
      <c r="F8" s="318">
        <f>'Budget Worksheet '!C10</f>
        <v>0</v>
      </c>
      <c r="G8" s="779">
        <f aca="true" t="shared" si="1" ref="G8:G42">C8-F8</f>
        <v>0</v>
      </c>
    </row>
    <row r="9" spans="1:7" ht="12.75">
      <c r="A9" s="284" t="s">
        <v>54</v>
      </c>
      <c r="B9" s="777" t="s">
        <v>53</v>
      </c>
      <c r="C9" s="319">
        <f t="shared" si="0"/>
        <v>0</v>
      </c>
      <c r="D9" s="317">
        <f>Congregate!C9</f>
        <v>0</v>
      </c>
      <c r="E9" s="317">
        <f>'Home Delivered'!C9</f>
        <v>0</v>
      </c>
      <c r="F9" s="318">
        <f>'Budget Worksheet '!C11</f>
        <v>0</v>
      </c>
      <c r="G9" s="780">
        <f t="shared" si="1"/>
        <v>0</v>
      </c>
    </row>
    <row r="10" spans="1:7" ht="12.75">
      <c r="A10" s="280" t="s">
        <v>56</v>
      </c>
      <c r="B10" s="286" t="s">
        <v>55</v>
      </c>
      <c r="C10" s="99">
        <f t="shared" si="0"/>
        <v>0</v>
      </c>
      <c r="D10" s="317">
        <f>Congregate!C10</f>
        <v>0</v>
      </c>
      <c r="E10" s="317">
        <f>'Home Delivered'!C10</f>
        <v>0</v>
      </c>
      <c r="F10" s="318">
        <f>'Budget Worksheet '!C12</f>
        <v>0</v>
      </c>
      <c r="G10" s="780">
        <f t="shared" si="1"/>
        <v>0</v>
      </c>
    </row>
    <row r="11" spans="1:7" ht="12.75">
      <c r="A11" s="281"/>
      <c r="B11" s="282" t="s">
        <v>102</v>
      </c>
      <c r="C11" s="320">
        <f t="shared" si="0"/>
        <v>0</v>
      </c>
      <c r="D11" s="321">
        <f>Congregate!C11</f>
        <v>0</v>
      </c>
      <c r="E11" s="321">
        <f>'Home Delivered'!C11</f>
        <v>0</v>
      </c>
      <c r="F11" s="322">
        <f>'Budget Worksheet '!C13</f>
        <v>0</v>
      </c>
      <c r="G11" s="780">
        <f t="shared" si="1"/>
        <v>0</v>
      </c>
    </row>
    <row r="12" spans="1:7" ht="12.75">
      <c r="A12" s="281"/>
      <c r="B12" s="283" t="s">
        <v>5</v>
      </c>
      <c r="C12" s="323">
        <f t="shared" si="0"/>
        <v>0</v>
      </c>
      <c r="D12" s="324">
        <f>Congregate!C12</f>
        <v>0</v>
      </c>
      <c r="E12" s="324">
        <f>'Home Delivered'!C12</f>
        <v>0</v>
      </c>
      <c r="F12" s="223">
        <f>'Budget Worksheet '!C14</f>
        <v>0</v>
      </c>
      <c r="G12" s="780">
        <f t="shared" si="1"/>
        <v>0</v>
      </c>
    </row>
    <row r="13" spans="1:7" ht="12.75">
      <c r="A13" s="284"/>
      <c r="B13" s="101" t="s">
        <v>70</v>
      </c>
      <c r="C13" s="323">
        <f t="shared" si="0"/>
        <v>0</v>
      </c>
      <c r="D13" s="325">
        <f>Congregate!C13</f>
        <v>0</v>
      </c>
      <c r="E13" s="325">
        <f>'Home Delivered'!C13</f>
        <v>0</v>
      </c>
      <c r="F13" s="326">
        <f>'Budget Worksheet '!C15</f>
        <v>0</v>
      </c>
      <c r="G13" s="780">
        <f t="shared" si="1"/>
        <v>0</v>
      </c>
    </row>
    <row r="14" spans="1:7" ht="12.75">
      <c r="A14" s="280" t="s">
        <v>58</v>
      </c>
      <c r="B14" s="286" t="s">
        <v>57</v>
      </c>
      <c r="C14" s="99">
        <f aca="true" t="shared" si="2" ref="C14:C42">SUM(D14:E14)</f>
        <v>0</v>
      </c>
      <c r="D14" s="317">
        <f>Congregate!C14</f>
        <v>0</v>
      </c>
      <c r="E14" s="317">
        <f>'Home Delivered'!C14</f>
        <v>0</v>
      </c>
      <c r="F14" s="318">
        <f>'Budget Worksheet '!C16</f>
        <v>0</v>
      </c>
      <c r="G14" s="780">
        <f t="shared" si="1"/>
        <v>0</v>
      </c>
    </row>
    <row r="15" spans="1:7" ht="12.75">
      <c r="A15" s="281"/>
      <c r="B15" s="283" t="str">
        <f>'Budget Worksheet '!B17</f>
        <v>Rent (include cost per sq. ft.)</v>
      </c>
      <c r="C15" s="320">
        <f>SUM(D15:E15)</f>
        <v>0</v>
      </c>
      <c r="D15" s="321">
        <f>Congregate!C15</f>
        <v>0</v>
      </c>
      <c r="E15" s="321">
        <f>'Home Delivered'!C15</f>
        <v>0</v>
      </c>
      <c r="F15" s="322">
        <f>'Budget Worksheet '!C17</f>
        <v>0</v>
      </c>
      <c r="G15" s="780">
        <f t="shared" si="1"/>
        <v>0</v>
      </c>
    </row>
    <row r="16" spans="1:7" ht="12.75">
      <c r="A16" s="281"/>
      <c r="B16" s="283" t="str">
        <f>'Budget Worksheet '!B18</f>
        <v>Electricity</v>
      </c>
      <c r="C16" s="323">
        <f t="shared" si="2"/>
        <v>0</v>
      </c>
      <c r="D16" s="324">
        <f>Congregate!C16</f>
        <v>0</v>
      </c>
      <c r="E16" s="324">
        <f>'Home Delivered'!C16</f>
        <v>0</v>
      </c>
      <c r="F16" s="327">
        <f>'Budget Worksheet '!C18</f>
        <v>0</v>
      </c>
      <c r="G16" s="780">
        <f t="shared" si="1"/>
        <v>0</v>
      </c>
    </row>
    <row r="17" spans="1:7" ht="12.75">
      <c r="A17" s="281"/>
      <c r="B17" s="283" t="str">
        <f>'Budget Worksheet '!B19</f>
        <v>Heat</v>
      </c>
      <c r="C17" s="323">
        <f t="shared" si="2"/>
        <v>0</v>
      </c>
      <c r="D17" s="324">
        <f>Congregate!C17</f>
        <v>0</v>
      </c>
      <c r="E17" s="324">
        <f>'Home Delivered'!C17</f>
        <v>0</v>
      </c>
      <c r="F17" s="327">
        <f>'Budget Worksheet '!C19</f>
        <v>0</v>
      </c>
      <c r="G17" s="780">
        <f t="shared" si="1"/>
        <v>0</v>
      </c>
    </row>
    <row r="18" spans="1:7" ht="12.75">
      <c r="A18" s="281"/>
      <c r="B18" s="283" t="str">
        <f>'Budget Worksheet '!B20</f>
        <v>Telephone/Internet</v>
      </c>
      <c r="C18" s="323">
        <f t="shared" si="2"/>
        <v>0</v>
      </c>
      <c r="D18" s="324">
        <f>Congregate!C18</f>
        <v>0</v>
      </c>
      <c r="E18" s="324">
        <f>'Home Delivered'!C18</f>
        <v>0</v>
      </c>
      <c r="F18" s="327">
        <f>'Budget Worksheet '!C20</f>
        <v>0</v>
      </c>
      <c r="G18" s="780">
        <f t="shared" si="1"/>
        <v>0</v>
      </c>
    </row>
    <row r="19" spans="1:7" ht="12.75">
      <c r="A19" s="281"/>
      <c r="B19" s="283" t="str">
        <f>'Budget Worksheet '!B21</f>
        <v>Utilities Other</v>
      </c>
      <c r="C19" s="323">
        <f t="shared" si="2"/>
        <v>0</v>
      </c>
      <c r="D19" s="324">
        <f>Congregate!$C$19</f>
        <v>0</v>
      </c>
      <c r="E19" s="324">
        <f>'Home Delivered'!C19</f>
        <v>0</v>
      </c>
      <c r="F19" s="327">
        <f>'Budget Worksheet '!C21</f>
        <v>0</v>
      </c>
      <c r="G19" s="780">
        <f t="shared" si="1"/>
        <v>0</v>
      </c>
    </row>
    <row r="20" spans="1:7" ht="12.75">
      <c r="A20" s="281"/>
      <c r="B20" s="283" t="str">
        <f>'Budget Worksheet '!B22</f>
        <v>Printing/Advertising</v>
      </c>
      <c r="C20" s="323">
        <f t="shared" si="2"/>
        <v>0</v>
      </c>
      <c r="D20" s="324">
        <f>Congregate!$C$20</f>
        <v>0</v>
      </c>
      <c r="E20" s="324">
        <f>'Home Delivered'!C20</f>
        <v>0</v>
      </c>
      <c r="F20" s="327">
        <f>'Budget Worksheet '!C22</f>
        <v>0</v>
      </c>
      <c r="G20" s="780">
        <f t="shared" si="1"/>
        <v>0</v>
      </c>
    </row>
    <row r="21" spans="1:7" ht="12.75">
      <c r="A21" s="281"/>
      <c r="B21" s="102" t="str">
        <f>'Budget Worksheet '!B23</f>
        <v>Postage</v>
      </c>
      <c r="C21" s="323">
        <f t="shared" si="2"/>
        <v>0</v>
      </c>
      <c r="D21" s="324">
        <f>Congregate!$C$21</f>
        <v>0</v>
      </c>
      <c r="E21" s="324">
        <f>'Home Delivered'!C21</f>
        <v>0</v>
      </c>
      <c r="F21" s="327">
        <f>'Budget Worksheet '!C23</f>
        <v>0</v>
      </c>
      <c r="G21" s="780">
        <f t="shared" si="1"/>
        <v>0</v>
      </c>
    </row>
    <row r="22" spans="1:7" ht="12.75">
      <c r="A22" s="281"/>
      <c r="B22" s="102" t="str">
        <f>'Budget Worksheet '!B24</f>
        <v>Insurance</v>
      </c>
      <c r="C22" s="323">
        <f t="shared" si="2"/>
        <v>0</v>
      </c>
      <c r="D22" s="324">
        <f>Congregate!C22</f>
        <v>0</v>
      </c>
      <c r="E22" s="324">
        <f>'Home Delivered'!C22</f>
        <v>0</v>
      </c>
      <c r="F22" s="327">
        <f>'Budget Worksheet '!C24</f>
        <v>0</v>
      </c>
      <c r="G22" s="780">
        <f t="shared" si="1"/>
        <v>0</v>
      </c>
    </row>
    <row r="23" spans="1:7" ht="12.75">
      <c r="A23" s="281"/>
      <c r="B23" s="102" t="str">
        <f>'Budget Worksheet '!B25</f>
        <v>Repairs</v>
      </c>
      <c r="C23" s="323">
        <f t="shared" si="2"/>
        <v>0</v>
      </c>
      <c r="D23" s="324">
        <f>Congregate!C23</f>
        <v>0</v>
      </c>
      <c r="E23" s="324">
        <f>'Home Delivered'!C23</f>
        <v>0</v>
      </c>
      <c r="F23" s="327">
        <f>'Budget Worksheet '!C25</f>
        <v>0</v>
      </c>
      <c r="G23" s="780">
        <f t="shared" si="1"/>
        <v>0</v>
      </c>
    </row>
    <row r="24" spans="1:7" ht="12.75">
      <c r="A24" s="281"/>
      <c r="B24" s="102" t="str">
        <f>'Budget Worksheet '!B26</f>
        <v>Other (specify)</v>
      </c>
      <c r="C24" s="323">
        <f t="shared" si="2"/>
        <v>0</v>
      </c>
      <c r="D24" s="324">
        <f>Congregate!C24</f>
        <v>0</v>
      </c>
      <c r="E24" s="324">
        <f>'Home Delivered'!C24</f>
        <v>0</v>
      </c>
      <c r="F24" s="327">
        <f>'Budget Worksheet '!C26</f>
        <v>0</v>
      </c>
      <c r="G24" s="780">
        <f t="shared" si="1"/>
        <v>0</v>
      </c>
    </row>
    <row r="25" spans="1:7" ht="12.75">
      <c r="A25" s="281"/>
      <c r="B25" s="102" t="str">
        <f>'Budget Worksheet '!B27</f>
        <v>Other (specify)</v>
      </c>
      <c r="C25" s="323">
        <f>SUM(D25:E25)</f>
        <v>0</v>
      </c>
      <c r="D25" s="324">
        <f>Congregate!C25</f>
        <v>0</v>
      </c>
      <c r="E25" s="324">
        <f>'Home Delivered'!C25</f>
        <v>0</v>
      </c>
      <c r="F25" s="327">
        <f>'Budget Worksheet '!C27</f>
        <v>0</v>
      </c>
      <c r="G25" s="780">
        <f t="shared" si="1"/>
        <v>0</v>
      </c>
    </row>
    <row r="26" spans="1:7" ht="12.75">
      <c r="A26" s="281"/>
      <c r="B26" s="102" t="str">
        <f>'Budget Worksheet '!B28</f>
        <v>Other (specify)</v>
      </c>
      <c r="C26" s="323">
        <f>SUM(D26:E26)</f>
        <v>0</v>
      </c>
      <c r="D26" s="324">
        <f>Congregate!C26</f>
        <v>0</v>
      </c>
      <c r="E26" s="324">
        <f>'Home Delivered'!C26</f>
        <v>0</v>
      </c>
      <c r="F26" s="327">
        <f>'Budget Worksheet '!C28</f>
        <v>0</v>
      </c>
      <c r="G26" s="780">
        <f>C26-F26</f>
        <v>0</v>
      </c>
    </row>
    <row r="27" spans="1:7" ht="12.75">
      <c r="A27" s="281"/>
      <c r="B27" s="102" t="str">
        <f>'Budget Worksheet '!B29</f>
        <v>Other (specify)</v>
      </c>
      <c r="C27" s="323">
        <f t="shared" si="2"/>
        <v>0</v>
      </c>
      <c r="D27" s="328">
        <f>Congregate!C27</f>
        <v>0</v>
      </c>
      <c r="E27" s="328">
        <f>'Home Delivered'!C27</f>
        <v>0</v>
      </c>
      <c r="F27" s="329">
        <f>'Budget Worksheet '!C29</f>
        <v>0</v>
      </c>
      <c r="G27" s="781">
        <f t="shared" si="1"/>
        <v>0</v>
      </c>
    </row>
    <row r="28" spans="1:7" ht="12.75">
      <c r="A28" s="280" t="s">
        <v>60</v>
      </c>
      <c r="B28" s="146" t="s">
        <v>59</v>
      </c>
      <c r="C28" s="99">
        <f t="shared" si="2"/>
        <v>0</v>
      </c>
      <c r="D28" s="317">
        <f>Congregate!C28</f>
        <v>0</v>
      </c>
      <c r="E28" s="317">
        <f>'Home Delivered'!C28</f>
        <v>0</v>
      </c>
      <c r="F28" s="318">
        <f>'Budget Worksheet '!C30</f>
        <v>0</v>
      </c>
      <c r="G28" s="780">
        <f t="shared" si="1"/>
        <v>0</v>
      </c>
    </row>
    <row r="29" spans="1:7" ht="12.75">
      <c r="A29" s="281"/>
      <c r="B29" s="290" t="s">
        <v>12</v>
      </c>
      <c r="C29" s="320">
        <f t="shared" si="2"/>
        <v>0</v>
      </c>
      <c r="D29" s="321">
        <f>Congregate!C29</f>
        <v>0</v>
      </c>
      <c r="E29" s="321">
        <f>'Home Delivered'!C29</f>
        <v>0</v>
      </c>
      <c r="F29" s="322">
        <f>'Budget Worksheet '!C31</f>
        <v>0</v>
      </c>
      <c r="G29" s="780">
        <f t="shared" si="1"/>
        <v>0</v>
      </c>
    </row>
    <row r="30" spans="1:7" ht="12.75">
      <c r="A30" s="281"/>
      <c r="B30" s="291" t="s">
        <v>14</v>
      </c>
      <c r="C30" s="323">
        <f t="shared" si="2"/>
        <v>0</v>
      </c>
      <c r="D30" s="324">
        <f>Congregate!C30</f>
        <v>0</v>
      </c>
      <c r="E30" s="324">
        <f>'Home Delivered'!C30</f>
        <v>0</v>
      </c>
      <c r="F30" s="327">
        <f>'Budget Worksheet '!C32</f>
        <v>0</v>
      </c>
      <c r="G30" s="780">
        <f t="shared" si="1"/>
        <v>0</v>
      </c>
    </row>
    <row r="31" spans="1:7" ht="12.75">
      <c r="A31" s="281"/>
      <c r="B31" s="291" t="s">
        <v>15</v>
      </c>
      <c r="C31" s="323">
        <f t="shared" si="2"/>
        <v>0</v>
      </c>
      <c r="D31" s="324">
        <f>Congregate!C31</f>
        <v>0</v>
      </c>
      <c r="E31" s="324">
        <f>'Home Delivered'!C31</f>
        <v>0</v>
      </c>
      <c r="F31" s="327">
        <f>'Budget Worksheet '!C33</f>
        <v>0</v>
      </c>
      <c r="G31" s="780">
        <f t="shared" si="1"/>
        <v>0</v>
      </c>
    </row>
    <row r="32" spans="1:7" ht="12.75">
      <c r="A32" s="281"/>
      <c r="B32" s="291" t="s">
        <v>13</v>
      </c>
      <c r="C32" s="323">
        <f t="shared" si="2"/>
        <v>0</v>
      </c>
      <c r="D32" s="324">
        <f>Congregate!C32</f>
        <v>0</v>
      </c>
      <c r="E32" s="324">
        <f>'Home Delivered'!C32</f>
        <v>0</v>
      </c>
      <c r="F32" s="327">
        <f>'Budget Worksheet '!C34</f>
        <v>0</v>
      </c>
      <c r="G32" s="780">
        <f t="shared" si="1"/>
        <v>0</v>
      </c>
    </row>
    <row r="33" spans="1:7" ht="12.75">
      <c r="A33" s="281"/>
      <c r="B33" s="291" t="s">
        <v>16</v>
      </c>
      <c r="C33" s="323">
        <f t="shared" si="2"/>
        <v>0</v>
      </c>
      <c r="D33" s="324">
        <f>Congregate!C33</f>
        <v>0</v>
      </c>
      <c r="E33" s="324">
        <f>'Home Delivered'!C33</f>
        <v>0</v>
      </c>
      <c r="F33" s="327">
        <f>'Budget Worksheet '!C35</f>
        <v>0</v>
      </c>
      <c r="G33" s="780">
        <f t="shared" si="1"/>
        <v>0</v>
      </c>
    </row>
    <row r="34" spans="1:7" ht="12.75">
      <c r="A34" s="281"/>
      <c r="B34" s="291" t="s">
        <v>17</v>
      </c>
      <c r="C34" s="323">
        <f t="shared" si="2"/>
        <v>0</v>
      </c>
      <c r="D34" s="324">
        <f>Congregate!C34</f>
        <v>0</v>
      </c>
      <c r="E34" s="324">
        <f>'Home Delivered'!C34</f>
        <v>0</v>
      </c>
      <c r="F34" s="327">
        <f>'Budget Worksheet '!C36</f>
        <v>0</v>
      </c>
      <c r="G34" s="780">
        <f t="shared" si="1"/>
        <v>0</v>
      </c>
    </row>
    <row r="35" spans="1:7" ht="12.75">
      <c r="A35" s="281"/>
      <c r="B35" s="291" t="s">
        <v>18</v>
      </c>
      <c r="C35" s="323">
        <f t="shared" si="2"/>
        <v>0</v>
      </c>
      <c r="D35" s="324">
        <f>Congregate!C35</f>
        <v>0</v>
      </c>
      <c r="E35" s="324">
        <f>'Home Delivered'!C35</f>
        <v>0</v>
      </c>
      <c r="F35" s="327">
        <f>'Budget Worksheet '!C37</f>
        <v>0</v>
      </c>
      <c r="G35" s="780">
        <f t="shared" si="1"/>
        <v>0</v>
      </c>
    </row>
    <row r="36" spans="1:7" ht="12.75">
      <c r="A36" s="281"/>
      <c r="B36" s="291" t="s">
        <v>19</v>
      </c>
      <c r="C36" s="323">
        <f t="shared" si="2"/>
        <v>0</v>
      </c>
      <c r="D36" s="324">
        <f>Congregate!C36</f>
        <v>0</v>
      </c>
      <c r="E36" s="324">
        <f>'Home Delivered'!C36</f>
        <v>0</v>
      </c>
      <c r="F36" s="327">
        <f>'Budget Worksheet '!C38</f>
        <v>0</v>
      </c>
      <c r="G36" s="780">
        <f t="shared" si="1"/>
        <v>0</v>
      </c>
    </row>
    <row r="37" spans="1:7" ht="12.75">
      <c r="A37" s="281"/>
      <c r="B37" s="102" t="str">
        <f>'Budget Worksheet '!B39</f>
        <v>Other (specify)</v>
      </c>
      <c r="C37" s="323">
        <f t="shared" si="2"/>
        <v>0</v>
      </c>
      <c r="D37" s="324">
        <f>Congregate!C37</f>
        <v>0</v>
      </c>
      <c r="E37" s="324">
        <f>'Home Delivered'!C37</f>
        <v>0</v>
      </c>
      <c r="F37" s="327">
        <f>'Budget Worksheet '!C39</f>
        <v>0</v>
      </c>
      <c r="G37" s="780">
        <f t="shared" si="1"/>
        <v>0</v>
      </c>
    </row>
    <row r="38" spans="1:7" ht="12.75">
      <c r="A38" s="284"/>
      <c r="B38" s="103" t="str">
        <f>'Budget Worksheet '!B40</f>
        <v>Other (specify)</v>
      </c>
      <c r="C38" s="323">
        <f t="shared" si="2"/>
        <v>0</v>
      </c>
      <c r="D38" s="328">
        <f>Congregate!C38</f>
        <v>0</v>
      </c>
      <c r="E38" s="328">
        <f>'Home Delivered'!C38</f>
        <v>0</v>
      </c>
      <c r="F38" s="329">
        <f>'Budget Worksheet '!C40</f>
        <v>0</v>
      </c>
      <c r="G38" s="780">
        <f t="shared" si="1"/>
        <v>0</v>
      </c>
    </row>
    <row r="39" spans="1:7" ht="12.75">
      <c r="A39" s="145" t="s">
        <v>62</v>
      </c>
      <c r="B39" s="146" t="s">
        <v>61</v>
      </c>
      <c r="C39" s="100">
        <f t="shared" si="2"/>
        <v>0</v>
      </c>
      <c r="D39" s="317">
        <f>Congregate!C39</f>
        <v>0</v>
      </c>
      <c r="E39" s="317">
        <f>'Home Delivered'!C39</f>
        <v>0</v>
      </c>
      <c r="F39" s="318">
        <f>'Budget Worksheet '!C41</f>
        <v>0</v>
      </c>
      <c r="G39" s="780">
        <f t="shared" si="1"/>
        <v>0</v>
      </c>
    </row>
    <row r="40" spans="1:7" ht="12.75">
      <c r="A40" s="293"/>
      <c r="B40" s="104" t="str">
        <f>'Budget Worksheet '!B42</f>
        <v>Other (specify)</v>
      </c>
      <c r="C40" s="330">
        <f t="shared" si="2"/>
        <v>0</v>
      </c>
      <c r="D40" s="321">
        <f>Congregate!C40</f>
        <v>0</v>
      </c>
      <c r="E40" s="321">
        <f>'Home Delivered'!C40</f>
        <v>0</v>
      </c>
      <c r="F40" s="322">
        <f>'Budget Worksheet '!C42</f>
        <v>0</v>
      </c>
      <c r="G40" s="780">
        <f t="shared" si="1"/>
        <v>0</v>
      </c>
    </row>
    <row r="41" spans="1:7" ht="12.75">
      <c r="A41" s="295"/>
      <c r="B41" s="103" t="str">
        <f>'Budget Worksheet '!B43</f>
        <v>Other (specify)</v>
      </c>
      <c r="C41" s="331">
        <f t="shared" si="2"/>
        <v>0</v>
      </c>
      <c r="D41" s="328">
        <f>Congregate!C41</f>
        <v>0</v>
      </c>
      <c r="E41" s="328">
        <f>'Home Delivered'!C41</f>
        <v>0</v>
      </c>
      <c r="F41" s="329">
        <f>'Budget Worksheet '!C43</f>
        <v>0</v>
      </c>
      <c r="G41" s="780">
        <f t="shared" si="1"/>
        <v>0</v>
      </c>
    </row>
    <row r="42" spans="1:7" ht="12.75">
      <c r="A42" s="145" t="s">
        <v>64</v>
      </c>
      <c r="B42" s="146" t="s">
        <v>198</v>
      </c>
      <c r="C42" s="99">
        <f t="shared" si="2"/>
        <v>0</v>
      </c>
      <c r="D42" s="317">
        <f>Congregate!C42</f>
        <v>0</v>
      </c>
      <c r="E42" s="317">
        <f>'Home Delivered'!C42</f>
        <v>0</v>
      </c>
      <c r="F42" s="318">
        <f>'Budget Worksheet '!C44</f>
        <v>0</v>
      </c>
      <c r="G42" s="780">
        <f t="shared" si="1"/>
        <v>0</v>
      </c>
    </row>
    <row r="43" spans="1:7" ht="12.75">
      <c r="A43" s="280" t="s">
        <v>66</v>
      </c>
      <c r="B43" s="146" t="s">
        <v>65</v>
      </c>
      <c r="C43" s="99">
        <f>SUM(C8+C9+C10+C14+C28+C39+C42)</f>
        <v>0</v>
      </c>
      <c r="D43" s="317">
        <f>Congregate!C43</f>
        <v>0</v>
      </c>
      <c r="E43" s="317">
        <f>'Home Delivered'!C43</f>
        <v>0</v>
      </c>
      <c r="F43" s="318">
        <f>'Budget Worksheet '!C45</f>
        <v>0</v>
      </c>
      <c r="G43" s="780">
        <f>C43-F43</f>
        <v>0</v>
      </c>
    </row>
    <row r="44" spans="1:7" ht="13.5" thickBot="1">
      <c r="A44" s="296" t="s">
        <v>89</v>
      </c>
      <c r="B44" s="332" t="s">
        <v>127</v>
      </c>
      <c r="C44" s="333">
        <f>SUM(D44:E44)</f>
        <v>0</v>
      </c>
      <c r="D44" s="334">
        <f>Congregate!C43-Congregate!C68</f>
        <v>0</v>
      </c>
      <c r="E44" s="334">
        <f>'Home Delivered'!C43-'Home Delivered'!C68</f>
        <v>0</v>
      </c>
      <c r="F44" s="335">
        <f>'Budget Worksheet '!C46</f>
        <v>0</v>
      </c>
      <c r="G44" s="782">
        <f>C44-F44</f>
        <v>0</v>
      </c>
    </row>
    <row r="45" ht="12.75">
      <c r="G45" s="276"/>
    </row>
  </sheetData>
  <sheetProtection password="CD31" sheet="1" objects="1" scenarios="1" selectLockedCells="1"/>
  <mergeCells count="8">
    <mergeCell ref="A3:F3"/>
    <mergeCell ref="A4:F4"/>
    <mergeCell ref="A1:F1"/>
    <mergeCell ref="A5:B7"/>
    <mergeCell ref="D5:D7"/>
    <mergeCell ref="E5:E7"/>
    <mergeCell ref="F5:F7"/>
    <mergeCell ref="A2:F2"/>
  </mergeCells>
  <printOptions horizontalCentered="1"/>
  <pageMargins left="0.5" right="0.5" top="0.5" bottom="0.5" header="0.25" footer="0.25"/>
  <pageSetup fitToHeight="1" fitToWidth="1" horizontalDpi="300" verticalDpi="300" orientation="landscape" scale="92" r:id="rId1"/>
  <headerFooter alignWithMargins="0">
    <oddFooter>&amp;LBudget Workbook V8&amp;C&amp;F&amp;R3/21/2012</oddFooter>
  </headerFooter>
  <ignoredErrors>
    <ignoredError sqref="C4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2:G27"/>
  <sheetViews>
    <sheetView showGridLines="0" workbookViewId="0" topLeftCell="A1">
      <selection activeCell="A1" sqref="A1:F27"/>
    </sheetView>
  </sheetViews>
  <sheetFormatPr defaultColWidth="14.28125" defaultRowHeight="12.75"/>
  <cols>
    <col min="1" max="1" width="27.00390625" style="115" customWidth="1"/>
    <col min="2" max="2" width="11.28125" style="115" customWidth="1"/>
    <col min="3" max="3" width="26.421875" style="336" customWidth="1"/>
    <col min="4" max="7" width="14.28125" style="336" customWidth="1"/>
    <col min="8" max="16384" width="14.28125" style="115" customWidth="1"/>
  </cols>
  <sheetData>
    <row r="2" spans="1:6" ht="24.75" customHeight="1">
      <c r="A2" s="1106" t="s">
        <v>206</v>
      </c>
      <c r="B2" s="1107"/>
      <c r="C2" s="1107"/>
      <c r="D2" s="1107"/>
      <c r="E2" s="1107"/>
      <c r="F2" s="1108"/>
    </row>
    <row r="4" spans="1:6" ht="12.75">
      <c r="A4" s="337"/>
      <c r="B4" s="337"/>
      <c r="C4" s="338" t="s">
        <v>4</v>
      </c>
      <c r="D4" s="355"/>
      <c r="E4" s="339" t="s">
        <v>217</v>
      </c>
      <c r="F4" s="340"/>
    </row>
    <row r="5" spans="1:6" ht="12.75">
      <c r="A5" s="341"/>
      <c r="B5" s="341"/>
      <c r="C5" s="342" t="s">
        <v>204</v>
      </c>
      <c r="D5" s="356"/>
      <c r="E5" s="343"/>
      <c r="F5" s="344"/>
    </row>
    <row r="6" spans="1:7" s="348" customFormat="1" ht="12.75">
      <c r="A6" s="345" t="s">
        <v>202</v>
      </c>
      <c r="B6" s="345"/>
      <c r="C6" s="346" t="s">
        <v>197</v>
      </c>
      <c r="D6" s="357" t="s">
        <v>218</v>
      </c>
      <c r="E6" s="381"/>
      <c r="F6" s="378" t="s">
        <v>220</v>
      </c>
      <c r="G6" s="347"/>
    </row>
    <row r="7" spans="1:6" ht="12.75">
      <c r="A7" s="349" t="s">
        <v>28</v>
      </c>
      <c r="B7" s="349"/>
      <c r="C7" s="350">
        <f>'HD  Contract Budget'!AB11</f>
        <v>0</v>
      </c>
      <c r="D7" s="350">
        <f>'Final Budget'!E21</f>
        <v>0</v>
      </c>
      <c r="E7" s="351" t="b">
        <f>C7=D7</f>
        <v>1</v>
      </c>
      <c r="F7" s="350">
        <f>C7-D7</f>
        <v>0</v>
      </c>
    </row>
    <row r="8" spans="1:6" ht="12.75">
      <c r="A8" s="352" t="s">
        <v>164</v>
      </c>
      <c r="B8" s="352"/>
      <c r="C8" s="354">
        <f>'HD  Contract Budget'!AB13</f>
        <v>0</v>
      </c>
      <c r="D8" s="354">
        <f>'Budget Worksheet '!E45</f>
        <v>0</v>
      </c>
      <c r="E8" s="353" t="b">
        <f>C8=D8</f>
        <v>1</v>
      </c>
      <c r="F8" s="354">
        <f>C8-D8</f>
        <v>0</v>
      </c>
    </row>
    <row r="11" spans="1:6" ht="12.75">
      <c r="A11" s="337"/>
      <c r="B11" s="337"/>
      <c r="C11" s="338" t="s">
        <v>4</v>
      </c>
      <c r="D11" s="355"/>
      <c r="E11" s="339" t="s">
        <v>217</v>
      </c>
      <c r="F11" s="340"/>
    </row>
    <row r="12" spans="1:6" ht="12.75">
      <c r="A12" s="341"/>
      <c r="B12" s="341"/>
      <c r="C12" s="342" t="s">
        <v>205</v>
      </c>
      <c r="D12" s="356"/>
      <c r="E12" s="343"/>
      <c r="F12" s="344"/>
    </row>
    <row r="13" spans="1:7" s="348" customFormat="1" ht="12.75">
      <c r="A13" s="345" t="s">
        <v>241</v>
      </c>
      <c r="B13" s="345"/>
      <c r="C13" s="346" t="s">
        <v>197</v>
      </c>
      <c r="D13" s="357" t="s">
        <v>218</v>
      </c>
      <c r="E13" s="381"/>
      <c r="F13" s="378" t="s">
        <v>220</v>
      </c>
      <c r="G13" s="347"/>
    </row>
    <row r="14" spans="1:6" ht="12.75">
      <c r="A14" s="349" t="s">
        <v>28</v>
      </c>
      <c r="B14" s="349" t="s">
        <v>219</v>
      </c>
      <c r="C14" s="350">
        <f>'HD  Contract Budget'!AB21</f>
        <v>0</v>
      </c>
      <c r="D14" s="350"/>
      <c r="E14" s="351"/>
      <c r="F14" s="350"/>
    </row>
    <row r="15" spans="1:6" ht="12.75">
      <c r="A15" s="358"/>
      <c r="B15" s="358" t="s">
        <v>191</v>
      </c>
      <c r="C15" s="387">
        <f>'Congregate Contract Budget'!X13</f>
        <v>0</v>
      </c>
      <c r="D15" s="387"/>
      <c r="E15" s="388"/>
      <c r="F15" s="387"/>
    </row>
    <row r="16" spans="1:6" ht="12.75">
      <c r="A16" s="352"/>
      <c r="B16" s="352" t="s">
        <v>4</v>
      </c>
      <c r="C16" s="386">
        <f>C14+C15</f>
        <v>0</v>
      </c>
      <c r="D16" s="386">
        <f>'Final Budget'!D21</f>
        <v>0</v>
      </c>
      <c r="E16" s="353" t="b">
        <f>C16=D16</f>
        <v>1</v>
      </c>
      <c r="F16" s="386">
        <f>C16-D16</f>
        <v>0</v>
      </c>
    </row>
    <row r="17" spans="1:7" ht="12.75">
      <c r="A17" s="382" t="s">
        <v>164</v>
      </c>
      <c r="B17" s="382" t="s">
        <v>219</v>
      </c>
      <c r="C17" s="385">
        <f>'HD  Contract Budget'!AB23</f>
        <v>0</v>
      </c>
      <c r="D17" s="385"/>
      <c r="E17" s="384"/>
      <c r="F17" s="385"/>
      <c r="G17" s="573"/>
    </row>
    <row r="18" spans="1:6" ht="12.75">
      <c r="A18" s="358"/>
      <c r="B18" s="358" t="s">
        <v>191</v>
      </c>
      <c r="C18" s="361">
        <f>+'Congregate Contract Budget'!X15</f>
        <v>0</v>
      </c>
      <c r="D18" s="361"/>
      <c r="E18" s="360"/>
      <c r="F18" s="361"/>
    </row>
    <row r="19" spans="1:7" ht="12.75">
      <c r="A19" s="352"/>
      <c r="B19" s="352" t="s">
        <v>4</v>
      </c>
      <c r="C19" s="354">
        <f>C17+C18</f>
        <v>0</v>
      </c>
      <c r="D19" s="354">
        <f>'Budget Worksheet '!D45</f>
        <v>0</v>
      </c>
      <c r="E19" s="353" t="b">
        <f>C19=D19</f>
        <v>1</v>
      </c>
      <c r="F19" s="354">
        <f>C19-D19</f>
        <v>0</v>
      </c>
      <c r="G19" s="391"/>
    </row>
    <row r="20" spans="1:6" ht="12.75">
      <c r="A20" s="382" t="s">
        <v>27</v>
      </c>
      <c r="B20" s="382" t="s">
        <v>219</v>
      </c>
      <c r="C20" s="385">
        <f>'HD  Contract Budget'!AB25</f>
        <v>0</v>
      </c>
      <c r="D20" s="383"/>
      <c r="E20" s="384"/>
      <c r="F20" s="385"/>
    </row>
    <row r="21" spans="1:6" ht="12.75">
      <c r="A21" s="358"/>
      <c r="B21" s="358" t="s">
        <v>191</v>
      </c>
      <c r="C21" s="361">
        <f>'Congregate Contract Budget'!X17</f>
        <v>0</v>
      </c>
      <c r="D21" s="359"/>
      <c r="E21" s="360"/>
      <c r="F21" s="361"/>
    </row>
    <row r="22" spans="1:6" ht="12.75">
      <c r="A22" s="352"/>
      <c r="B22" s="352" t="s">
        <v>4</v>
      </c>
      <c r="C22" s="354">
        <f>C20+C21</f>
        <v>0</v>
      </c>
      <c r="D22" s="354">
        <f>'Budget Worksheet '!I45</f>
        <v>0</v>
      </c>
      <c r="E22" s="353" t="b">
        <f>C22=D22</f>
        <v>1</v>
      </c>
      <c r="F22" s="354">
        <f>C22-D22</f>
        <v>0</v>
      </c>
    </row>
    <row r="23" spans="1:6" ht="12.75">
      <c r="A23" s="349" t="s">
        <v>203</v>
      </c>
      <c r="B23" s="349" t="s">
        <v>219</v>
      </c>
      <c r="C23" s="390">
        <f>'HD  Contract Budget'!AB26</f>
        <v>0</v>
      </c>
      <c r="D23" s="389"/>
      <c r="E23" s="351"/>
      <c r="F23" s="390"/>
    </row>
    <row r="24" spans="1:6" ht="12.75">
      <c r="A24" s="358"/>
      <c r="B24" s="358" t="s">
        <v>191</v>
      </c>
      <c r="C24" s="361">
        <f>'Congregate Contract Budget'!X18</f>
        <v>0</v>
      </c>
      <c r="D24" s="359"/>
      <c r="E24" s="360"/>
      <c r="F24" s="361"/>
    </row>
    <row r="25" spans="1:6" ht="12.75">
      <c r="A25" s="352"/>
      <c r="B25" s="352" t="s">
        <v>4</v>
      </c>
      <c r="C25" s="354">
        <f>C23+C24</f>
        <v>0</v>
      </c>
      <c r="D25" s="354">
        <f>'Budget Worksheet '!H48</f>
        <v>0</v>
      </c>
      <c r="E25" s="353" t="b">
        <f>C25=D25</f>
        <v>1</v>
      </c>
      <c r="F25" s="354">
        <f>C25-D25</f>
        <v>0</v>
      </c>
    </row>
    <row r="26" spans="1:2" ht="12.75">
      <c r="A26" s="362"/>
      <c r="B26" s="362"/>
    </row>
    <row r="27" spans="1:6" ht="12.75">
      <c r="A27" s="1109" t="s">
        <v>254</v>
      </c>
      <c r="B27" s="1110"/>
      <c r="C27" s="574">
        <f>C19+C8</f>
        <v>0</v>
      </c>
      <c r="D27" s="574">
        <f>'Budget Worksheet '!D45+'Budget Worksheet '!E45</f>
        <v>0</v>
      </c>
      <c r="E27" s="575" t="b">
        <f>C27=D27</f>
        <v>1</v>
      </c>
      <c r="F27" s="574">
        <f>C27-D27</f>
        <v>0</v>
      </c>
    </row>
  </sheetData>
  <sheetProtection password="CD31" sheet="1" objects="1" scenarios="1" selectLockedCells="1"/>
  <mergeCells count="2">
    <mergeCell ref="A2:F2"/>
    <mergeCell ref="A27:B27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&amp;L&amp;F&amp;R3/25/09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75" zoomScaleNormal="75" workbookViewId="0" topLeftCell="A2">
      <pane ySplit="8" topLeftCell="A10" activePane="bottomLeft" state="frozen"/>
      <selection pane="topLeft" activeCell="J25" sqref="J25"/>
      <selection pane="bottomLeft" activeCell="C13" sqref="C13"/>
    </sheetView>
  </sheetViews>
  <sheetFormatPr defaultColWidth="9.140625" defaultRowHeight="12.75"/>
  <cols>
    <col min="1" max="1" width="4.8515625" style="115" customWidth="1"/>
    <col min="2" max="2" width="28.421875" style="115" customWidth="1"/>
    <col min="3" max="4" width="15.7109375" style="115" customWidth="1"/>
    <col min="5" max="8" width="15.7109375" style="115" hidden="1" customWidth="1"/>
    <col min="9" max="9" width="15.7109375" style="115" customWidth="1"/>
    <col min="10" max="15" width="15.7109375" style="115" hidden="1" customWidth="1"/>
    <col min="16" max="16384" width="9.140625" style="115" customWidth="1"/>
  </cols>
  <sheetData>
    <row r="1" spans="3:16" s="136" customFormat="1" ht="13.5" hidden="1" thickBot="1">
      <c r="C1" s="137"/>
      <c r="D1" s="138"/>
      <c r="E1" s="139"/>
      <c r="F1" s="140"/>
      <c r="G1" s="140"/>
      <c r="H1" s="140"/>
      <c r="I1" s="140"/>
      <c r="J1" s="140"/>
      <c r="K1" s="140"/>
      <c r="L1" s="141"/>
      <c r="M1" s="141"/>
      <c r="N1" s="141"/>
      <c r="O1" s="141"/>
      <c r="P1" s="141"/>
    </row>
    <row r="2" spans="1:16" ht="23.25" customHeight="1">
      <c r="A2" s="831" t="s">
        <v>93</v>
      </c>
      <c r="B2" s="832"/>
      <c r="C2" s="832"/>
      <c r="D2" s="832"/>
      <c r="E2" s="832"/>
      <c r="F2" s="832"/>
      <c r="G2" s="832"/>
      <c r="H2" s="832"/>
      <c r="I2" s="832"/>
      <c r="J2" s="832"/>
      <c r="K2" s="833"/>
      <c r="L2" s="141"/>
      <c r="M2" s="141"/>
      <c r="N2" s="142"/>
      <c r="O2" s="142"/>
      <c r="P2" s="142"/>
    </row>
    <row r="3" spans="1:16" ht="33" customHeight="1">
      <c r="A3" s="844">
        <f>'Salary Worksheet'!C3</f>
        <v>0</v>
      </c>
      <c r="B3" s="845"/>
      <c r="C3" s="845"/>
      <c r="D3" s="845"/>
      <c r="E3" s="845"/>
      <c r="F3" s="845"/>
      <c r="G3" s="845"/>
      <c r="H3" s="845"/>
      <c r="I3" s="845"/>
      <c r="J3" s="845"/>
      <c r="K3" s="846"/>
      <c r="L3" s="141"/>
      <c r="M3" s="141"/>
      <c r="N3" s="142"/>
      <c r="O3" s="142"/>
      <c r="P3" s="142"/>
    </row>
    <row r="4" spans="1:16" ht="23.25" customHeight="1">
      <c r="A4" s="844">
        <f>'Salary Worksheet'!$C$4</f>
        <v>0</v>
      </c>
      <c r="B4" s="845"/>
      <c r="C4" s="845"/>
      <c r="D4" s="845"/>
      <c r="E4" s="845"/>
      <c r="F4" s="845"/>
      <c r="G4" s="845"/>
      <c r="H4" s="845"/>
      <c r="I4" s="845"/>
      <c r="J4" s="845"/>
      <c r="K4" s="846"/>
      <c r="L4" s="141"/>
      <c r="M4" s="141"/>
      <c r="N4" s="142"/>
      <c r="O4" s="142"/>
      <c r="P4" s="142"/>
    </row>
    <row r="5" spans="1:16" ht="23.25" customHeight="1">
      <c r="A5" s="847">
        <f>'Salary Worksheet'!C5</f>
        <v>0</v>
      </c>
      <c r="B5" s="848"/>
      <c r="C5" s="848"/>
      <c r="D5" s="848"/>
      <c r="E5" s="848"/>
      <c r="F5" s="848"/>
      <c r="G5" s="848"/>
      <c r="H5" s="848"/>
      <c r="I5" s="848"/>
      <c r="J5" s="848"/>
      <c r="K5" s="849"/>
      <c r="L5" s="141"/>
      <c r="M5" s="141"/>
      <c r="N5" s="142"/>
      <c r="O5" s="142"/>
      <c r="P5" s="142"/>
    </row>
    <row r="6" spans="1:16" ht="13.5" customHeight="1" thickBot="1">
      <c r="A6" s="407"/>
      <c r="B6" s="431"/>
      <c r="C6" s="431"/>
      <c r="D6" s="431"/>
      <c r="E6" s="432"/>
      <c r="F6" s="432"/>
      <c r="G6" s="432"/>
      <c r="H6" s="432"/>
      <c r="I6" s="432"/>
      <c r="J6" s="432"/>
      <c r="K6" s="433"/>
      <c r="L6" s="141"/>
      <c r="M6" s="141"/>
      <c r="N6" s="142"/>
      <c r="O6" s="142"/>
      <c r="P6" s="142"/>
    </row>
    <row r="7" spans="1:16" ht="12.75" customHeight="1">
      <c r="A7" s="835" t="s">
        <v>45</v>
      </c>
      <c r="B7" s="836"/>
      <c r="C7" s="856" t="s">
        <v>26</v>
      </c>
      <c r="D7" s="850" t="s">
        <v>270</v>
      </c>
      <c r="E7" s="853" t="s">
        <v>1</v>
      </c>
      <c r="F7" s="853" t="s">
        <v>2</v>
      </c>
      <c r="G7" s="853" t="s">
        <v>22</v>
      </c>
      <c r="H7" s="850" t="s">
        <v>271</v>
      </c>
      <c r="I7" s="841" t="s">
        <v>27</v>
      </c>
      <c r="J7" s="859" t="s">
        <v>98</v>
      </c>
      <c r="K7" s="862" t="s">
        <v>25</v>
      </c>
      <c r="L7" s="141"/>
      <c r="M7" s="141"/>
      <c r="N7" s="142"/>
      <c r="O7" s="142"/>
      <c r="P7" s="142"/>
    </row>
    <row r="8" spans="1:16" ht="15" customHeight="1">
      <c r="A8" s="837"/>
      <c r="B8" s="838"/>
      <c r="C8" s="857"/>
      <c r="D8" s="851"/>
      <c r="E8" s="854"/>
      <c r="F8" s="854"/>
      <c r="G8" s="854"/>
      <c r="H8" s="851"/>
      <c r="I8" s="842"/>
      <c r="J8" s="860"/>
      <c r="K8" s="863"/>
      <c r="L8" s="141"/>
      <c r="M8" s="141"/>
      <c r="N8" s="142"/>
      <c r="O8" s="142"/>
      <c r="P8" s="142"/>
    </row>
    <row r="9" spans="1:16" s="144" customFormat="1" ht="15" customHeight="1">
      <c r="A9" s="839"/>
      <c r="B9" s="840"/>
      <c r="C9" s="858"/>
      <c r="D9" s="852"/>
      <c r="E9" s="855"/>
      <c r="F9" s="855"/>
      <c r="G9" s="855"/>
      <c r="H9" s="852"/>
      <c r="I9" s="843"/>
      <c r="J9" s="861"/>
      <c r="K9" s="864"/>
      <c r="L9" s="149" t="s">
        <v>96</v>
      </c>
      <c r="M9" s="865" t="s">
        <v>117</v>
      </c>
      <c r="N9" s="866"/>
      <c r="O9" s="866"/>
      <c r="P9" s="143"/>
    </row>
    <row r="10" spans="1:16" ht="27.75" customHeight="1">
      <c r="A10" s="145" t="s">
        <v>52</v>
      </c>
      <c r="B10" s="625" t="s">
        <v>83</v>
      </c>
      <c r="C10" s="315">
        <f>'Salary Worksheet'!M46</f>
        <v>0</v>
      </c>
      <c r="D10" s="147">
        <f>'Salary Worksheet'!G46</f>
        <v>0</v>
      </c>
      <c r="E10" s="148">
        <f>'Salary Worksheet'!H46</f>
        <v>0</v>
      </c>
      <c r="F10" s="147">
        <f>'Salary Worksheet'!I46</f>
        <v>0</v>
      </c>
      <c r="G10" s="147">
        <f>'Salary Worksheet'!J46</f>
        <v>0</v>
      </c>
      <c r="H10" s="147">
        <f>'Salary Worksheet'!K46</f>
        <v>0</v>
      </c>
      <c r="I10" s="630">
        <f>'Salary Worksheet'!$L$46</f>
        <v>0</v>
      </c>
      <c r="J10" s="799"/>
      <c r="K10" s="36"/>
      <c r="L10" s="626">
        <f>C10-(D10+E10+F10+G10+H10+I10+J10)</f>
        <v>0</v>
      </c>
      <c r="M10" s="124"/>
      <c r="N10" s="124"/>
      <c r="O10" s="124"/>
      <c r="P10" s="142"/>
    </row>
    <row r="11" spans="1:16" ht="12.75">
      <c r="A11" s="280" t="s">
        <v>54</v>
      </c>
      <c r="B11" s="627" t="s">
        <v>53</v>
      </c>
      <c r="C11" s="128">
        <f>'Salary Worksheet'!$M$47</f>
        <v>0</v>
      </c>
      <c r="D11" s="147">
        <f>'Salary Worksheet'!$G$47</f>
        <v>0</v>
      </c>
      <c r="E11" s="628">
        <f>'Salary Worksheet'!$H$47</f>
        <v>0</v>
      </c>
      <c r="F11" s="147">
        <f>'Salary Worksheet'!$I$47</f>
        <v>0</v>
      </c>
      <c r="G11" s="147">
        <f>'Salary Worksheet'!$J$47</f>
        <v>0</v>
      </c>
      <c r="H11" s="147">
        <f>'Salary Worksheet'!$K$47</f>
        <v>0</v>
      </c>
      <c r="I11" s="809">
        <f>'Salary Worksheet'!$L$47</f>
        <v>0</v>
      </c>
      <c r="J11" s="799"/>
      <c r="K11" s="36"/>
      <c r="L11" s="626">
        <f aca="true" t="shared" si="0" ref="L11:L17">C11-(D11+E11+F11+G11+H11+I11+J11)</f>
        <v>0</v>
      </c>
      <c r="M11" s="124"/>
      <c r="N11" s="124"/>
      <c r="O11" s="124"/>
      <c r="P11" s="142"/>
    </row>
    <row r="12" spans="1:16" ht="12.75">
      <c r="A12" s="280" t="s">
        <v>56</v>
      </c>
      <c r="B12" s="146" t="s">
        <v>55</v>
      </c>
      <c r="C12" s="128">
        <f>SUM(C13:C15)</f>
        <v>0</v>
      </c>
      <c r="D12" s="128">
        <f>SUM(D13:D15)</f>
        <v>0</v>
      </c>
      <c r="E12" s="148">
        <f>SUM(E13:E15)</f>
        <v>0</v>
      </c>
      <c r="F12" s="148">
        <f aca="true" t="shared" si="1" ref="F12:K12">SUM(F13:F15)</f>
        <v>0</v>
      </c>
      <c r="G12" s="148">
        <f t="shared" si="1"/>
        <v>0</v>
      </c>
      <c r="H12" s="148">
        <f t="shared" si="1"/>
        <v>0</v>
      </c>
      <c r="I12" s="629">
        <f>SUM(I13:I15)</f>
        <v>0</v>
      </c>
      <c r="J12" s="799"/>
      <c r="K12" s="629">
        <f t="shared" si="1"/>
        <v>0</v>
      </c>
      <c r="L12" s="626">
        <f t="shared" si="0"/>
        <v>0</v>
      </c>
      <c r="M12" s="124"/>
      <c r="N12" s="124"/>
      <c r="O12" s="124"/>
      <c r="P12" s="142"/>
    </row>
    <row r="13" spans="1:16" ht="15" customHeight="1">
      <c r="A13" s="281"/>
      <c r="B13" s="104" t="s">
        <v>275</v>
      </c>
      <c r="C13" s="49"/>
      <c r="D13" s="49"/>
      <c r="E13" s="48"/>
      <c r="F13" s="48"/>
      <c r="G13" s="48"/>
      <c r="H13" s="151"/>
      <c r="I13" s="50"/>
      <c r="J13" s="800"/>
      <c r="K13" s="50"/>
      <c r="L13" s="626">
        <f>C13-(D13+E13+F13+G13+H13+I13+J13)</f>
        <v>0</v>
      </c>
      <c r="M13" s="124"/>
      <c r="N13" s="124"/>
      <c r="O13" s="124"/>
      <c r="P13" s="142"/>
    </row>
    <row r="14" spans="1:16" ht="12.75">
      <c r="A14" s="281"/>
      <c r="B14" s="102" t="s">
        <v>5</v>
      </c>
      <c r="C14" s="49"/>
      <c r="D14" s="34"/>
      <c r="E14" s="34"/>
      <c r="F14" s="34"/>
      <c r="G14" s="34"/>
      <c r="H14" s="151"/>
      <c r="I14" s="40"/>
      <c r="J14" s="801"/>
      <c r="K14" s="40"/>
      <c r="L14" s="626">
        <f>C14-(D14+E14+F14+G14+H14+I14+J14)</f>
        <v>0</v>
      </c>
      <c r="M14" s="124"/>
      <c r="N14" s="124"/>
      <c r="O14" s="124"/>
      <c r="P14" s="142"/>
    </row>
    <row r="15" spans="1:16" ht="12.75">
      <c r="A15" s="284"/>
      <c r="B15" s="35" t="s">
        <v>70</v>
      </c>
      <c r="C15" s="39"/>
      <c r="D15" s="38"/>
      <c r="E15" s="109"/>
      <c r="F15" s="38"/>
      <c r="G15" s="38"/>
      <c r="H15" s="151"/>
      <c r="I15" s="41"/>
      <c r="J15" s="802"/>
      <c r="K15" s="41"/>
      <c r="L15" s="626">
        <f>C15-(D15+E15+F15+G15+H15+I15+J15)</f>
        <v>0</v>
      </c>
      <c r="M15" s="124"/>
      <c r="N15" s="124"/>
      <c r="O15" s="124"/>
      <c r="P15" s="142"/>
    </row>
    <row r="16" spans="1:16" ht="12.75">
      <c r="A16" s="280" t="s">
        <v>58</v>
      </c>
      <c r="B16" s="146" t="s">
        <v>57</v>
      </c>
      <c r="C16" s="128">
        <f>SUM(C17:C29)</f>
        <v>0</v>
      </c>
      <c r="D16" s="128">
        <f aca="true" t="shared" si="2" ref="D16:I16">SUM(D17:D29)</f>
        <v>0</v>
      </c>
      <c r="E16" s="128">
        <f t="shared" si="2"/>
        <v>0</v>
      </c>
      <c r="F16" s="128">
        <f t="shared" si="2"/>
        <v>0</v>
      </c>
      <c r="G16" s="128">
        <f t="shared" si="2"/>
        <v>0</v>
      </c>
      <c r="H16" s="128">
        <f t="shared" si="2"/>
        <v>0</v>
      </c>
      <c r="I16" s="810">
        <f t="shared" si="2"/>
        <v>0</v>
      </c>
      <c r="J16" s="799"/>
      <c r="K16" s="630">
        <f>SUM(K17:K29)</f>
        <v>0</v>
      </c>
      <c r="L16" s="626">
        <f t="shared" si="0"/>
        <v>0</v>
      </c>
      <c r="M16" s="124"/>
      <c r="N16" s="124"/>
      <c r="O16" s="124"/>
      <c r="P16" s="142"/>
    </row>
    <row r="17" spans="1:16" ht="12.75">
      <c r="A17" s="281"/>
      <c r="B17" s="104" t="s">
        <v>69</v>
      </c>
      <c r="C17" s="435"/>
      <c r="D17" s="435"/>
      <c r="E17" s="48"/>
      <c r="F17" s="48"/>
      <c r="G17" s="48"/>
      <c r="H17" s="151"/>
      <c r="I17" s="50"/>
      <c r="J17" s="800"/>
      <c r="K17" s="50"/>
      <c r="L17" s="626">
        <f t="shared" si="0"/>
        <v>0</v>
      </c>
      <c r="M17" s="124"/>
      <c r="N17" s="124"/>
      <c r="O17" s="124"/>
      <c r="P17" s="142"/>
    </row>
    <row r="18" spans="1:16" ht="12.75">
      <c r="A18" s="281"/>
      <c r="B18" s="102" t="s">
        <v>68</v>
      </c>
      <c r="C18" s="436"/>
      <c r="D18" s="436"/>
      <c r="E18" s="34"/>
      <c r="F18" s="34"/>
      <c r="G18" s="34"/>
      <c r="H18" s="151"/>
      <c r="I18" s="40"/>
      <c r="J18" s="801"/>
      <c r="K18" s="50"/>
      <c r="L18" s="626">
        <f>C18-(D18+E18+F18+G18+H18+I18+J18)</f>
        <v>0</v>
      </c>
      <c r="M18" s="124"/>
      <c r="N18" s="124"/>
      <c r="O18" s="124"/>
      <c r="P18" s="142"/>
    </row>
    <row r="19" spans="1:16" ht="12.75">
      <c r="A19" s="281"/>
      <c r="B19" s="102" t="s">
        <v>67</v>
      </c>
      <c r="C19" s="436"/>
      <c r="D19" s="436"/>
      <c r="E19" s="34"/>
      <c r="F19" s="34"/>
      <c r="G19" s="34"/>
      <c r="H19" s="151"/>
      <c r="I19" s="40"/>
      <c r="J19" s="801"/>
      <c r="K19" s="50"/>
      <c r="L19" s="626">
        <f>C19-(D19+E19+F19+G19+H19+I19+J19)</f>
        <v>0</v>
      </c>
      <c r="M19" s="124"/>
      <c r="N19" s="124"/>
      <c r="O19" s="124"/>
      <c r="P19" s="142"/>
    </row>
    <row r="20" spans="1:16" ht="12.75">
      <c r="A20" s="281"/>
      <c r="B20" s="102" t="s">
        <v>7</v>
      </c>
      <c r="C20" s="733"/>
      <c r="D20" s="734"/>
      <c r="E20" s="34"/>
      <c r="F20" s="34"/>
      <c r="G20" s="34"/>
      <c r="H20" s="151"/>
      <c r="I20" s="40"/>
      <c r="J20" s="801"/>
      <c r="K20" s="50"/>
      <c r="L20" s="626">
        <f>C20-(D20+E20+F20+G20+H20+I20+J20)</f>
        <v>0</v>
      </c>
      <c r="M20" s="124"/>
      <c r="N20" s="124"/>
      <c r="O20" s="124"/>
      <c r="P20" s="142"/>
    </row>
    <row r="21" spans="1:16" ht="12.75">
      <c r="A21" s="281"/>
      <c r="B21" s="102" t="s">
        <v>84</v>
      </c>
      <c r="C21" s="729"/>
      <c r="D21" s="735"/>
      <c r="E21" s="34"/>
      <c r="F21" s="34"/>
      <c r="G21" s="34"/>
      <c r="H21" s="151"/>
      <c r="I21" s="40"/>
      <c r="J21" s="801"/>
      <c r="K21" s="50"/>
      <c r="L21" s="626">
        <f aca="true" t="shared" si="3" ref="L21:L45">C21-(D21+E21+F21+G21+H21+I21+J21)</f>
        <v>0</v>
      </c>
      <c r="M21" s="124"/>
      <c r="N21" s="124"/>
      <c r="O21" s="124"/>
      <c r="P21" s="142"/>
    </row>
    <row r="22" spans="1:16" ht="12.75">
      <c r="A22" s="281"/>
      <c r="B22" s="102" t="s">
        <v>8</v>
      </c>
      <c r="C22" s="733"/>
      <c r="D22" s="734"/>
      <c r="E22" s="34"/>
      <c r="F22" s="34"/>
      <c r="G22" s="34"/>
      <c r="H22" s="151"/>
      <c r="I22" s="40"/>
      <c r="J22" s="801"/>
      <c r="K22" s="50"/>
      <c r="L22" s="626">
        <f t="shared" si="3"/>
        <v>0</v>
      </c>
      <c r="M22" s="124"/>
      <c r="N22" s="124"/>
      <c r="O22" s="124"/>
      <c r="P22" s="142"/>
    </row>
    <row r="23" spans="1:16" ht="12.75">
      <c r="A23" s="281"/>
      <c r="B23" s="102" t="s">
        <v>9</v>
      </c>
      <c r="C23" s="436"/>
      <c r="D23" s="436"/>
      <c r="E23" s="34"/>
      <c r="F23" s="34"/>
      <c r="G23" s="34"/>
      <c r="H23" s="151"/>
      <c r="I23" s="40"/>
      <c r="J23" s="801"/>
      <c r="K23" s="40"/>
      <c r="L23" s="626">
        <f t="shared" si="3"/>
        <v>0</v>
      </c>
      <c r="M23" s="124"/>
      <c r="N23" s="124"/>
      <c r="O23" s="124"/>
      <c r="P23" s="142"/>
    </row>
    <row r="24" spans="1:16" ht="12.75">
      <c r="A24" s="281"/>
      <c r="B24" s="102" t="s">
        <v>10</v>
      </c>
      <c r="C24" s="436"/>
      <c r="D24" s="436"/>
      <c r="E24" s="34"/>
      <c r="F24" s="34"/>
      <c r="G24" s="34"/>
      <c r="H24" s="151"/>
      <c r="I24" s="40"/>
      <c r="J24" s="801"/>
      <c r="K24" s="40"/>
      <c r="L24" s="626">
        <f t="shared" si="3"/>
        <v>0</v>
      </c>
      <c r="M24" s="124"/>
      <c r="N24" s="124"/>
      <c r="O24" s="124"/>
      <c r="P24" s="142"/>
    </row>
    <row r="25" spans="1:16" ht="12.75">
      <c r="A25" s="281"/>
      <c r="B25" s="102" t="s">
        <v>148</v>
      </c>
      <c r="C25" s="436"/>
      <c r="D25" s="436"/>
      <c r="E25" s="34"/>
      <c r="F25" s="34"/>
      <c r="G25" s="34"/>
      <c r="H25" s="151"/>
      <c r="I25" s="40"/>
      <c r="J25" s="801"/>
      <c r="K25" s="40"/>
      <c r="L25" s="626">
        <f t="shared" si="3"/>
        <v>0</v>
      </c>
      <c r="M25" s="124"/>
      <c r="N25" s="124"/>
      <c r="O25" s="124"/>
      <c r="P25" s="142"/>
    </row>
    <row r="26" spans="1:16" ht="12.75">
      <c r="A26" s="281"/>
      <c r="B26" s="42" t="s">
        <v>70</v>
      </c>
      <c r="C26" s="436"/>
      <c r="D26" s="436"/>
      <c r="E26" s="34"/>
      <c r="F26" s="34"/>
      <c r="G26" s="34"/>
      <c r="H26" s="151"/>
      <c r="I26" s="40"/>
      <c r="J26" s="801"/>
      <c r="K26" s="50"/>
      <c r="L26" s="626">
        <f t="shared" si="3"/>
        <v>0</v>
      </c>
      <c r="M26" s="124"/>
      <c r="N26" s="124"/>
      <c r="O26" s="124"/>
      <c r="P26" s="142"/>
    </row>
    <row r="27" spans="1:16" ht="12.75">
      <c r="A27" s="281"/>
      <c r="B27" s="42" t="s">
        <v>70</v>
      </c>
      <c r="C27" s="436"/>
      <c r="D27" s="436"/>
      <c r="E27" s="34"/>
      <c r="F27" s="34"/>
      <c r="G27" s="34"/>
      <c r="H27" s="151"/>
      <c r="I27" s="40"/>
      <c r="J27" s="801"/>
      <c r="K27" s="40"/>
      <c r="L27" s="626">
        <f t="shared" si="3"/>
        <v>0</v>
      </c>
      <c r="M27" s="124"/>
      <c r="N27" s="124"/>
      <c r="O27" s="124"/>
      <c r="P27" s="142"/>
    </row>
    <row r="28" spans="1:16" ht="12.75">
      <c r="A28" s="281"/>
      <c r="B28" s="42" t="s">
        <v>70</v>
      </c>
      <c r="C28" s="436"/>
      <c r="D28" s="436"/>
      <c r="E28" s="37"/>
      <c r="F28" s="34"/>
      <c r="G28" s="34"/>
      <c r="H28" s="45"/>
      <c r="I28" s="40"/>
      <c r="J28" s="801"/>
      <c r="K28" s="412"/>
      <c r="L28" s="626">
        <f t="shared" si="3"/>
        <v>0</v>
      </c>
      <c r="M28" s="124"/>
      <c r="N28" s="124"/>
      <c r="O28" s="124"/>
      <c r="P28" s="142"/>
    </row>
    <row r="29" spans="1:16" ht="12.75">
      <c r="A29" s="284"/>
      <c r="B29" s="43" t="s">
        <v>70</v>
      </c>
      <c r="C29" s="436"/>
      <c r="D29" s="436"/>
      <c r="E29" s="548"/>
      <c r="F29" s="437"/>
      <c r="G29" s="437"/>
      <c r="H29" s="437"/>
      <c r="I29" s="86"/>
      <c r="J29" s="802"/>
      <c r="K29" s="413"/>
      <c r="L29" s="626">
        <f t="shared" si="3"/>
        <v>0</v>
      </c>
      <c r="M29" s="124"/>
      <c r="N29" s="124"/>
      <c r="O29" s="124"/>
      <c r="P29" s="142"/>
    </row>
    <row r="30" spans="1:16" ht="12.75">
      <c r="A30" s="280" t="s">
        <v>60</v>
      </c>
      <c r="B30" s="146" t="s">
        <v>59</v>
      </c>
      <c r="C30" s="128">
        <f>SUM(C31:C40)</f>
        <v>0</v>
      </c>
      <c r="D30" s="128">
        <f aca="true" t="shared" si="4" ref="D30:I30">SUM(D31:D40)</f>
        <v>0</v>
      </c>
      <c r="E30" s="128">
        <f t="shared" si="4"/>
        <v>0</v>
      </c>
      <c r="F30" s="128">
        <f t="shared" si="4"/>
        <v>0</v>
      </c>
      <c r="G30" s="128">
        <f t="shared" si="4"/>
        <v>0</v>
      </c>
      <c r="H30" s="128">
        <f t="shared" si="4"/>
        <v>0</v>
      </c>
      <c r="I30" s="810">
        <f t="shared" si="4"/>
        <v>0</v>
      </c>
      <c r="J30" s="803">
        <f>SUM(J36:J37)</f>
        <v>0</v>
      </c>
      <c r="K30" s="630">
        <f>SUM(K31:K40)</f>
        <v>0</v>
      </c>
      <c r="L30" s="626">
        <f t="shared" si="3"/>
        <v>0</v>
      </c>
      <c r="M30" s="124"/>
      <c r="N30" s="124"/>
      <c r="O30" s="124"/>
      <c r="P30" s="142"/>
    </row>
    <row r="31" spans="1:16" ht="12.75">
      <c r="A31" s="281"/>
      <c r="B31" s="290" t="s">
        <v>12</v>
      </c>
      <c r="C31" s="435"/>
      <c r="D31" s="435"/>
      <c r="E31" s="52"/>
      <c r="F31" s="52"/>
      <c r="G31" s="52"/>
      <c r="H31" s="151"/>
      <c r="I31" s="811"/>
      <c r="J31" s="800"/>
      <c r="K31" s="50"/>
      <c r="L31" s="626">
        <f t="shared" si="3"/>
        <v>0</v>
      </c>
      <c r="M31" s="124"/>
      <c r="N31" s="124"/>
      <c r="O31" s="124"/>
      <c r="P31" s="142"/>
    </row>
    <row r="32" spans="1:16" ht="12.75">
      <c r="A32" s="281"/>
      <c r="B32" s="291" t="s">
        <v>14</v>
      </c>
      <c r="C32" s="436"/>
      <c r="D32" s="436"/>
      <c r="E32" s="44"/>
      <c r="F32" s="44"/>
      <c r="G32" s="44"/>
      <c r="H32" s="151"/>
      <c r="I32" s="812"/>
      <c r="J32" s="801"/>
      <c r="K32" s="40"/>
      <c r="L32" s="626">
        <f t="shared" si="3"/>
        <v>0</v>
      </c>
      <c r="M32" s="124"/>
      <c r="N32" s="124"/>
      <c r="O32" s="124"/>
      <c r="P32" s="142"/>
    </row>
    <row r="33" spans="1:16" ht="12.75">
      <c r="A33" s="281"/>
      <c r="B33" s="291" t="s">
        <v>15</v>
      </c>
      <c r="C33" s="436"/>
      <c r="D33" s="44"/>
      <c r="E33" s="44"/>
      <c r="F33" s="44"/>
      <c r="G33" s="44"/>
      <c r="H33" s="151"/>
      <c r="I33" s="812"/>
      <c r="J33" s="801"/>
      <c r="K33" s="40"/>
      <c r="L33" s="626">
        <f t="shared" si="3"/>
        <v>0</v>
      </c>
      <c r="M33" s="124"/>
      <c r="N33" s="124"/>
      <c r="O33" s="124"/>
      <c r="P33" s="142"/>
    </row>
    <row r="34" spans="1:16" ht="12.75">
      <c r="A34" s="281"/>
      <c r="B34" s="291" t="s">
        <v>13</v>
      </c>
      <c r="C34" s="436"/>
      <c r="D34" s="44"/>
      <c r="E34" s="44"/>
      <c r="F34" s="44"/>
      <c r="G34" s="44"/>
      <c r="H34" s="151"/>
      <c r="I34" s="812"/>
      <c r="J34" s="801"/>
      <c r="K34" s="40"/>
      <c r="L34" s="626">
        <f t="shared" si="3"/>
        <v>0</v>
      </c>
      <c r="M34" s="124"/>
      <c r="N34" s="124"/>
      <c r="O34" s="124"/>
      <c r="P34" s="142"/>
    </row>
    <row r="35" spans="1:16" ht="12.75">
      <c r="A35" s="281"/>
      <c r="B35" s="291" t="s">
        <v>16</v>
      </c>
      <c r="C35" s="436"/>
      <c r="D35" s="44"/>
      <c r="E35" s="44"/>
      <c r="F35" s="44"/>
      <c r="G35" s="44"/>
      <c r="H35" s="151"/>
      <c r="I35" s="812"/>
      <c r="J35" s="801"/>
      <c r="K35" s="40"/>
      <c r="L35" s="626">
        <f t="shared" si="3"/>
        <v>0</v>
      </c>
      <c r="M35" s="124"/>
      <c r="N35" s="124"/>
      <c r="O35" s="124"/>
      <c r="P35" s="142"/>
    </row>
    <row r="36" spans="1:16" ht="12.75">
      <c r="A36" s="281"/>
      <c r="B36" s="291" t="s">
        <v>17</v>
      </c>
      <c r="C36" s="436"/>
      <c r="D36" s="44"/>
      <c r="E36" s="44"/>
      <c r="F36" s="44"/>
      <c r="G36" s="44"/>
      <c r="H36" s="151"/>
      <c r="I36" s="812"/>
      <c r="J36" s="685"/>
      <c r="K36" s="631"/>
      <c r="L36" s="626">
        <f t="shared" si="3"/>
        <v>0</v>
      </c>
      <c r="M36" s="124"/>
      <c r="N36" s="124"/>
      <c r="O36" s="124"/>
      <c r="P36" s="142"/>
    </row>
    <row r="37" spans="1:16" ht="12.75">
      <c r="A37" s="281"/>
      <c r="B37" s="291" t="s">
        <v>18</v>
      </c>
      <c r="C37" s="436"/>
      <c r="D37" s="44"/>
      <c r="E37" s="44"/>
      <c r="F37" s="44"/>
      <c r="G37" s="44"/>
      <c r="H37" s="151"/>
      <c r="I37" s="812"/>
      <c r="J37" s="804"/>
      <c r="K37" s="631"/>
      <c r="L37" s="626">
        <f t="shared" si="3"/>
        <v>0</v>
      </c>
      <c r="M37" s="124"/>
      <c r="N37" s="124"/>
      <c r="O37" s="124"/>
      <c r="P37" s="142"/>
    </row>
    <row r="38" spans="1:16" ht="12.75">
      <c r="A38" s="281"/>
      <c r="B38" s="291" t="s">
        <v>223</v>
      </c>
      <c r="C38" s="436"/>
      <c r="D38" s="44"/>
      <c r="E38" s="44"/>
      <c r="F38" s="44"/>
      <c r="G38" s="44"/>
      <c r="H38" s="151"/>
      <c r="I38" s="812"/>
      <c r="J38" s="801"/>
      <c r="K38" s="40"/>
      <c r="L38" s="626">
        <f t="shared" si="3"/>
        <v>0</v>
      </c>
      <c r="M38" s="124"/>
      <c r="N38" s="124"/>
      <c r="O38" s="124"/>
      <c r="P38" s="142"/>
    </row>
    <row r="39" spans="1:16" ht="12.75">
      <c r="A39" s="281"/>
      <c r="B39" s="42" t="s">
        <v>70</v>
      </c>
      <c r="C39" s="436"/>
      <c r="D39" s="44"/>
      <c r="E39" s="44"/>
      <c r="F39" s="44"/>
      <c r="G39" s="44"/>
      <c r="H39" s="151"/>
      <c r="I39" s="812"/>
      <c r="J39" s="801"/>
      <c r="K39" s="40"/>
      <c r="L39" s="626">
        <f t="shared" si="3"/>
        <v>0</v>
      </c>
      <c r="M39" s="124"/>
      <c r="N39" s="124"/>
      <c r="O39" s="124"/>
      <c r="P39" s="142"/>
    </row>
    <row r="40" spans="1:16" ht="12.75">
      <c r="A40" s="284"/>
      <c r="B40" s="43" t="s">
        <v>70</v>
      </c>
      <c r="C40" s="436"/>
      <c r="D40" s="44"/>
      <c r="E40" s="44"/>
      <c r="F40" s="44"/>
      <c r="G40" s="44"/>
      <c r="H40" s="151"/>
      <c r="I40" s="812"/>
      <c r="J40" s="802"/>
      <c r="K40" s="41"/>
      <c r="L40" s="626">
        <f t="shared" si="3"/>
        <v>0</v>
      </c>
      <c r="M40" s="124"/>
      <c r="N40" s="124"/>
      <c r="O40" s="124"/>
      <c r="P40" s="142"/>
    </row>
    <row r="41" spans="1:16" ht="25.5">
      <c r="A41" s="145" t="s">
        <v>62</v>
      </c>
      <c r="B41" s="146" t="s">
        <v>61</v>
      </c>
      <c r="C41" s="632">
        <f>C42+C43</f>
        <v>0</v>
      </c>
      <c r="D41" s="632">
        <f aca="true" t="shared" si="5" ref="D41:K41">D42+D43</f>
        <v>0</v>
      </c>
      <c r="E41" s="632">
        <f t="shared" si="5"/>
        <v>0</v>
      </c>
      <c r="F41" s="632">
        <f t="shared" si="5"/>
        <v>0</v>
      </c>
      <c r="G41" s="632">
        <f t="shared" si="5"/>
        <v>0</v>
      </c>
      <c r="H41" s="632">
        <f t="shared" si="5"/>
        <v>0</v>
      </c>
      <c r="I41" s="633">
        <f>I42+I43</f>
        <v>0</v>
      </c>
      <c r="J41" s="805"/>
      <c r="K41" s="633">
        <f t="shared" si="5"/>
        <v>0</v>
      </c>
      <c r="L41" s="626">
        <f t="shared" si="3"/>
        <v>0</v>
      </c>
      <c r="M41" s="124"/>
      <c r="N41" s="124"/>
      <c r="O41" s="124"/>
      <c r="P41" s="142"/>
    </row>
    <row r="42" spans="1:16" ht="12.75">
      <c r="A42" s="293"/>
      <c r="B42" s="46" t="s">
        <v>70</v>
      </c>
      <c r="C42" s="549"/>
      <c r="D42" s="48"/>
      <c r="E42" s="49"/>
      <c r="F42" s="48"/>
      <c r="G42" s="48"/>
      <c r="H42" s="151"/>
      <c r="I42" s="50"/>
      <c r="J42" s="800"/>
      <c r="K42" s="50"/>
      <c r="L42" s="626">
        <f t="shared" si="3"/>
        <v>0</v>
      </c>
      <c r="M42" s="124"/>
      <c r="N42" s="124"/>
      <c r="O42" s="124"/>
      <c r="P42" s="142"/>
    </row>
    <row r="43" spans="1:16" ht="12.75">
      <c r="A43" s="293"/>
      <c r="B43" s="55" t="s">
        <v>70</v>
      </c>
      <c r="C43" s="97"/>
      <c r="D43" s="56"/>
      <c r="E43" s="57"/>
      <c r="F43" s="56"/>
      <c r="G43" s="56"/>
      <c r="H43" s="151"/>
      <c r="I43" s="58"/>
      <c r="J43" s="806"/>
      <c r="K43" s="58"/>
      <c r="L43" s="626">
        <f t="shared" si="3"/>
        <v>0</v>
      </c>
      <c r="M43" s="124"/>
      <c r="N43" s="124"/>
      <c r="O43" s="124"/>
      <c r="P43" s="142"/>
    </row>
    <row r="44" spans="1:16" ht="25.5">
      <c r="A44" s="145" t="s">
        <v>64</v>
      </c>
      <c r="B44" s="146" t="s">
        <v>63</v>
      </c>
      <c r="C44" s="128">
        <f>'Salary Worksheet'!M48</f>
        <v>0</v>
      </c>
      <c r="D44" s="147">
        <f>'Salary Worksheet'!G48</f>
        <v>0</v>
      </c>
      <c r="E44" s="148">
        <f>'Salary Worksheet'!H48</f>
        <v>0</v>
      </c>
      <c r="F44" s="147">
        <f>'Salary Worksheet'!I48</f>
        <v>0</v>
      </c>
      <c r="G44" s="147">
        <f>'Salary Worksheet'!J48</f>
        <v>0</v>
      </c>
      <c r="H44" s="147">
        <f>'Salary Worksheet'!K48</f>
        <v>0</v>
      </c>
      <c r="I44" s="630">
        <f>'Salary Worksheet'!L48</f>
        <v>0</v>
      </c>
      <c r="J44" s="799"/>
      <c r="K44" s="36"/>
      <c r="L44" s="626">
        <f t="shared" si="3"/>
        <v>0</v>
      </c>
      <c r="M44" s="124"/>
      <c r="N44" s="124"/>
      <c r="O44" s="124"/>
      <c r="P44" s="142"/>
    </row>
    <row r="45" spans="1:16" ht="13.5" thickBot="1">
      <c r="A45" s="639" t="s">
        <v>66</v>
      </c>
      <c r="B45" s="640" t="s">
        <v>65</v>
      </c>
      <c r="C45" s="820">
        <f>C44+C41+C30+C16+C12+C11+C10</f>
        <v>0</v>
      </c>
      <c r="D45" s="821">
        <f>D44+D41+D30+D16+D12+D11+D10</f>
        <v>0</v>
      </c>
      <c r="E45" s="821">
        <f aca="true" t="shared" si="6" ref="E45:K45">E44+E41+E30+E16+E12+E11+E10</f>
        <v>0</v>
      </c>
      <c r="F45" s="821">
        <f t="shared" si="6"/>
        <v>0</v>
      </c>
      <c r="G45" s="821">
        <f t="shared" si="6"/>
        <v>0</v>
      </c>
      <c r="H45" s="821">
        <f>H44+H41+H30+H16+H12+H11+H10</f>
        <v>0</v>
      </c>
      <c r="I45" s="822">
        <f t="shared" si="6"/>
        <v>0</v>
      </c>
      <c r="J45" s="641">
        <f t="shared" si="6"/>
        <v>0</v>
      </c>
      <c r="K45" s="822">
        <f t="shared" si="6"/>
        <v>0</v>
      </c>
      <c r="L45" s="626">
        <f t="shared" si="3"/>
        <v>0</v>
      </c>
      <c r="M45" s="124"/>
      <c r="N45" s="124"/>
      <c r="O45" s="124"/>
      <c r="P45" s="142"/>
    </row>
    <row r="46" spans="1:16" ht="12.75" hidden="1">
      <c r="A46" s="281" t="s">
        <v>89</v>
      </c>
      <c r="B46" s="819" t="s">
        <v>90</v>
      </c>
      <c r="C46" s="634">
        <f>C45-H45</f>
        <v>0</v>
      </c>
      <c r="D46" s="635"/>
      <c r="E46" s="636"/>
      <c r="F46" s="637"/>
      <c r="G46" s="637"/>
      <c r="H46" s="637"/>
      <c r="I46" s="638"/>
      <c r="J46" s="807"/>
      <c r="K46" s="638"/>
      <c r="L46" s="626"/>
      <c r="M46" s="124"/>
      <c r="N46" s="124"/>
      <c r="O46" s="124"/>
      <c r="P46" s="142"/>
    </row>
    <row r="47" spans="1:16" ht="13.5" hidden="1" thickBot="1">
      <c r="A47" s="639"/>
      <c r="B47" s="640" t="s">
        <v>251</v>
      </c>
      <c r="C47" s="641"/>
      <c r="D47" s="642"/>
      <c r="E47" s="643"/>
      <c r="F47" s="642"/>
      <c r="G47" s="642"/>
      <c r="H47" s="642"/>
      <c r="I47" s="644"/>
      <c r="J47" s="808"/>
      <c r="K47" s="644"/>
      <c r="L47" s="645"/>
      <c r="M47" s="124"/>
      <c r="N47" s="124"/>
      <c r="O47" s="124"/>
      <c r="P47" s="142"/>
    </row>
    <row r="48" spans="7:9" ht="13.5" customHeight="1" hidden="1">
      <c r="G48" s="646"/>
      <c r="H48" s="647">
        <f>ROUND((D45/0.9)-D45,0)</f>
        <v>0</v>
      </c>
      <c r="I48" s="646"/>
    </row>
    <row r="49" spans="8:9" ht="20.25" customHeight="1" hidden="1">
      <c r="H49" s="648" t="s">
        <v>119</v>
      </c>
      <c r="I49" s="649"/>
    </row>
    <row r="50" ht="13.5" customHeight="1" hidden="1">
      <c r="H50" s="650" t="s">
        <v>96</v>
      </c>
    </row>
    <row r="51" ht="13.5" customHeight="1" hidden="1">
      <c r="H51" s="651">
        <f>H45-H48</f>
        <v>0</v>
      </c>
    </row>
    <row r="52" ht="13.5" customHeight="1" hidden="1"/>
    <row r="53" ht="13.5" customHeight="1" hidden="1"/>
    <row r="54" ht="13.5" customHeight="1"/>
    <row r="55" ht="13.5" customHeight="1"/>
    <row r="56" ht="13.5" customHeight="1"/>
  </sheetData>
  <sheetProtection password="CF7A" sheet="1" selectLockedCells="1"/>
  <mergeCells count="15">
    <mergeCell ref="C7:C9"/>
    <mergeCell ref="H7:H9"/>
    <mergeCell ref="J7:J9"/>
    <mergeCell ref="K7:K9"/>
    <mergeCell ref="M9:O9"/>
    <mergeCell ref="A2:K2"/>
    <mergeCell ref="A7:B9"/>
    <mergeCell ref="I7:I9"/>
    <mergeCell ref="A3:K3"/>
    <mergeCell ref="A4:K4"/>
    <mergeCell ref="A5:K5"/>
    <mergeCell ref="D7:D9"/>
    <mergeCell ref="E7:E9"/>
    <mergeCell ref="F7:F9"/>
    <mergeCell ref="G7:G9"/>
  </mergeCells>
  <printOptions horizontalCentered="1"/>
  <pageMargins left="0.5" right="0.5" top="0.5" bottom="0.5" header="0.25" footer="0.25"/>
  <pageSetup fitToHeight="1" fitToWidth="1" horizontalDpi="600" verticalDpi="600" orientation="landscape" scale="74" r:id="rId1"/>
  <headerFooter alignWithMargins="0">
    <oddFooter>&amp;LBudget Workbook V8&amp;C&amp;F&amp;R3/21/2012</oddFooter>
  </headerFooter>
  <ignoredErrors>
    <ignoredError sqref="J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1"/>
  <sheetViews>
    <sheetView workbookViewId="0" topLeftCell="A144">
      <selection activeCell="B152" sqref="B152:K152"/>
    </sheetView>
  </sheetViews>
  <sheetFormatPr defaultColWidth="9.140625" defaultRowHeight="12.75"/>
  <cols>
    <col min="1" max="1" width="4.7109375" style="136" customWidth="1"/>
    <col min="2" max="9" width="8.7109375" style="115" customWidth="1"/>
    <col min="10" max="10" width="5.8515625" style="115" customWidth="1"/>
    <col min="11" max="11" width="12.00390625" style="115" customWidth="1"/>
    <col min="12" max="12" width="4.57421875" style="136" customWidth="1"/>
    <col min="13" max="16384" width="9.140625" style="115" customWidth="1"/>
  </cols>
  <sheetData>
    <row r="1" spans="1:12" ht="20.25">
      <c r="A1" s="867" t="s">
        <v>112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9"/>
    </row>
    <row r="2" spans="1:12" ht="8.25" customHeight="1">
      <c r="A2" s="407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519"/>
    </row>
    <row r="3" spans="1:12" ht="15.75">
      <c r="A3" s="870">
        <f>'Salary Worksheet'!$C$3</f>
        <v>0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2"/>
    </row>
    <row r="4" spans="1:12" ht="15.75">
      <c r="A4" s="870">
        <f>'Salary Worksheet'!$C$4</f>
        <v>0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2"/>
    </row>
    <row r="5" spans="1:12" ht="15.75">
      <c r="A5" s="870">
        <f>'Salary Worksheet'!$C$5</f>
        <v>0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2"/>
    </row>
    <row r="6" spans="1:12" ht="20.25" customHeight="1" thickBot="1">
      <c r="A6" s="897" t="s">
        <v>224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9"/>
    </row>
    <row r="7" spans="1:12" ht="12.75">
      <c r="A7" s="116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7"/>
    </row>
    <row r="8" spans="1:12" ht="15.75">
      <c r="A8" s="168" t="s">
        <v>156</v>
      </c>
      <c r="B8" s="876" t="s">
        <v>83</v>
      </c>
      <c r="C8" s="876"/>
      <c r="D8" s="119"/>
      <c r="E8" s="119"/>
      <c r="F8" s="119"/>
      <c r="G8" s="874" t="s">
        <v>143</v>
      </c>
      <c r="H8" s="874"/>
      <c r="I8" s="874"/>
      <c r="J8" s="875">
        <f>'Budget Worksheet '!D10+'Budget Worksheet '!E10+'Budget Worksheet '!F10+'Budget Worksheet '!G10</f>
        <v>0</v>
      </c>
      <c r="K8" s="875"/>
      <c r="L8" s="117"/>
    </row>
    <row r="9" spans="1:12" ht="15.75">
      <c r="A9" s="168"/>
      <c r="B9" s="165"/>
      <c r="C9" s="165"/>
      <c r="D9" s="119"/>
      <c r="E9" s="119"/>
      <c r="F9" s="119"/>
      <c r="G9" s="164"/>
      <c r="H9" s="164"/>
      <c r="I9" s="164"/>
      <c r="J9" s="171"/>
      <c r="K9" s="171"/>
      <c r="L9" s="117"/>
    </row>
    <row r="10" spans="1:12" ht="13.5" thickBot="1">
      <c r="A10" s="116"/>
      <c r="B10" s="880" t="s">
        <v>209</v>
      </c>
      <c r="C10" s="880"/>
      <c r="D10" s="880"/>
      <c r="E10" s="880"/>
      <c r="F10" s="880"/>
      <c r="G10" s="880"/>
      <c r="H10" s="880"/>
      <c r="I10" s="880"/>
      <c r="J10" s="880"/>
      <c r="K10" s="880"/>
      <c r="L10" s="117"/>
    </row>
    <row r="11" spans="1:12" ht="238.5" customHeight="1" thickBot="1">
      <c r="A11" s="116"/>
      <c r="B11" s="877"/>
      <c r="C11" s="878"/>
      <c r="D11" s="878"/>
      <c r="E11" s="878"/>
      <c r="F11" s="878"/>
      <c r="G11" s="878"/>
      <c r="H11" s="878"/>
      <c r="I11" s="878"/>
      <c r="J11" s="878"/>
      <c r="K11" s="879"/>
      <c r="L11" s="117"/>
    </row>
    <row r="12" spans="1:12" ht="12.75">
      <c r="A12" s="116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7"/>
    </row>
    <row r="13" spans="1:12" ht="15.75">
      <c r="A13" s="168" t="s">
        <v>157</v>
      </c>
      <c r="B13" s="176" t="s">
        <v>53</v>
      </c>
      <c r="C13" s="176"/>
      <c r="D13" s="176"/>
      <c r="E13" s="119"/>
      <c r="F13" s="119"/>
      <c r="G13" s="177" t="s">
        <v>143</v>
      </c>
      <c r="H13" s="177"/>
      <c r="I13" s="177"/>
      <c r="J13" s="875">
        <f>'Budget Worksheet '!D11+'Budget Worksheet '!E11+'Budget Worksheet '!F11+'Budget Worksheet '!G11</f>
        <v>0</v>
      </c>
      <c r="K13" s="875"/>
      <c r="L13" s="117"/>
    </row>
    <row r="14" spans="1:12" ht="15.75">
      <c r="A14" s="168"/>
      <c r="B14" s="176"/>
      <c r="C14" s="176"/>
      <c r="D14" s="176"/>
      <c r="E14" s="119"/>
      <c r="F14" s="119"/>
      <c r="G14" s="177" t="s">
        <v>145</v>
      </c>
      <c r="H14" s="177"/>
      <c r="I14" s="177"/>
      <c r="J14" s="905">
        <f>'Salary Worksheet'!F47</f>
        <v>0</v>
      </c>
      <c r="K14" s="905"/>
      <c r="L14" s="117"/>
    </row>
    <row r="15" spans="1:12" ht="15.75">
      <c r="A15" s="168"/>
      <c r="B15" s="176"/>
      <c r="C15" s="176"/>
      <c r="D15" s="176"/>
      <c r="E15" s="119"/>
      <c r="F15" s="119"/>
      <c r="G15" s="177"/>
      <c r="H15" s="177"/>
      <c r="I15" s="177"/>
      <c r="J15" s="904"/>
      <c r="K15" s="904"/>
      <c r="L15" s="117"/>
    </row>
    <row r="16" spans="1:12" ht="25.5" customHeight="1" thickBot="1">
      <c r="A16" s="116"/>
      <c r="B16" s="903" t="s">
        <v>210</v>
      </c>
      <c r="C16" s="903"/>
      <c r="D16" s="903"/>
      <c r="E16" s="903"/>
      <c r="F16" s="903"/>
      <c r="G16" s="903"/>
      <c r="H16" s="903"/>
      <c r="I16" s="903"/>
      <c r="J16" s="903"/>
      <c r="K16" s="903"/>
      <c r="L16" s="117"/>
    </row>
    <row r="17" spans="1:12" ht="232.5" customHeight="1" thickBot="1">
      <c r="A17" s="116"/>
      <c r="B17" s="877"/>
      <c r="C17" s="878"/>
      <c r="D17" s="878"/>
      <c r="E17" s="878"/>
      <c r="F17" s="878"/>
      <c r="G17" s="878"/>
      <c r="H17" s="878"/>
      <c r="I17" s="878"/>
      <c r="J17" s="878"/>
      <c r="K17" s="879"/>
      <c r="L17" s="117"/>
    </row>
    <row r="18" spans="1:12" ht="26.25" customHeight="1" thickBot="1">
      <c r="A18" s="121"/>
      <c r="B18" s="122"/>
      <c r="C18" s="122"/>
      <c r="D18" s="122"/>
      <c r="E18" s="122"/>
      <c r="F18" s="122"/>
      <c r="G18" s="122"/>
      <c r="H18" s="122"/>
      <c r="I18" s="122"/>
      <c r="J18" s="929"/>
      <c r="K18" s="929"/>
      <c r="L18" s="123"/>
    </row>
    <row r="19" spans="1:12" ht="12.75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4"/>
    </row>
    <row r="20" spans="1:12" ht="15.75">
      <c r="A20" s="168" t="s">
        <v>158</v>
      </c>
      <c r="B20" s="165" t="s">
        <v>75</v>
      </c>
      <c r="C20" s="165"/>
      <c r="D20" s="178"/>
      <c r="E20" s="119"/>
      <c r="F20" s="119"/>
      <c r="G20" s="874" t="s">
        <v>143</v>
      </c>
      <c r="H20" s="874"/>
      <c r="I20" s="874"/>
      <c r="J20" s="875">
        <f>'Budget Worksheet '!D12+'Budget Worksheet '!E12+'Budget Worksheet '!F12+'Budget Worksheet '!G12</f>
        <v>0</v>
      </c>
      <c r="K20" s="875"/>
      <c r="L20" s="117"/>
    </row>
    <row r="21" spans="1:12" ht="11.25" customHeight="1">
      <c r="A21" s="168"/>
      <c r="B21" s="165"/>
      <c r="C21" s="165"/>
      <c r="D21" s="178"/>
      <c r="E21" s="119"/>
      <c r="F21" s="119"/>
      <c r="G21" s="164"/>
      <c r="H21" s="164"/>
      <c r="I21" s="164"/>
      <c r="J21" s="171"/>
      <c r="K21" s="171"/>
      <c r="L21" s="117"/>
    </row>
    <row r="22" spans="1:12" ht="11.25" customHeight="1">
      <c r="A22" s="168"/>
      <c r="B22" s="873" t="s">
        <v>207</v>
      </c>
      <c r="C22" s="873"/>
      <c r="D22" s="873"/>
      <c r="E22" s="873"/>
      <c r="F22" s="873"/>
      <c r="G22" s="873"/>
      <c r="H22" s="873"/>
      <c r="I22" s="873"/>
      <c r="J22" s="873"/>
      <c r="K22" s="873"/>
      <c r="L22" s="117"/>
    </row>
    <row r="23" spans="1:12" ht="11.25" customHeight="1">
      <c r="A23" s="168"/>
      <c r="B23" s="305" t="s">
        <v>208</v>
      </c>
      <c r="C23" s="119"/>
      <c r="D23" s="119"/>
      <c r="E23" s="119"/>
      <c r="F23" s="119"/>
      <c r="G23" s="119"/>
      <c r="H23" s="119"/>
      <c r="I23" s="119"/>
      <c r="J23" s="190"/>
      <c r="K23" s="190"/>
      <c r="L23" s="117"/>
    </row>
    <row r="24" spans="1:12" ht="11.25" customHeight="1">
      <c r="A24" s="168"/>
      <c r="B24" s="165"/>
      <c r="C24" s="165"/>
      <c r="D24" s="178"/>
      <c r="E24" s="119"/>
      <c r="F24" s="119"/>
      <c r="G24" s="164"/>
      <c r="H24" s="164"/>
      <c r="I24" s="164"/>
      <c r="J24" s="171"/>
      <c r="K24" s="171"/>
      <c r="L24" s="117"/>
    </row>
    <row r="25" spans="1:12" ht="15.75">
      <c r="A25" s="116"/>
      <c r="B25" s="510" t="s">
        <v>135</v>
      </c>
      <c r="C25" s="119"/>
      <c r="D25" s="304"/>
      <c r="E25" s="119"/>
      <c r="F25" s="119"/>
      <c r="G25" s="304"/>
      <c r="H25" s="304"/>
      <c r="I25" s="304"/>
      <c r="J25" s="304"/>
      <c r="K25" s="304"/>
      <c r="L25" s="117"/>
    </row>
    <row r="26" spans="1:12" ht="12.75">
      <c r="A26" s="116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7"/>
    </row>
    <row r="27" spans="1:12" ht="12.75">
      <c r="A27" s="116"/>
      <c r="B27" s="179" t="s">
        <v>133</v>
      </c>
      <c r="C27" s="173">
        <v>0</v>
      </c>
      <c r="D27" s="179" t="s">
        <v>134</v>
      </c>
      <c r="E27" s="174">
        <v>0</v>
      </c>
      <c r="F27" s="874" t="s">
        <v>132</v>
      </c>
      <c r="G27" s="874"/>
      <c r="H27" s="933">
        <f>C27*E27</f>
        <v>0</v>
      </c>
      <c r="I27" s="933"/>
      <c r="J27" s="119"/>
      <c r="K27" s="304"/>
      <c r="L27" s="117"/>
    </row>
    <row r="28" spans="1:12" ht="12.75">
      <c r="A28" s="407"/>
      <c r="B28" s="508"/>
      <c r="C28" s="511"/>
      <c r="D28" s="508"/>
      <c r="E28" s="512"/>
      <c r="F28" s="509"/>
      <c r="G28" s="164"/>
      <c r="H28" s="507"/>
      <c r="I28" s="507"/>
      <c r="J28" s="119"/>
      <c r="K28" s="304"/>
      <c r="L28" s="117"/>
    </row>
    <row r="29" spans="1:12" ht="12.75" customHeight="1" thickBot="1">
      <c r="A29" s="116"/>
      <c r="B29" s="119"/>
      <c r="C29" s="119"/>
      <c r="D29" s="119"/>
      <c r="E29" s="119"/>
      <c r="F29" s="119"/>
      <c r="G29" s="874" t="s">
        <v>143</v>
      </c>
      <c r="H29" s="874"/>
      <c r="I29" s="874"/>
      <c r="J29" s="875">
        <f>SUM('Budget Worksheet '!D13:G13)</f>
        <v>0</v>
      </c>
      <c r="K29" s="875"/>
      <c r="L29" s="117"/>
    </row>
    <row r="30" spans="1:12" ht="100.5" customHeight="1" thickBot="1">
      <c r="A30" s="116"/>
      <c r="B30" s="877"/>
      <c r="C30" s="878"/>
      <c r="D30" s="878"/>
      <c r="E30" s="878"/>
      <c r="F30" s="878"/>
      <c r="G30" s="878"/>
      <c r="H30" s="878"/>
      <c r="I30" s="878"/>
      <c r="J30" s="878"/>
      <c r="K30" s="879"/>
      <c r="L30" s="117"/>
    </row>
    <row r="31" spans="1:12" ht="12.75">
      <c r="A31" s="116"/>
      <c r="B31" s="934" t="s">
        <v>136</v>
      </c>
      <c r="C31" s="934"/>
      <c r="D31" s="934"/>
      <c r="E31" s="934"/>
      <c r="F31" s="934"/>
      <c r="G31" s="934"/>
      <c r="H31" s="119"/>
      <c r="I31" s="119"/>
      <c r="J31" s="119"/>
      <c r="K31" s="119"/>
      <c r="L31" s="117"/>
    </row>
    <row r="32" spans="1:12" ht="12.75">
      <c r="A32" s="116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7"/>
    </row>
    <row r="33" spans="1:12" ht="15" customHeight="1" thickBot="1">
      <c r="A33" s="116"/>
      <c r="B33" s="510" t="s">
        <v>5</v>
      </c>
      <c r="C33" s="119"/>
      <c r="D33" s="304"/>
      <c r="E33" s="119"/>
      <c r="F33" s="119"/>
      <c r="G33" s="874" t="s">
        <v>143</v>
      </c>
      <c r="H33" s="874"/>
      <c r="I33" s="874"/>
      <c r="J33" s="936">
        <f>SUM('Budget Worksheet '!D14:G14)</f>
        <v>0</v>
      </c>
      <c r="K33" s="936"/>
      <c r="L33" s="117"/>
    </row>
    <row r="34" spans="1:12" ht="100.5" customHeight="1" thickBot="1">
      <c r="A34" s="116"/>
      <c r="B34" s="877"/>
      <c r="C34" s="878"/>
      <c r="D34" s="878"/>
      <c r="E34" s="878"/>
      <c r="F34" s="878"/>
      <c r="G34" s="878"/>
      <c r="H34" s="878"/>
      <c r="I34" s="878"/>
      <c r="J34" s="878"/>
      <c r="K34" s="879"/>
      <c r="L34" s="117"/>
    </row>
    <row r="35" spans="1:12" ht="15.75" customHeight="1" thickBot="1">
      <c r="A35" s="116"/>
      <c r="B35" s="510" t="str">
        <f>'Budget Worksheet '!$B$15</f>
        <v>Other (specify)</v>
      </c>
      <c r="C35" s="119"/>
      <c r="D35" s="119"/>
      <c r="E35" s="119"/>
      <c r="F35" s="119"/>
      <c r="G35" s="874" t="s">
        <v>143</v>
      </c>
      <c r="H35" s="874"/>
      <c r="I35" s="874"/>
      <c r="J35" s="875">
        <f>SUM('Budget Worksheet '!D15:G15)</f>
        <v>0</v>
      </c>
      <c r="K35" s="875"/>
      <c r="L35" s="117"/>
    </row>
    <row r="36" spans="1:12" ht="100.5" customHeight="1" thickBot="1">
      <c r="A36" s="116"/>
      <c r="B36" s="877"/>
      <c r="C36" s="878"/>
      <c r="D36" s="878"/>
      <c r="E36" s="878"/>
      <c r="F36" s="878"/>
      <c r="G36" s="878"/>
      <c r="H36" s="878"/>
      <c r="I36" s="878"/>
      <c r="J36" s="878"/>
      <c r="K36" s="879"/>
      <c r="L36" s="117"/>
    </row>
    <row r="37" spans="1:12" ht="12.75">
      <c r="A37" s="116"/>
      <c r="B37" s="934"/>
      <c r="C37" s="934"/>
      <c r="D37" s="934"/>
      <c r="E37" s="934"/>
      <c r="F37" s="934"/>
      <c r="G37" s="934"/>
      <c r="H37" s="119"/>
      <c r="I37" s="119"/>
      <c r="J37" s="113"/>
      <c r="K37" s="113"/>
      <c r="L37" s="117"/>
    </row>
    <row r="38" spans="1:12" ht="29.25" customHeight="1" thickBot="1">
      <c r="A38" s="121"/>
      <c r="B38" s="122"/>
      <c r="C38" s="122"/>
      <c r="D38" s="122"/>
      <c r="E38" s="122"/>
      <c r="F38" s="122"/>
      <c r="G38" s="122"/>
      <c r="H38" s="122"/>
      <c r="I38" s="122"/>
      <c r="J38" s="896"/>
      <c r="K38" s="896"/>
      <c r="L38" s="123"/>
    </row>
    <row r="39" spans="1:12" ht="12.75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4"/>
    </row>
    <row r="40" spans="1:12" ht="15.75">
      <c r="A40" s="180" t="s">
        <v>137</v>
      </c>
      <c r="B40" s="876" t="s">
        <v>138</v>
      </c>
      <c r="C40" s="876"/>
      <c r="D40" s="119"/>
      <c r="E40" s="119"/>
      <c r="F40" s="119"/>
      <c r="G40" s="874" t="s">
        <v>143</v>
      </c>
      <c r="H40" s="874"/>
      <c r="I40" s="874"/>
      <c r="J40" s="875">
        <f>'Budget Worksheet '!D16+'Budget Worksheet '!E16+'Budget Worksheet '!F16+'Budget Worksheet '!G16</f>
        <v>0</v>
      </c>
      <c r="K40" s="875"/>
      <c r="L40" s="117"/>
    </row>
    <row r="41" spans="1:12" ht="11.25" customHeight="1">
      <c r="A41" s="180"/>
      <c r="B41" s="165"/>
      <c r="C41" s="165"/>
      <c r="D41" s="119"/>
      <c r="E41" s="119"/>
      <c r="F41" s="119"/>
      <c r="G41" s="164"/>
      <c r="H41" s="164"/>
      <c r="I41" s="164"/>
      <c r="J41" s="171"/>
      <c r="K41" s="171"/>
      <c r="L41" s="117"/>
    </row>
    <row r="42" spans="1:12" ht="11.25" customHeight="1">
      <c r="A42" s="116"/>
      <c r="B42" s="873" t="s">
        <v>207</v>
      </c>
      <c r="C42" s="873"/>
      <c r="D42" s="873"/>
      <c r="E42" s="873"/>
      <c r="F42" s="873"/>
      <c r="G42" s="873"/>
      <c r="H42" s="873"/>
      <c r="I42" s="873"/>
      <c r="J42" s="873"/>
      <c r="K42" s="873"/>
      <c r="L42" s="117"/>
    </row>
    <row r="43" spans="1:12" ht="11.25" customHeight="1">
      <c r="A43" s="116"/>
      <c r="B43" s="305" t="s">
        <v>208</v>
      </c>
      <c r="C43" s="119"/>
      <c r="D43" s="119"/>
      <c r="E43" s="119"/>
      <c r="F43" s="119"/>
      <c r="G43" s="119"/>
      <c r="H43" s="119"/>
      <c r="I43" s="119"/>
      <c r="J43" s="190"/>
      <c r="K43" s="190"/>
      <c r="L43" s="117"/>
    </row>
    <row r="44" spans="1:12" ht="9.75" customHeight="1">
      <c r="A44" s="180"/>
      <c r="B44" s="165"/>
      <c r="C44" s="165"/>
      <c r="D44" s="119"/>
      <c r="E44" s="119"/>
      <c r="F44" s="119"/>
      <c r="G44" s="164"/>
      <c r="H44" s="164"/>
      <c r="I44" s="164"/>
      <c r="J44" s="171"/>
      <c r="K44" s="171"/>
      <c r="L44" s="117"/>
    </row>
    <row r="45" spans="1:12" ht="15.75" customHeight="1" thickBot="1">
      <c r="A45" s="116"/>
      <c r="B45" s="510" t="s">
        <v>139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7"/>
    </row>
    <row r="46" spans="1:12" s="183" customFormat="1" ht="25.5" customHeight="1" thickBot="1">
      <c r="A46" s="181"/>
      <c r="B46" s="930" t="s">
        <v>141</v>
      </c>
      <c r="C46" s="932"/>
      <c r="D46" s="932"/>
      <c r="E46" s="932"/>
      <c r="F46" s="937" t="s">
        <v>140</v>
      </c>
      <c r="G46" s="937"/>
      <c r="H46" s="906" t="s">
        <v>147</v>
      </c>
      <c r="I46" s="907"/>
      <c r="J46" s="930" t="s">
        <v>4</v>
      </c>
      <c r="K46" s="931"/>
      <c r="L46" s="182"/>
    </row>
    <row r="47" spans="1:12" ht="30" customHeight="1">
      <c r="A47" s="116"/>
      <c r="B47" s="910"/>
      <c r="C47" s="911"/>
      <c r="D47" s="911"/>
      <c r="E47" s="911"/>
      <c r="F47" s="938"/>
      <c r="G47" s="938"/>
      <c r="H47" s="912"/>
      <c r="I47" s="913"/>
      <c r="J47" s="908">
        <f>F47*H47</f>
        <v>0</v>
      </c>
      <c r="K47" s="909"/>
      <c r="L47" s="117"/>
    </row>
    <row r="48" spans="1:12" ht="30" customHeight="1">
      <c r="A48" s="116"/>
      <c r="B48" s="939"/>
      <c r="C48" s="940"/>
      <c r="D48" s="940"/>
      <c r="E48" s="940"/>
      <c r="F48" s="916"/>
      <c r="G48" s="916"/>
      <c r="H48" s="914"/>
      <c r="I48" s="915"/>
      <c r="J48" s="908">
        <f>F48*H48</f>
        <v>0</v>
      </c>
      <c r="K48" s="909"/>
      <c r="L48" s="117"/>
    </row>
    <row r="49" spans="1:12" ht="30" customHeight="1">
      <c r="A49" s="116"/>
      <c r="B49" s="939"/>
      <c r="C49" s="940"/>
      <c r="D49" s="940"/>
      <c r="E49" s="940"/>
      <c r="F49" s="916"/>
      <c r="G49" s="916"/>
      <c r="H49" s="914"/>
      <c r="I49" s="915"/>
      <c r="J49" s="908">
        <f>F49*H49</f>
        <v>0</v>
      </c>
      <c r="K49" s="909"/>
      <c r="L49" s="117"/>
    </row>
    <row r="50" spans="1:12" ht="30" customHeight="1" thickBot="1">
      <c r="A50" s="116"/>
      <c r="B50" s="927"/>
      <c r="C50" s="928"/>
      <c r="D50" s="928"/>
      <c r="E50" s="928"/>
      <c r="F50" s="922"/>
      <c r="G50" s="922"/>
      <c r="H50" s="923"/>
      <c r="I50" s="924"/>
      <c r="J50" s="925">
        <f>F50*H50</f>
        <v>0</v>
      </c>
      <c r="K50" s="926"/>
      <c r="L50" s="117"/>
    </row>
    <row r="51" spans="1:12" ht="16.5" customHeight="1" thickBot="1">
      <c r="A51" s="116"/>
      <c r="B51" s="917"/>
      <c r="C51" s="917"/>
      <c r="D51" s="917"/>
      <c r="E51" s="917"/>
      <c r="F51" s="918"/>
      <c r="G51" s="918"/>
      <c r="H51" s="919" t="s">
        <v>142</v>
      </c>
      <c r="I51" s="919"/>
      <c r="J51" s="920">
        <f>SUM(J47:K50)</f>
        <v>0</v>
      </c>
      <c r="K51" s="921"/>
      <c r="L51" s="117"/>
    </row>
    <row r="52" spans="1:12" ht="16.5" customHeight="1" thickBot="1">
      <c r="A52" s="116"/>
      <c r="B52" s="1006" t="s">
        <v>273</v>
      </c>
      <c r="C52" s="1006"/>
      <c r="D52" s="1006"/>
      <c r="E52" s="1006"/>
      <c r="F52" s="1007">
        <v>0</v>
      </c>
      <c r="G52" s="1008"/>
      <c r="H52" s="919" t="s">
        <v>272</v>
      </c>
      <c r="I52" s="919"/>
      <c r="J52" s="1004">
        <f>IF(F52=0,0,J51/F52)</f>
        <v>0</v>
      </c>
      <c r="K52" s="1005"/>
      <c r="L52" s="117"/>
    </row>
    <row r="53" spans="1:12" ht="12" customHeight="1">
      <c r="A53" s="116"/>
      <c r="B53" s="206"/>
      <c r="C53" s="206"/>
      <c r="D53" s="206"/>
      <c r="E53" s="206"/>
      <c r="F53" s="207"/>
      <c r="G53" s="207"/>
      <c r="H53" s="208"/>
      <c r="I53" s="208"/>
      <c r="J53" s="306"/>
      <c r="K53" s="306"/>
      <c r="L53" s="117"/>
    </row>
    <row r="54" spans="1:12" ht="16.5" thickBot="1">
      <c r="A54" s="116"/>
      <c r="B54" s="165" t="s">
        <v>144</v>
      </c>
      <c r="C54" s="184"/>
      <c r="D54" s="185"/>
      <c r="E54" s="119"/>
      <c r="F54" s="119"/>
      <c r="G54" s="874" t="s">
        <v>143</v>
      </c>
      <c r="H54" s="874"/>
      <c r="I54" s="874"/>
      <c r="J54" s="875">
        <f>SUM('Budget Worksheet '!D17:G17)</f>
        <v>0</v>
      </c>
      <c r="K54" s="875"/>
      <c r="L54" s="117"/>
    </row>
    <row r="55" spans="1:12" ht="72" customHeight="1" thickBot="1">
      <c r="A55" s="186"/>
      <c r="B55" s="900"/>
      <c r="C55" s="901"/>
      <c r="D55" s="901"/>
      <c r="E55" s="901"/>
      <c r="F55" s="901"/>
      <c r="G55" s="901"/>
      <c r="H55" s="901"/>
      <c r="I55" s="901"/>
      <c r="J55" s="901"/>
      <c r="K55" s="902"/>
      <c r="L55" s="186"/>
    </row>
    <row r="56" spans="1:12" ht="15" customHeight="1" thickBot="1">
      <c r="A56" s="116"/>
      <c r="B56" s="888" t="s">
        <v>68</v>
      </c>
      <c r="C56" s="888"/>
      <c r="D56" s="888"/>
      <c r="E56" s="189"/>
      <c r="F56" s="189"/>
      <c r="G56" s="874" t="s">
        <v>143</v>
      </c>
      <c r="H56" s="874"/>
      <c r="I56" s="874"/>
      <c r="J56" s="875">
        <f>SUM('Budget Worksheet '!D18:G18)</f>
        <v>0</v>
      </c>
      <c r="K56" s="875"/>
      <c r="L56" s="117"/>
    </row>
    <row r="57" spans="1:12" ht="72" customHeight="1" thickBot="1">
      <c r="A57" s="116"/>
      <c r="B57" s="893"/>
      <c r="C57" s="894"/>
      <c r="D57" s="894"/>
      <c r="E57" s="894"/>
      <c r="F57" s="894"/>
      <c r="G57" s="894"/>
      <c r="H57" s="894"/>
      <c r="I57" s="894"/>
      <c r="J57" s="894"/>
      <c r="K57" s="895"/>
      <c r="L57" s="117"/>
    </row>
    <row r="58" spans="1:12" ht="15" customHeight="1" thickBot="1">
      <c r="A58" s="116"/>
      <c r="B58" s="888" t="s">
        <v>67</v>
      </c>
      <c r="C58" s="888"/>
      <c r="D58" s="888"/>
      <c r="E58" s="192"/>
      <c r="F58" s="192"/>
      <c r="G58" s="874" t="s">
        <v>143</v>
      </c>
      <c r="H58" s="874"/>
      <c r="I58" s="874"/>
      <c r="J58" s="875">
        <f>SUM('Budget Worksheet '!D19:G19)</f>
        <v>0</v>
      </c>
      <c r="K58" s="875"/>
      <c r="L58" s="117"/>
    </row>
    <row r="59" spans="1:12" ht="72" customHeight="1" thickBot="1">
      <c r="A59" s="116"/>
      <c r="B59" s="885"/>
      <c r="C59" s="886"/>
      <c r="D59" s="886"/>
      <c r="E59" s="886"/>
      <c r="F59" s="886"/>
      <c r="G59" s="886"/>
      <c r="H59" s="886"/>
      <c r="I59" s="886"/>
      <c r="J59" s="886"/>
      <c r="K59" s="887"/>
      <c r="L59" s="117"/>
    </row>
    <row r="60" spans="1:12" ht="15" customHeight="1" thickBot="1">
      <c r="A60" s="116"/>
      <c r="B60" s="888" t="s">
        <v>7</v>
      </c>
      <c r="C60" s="888"/>
      <c r="D60" s="888"/>
      <c r="E60" s="192"/>
      <c r="F60" s="192"/>
      <c r="G60" s="874" t="s">
        <v>143</v>
      </c>
      <c r="H60" s="874"/>
      <c r="I60" s="874"/>
      <c r="J60" s="875">
        <f>SUM('Budget Worksheet '!D20:G20)</f>
        <v>0</v>
      </c>
      <c r="K60" s="875"/>
      <c r="L60" s="117"/>
    </row>
    <row r="61" spans="1:12" ht="72" customHeight="1" thickBot="1">
      <c r="A61" s="116"/>
      <c r="B61" s="885"/>
      <c r="C61" s="886"/>
      <c r="D61" s="886"/>
      <c r="E61" s="886"/>
      <c r="F61" s="886"/>
      <c r="G61" s="886"/>
      <c r="H61" s="886"/>
      <c r="I61" s="886"/>
      <c r="J61" s="886"/>
      <c r="K61" s="887"/>
      <c r="L61" s="117"/>
    </row>
    <row r="62" spans="1:12" ht="30" customHeight="1" thickBot="1">
      <c r="A62" s="121"/>
      <c r="B62" s="935"/>
      <c r="C62" s="935"/>
      <c r="D62" s="935"/>
      <c r="E62" s="192"/>
      <c r="F62" s="192"/>
      <c r="G62" s="192"/>
      <c r="H62" s="192"/>
      <c r="I62" s="192"/>
      <c r="J62" s="929"/>
      <c r="K62" s="929"/>
      <c r="L62" s="123"/>
    </row>
    <row r="63" spans="1:12" ht="13.5" customHeight="1">
      <c r="A63" s="112"/>
      <c r="B63" s="193"/>
      <c r="C63" s="193"/>
      <c r="D63" s="193"/>
      <c r="E63" s="166"/>
      <c r="F63" s="166"/>
      <c r="G63" s="166"/>
      <c r="H63" s="166"/>
      <c r="I63" s="166"/>
      <c r="J63" s="166"/>
      <c r="K63" s="166"/>
      <c r="L63" s="114"/>
    </row>
    <row r="64" spans="1:14" ht="15" customHeight="1">
      <c r="A64" s="180" t="s">
        <v>137</v>
      </c>
      <c r="B64" s="876" t="s">
        <v>138</v>
      </c>
      <c r="C64" s="876"/>
      <c r="D64" s="889" t="s">
        <v>146</v>
      </c>
      <c r="E64" s="889"/>
      <c r="F64" s="873"/>
      <c r="G64" s="873"/>
      <c r="H64" s="873"/>
      <c r="I64" s="873"/>
      <c r="J64" s="873"/>
      <c r="K64" s="873"/>
      <c r="L64" s="194"/>
      <c r="M64" s="195"/>
      <c r="N64" s="195"/>
    </row>
    <row r="65" spans="1:12" ht="7.5" customHeight="1">
      <c r="A65" s="116"/>
      <c r="B65" s="119"/>
      <c r="C65" s="119"/>
      <c r="D65" s="119"/>
      <c r="E65" s="119"/>
      <c r="F65" s="119"/>
      <c r="G65" s="119"/>
      <c r="H65" s="119"/>
      <c r="I65" s="119"/>
      <c r="J65" s="190"/>
      <c r="K65" s="190"/>
      <c r="L65" s="117"/>
    </row>
    <row r="66" spans="1:12" ht="11.25" customHeight="1">
      <c r="A66" s="116"/>
      <c r="B66" s="873" t="s">
        <v>207</v>
      </c>
      <c r="C66" s="873"/>
      <c r="D66" s="873"/>
      <c r="E66" s="873"/>
      <c r="F66" s="873"/>
      <c r="G66" s="873"/>
      <c r="H66" s="873"/>
      <c r="I66" s="873"/>
      <c r="J66" s="873"/>
      <c r="K66" s="873"/>
      <c r="L66" s="117"/>
    </row>
    <row r="67" spans="1:12" ht="11.25" customHeight="1">
      <c r="A67" s="116"/>
      <c r="B67" s="305" t="s">
        <v>208</v>
      </c>
      <c r="C67" s="119"/>
      <c r="D67" s="119"/>
      <c r="E67" s="119"/>
      <c r="F67" s="119"/>
      <c r="G67" s="119"/>
      <c r="H67" s="119"/>
      <c r="I67" s="119"/>
      <c r="J67" s="190"/>
      <c r="K67" s="190"/>
      <c r="L67" s="117"/>
    </row>
    <row r="68" spans="1:12" ht="9" customHeight="1">
      <c r="A68" s="116"/>
      <c r="B68" s="119"/>
      <c r="C68" s="119"/>
      <c r="D68" s="119"/>
      <c r="E68" s="119"/>
      <c r="F68" s="119"/>
      <c r="G68" s="119"/>
      <c r="H68" s="119"/>
      <c r="I68" s="119"/>
      <c r="J68" s="190"/>
      <c r="K68" s="190"/>
      <c r="L68" s="117"/>
    </row>
    <row r="69" spans="1:12" ht="15" customHeight="1" thickBot="1">
      <c r="A69" s="116"/>
      <c r="B69" s="888" t="s">
        <v>84</v>
      </c>
      <c r="C69" s="888"/>
      <c r="D69" s="888"/>
      <c r="E69" s="190"/>
      <c r="F69" s="190"/>
      <c r="G69" s="874" t="s">
        <v>143</v>
      </c>
      <c r="H69" s="874"/>
      <c r="I69" s="874"/>
      <c r="J69" s="875">
        <f>SUM('Budget Worksheet '!D21:G21)</f>
        <v>0</v>
      </c>
      <c r="K69" s="875"/>
      <c r="L69" s="117"/>
    </row>
    <row r="70" spans="1:12" ht="75" customHeight="1" thickBot="1">
      <c r="A70" s="116"/>
      <c r="B70" s="885"/>
      <c r="C70" s="886"/>
      <c r="D70" s="886"/>
      <c r="E70" s="886"/>
      <c r="F70" s="886"/>
      <c r="G70" s="886"/>
      <c r="H70" s="886"/>
      <c r="I70" s="886"/>
      <c r="J70" s="886"/>
      <c r="K70" s="887"/>
      <c r="L70" s="117"/>
    </row>
    <row r="71" spans="1:12" ht="15" customHeight="1" thickBot="1">
      <c r="A71" s="116"/>
      <c r="B71" s="888" t="s">
        <v>8</v>
      </c>
      <c r="C71" s="888"/>
      <c r="D71" s="888"/>
      <c r="E71" s="192"/>
      <c r="F71" s="192"/>
      <c r="G71" s="874" t="s">
        <v>143</v>
      </c>
      <c r="H71" s="874"/>
      <c r="I71" s="874"/>
      <c r="J71" s="875">
        <f>SUM('Budget Worksheet '!D22:G22)</f>
        <v>0</v>
      </c>
      <c r="K71" s="875"/>
      <c r="L71" s="117"/>
    </row>
    <row r="72" spans="1:12" ht="75" customHeight="1" thickBot="1">
      <c r="A72" s="116"/>
      <c r="B72" s="885"/>
      <c r="C72" s="886"/>
      <c r="D72" s="886"/>
      <c r="E72" s="886"/>
      <c r="F72" s="886"/>
      <c r="G72" s="886"/>
      <c r="H72" s="886"/>
      <c r="I72" s="886"/>
      <c r="J72" s="886"/>
      <c r="K72" s="887"/>
      <c r="L72" s="117"/>
    </row>
    <row r="73" spans="1:12" ht="15" customHeight="1" thickBot="1">
      <c r="A73" s="116"/>
      <c r="B73" s="888" t="s">
        <v>9</v>
      </c>
      <c r="C73" s="888"/>
      <c r="D73" s="888"/>
      <c r="E73" s="192"/>
      <c r="F73" s="192"/>
      <c r="G73" s="874" t="s">
        <v>143</v>
      </c>
      <c r="H73" s="874"/>
      <c r="I73" s="874"/>
      <c r="J73" s="875">
        <f>SUM('Budget Worksheet '!D23:G23)</f>
        <v>0</v>
      </c>
      <c r="K73" s="875"/>
      <c r="L73" s="117"/>
    </row>
    <row r="74" spans="1:12" ht="75" customHeight="1" thickBot="1">
      <c r="A74" s="116"/>
      <c r="B74" s="885"/>
      <c r="C74" s="886"/>
      <c r="D74" s="886"/>
      <c r="E74" s="886"/>
      <c r="F74" s="886"/>
      <c r="G74" s="886"/>
      <c r="H74" s="886"/>
      <c r="I74" s="886"/>
      <c r="J74" s="886"/>
      <c r="K74" s="887"/>
      <c r="L74" s="117"/>
    </row>
    <row r="75" spans="1:12" ht="15" customHeight="1" thickBot="1">
      <c r="A75" s="116"/>
      <c r="B75" s="888" t="s">
        <v>10</v>
      </c>
      <c r="C75" s="888"/>
      <c r="D75" s="888"/>
      <c r="E75" s="192"/>
      <c r="F75" s="192"/>
      <c r="G75" s="874" t="s">
        <v>143</v>
      </c>
      <c r="H75" s="874"/>
      <c r="I75" s="874"/>
      <c r="J75" s="875">
        <f>SUM('Budget Worksheet '!D24:G24)</f>
        <v>0</v>
      </c>
      <c r="K75" s="875"/>
      <c r="L75" s="117"/>
    </row>
    <row r="76" spans="1:12" ht="75" customHeight="1" thickBot="1">
      <c r="A76" s="116"/>
      <c r="B76" s="885"/>
      <c r="C76" s="886"/>
      <c r="D76" s="886"/>
      <c r="E76" s="886"/>
      <c r="F76" s="886"/>
      <c r="G76" s="886"/>
      <c r="H76" s="886"/>
      <c r="I76" s="886"/>
      <c r="J76" s="886"/>
      <c r="K76" s="887"/>
      <c r="L76" s="117"/>
    </row>
    <row r="77" spans="1:12" ht="15" customHeight="1" thickBot="1">
      <c r="A77" s="116"/>
      <c r="B77" s="888" t="s">
        <v>148</v>
      </c>
      <c r="C77" s="888"/>
      <c r="D77" s="888"/>
      <c r="E77" s="189"/>
      <c r="F77" s="189"/>
      <c r="G77" s="874" t="s">
        <v>143</v>
      </c>
      <c r="H77" s="874"/>
      <c r="I77" s="874"/>
      <c r="J77" s="875">
        <f>SUM('Budget Worksheet '!D25:G25)</f>
        <v>0</v>
      </c>
      <c r="K77" s="875"/>
      <c r="L77" s="117"/>
    </row>
    <row r="78" spans="1:12" ht="75" customHeight="1" thickBot="1">
      <c r="A78" s="116"/>
      <c r="B78" s="893"/>
      <c r="C78" s="894"/>
      <c r="D78" s="894"/>
      <c r="E78" s="894"/>
      <c r="F78" s="894"/>
      <c r="G78" s="894"/>
      <c r="H78" s="894"/>
      <c r="I78" s="894"/>
      <c r="J78" s="894"/>
      <c r="K78" s="895"/>
      <c r="L78" s="117"/>
    </row>
    <row r="79" spans="1:12" ht="15" customHeight="1" thickBot="1">
      <c r="A79" s="116"/>
      <c r="B79" s="890" t="str">
        <f>'Budget Worksheet '!B26</f>
        <v>Other (specify)</v>
      </c>
      <c r="C79" s="890"/>
      <c r="D79" s="890"/>
      <c r="E79" s="304"/>
      <c r="F79" s="192"/>
      <c r="G79" s="874" t="s">
        <v>143</v>
      </c>
      <c r="H79" s="874"/>
      <c r="I79" s="874"/>
      <c r="J79" s="875">
        <f>SUM('Budget Worksheet '!D26:G26)</f>
        <v>0</v>
      </c>
      <c r="K79" s="875"/>
      <c r="L79" s="117"/>
    </row>
    <row r="80" spans="1:12" ht="75" customHeight="1" thickBot="1">
      <c r="A80" s="116"/>
      <c r="B80" s="885"/>
      <c r="C80" s="886"/>
      <c r="D80" s="886"/>
      <c r="E80" s="886"/>
      <c r="F80" s="886"/>
      <c r="G80" s="886"/>
      <c r="H80" s="886"/>
      <c r="I80" s="886"/>
      <c r="J80" s="886"/>
      <c r="K80" s="887"/>
      <c r="L80" s="117"/>
    </row>
    <row r="81" spans="1:12" ht="15" customHeight="1">
      <c r="A81" s="116"/>
      <c r="B81" s="889"/>
      <c r="C81" s="889"/>
      <c r="D81" s="889"/>
      <c r="E81" s="891"/>
      <c r="F81" s="891"/>
      <c r="G81" s="891"/>
      <c r="H81" s="891"/>
      <c r="I81" s="891"/>
      <c r="J81" s="891"/>
      <c r="K81" s="891"/>
      <c r="L81" s="117"/>
    </row>
    <row r="82" spans="1:12" ht="15" customHeight="1" thickBot="1">
      <c r="A82" s="121"/>
      <c r="B82" s="191"/>
      <c r="C82" s="191"/>
      <c r="D82" s="191"/>
      <c r="E82" s="196"/>
      <c r="F82" s="196"/>
      <c r="G82" s="196"/>
      <c r="H82" s="196"/>
      <c r="I82" s="196"/>
      <c r="J82" s="896"/>
      <c r="K82" s="896"/>
      <c r="L82" s="123"/>
    </row>
    <row r="83" spans="1:12" ht="15" customHeight="1">
      <c r="A83" s="112"/>
      <c r="B83" s="193"/>
      <c r="C83" s="193"/>
      <c r="D83" s="193"/>
      <c r="E83" s="197"/>
      <c r="F83" s="197"/>
      <c r="G83" s="197"/>
      <c r="H83" s="197"/>
      <c r="I83" s="197"/>
      <c r="J83" s="197"/>
      <c r="K83" s="197"/>
      <c r="L83" s="114"/>
    </row>
    <row r="84" spans="1:12" ht="15" customHeight="1">
      <c r="A84" s="180" t="s">
        <v>137</v>
      </c>
      <c r="B84" s="876" t="s">
        <v>138</v>
      </c>
      <c r="C84" s="876"/>
      <c r="D84" s="889" t="s">
        <v>146</v>
      </c>
      <c r="E84" s="889"/>
      <c r="F84" s="178"/>
      <c r="G84" s="178"/>
      <c r="H84" s="178"/>
      <c r="I84" s="178"/>
      <c r="J84" s="178"/>
      <c r="K84" s="178"/>
      <c r="L84" s="117"/>
    </row>
    <row r="85" spans="1:12" ht="9.75" customHeight="1">
      <c r="A85" s="116"/>
      <c r="B85" s="188"/>
      <c r="C85" s="188"/>
      <c r="D85" s="188"/>
      <c r="E85" s="178"/>
      <c r="F85" s="178"/>
      <c r="G85" s="178"/>
      <c r="H85" s="178"/>
      <c r="I85" s="178"/>
      <c r="J85" s="178"/>
      <c r="K85" s="178"/>
      <c r="L85" s="117"/>
    </row>
    <row r="86" spans="1:12" ht="11.25" customHeight="1">
      <c r="A86" s="116"/>
      <c r="B86" s="873" t="s">
        <v>207</v>
      </c>
      <c r="C86" s="873"/>
      <c r="D86" s="873"/>
      <c r="E86" s="873"/>
      <c r="F86" s="873"/>
      <c r="G86" s="873"/>
      <c r="H86" s="873"/>
      <c r="I86" s="873"/>
      <c r="J86" s="873"/>
      <c r="K86" s="873"/>
      <c r="L86" s="117"/>
    </row>
    <row r="87" spans="1:12" ht="11.25" customHeight="1">
      <c r="A87" s="116"/>
      <c r="B87" s="305" t="s">
        <v>208</v>
      </c>
      <c r="C87" s="119"/>
      <c r="D87" s="119"/>
      <c r="E87" s="119"/>
      <c r="F87" s="119"/>
      <c r="G87" s="119"/>
      <c r="H87" s="119"/>
      <c r="I87" s="119"/>
      <c r="J87" s="190"/>
      <c r="K87" s="190"/>
      <c r="L87" s="117"/>
    </row>
    <row r="88" spans="1:12" ht="9" customHeight="1">
      <c r="A88" s="116"/>
      <c r="B88" s="305"/>
      <c r="C88" s="119"/>
      <c r="D88" s="119"/>
      <c r="E88" s="119"/>
      <c r="F88" s="119"/>
      <c r="G88" s="119"/>
      <c r="H88" s="119"/>
      <c r="I88" s="119"/>
      <c r="J88" s="190"/>
      <c r="K88" s="190"/>
      <c r="L88" s="117"/>
    </row>
    <row r="89" spans="1:12" ht="15" customHeight="1" thickBot="1">
      <c r="A89" s="116"/>
      <c r="B89" s="892" t="str">
        <f>'Budget Worksheet '!B27</f>
        <v>Other (specify)</v>
      </c>
      <c r="C89" s="892"/>
      <c r="D89" s="892"/>
      <c r="E89" s="304"/>
      <c r="F89" s="189"/>
      <c r="G89" s="874" t="s">
        <v>143</v>
      </c>
      <c r="H89" s="874"/>
      <c r="I89" s="874"/>
      <c r="J89" s="875">
        <f>SUM('Budget Worksheet '!D27:G27)</f>
        <v>0</v>
      </c>
      <c r="K89" s="875"/>
      <c r="L89" s="117"/>
    </row>
    <row r="90" spans="1:12" ht="78" customHeight="1" thickBot="1">
      <c r="A90" s="116"/>
      <c r="B90" s="885"/>
      <c r="C90" s="886"/>
      <c r="D90" s="886"/>
      <c r="E90" s="886"/>
      <c r="F90" s="886"/>
      <c r="G90" s="886"/>
      <c r="H90" s="886"/>
      <c r="I90" s="886"/>
      <c r="J90" s="886"/>
      <c r="K90" s="887"/>
      <c r="L90" s="117"/>
    </row>
    <row r="91" spans="1:12" ht="15" customHeight="1" thickBot="1">
      <c r="A91" s="116"/>
      <c r="B91" s="890" t="str">
        <f>'Budget Worksheet '!B28</f>
        <v>Other (specify)</v>
      </c>
      <c r="C91" s="890"/>
      <c r="D91" s="890"/>
      <c r="E91" s="304"/>
      <c r="F91" s="192"/>
      <c r="G91" s="874" t="s">
        <v>143</v>
      </c>
      <c r="H91" s="874"/>
      <c r="I91" s="874"/>
      <c r="J91" s="875">
        <f>SUM('Budget Worksheet '!D28:G28)</f>
        <v>0</v>
      </c>
      <c r="K91" s="875"/>
      <c r="L91" s="117"/>
    </row>
    <row r="92" spans="1:12" ht="78" customHeight="1" thickBot="1">
      <c r="A92" s="116"/>
      <c r="B92" s="885"/>
      <c r="C92" s="886"/>
      <c r="D92" s="886"/>
      <c r="E92" s="886"/>
      <c r="F92" s="886"/>
      <c r="G92" s="886"/>
      <c r="H92" s="886"/>
      <c r="I92" s="886"/>
      <c r="J92" s="886"/>
      <c r="K92" s="887"/>
      <c r="L92" s="117"/>
    </row>
    <row r="93" spans="1:12" ht="15" customHeight="1" thickBot="1">
      <c r="A93" s="116"/>
      <c r="B93" s="890" t="str">
        <f>'Budget Worksheet '!B29</f>
        <v>Other (specify)</v>
      </c>
      <c r="C93" s="890"/>
      <c r="D93" s="890"/>
      <c r="E93" s="304"/>
      <c r="F93" s="119"/>
      <c r="G93" s="874" t="s">
        <v>143</v>
      </c>
      <c r="H93" s="874"/>
      <c r="I93" s="874"/>
      <c r="J93" s="875">
        <f>SUM('Budget Worksheet '!D29:G29)</f>
        <v>0</v>
      </c>
      <c r="K93" s="875"/>
      <c r="L93" s="117"/>
    </row>
    <row r="94" spans="1:12" ht="78" customHeight="1" thickBot="1">
      <c r="A94" s="116"/>
      <c r="B94" s="885"/>
      <c r="C94" s="886"/>
      <c r="D94" s="886"/>
      <c r="E94" s="886"/>
      <c r="F94" s="886"/>
      <c r="G94" s="886"/>
      <c r="H94" s="886"/>
      <c r="I94" s="886"/>
      <c r="J94" s="886"/>
      <c r="K94" s="887"/>
      <c r="L94" s="117"/>
    </row>
    <row r="95" spans="1:12" ht="15" customHeight="1" thickBot="1">
      <c r="A95" s="116"/>
      <c r="B95" s="510" t="s">
        <v>199</v>
      </c>
      <c r="C95" s="119"/>
      <c r="D95" s="119"/>
      <c r="E95" s="119"/>
      <c r="F95" s="119"/>
      <c r="G95" s="874"/>
      <c r="H95" s="874"/>
      <c r="I95" s="874"/>
      <c r="J95" s="875"/>
      <c r="K95" s="875"/>
      <c r="L95" s="117"/>
    </row>
    <row r="96" spans="1:12" ht="78" customHeight="1" thickBot="1">
      <c r="A96" s="116"/>
      <c r="B96" s="885"/>
      <c r="C96" s="886"/>
      <c r="D96" s="886"/>
      <c r="E96" s="886"/>
      <c r="F96" s="886"/>
      <c r="G96" s="886"/>
      <c r="H96" s="886"/>
      <c r="I96" s="886"/>
      <c r="J96" s="886"/>
      <c r="K96" s="887"/>
      <c r="L96" s="117"/>
    </row>
    <row r="97" spans="1:12" ht="12.75">
      <c r="A97" s="116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7"/>
    </row>
    <row r="98" spans="1:12" ht="13.5" thickBot="1">
      <c r="A98" s="121"/>
      <c r="B98" s="122"/>
      <c r="C98" s="122"/>
      <c r="D98" s="122"/>
      <c r="E98" s="122"/>
      <c r="F98" s="122"/>
      <c r="G98" s="122"/>
      <c r="H98" s="122"/>
      <c r="I98" s="122"/>
      <c r="J98" s="896"/>
      <c r="K98" s="896"/>
      <c r="L98" s="123"/>
    </row>
    <row r="99" spans="1:12" ht="13.5" customHeight="1">
      <c r="A99" s="112"/>
      <c r="B99" s="193"/>
      <c r="C99" s="193"/>
      <c r="D99" s="193"/>
      <c r="E99" s="166"/>
      <c r="F99" s="166"/>
      <c r="G99" s="166"/>
      <c r="H99" s="166"/>
      <c r="I99" s="166"/>
      <c r="J99" s="166"/>
      <c r="K99" s="166"/>
      <c r="L99" s="114"/>
    </row>
    <row r="100" spans="1:14" ht="15" customHeight="1">
      <c r="A100" s="180" t="s">
        <v>150</v>
      </c>
      <c r="B100" s="876" t="s">
        <v>11</v>
      </c>
      <c r="C100" s="876"/>
      <c r="D100" s="889"/>
      <c r="E100" s="889"/>
      <c r="F100" s="187"/>
      <c r="G100" s="874" t="s">
        <v>143</v>
      </c>
      <c r="H100" s="874"/>
      <c r="I100" s="874"/>
      <c r="J100" s="875">
        <f>'Budget Worksheet '!D30+'Budget Worksheet '!E30+'Budget Worksheet '!F30+'Budget Worksheet '!G30</f>
        <v>0</v>
      </c>
      <c r="K100" s="875"/>
      <c r="L100" s="194"/>
      <c r="M100" s="195"/>
      <c r="N100" s="195"/>
    </row>
    <row r="101" spans="1:12" ht="8.25" customHeight="1">
      <c r="A101" s="116"/>
      <c r="B101" s="119"/>
      <c r="C101" s="119"/>
      <c r="D101" s="119"/>
      <c r="E101" s="119"/>
      <c r="F101" s="119"/>
      <c r="G101" s="119"/>
      <c r="H101" s="119"/>
      <c r="I101" s="119"/>
      <c r="J101" s="190"/>
      <c r="K101" s="190"/>
      <c r="L101" s="117"/>
    </row>
    <row r="102" spans="1:12" ht="11.25" customHeight="1">
      <c r="A102" s="116"/>
      <c r="B102" s="873" t="s">
        <v>207</v>
      </c>
      <c r="C102" s="873"/>
      <c r="D102" s="873"/>
      <c r="E102" s="873"/>
      <c r="F102" s="873"/>
      <c r="G102" s="873"/>
      <c r="H102" s="873"/>
      <c r="I102" s="873"/>
      <c r="J102" s="873"/>
      <c r="K102" s="873"/>
      <c r="L102" s="117"/>
    </row>
    <row r="103" spans="1:12" ht="11.25" customHeight="1">
      <c r="A103" s="116"/>
      <c r="B103" s="305" t="s">
        <v>208</v>
      </c>
      <c r="C103" s="119"/>
      <c r="D103" s="119"/>
      <c r="E103" s="119"/>
      <c r="F103" s="119"/>
      <c r="G103" s="119"/>
      <c r="H103" s="119"/>
      <c r="I103" s="119"/>
      <c r="J103" s="190"/>
      <c r="K103" s="190"/>
      <c r="L103" s="117"/>
    </row>
    <row r="104" spans="1:12" ht="9" customHeight="1">
      <c r="A104" s="116"/>
      <c r="B104" s="305"/>
      <c r="C104" s="119"/>
      <c r="D104" s="119"/>
      <c r="E104" s="119"/>
      <c r="F104" s="119"/>
      <c r="G104" s="119"/>
      <c r="H104" s="119"/>
      <c r="I104" s="119"/>
      <c r="J104" s="190"/>
      <c r="K104" s="190"/>
      <c r="L104" s="117"/>
    </row>
    <row r="105" spans="1:12" ht="15" customHeight="1" thickBot="1">
      <c r="A105" s="116"/>
      <c r="B105" s="888" t="s">
        <v>12</v>
      </c>
      <c r="C105" s="888"/>
      <c r="D105" s="888"/>
      <c r="E105" s="190"/>
      <c r="F105" s="190"/>
      <c r="G105" s="874" t="s">
        <v>143</v>
      </c>
      <c r="H105" s="874"/>
      <c r="I105" s="874"/>
      <c r="J105" s="875">
        <f>SUM('Budget Worksheet '!D31:G31)</f>
        <v>0</v>
      </c>
      <c r="K105" s="875"/>
      <c r="L105" s="117"/>
    </row>
    <row r="106" spans="1:12" ht="69.75" customHeight="1" thickBot="1">
      <c r="A106" s="116"/>
      <c r="B106" s="947"/>
      <c r="C106" s="948"/>
      <c r="D106" s="948"/>
      <c r="E106" s="948"/>
      <c r="F106" s="948"/>
      <c r="G106" s="948"/>
      <c r="H106" s="948"/>
      <c r="I106" s="948"/>
      <c r="J106" s="948"/>
      <c r="K106" s="949"/>
      <c r="L106" s="117"/>
    </row>
    <row r="107" spans="1:12" ht="15" customHeight="1" thickBot="1">
      <c r="A107" s="116"/>
      <c r="B107" s="888" t="s">
        <v>14</v>
      </c>
      <c r="C107" s="888"/>
      <c r="D107" s="888"/>
      <c r="E107" s="192"/>
      <c r="F107" s="192"/>
      <c r="G107" s="874" t="s">
        <v>143</v>
      </c>
      <c r="H107" s="874"/>
      <c r="I107" s="874"/>
      <c r="J107" s="875">
        <f>SUM('Budget Worksheet '!D32:G32)</f>
        <v>0</v>
      </c>
      <c r="K107" s="875"/>
      <c r="L107" s="117"/>
    </row>
    <row r="108" spans="1:12" ht="69.75" customHeight="1" thickBot="1">
      <c r="A108" s="116"/>
      <c r="B108" s="947"/>
      <c r="C108" s="948"/>
      <c r="D108" s="948"/>
      <c r="E108" s="948"/>
      <c r="F108" s="948"/>
      <c r="G108" s="948"/>
      <c r="H108" s="948"/>
      <c r="I108" s="948"/>
      <c r="J108" s="948"/>
      <c r="K108" s="949"/>
      <c r="L108" s="117"/>
    </row>
    <row r="109" spans="1:12" ht="15" customHeight="1" thickBot="1">
      <c r="A109" s="116"/>
      <c r="B109" s="888" t="s">
        <v>15</v>
      </c>
      <c r="C109" s="888"/>
      <c r="D109" s="888"/>
      <c r="E109" s="192"/>
      <c r="F109" s="192"/>
      <c r="G109" s="874" t="s">
        <v>143</v>
      </c>
      <c r="H109" s="874"/>
      <c r="I109" s="874"/>
      <c r="J109" s="875">
        <f>SUM('Budget Worksheet '!D33:G33)</f>
        <v>0</v>
      </c>
      <c r="K109" s="875"/>
      <c r="L109" s="117"/>
    </row>
    <row r="110" spans="1:12" ht="69.75" customHeight="1" thickBot="1">
      <c r="A110" s="116"/>
      <c r="B110" s="947"/>
      <c r="C110" s="948"/>
      <c r="D110" s="948"/>
      <c r="E110" s="948"/>
      <c r="F110" s="948"/>
      <c r="G110" s="948"/>
      <c r="H110" s="948"/>
      <c r="I110" s="948"/>
      <c r="J110" s="948"/>
      <c r="K110" s="949"/>
      <c r="L110" s="117"/>
    </row>
    <row r="111" spans="1:12" ht="15" customHeight="1" thickBot="1">
      <c r="A111" s="116"/>
      <c r="B111" s="888" t="s">
        <v>13</v>
      </c>
      <c r="C111" s="888"/>
      <c r="D111" s="888"/>
      <c r="E111" s="192"/>
      <c r="F111" s="192"/>
      <c r="G111" s="874" t="s">
        <v>143</v>
      </c>
      <c r="H111" s="874"/>
      <c r="I111" s="874"/>
      <c r="J111" s="875">
        <f>SUM('Budget Worksheet '!D34:G34)</f>
        <v>0</v>
      </c>
      <c r="K111" s="875"/>
      <c r="L111" s="117"/>
    </row>
    <row r="112" spans="1:12" ht="69.75" customHeight="1" thickBot="1">
      <c r="A112" s="116"/>
      <c r="B112" s="885"/>
      <c r="C112" s="886"/>
      <c r="D112" s="886"/>
      <c r="E112" s="886"/>
      <c r="F112" s="886"/>
      <c r="G112" s="886"/>
      <c r="H112" s="886"/>
      <c r="I112" s="886"/>
      <c r="J112" s="886"/>
      <c r="K112" s="887"/>
      <c r="L112" s="117"/>
    </row>
    <row r="113" spans="1:12" ht="15" customHeight="1" thickBot="1">
      <c r="A113" s="116"/>
      <c r="B113" s="888" t="s">
        <v>16</v>
      </c>
      <c r="C113" s="888"/>
      <c r="D113" s="888"/>
      <c r="E113" s="189"/>
      <c r="F113" s="189"/>
      <c r="G113" s="874" t="s">
        <v>143</v>
      </c>
      <c r="H113" s="874"/>
      <c r="I113" s="874"/>
      <c r="J113" s="875">
        <f>SUM('Budget Worksheet '!D35:G35)</f>
        <v>0</v>
      </c>
      <c r="K113" s="875"/>
      <c r="L113" s="117"/>
    </row>
    <row r="114" spans="1:12" ht="69.75" customHeight="1" thickBot="1">
      <c r="A114" s="116"/>
      <c r="B114" s="893"/>
      <c r="C114" s="894"/>
      <c r="D114" s="894"/>
      <c r="E114" s="894"/>
      <c r="F114" s="894"/>
      <c r="G114" s="894"/>
      <c r="H114" s="894"/>
      <c r="I114" s="894"/>
      <c r="J114" s="894"/>
      <c r="K114" s="895"/>
      <c r="L114" s="117"/>
    </row>
    <row r="115" spans="1:12" ht="15" customHeight="1" thickBot="1">
      <c r="A115" s="116"/>
      <c r="B115" s="888" t="s">
        <v>17</v>
      </c>
      <c r="C115" s="888"/>
      <c r="D115" s="888"/>
      <c r="E115" s="192"/>
      <c r="F115" s="192"/>
      <c r="G115" s="874" t="s">
        <v>143</v>
      </c>
      <c r="H115" s="874"/>
      <c r="I115" s="874"/>
      <c r="J115" s="875">
        <f>SUM('Budget Worksheet '!D36:G36)</f>
        <v>0</v>
      </c>
      <c r="K115" s="875"/>
      <c r="L115" s="117"/>
    </row>
    <row r="116" spans="1:12" ht="69.75" customHeight="1" thickBot="1">
      <c r="A116" s="116"/>
      <c r="B116" s="885"/>
      <c r="C116" s="886"/>
      <c r="D116" s="886"/>
      <c r="E116" s="886"/>
      <c r="F116" s="886"/>
      <c r="G116" s="886"/>
      <c r="H116" s="886"/>
      <c r="I116" s="886"/>
      <c r="J116" s="886"/>
      <c r="K116" s="887"/>
      <c r="L116" s="117"/>
    </row>
    <row r="117" spans="1:12" ht="15" customHeight="1">
      <c r="A117" s="116"/>
      <c r="B117" s="889"/>
      <c r="C117" s="889"/>
      <c r="D117" s="889"/>
      <c r="E117" s="891"/>
      <c r="F117" s="891"/>
      <c r="G117" s="891"/>
      <c r="H117" s="891"/>
      <c r="I117" s="891"/>
      <c r="J117" s="891"/>
      <c r="K117" s="891"/>
      <c r="L117" s="117"/>
    </row>
    <row r="118" spans="1:12" ht="15" customHeight="1" thickBot="1">
      <c r="A118" s="121"/>
      <c r="B118" s="191"/>
      <c r="C118" s="191"/>
      <c r="D118" s="191"/>
      <c r="E118" s="196"/>
      <c r="F118" s="196"/>
      <c r="G118" s="196"/>
      <c r="H118" s="196"/>
      <c r="I118" s="196"/>
      <c r="J118" s="896"/>
      <c r="K118" s="896"/>
      <c r="L118" s="123"/>
    </row>
    <row r="119" spans="1:12" ht="12.75">
      <c r="A119" s="112"/>
      <c r="B119" s="193"/>
      <c r="C119" s="193"/>
      <c r="D119" s="193"/>
      <c r="E119" s="166"/>
      <c r="F119" s="166"/>
      <c r="G119" s="166"/>
      <c r="H119" s="166"/>
      <c r="I119" s="166"/>
      <c r="J119" s="166"/>
      <c r="K119" s="166"/>
      <c r="L119" s="114"/>
    </row>
    <row r="120" spans="1:12" ht="15.75" customHeight="1">
      <c r="A120" s="180" t="s">
        <v>150</v>
      </c>
      <c r="B120" s="876" t="s">
        <v>11</v>
      </c>
      <c r="C120" s="876"/>
      <c r="D120" s="889" t="s">
        <v>146</v>
      </c>
      <c r="E120" s="889"/>
      <c r="F120" s="187"/>
      <c r="G120" s="874"/>
      <c r="H120" s="874"/>
      <c r="I120" s="874"/>
      <c r="J120" s="957"/>
      <c r="K120" s="957"/>
      <c r="L120" s="194"/>
    </row>
    <row r="121" spans="1:12" ht="7.5" customHeight="1">
      <c r="A121" s="116"/>
      <c r="B121" s="119"/>
      <c r="C121" s="119"/>
      <c r="D121" s="119"/>
      <c r="E121" s="119"/>
      <c r="F121" s="119"/>
      <c r="G121" s="119"/>
      <c r="H121" s="119"/>
      <c r="I121" s="119"/>
      <c r="J121" s="190"/>
      <c r="K121" s="190"/>
      <c r="L121" s="117"/>
    </row>
    <row r="122" spans="1:12" ht="11.25" customHeight="1">
      <c r="A122" s="116"/>
      <c r="B122" s="873" t="s">
        <v>207</v>
      </c>
      <c r="C122" s="873"/>
      <c r="D122" s="873"/>
      <c r="E122" s="873"/>
      <c r="F122" s="873"/>
      <c r="G122" s="873"/>
      <c r="H122" s="873"/>
      <c r="I122" s="873"/>
      <c r="J122" s="873"/>
      <c r="K122" s="873"/>
      <c r="L122" s="117"/>
    </row>
    <row r="123" spans="1:12" ht="11.25" customHeight="1">
      <c r="A123" s="116"/>
      <c r="B123" s="305" t="s">
        <v>208</v>
      </c>
      <c r="C123" s="119"/>
      <c r="D123" s="119"/>
      <c r="E123" s="119"/>
      <c r="F123" s="119"/>
      <c r="G123" s="119"/>
      <c r="H123" s="119"/>
      <c r="I123" s="119"/>
      <c r="J123" s="190"/>
      <c r="K123" s="190"/>
      <c r="L123" s="117"/>
    </row>
    <row r="124" spans="1:12" ht="8.25" customHeight="1">
      <c r="A124" s="116"/>
      <c r="B124" s="119"/>
      <c r="C124" s="119"/>
      <c r="D124" s="119"/>
      <c r="E124" s="119"/>
      <c r="F124" s="119"/>
      <c r="G124" s="119"/>
      <c r="H124" s="119"/>
      <c r="I124" s="119"/>
      <c r="J124" s="190"/>
      <c r="K124" s="190"/>
      <c r="L124" s="117"/>
    </row>
    <row r="125" spans="1:21" ht="13.5" customHeight="1">
      <c r="A125" s="116"/>
      <c r="B125" s="888" t="s">
        <v>18</v>
      </c>
      <c r="C125" s="888"/>
      <c r="D125" s="888"/>
      <c r="E125" s="190"/>
      <c r="F125" s="190"/>
      <c r="G125" s="874" t="s">
        <v>143</v>
      </c>
      <c r="H125" s="874"/>
      <c r="I125" s="874"/>
      <c r="J125" s="875">
        <f>SUM('Budget Worksheet '!D37:G37)</f>
        <v>0</v>
      </c>
      <c r="K125" s="875"/>
      <c r="L125" s="117"/>
      <c r="M125" s="198"/>
      <c r="N125" s="199"/>
      <c r="O125" s="198"/>
      <c r="P125" s="200"/>
      <c r="Q125" s="953"/>
      <c r="R125" s="953"/>
      <c r="S125" s="954"/>
      <c r="T125" s="954"/>
      <c r="U125" s="203"/>
    </row>
    <row r="126" spans="1:21" ht="13.5" customHeight="1">
      <c r="A126" s="116"/>
      <c r="B126" s="188"/>
      <c r="C126" s="188"/>
      <c r="D126" s="188"/>
      <c r="E126" s="190"/>
      <c r="F126" s="190"/>
      <c r="G126" s="190"/>
      <c r="H126" s="190"/>
      <c r="I126" s="190"/>
      <c r="J126" s="190"/>
      <c r="K126" s="190"/>
      <c r="L126" s="117"/>
      <c r="M126" s="198"/>
      <c r="N126" s="199"/>
      <c r="O126" s="198"/>
      <c r="P126" s="200"/>
      <c r="Q126" s="201"/>
      <c r="R126" s="201"/>
      <c r="S126" s="202"/>
      <c r="T126" s="202"/>
      <c r="U126" s="203"/>
    </row>
    <row r="127" spans="1:21" ht="13.5" customHeight="1">
      <c r="A127" s="116"/>
      <c r="B127" s="874" t="s">
        <v>153</v>
      </c>
      <c r="C127" s="874"/>
      <c r="D127" s="174">
        <v>0</v>
      </c>
      <c r="E127" s="874" t="s">
        <v>152</v>
      </c>
      <c r="F127" s="874"/>
      <c r="G127" s="175">
        <v>0</v>
      </c>
      <c r="H127" s="204"/>
      <c r="I127" s="205" t="s">
        <v>4</v>
      </c>
      <c r="J127" s="875">
        <f>D127*G127</f>
        <v>0</v>
      </c>
      <c r="K127" s="875"/>
      <c r="L127" s="117"/>
      <c r="M127" s="198"/>
      <c r="N127" s="199"/>
      <c r="O127" s="198"/>
      <c r="P127" s="200"/>
      <c r="Q127" s="201"/>
      <c r="R127" s="201"/>
      <c r="S127" s="202"/>
      <c r="T127" s="202"/>
      <c r="U127" s="203"/>
    </row>
    <row r="128" spans="1:21" ht="13.5" customHeight="1" thickBot="1">
      <c r="A128" s="116"/>
      <c r="B128" s="188"/>
      <c r="C128" s="188"/>
      <c r="D128" s="188"/>
      <c r="E128" s="190"/>
      <c r="F128" s="190"/>
      <c r="G128" s="190"/>
      <c r="H128" s="190"/>
      <c r="I128" s="190"/>
      <c r="J128" s="190"/>
      <c r="K128" s="190"/>
      <c r="L128" s="117"/>
      <c r="M128" s="198"/>
      <c r="N128" s="199"/>
      <c r="O128" s="198"/>
      <c r="P128" s="200"/>
      <c r="Q128" s="201"/>
      <c r="R128" s="201"/>
      <c r="S128" s="202"/>
      <c r="T128" s="202"/>
      <c r="U128" s="203"/>
    </row>
    <row r="129" spans="1:12" ht="75" customHeight="1" thickBot="1">
      <c r="A129" s="116"/>
      <c r="B129" s="885"/>
      <c r="C129" s="886"/>
      <c r="D129" s="886"/>
      <c r="E129" s="886"/>
      <c r="F129" s="886"/>
      <c r="G129" s="886"/>
      <c r="H129" s="886"/>
      <c r="I129" s="886"/>
      <c r="J129" s="886"/>
      <c r="K129" s="887"/>
      <c r="L129" s="117"/>
    </row>
    <row r="130" spans="1:12" ht="16.5" customHeight="1" thickBot="1">
      <c r="A130" s="116"/>
      <c r="B130" s="888" t="s">
        <v>151</v>
      </c>
      <c r="C130" s="888"/>
      <c r="D130" s="888"/>
      <c r="E130" s="192"/>
      <c r="F130" s="192"/>
      <c r="G130" s="874" t="s">
        <v>143</v>
      </c>
      <c r="H130" s="874"/>
      <c r="I130" s="874"/>
      <c r="J130" s="875">
        <f>SUM('Budget Worksheet '!D38:G38)</f>
        <v>0</v>
      </c>
      <c r="K130" s="875"/>
      <c r="L130" s="117"/>
    </row>
    <row r="131" spans="1:12" ht="75" customHeight="1" thickBot="1">
      <c r="A131" s="116"/>
      <c r="B131" s="885"/>
      <c r="C131" s="886"/>
      <c r="D131" s="886"/>
      <c r="E131" s="886"/>
      <c r="F131" s="886"/>
      <c r="G131" s="886"/>
      <c r="H131" s="886"/>
      <c r="I131" s="886"/>
      <c r="J131" s="886"/>
      <c r="K131" s="887"/>
      <c r="L131" s="117"/>
    </row>
    <row r="132" spans="1:12" ht="16.5" thickBot="1">
      <c r="A132" s="116"/>
      <c r="B132" s="890" t="str">
        <f>'Budget Worksheet '!B39</f>
        <v>Other (specify)</v>
      </c>
      <c r="C132" s="890"/>
      <c r="D132" s="890"/>
      <c r="E132" s="304"/>
      <c r="F132" s="192"/>
      <c r="G132" s="874" t="s">
        <v>143</v>
      </c>
      <c r="H132" s="874"/>
      <c r="I132" s="874"/>
      <c r="J132" s="875">
        <f>SUM('Budget Worksheet '!D39:G39)</f>
        <v>0</v>
      </c>
      <c r="K132" s="875"/>
      <c r="L132" s="117"/>
    </row>
    <row r="133" spans="1:12" ht="75" customHeight="1" thickBot="1">
      <c r="A133" s="116"/>
      <c r="B133" s="885"/>
      <c r="C133" s="886"/>
      <c r="D133" s="886"/>
      <c r="E133" s="886"/>
      <c r="F133" s="886"/>
      <c r="G133" s="886"/>
      <c r="H133" s="886"/>
      <c r="I133" s="886"/>
      <c r="J133" s="886"/>
      <c r="K133" s="887"/>
      <c r="L133" s="117"/>
    </row>
    <row r="134" spans="1:12" ht="16.5" customHeight="1" thickBot="1">
      <c r="A134" s="116"/>
      <c r="B134" s="890" t="str">
        <f>'Budget Worksheet '!B40</f>
        <v>Other (specify)</v>
      </c>
      <c r="C134" s="890"/>
      <c r="D134" s="890"/>
      <c r="E134" s="304"/>
      <c r="F134" s="192"/>
      <c r="G134" s="874" t="s">
        <v>143</v>
      </c>
      <c r="H134" s="874"/>
      <c r="I134" s="874"/>
      <c r="J134" s="875">
        <f>SUM('Budget Worksheet '!D40:G40)</f>
        <v>0</v>
      </c>
      <c r="K134" s="875"/>
      <c r="L134" s="117"/>
    </row>
    <row r="135" spans="1:12" ht="75" customHeight="1" thickBot="1">
      <c r="A135" s="116"/>
      <c r="B135" s="885"/>
      <c r="C135" s="886"/>
      <c r="D135" s="886"/>
      <c r="E135" s="886"/>
      <c r="F135" s="886"/>
      <c r="G135" s="886"/>
      <c r="H135" s="886"/>
      <c r="I135" s="886"/>
      <c r="J135" s="886"/>
      <c r="K135" s="887"/>
      <c r="L135" s="117"/>
    </row>
    <row r="136" spans="1:12" ht="13.5" customHeight="1">
      <c r="A136" s="116"/>
      <c r="B136" s="966"/>
      <c r="C136" s="966"/>
      <c r="D136" s="966"/>
      <c r="E136" s="966"/>
      <c r="F136" s="160"/>
      <c r="G136" s="160"/>
      <c r="H136" s="160"/>
      <c r="I136" s="160"/>
      <c r="J136" s="160"/>
      <c r="K136" s="160"/>
      <c r="L136" s="117"/>
    </row>
    <row r="137" spans="1:12" ht="13.5" customHeight="1" thickBot="1">
      <c r="A137" s="121"/>
      <c r="B137" s="191"/>
      <c r="C137" s="191"/>
      <c r="D137" s="191"/>
      <c r="E137" s="191"/>
      <c r="F137" s="189"/>
      <c r="G137" s="189"/>
      <c r="H137" s="189"/>
      <c r="I137" s="189"/>
      <c r="J137" s="896"/>
      <c r="K137" s="896"/>
      <c r="L137" s="123"/>
    </row>
    <row r="138" spans="1:12" ht="13.5" customHeight="1">
      <c r="A138" s="112"/>
      <c r="B138" s="193"/>
      <c r="C138" s="193"/>
      <c r="D138" s="193"/>
      <c r="E138" s="193"/>
      <c r="F138" s="160"/>
      <c r="G138" s="160"/>
      <c r="H138" s="160"/>
      <c r="I138" s="160"/>
      <c r="J138" s="160"/>
      <c r="K138" s="160"/>
      <c r="L138" s="114"/>
    </row>
    <row r="139" spans="1:12" ht="15.75" customHeight="1">
      <c r="A139" s="168" t="s">
        <v>154</v>
      </c>
      <c r="B139" s="888" t="s">
        <v>155</v>
      </c>
      <c r="C139" s="888"/>
      <c r="D139" s="888"/>
      <c r="E139" s="888"/>
      <c r="F139" s="888"/>
      <c r="G139" s="874" t="s">
        <v>143</v>
      </c>
      <c r="H139" s="874"/>
      <c r="I139" s="874"/>
      <c r="J139" s="875">
        <f>'Budget Worksheet '!D41+'Budget Worksheet '!E41+'Budget Worksheet '!F41+'Budget Worksheet '!G41</f>
        <v>0</v>
      </c>
      <c r="K139" s="875"/>
      <c r="L139" s="117"/>
    </row>
    <row r="140" spans="1:12" ht="8.25" customHeight="1">
      <c r="A140" s="116"/>
      <c r="B140" s="188"/>
      <c r="C140" s="188"/>
      <c r="D140" s="188"/>
      <c r="E140" s="178"/>
      <c r="F140" s="178"/>
      <c r="G140" s="178"/>
      <c r="H140" s="178"/>
      <c r="I140" s="178"/>
      <c r="J140" s="178"/>
      <c r="K140" s="178"/>
      <c r="L140" s="117"/>
    </row>
    <row r="141" spans="1:12" ht="11.25" customHeight="1">
      <c r="A141" s="116"/>
      <c r="B141" s="873" t="s">
        <v>207</v>
      </c>
      <c r="C141" s="873"/>
      <c r="D141" s="873"/>
      <c r="E141" s="873"/>
      <c r="F141" s="873"/>
      <c r="G141" s="873"/>
      <c r="H141" s="873"/>
      <c r="I141" s="873"/>
      <c r="J141" s="873"/>
      <c r="K141" s="873"/>
      <c r="L141" s="117"/>
    </row>
    <row r="142" spans="1:12" ht="11.25" customHeight="1">
      <c r="A142" s="116"/>
      <c r="B142" s="305" t="s">
        <v>208</v>
      </c>
      <c r="C142" s="119"/>
      <c r="D142" s="119"/>
      <c r="E142" s="119"/>
      <c r="F142" s="119"/>
      <c r="G142" s="119"/>
      <c r="H142" s="119"/>
      <c r="I142" s="119"/>
      <c r="J142" s="190"/>
      <c r="K142" s="190"/>
      <c r="L142" s="117"/>
    </row>
    <row r="143" spans="1:12" ht="12.75">
      <c r="A143" s="116"/>
      <c r="B143" s="188"/>
      <c r="C143" s="188"/>
      <c r="D143" s="188"/>
      <c r="E143" s="178"/>
      <c r="F143" s="178"/>
      <c r="G143" s="178"/>
      <c r="H143" s="178"/>
      <c r="I143" s="178"/>
      <c r="J143" s="178"/>
      <c r="K143" s="178"/>
      <c r="L143" s="117"/>
    </row>
    <row r="144" spans="1:12" ht="16.5" thickBot="1">
      <c r="A144" s="116"/>
      <c r="B144" s="892" t="str">
        <f>'Budget Worksheet '!B42</f>
        <v>Other (specify)</v>
      </c>
      <c r="C144" s="892"/>
      <c r="D144" s="892"/>
      <c r="E144" s="304"/>
      <c r="F144" s="189"/>
      <c r="G144" s="874" t="s">
        <v>143</v>
      </c>
      <c r="H144" s="874"/>
      <c r="I144" s="874"/>
      <c r="J144" s="875">
        <f>SUM('Budget Worksheet '!D42:G42)</f>
        <v>0</v>
      </c>
      <c r="K144" s="875"/>
      <c r="L144" s="117"/>
    </row>
    <row r="145" spans="1:12" ht="90" customHeight="1" thickBot="1">
      <c r="A145" s="116"/>
      <c r="B145" s="885"/>
      <c r="C145" s="886"/>
      <c r="D145" s="886"/>
      <c r="E145" s="886"/>
      <c r="F145" s="886"/>
      <c r="G145" s="886"/>
      <c r="H145" s="886"/>
      <c r="I145" s="886"/>
      <c r="J145" s="886"/>
      <c r="K145" s="887"/>
      <c r="L145" s="117"/>
    </row>
    <row r="146" spans="1:12" ht="16.5" customHeight="1" thickBot="1">
      <c r="A146" s="116"/>
      <c r="B146" s="890" t="str">
        <f>'Budget Worksheet '!B43</f>
        <v>Other (specify)</v>
      </c>
      <c r="C146" s="890"/>
      <c r="D146" s="890"/>
      <c r="E146" s="304"/>
      <c r="F146" s="192"/>
      <c r="G146" s="874" t="s">
        <v>143</v>
      </c>
      <c r="H146" s="874"/>
      <c r="I146" s="874"/>
      <c r="J146" s="875">
        <f>SUM('Budget Worksheet '!D43:G43)</f>
        <v>0</v>
      </c>
      <c r="K146" s="875"/>
      <c r="L146" s="117"/>
    </row>
    <row r="147" spans="1:12" ht="90" customHeight="1" thickBot="1">
      <c r="A147" s="116"/>
      <c r="B147" s="885"/>
      <c r="C147" s="886"/>
      <c r="D147" s="886"/>
      <c r="E147" s="886"/>
      <c r="F147" s="886"/>
      <c r="G147" s="886"/>
      <c r="H147" s="886"/>
      <c r="I147" s="886"/>
      <c r="J147" s="886"/>
      <c r="K147" s="887"/>
      <c r="L147" s="117"/>
    </row>
    <row r="148" spans="1:12" ht="12.75">
      <c r="A148" s="116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7"/>
    </row>
    <row r="149" spans="1:12" ht="13.5" thickBot="1">
      <c r="A149" s="121"/>
      <c r="B149" s="122"/>
      <c r="C149" s="122"/>
      <c r="D149" s="122"/>
      <c r="E149" s="122"/>
      <c r="F149" s="122"/>
      <c r="G149" s="122"/>
      <c r="H149" s="122"/>
      <c r="I149" s="122"/>
      <c r="J149" s="896"/>
      <c r="K149" s="896"/>
      <c r="L149" s="123"/>
    </row>
    <row r="150" spans="1:12" ht="12.75">
      <c r="A150" s="112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4"/>
    </row>
    <row r="151" spans="1:12" ht="13.5" thickBot="1">
      <c r="A151" s="116"/>
      <c r="B151" s="956" t="s">
        <v>159</v>
      </c>
      <c r="C151" s="956"/>
      <c r="D151" s="956"/>
      <c r="E151" s="956"/>
      <c r="F151" s="956"/>
      <c r="G151" s="956"/>
      <c r="H151" s="122"/>
      <c r="I151" s="122"/>
      <c r="J151" s="936">
        <f>'Final Budget'!C23</f>
        <v>0</v>
      </c>
      <c r="K151" s="936"/>
      <c r="L151" s="117"/>
    </row>
    <row r="152" spans="1:12" ht="90" customHeight="1" thickBot="1">
      <c r="A152" s="116"/>
      <c r="B152" s="950"/>
      <c r="C152" s="951"/>
      <c r="D152" s="951"/>
      <c r="E152" s="951"/>
      <c r="F152" s="951"/>
      <c r="G152" s="951"/>
      <c r="H152" s="951"/>
      <c r="I152" s="951"/>
      <c r="J152" s="951"/>
      <c r="K152" s="952"/>
      <c r="L152" s="117"/>
    </row>
    <row r="153" spans="1:12" ht="13.5" customHeight="1" thickBot="1">
      <c r="A153" s="121"/>
      <c r="B153" s="935"/>
      <c r="C153" s="935"/>
      <c r="D153" s="935"/>
      <c r="E153" s="955"/>
      <c r="F153" s="955"/>
      <c r="G153" s="955"/>
      <c r="H153" s="955"/>
      <c r="I153" s="955"/>
      <c r="J153" s="955"/>
      <c r="K153" s="955"/>
      <c r="L153" s="123"/>
    </row>
    <row r="154" spans="1:12" ht="13.5" customHeight="1" hidden="1">
      <c r="A154" s="116"/>
      <c r="B154" s="188"/>
      <c r="C154" s="188"/>
      <c r="D154" s="188"/>
      <c r="E154" s="178"/>
      <c r="F154" s="178"/>
      <c r="G154" s="178"/>
      <c r="H154" s="178"/>
      <c r="I154" s="178"/>
      <c r="J154" s="178"/>
      <c r="K154" s="178"/>
      <c r="L154" s="117"/>
    </row>
    <row r="155" spans="1:12" ht="13.5" customHeight="1" hidden="1" thickBot="1">
      <c r="A155" s="116"/>
      <c r="B155" s="935" t="s">
        <v>160</v>
      </c>
      <c r="C155" s="935"/>
      <c r="D155" s="935"/>
      <c r="E155" s="935"/>
      <c r="F155" s="935"/>
      <c r="G155" s="935"/>
      <c r="H155" s="196"/>
      <c r="I155" s="196"/>
      <c r="J155" s="936">
        <f>'Final Budget'!C16</f>
        <v>0</v>
      </c>
      <c r="K155" s="936"/>
      <c r="L155" s="117"/>
    </row>
    <row r="156" spans="1:12" ht="90" customHeight="1" hidden="1" thickBot="1">
      <c r="A156" s="116"/>
      <c r="B156" s="885"/>
      <c r="C156" s="886"/>
      <c r="D156" s="886"/>
      <c r="E156" s="886"/>
      <c r="F156" s="886"/>
      <c r="G156" s="886"/>
      <c r="H156" s="886"/>
      <c r="I156" s="886"/>
      <c r="J156" s="886"/>
      <c r="K156" s="887"/>
      <c r="L156" s="117"/>
    </row>
    <row r="157" spans="1:12" ht="12.75" hidden="1">
      <c r="A157" s="116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7"/>
    </row>
    <row r="158" spans="1:12" ht="13.5" hidden="1" thickBot="1">
      <c r="A158" s="121"/>
      <c r="B158" s="122"/>
      <c r="C158" s="122"/>
      <c r="D158" s="122"/>
      <c r="E158" s="122"/>
      <c r="F158" s="122"/>
      <c r="G158" s="122"/>
      <c r="H158" s="122"/>
      <c r="I158" s="122"/>
      <c r="J158" s="896"/>
      <c r="K158" s="896"/>
      <c r="L158" s="123"/>
    </row>
    <row r="159" spans="1:12" ht="12.75" hidden="1">
      <c r="A159" s="112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4"/>
    </row>
    <row r="160" spans="1:12" ht="15.75" hidden="1">
      <c r="A160" s="168" t="s">
        <v>124</v>
      </c>
      <c r="B160" s="169"/>
      <c r="C160" s="960" t="s">
        <v>125</v>
      </c>
      <c r="D160" s="960"/>
      <c r="E160" s="960"/>
      <c r="F160" s="960"/>
      <c r="G160" s="960"/>
      <c r="H160" s="960"/>
      <c r="I160" s="960"/>
      <c r="J160" s="957"/>
      <c r="K160" s="957"/>
      <c r="L160" s="117"/>
    </row>
    <row r="161" spans="1:12" ht="16.5" hidden="1" thickBot="1">
      <c r="A161" s="168"/>
      <c r="B161" s="169"/>
      <c r="C161" s="167"/>
      <c r="D161" s="167"/>
      <c r="E161" s="167"/>
      <c r="F161" s="167"/>
      <c r="G161" s="167"/>
      <c r="H161" s="167"/>
      <c r="I161" s="167"/>
      <c r="J161" s="170"/>
      <c r="K161" s="170"/>
      <c r="L161" s="117"/>
    </row>
    <row r="162" spans="1:12" ht="16.5" hidden="1" thickBot="1">
      <c r="A162" s="118"/>
      <c r="B162" s="943" t="s">
        <v>120</v>
      </c>
      <c r="C162" s="944"/>
      <c r="D162" s="944"/>
      <c r="E162" s="944"/>
      <c r="F162" s="944"/>
      <c r="G162" s="944"/>
      <c r="H162" s="944"/>
      <c r="I162" s="944"/>
      <c r="J162" s="944"/>
      <c r="K162" s="945"/>
      <c r="L162" s="117"/>
    </row>
    <row r="163" spans="1:12" ht="66" customHeight="1" hidden="1" thickBot="1">
      <c r="A163" s="118"/>
      <c r="B163" s="961" t="s">
        <v>225</v>
      </c>
      <c r="C163" s="962"/>
      <c r="D163" s="962"/>
      <c r="E163" s="962"/>
      <c r="F163" s="962"/>
      <c r="G163" s="962"/>
      <c r="H163" s="962"/>
      <c r="I163" s="962"/>
      <c r="J163" s="962"/>
      <c r="K163" s="963"/>
      <c r="L163" s="117"/>
    </row>
    <row r="164" spans="1:12" ht="15" hidden="1">
      <c r="A164" s="118"/>
      <c r="B164" s="119"/>
      <c r="C164" s="119"/>
      <c r="D164" s="152"/>
      <c r="E164" s="119"/>
      <c r="F164" s="119"/>
      <c r="G164" s="119"/>
      <c r="H164" s="119"/>
      <c r="I164" s="119"/>
      <c r="J164" s="119"/>
      <c r="K164" s="119"/>
      <c r="L164" s="117"/>
    </row>
    <row r="165" spans="1:12" ht="15.75" customHeight="1" hidden="1" thickBot="1">
      <c r="A165" s="118"/>
      <c r="B165" s="946" t="s">
        <v>121</v>
      </c>
      <c r="C165" s="946"/>
      <c r="D165" s="946"/>
      <c r="E165" s="946"/>
      <c r="F165" s="946"/>
      <c r="G165" s="946"/>
      <c r="H165" s="946"/>
      <c r="I165" s="946"/>
      <c r="J165" s="152"/>
      <c r="K165" s="152"/>
      <c r="L165" s="117"/>
    </row>
    <row r="166" spans="1:12" ht="15.75" customHeight="1" hidden="1" thickBot="1">
      <c r="A166" s="116"/>
      <c r="B166" s="984" t="s">
        <v>122</v>
      </c>
      <c r="C166" s="985"/>
      <c r="D166" s="985"/>
      <c r="E166" s="985"/>
      <c r="F166" s="985"/>
      <c r="G166" s="985"/>
      <c r="H166" s="985"/>
      <c r="I166" s="986"/>
      <c r="J166" s="964" t="s">
        <v>47</v>
      </c>
      <c r="K166" s="965"/>
      <c r="L166" s="117"/>
    </row>
    <row r="167" spans="1:12" ht="12.75" hidden="1">
      <c r="A167" s="116"/>
      <c r="B167" s="1001"/>
      <c r="C167" s="1002"/>
      <c r="D167" s="1002"/>
      <c r="E167" s="1002"/>
      <c r="F167" s="1002"/>
      <c r="G167" s="1002"/>
      <c r="H167" s="1002"/>
      <c r="I167" s="1003"/>
      <c r="J167" s="941"/>
      <c r="K167" s="942"/>
      <c r="L167" s="117"/>
    </row>
    <row r="168" spans="1:12" ht="12.75" hidden="1">
      <c r="A168" s="116"/>
      <c r="B168" s="998"/>
      <c r="C168" s="972"/>
      <c r="D168" s="972"/>
      <c r="E168" s="972"/>
      <c r="F168" s="972"/>
      <c r="G168" s="972"/>
      <c r="H168" s="972"/>
      <c r="I168" s="973"/>
      <c r="J168" s="958"/>
      <c r="K168" s="959"/>
      <c r="L168" s="117"/>
    </row>
    <row r="169" spans="1:12" ht="12.75" hidden="1">
      <c r="A169" s="116"/>
      <c r="B169" s="971"/>
      <c r="C169" s="972"/>
      <c r="D169" s="972"/>
      <c r="E169" s="972"/>
      <c r="F169" s="972"/>
      <c r="G169" s="972"/>
      <c r="H169" s="972"/>
      <c r="I169" s="973"/>
      <c r="J169" s="958"/>
      <c r="K169" s="959"/>
      <c r="L169" s="117"/>
    </row>
    <row r="170" spans="1:12" ht="12.75" hidden="1">
      <c r="A170" s="116"/>
      <c r="B170" s="998"/>
      <c r="C170" s="972"/>
      <c r="D170" s="972"/>
      <c r="E170" s="972"/>
      <c r="F170" s="972"/>
      <c r="G170" s="972"/>
      <c r="H170" s="972"/>
      <c r="I170" s="973"/>
      <c r="J170" s="967"/>
      <c r="K170" s="968"/>
      <c r="L170" s="117"/>
    </row>
    <row r="171" spans="1:12" ht="12.75" hidden="1">
      <c r="A171" s="116"/>
      <c r="B171" s="998"/>
      <c r="C171" s="972"/>
      <c r="D171" s="972"/>
      <c r="E171" s="972"/>
      <c r="F171" s="972"/>
      <c r="G171" s="972"/>
      <c r="H171" s="972"/>
      <c r="I171" s="973"/>
      <c r="J171" s="967"/>
      <c r="K171" s="968"/>
      <c r="L171" s="117"/>
    </row>
    <row r="172" spans="1:12" ht="12.75" hidden="1">
      <c r="A172" s="116"/>
      <c r="B172" s="971"/>
      <c r="C172" s="972"/>
      <c r="D172" s="972"/>
      <c r="E172" s="972"/>
      <c r="F172" s="972"/>
      <c r="G172" s="972"/>
      <c r="H172" s="972"/>
      <c r="I172" s="973"/>
      <c r="J172" s="967"/>
      <c r="K172" s="968"/>
      <c r="L172" s="117"/>
    </row>
    <row r="173" spans="1:12" ht="12.75" hidden="1">
      <c r="A173" s="116"/>
      <c r="B173" s="971"/>
      <c r="C173" s="972"/>
      <c r="D173" s="972"/>
      <c r="E173" s="972"/>
      <c r="F173" s="972"/>
      <c r="G173" s="972"/>
      <c r="H173" s="972"/>
      <c r="I173" s="973"/>
      <c r="J173" s="967"/>
      <c r="K173" s="968"/>
      <c r="L173" s="117"/>
    </row>
    <row r="174" spans="1:12" ht="12.75" hidden="1">
      <c r="A174" s="116"/>
      <c r="B174" s="971"/>
      <c r="C174" s="972"/>
      <c r="D174" s="972"/>
      <c r="E174" s="972"/>
      <c r="F174" s="972"/>
      <c r="G174" s="972"/>
      <c r="H174" s="972"/>
      <c r="I174" s="973"/>
      <c r="J174" s="967"/>
      <c r="K174" s="968"/>
      <c r="L174" s="117"/>
    </row>
    <row r="175" spans="1:12" ht="12.75" hidden="1">
      <c r="A175" s="116"/>
      <c r="B175" s="971"/>
      <c r="C175" s="972"/>
      <c r="D175" s="972"/>
      <c r="E175" s="972"/>
      <c r="F175" s="972"/>
      <c r="G175" s="972"/>
      <c r="H175" s="972"/>
      <c r="I175" s="973"/>
      <c r="J175" s="967"/>
      <c r="K175" s="968"/>
      <c r="L175" s="117"/>
    </row>
    <row r="176" spans="1:12" ht="12.75" hidden="1">
      <c r="A176" s="116"/>
      <c r="B176" s="971"/>
      <c r="C176" s="972"/>
      <c r="D176" s="972"/>
      <c r="E176" s="972"/>
      <c r="F176" s="972"/>
      <c r="G176" s="972"/>
      <c r="H176" s="972"/>
      <c r="I176" s="973"/>
      <c r="J176" s="967"/>
      <c r="K176" s="968"/>
      <c r="L176" s="117"/>
    </row>
    <row r="177" spans="1:12" ht="15" hidden="1">
      <c r="A177" s="118"/>
      <c r="B177" s="971"/>
      <c r="C177" s="972"/>
      <c r="D177" s="972"/>
      <c r="E177" s="972"/>
      <c r="F177" s="972"/>
      <c r="G177" s="972"/>
      <c r="H177" s="972"/>
      <c r="I177" s="973"/>
      <c r="J177" s="967"/>
      <c r="K177" s="968"/>
      <c r="L177" s="117"/>
    </row>
    <row r="178" spans="1:12" ht="13.5" hidden="1" thickBot="1">
      <c r="A178" s="116"/>
      <c r="B178" s="976"/>
      <c r="C178" s="977"/>
      <c r="D178" s="977"/>
      <c r="E178" s="977"/>
      <c r="F178" s="977"/>
      <c r="G178" s="977"/>
      <c r="H178" s="977"/>
      <c r="I178" s="978"/>
      <c r="J178" s="974"/>
      <c r="K178" s="975"/>
      <c r="L178" s="117"/>
    </row>
    <row r="179" spans="1:12" ht="13.5" hidden="1" thickBot="1">
      <c r="A179" s="116"/>
      <c r="B179" s="979" t="s">
        <v>26</v>
      </c>
      <c r="C179" s="980"/>
      <c r="D179" s="980"/>
      <c r="E179" s="980"/>
      <c r="F179" s="980"/>
      <c r="G179" s="980"/>
      <c r="H179" s="980"/>
      <c r="I179" s="981"/>
      <c r="J179" s="969">
        <f>SUM(J167:K178)</f>
        <v>0</v>
      </c>
      <c r="K179" s="970"/>
      <c r="L179" s="117"/>
    </row>
    <row r="180" spans="1:12" ht="12.75" hidden="1">
      <c r="A180" s="116"/>
      <c r="B180" s="120"/>
      <c r="C180" s="120"/>
      <c r="D180" s="119"/>
      <c r="E180" s="119"/>
      <c r="F180" s="119"/>
      <c r="G180" s="119"/>
      <c r="H180" s="119"/>
      <c r="I180" s="119"/>
      <c r="J180" s="119"/>
      <c r="K180" s="119"/>
      <c r="L180" s="117"/>
    </row>
    <row r="181" spans="1:12" ht="15.75" customHeight="1" hidden="1" thickBot="1">
      <c r="A181" s="118"/>
      <c r="B181" s="946" t="s">
        <v>123</v>
      </c>
      <c r="C181" s="946"/>
      <c r="D181" s="946"/>
      <c r="E181" s="946"/>
      <c r="F181" s="946"/>
      <c r="G181" s="946"/>
      <c r="H181" s="946"/>
      <c r="I181" s="946"/>
      <c r="J181" s="154"/>
      <c r="K181" s="154"/>
      <c r="L181" s="117"/>
    </row>
    <row r="182" spans="1:12" ht="13.5" customHeight="1" hidden="1" thickBot="1">
      <c r="A182" s="116"/>
      <c r="B182" s="984" t="s">
        <v>122</v>
      </c>
      <c r="C182" s="985"/>
      <c r="D182" s="985"/>
      <c r="E182" s="985"/>
      <c r="F182" s="985"/>
      <c r="G182" s="985"/>
      <c r="H182" s="985"/>
      <c r="I182" s="986"/>
      <c r="J182" s="964" t="s">
        <v>47</v>
      </c>
      <c r="K182" s="965"/>
      <c r="L182" s="117"/>
    </row>
    <row r="183" spans="1:12" ht="12.75" hidden="1">
      <c r="A183" s="116"/>
      <c r="B183" s="987"/>
      <c r="C183" s="988"/>
      <c r="D183" s="988"/>
      <c r="E183" s="988"/>
      <c r="F183" s="988"/>
      <c r="G183" s="988"/>
      <c r="H183" s="988"/>
      <c r="I183" s="989"/>
      <c r="J183" s="982"/>
      <c r="K183" s="983"/>
      <c r="L183" s="117"/>
    </row>
    <row r="184" spans="1:12" ht="12.75" hidden="1">
      <c r="A184" s="116"/>
      <c r="B184" s="990"/>
      <c r="C184" s="991"/>
      <c r="D184" s="991"/>
      <c r="E184" s="991"/>
      <c r="F184" s="991"/>
      <c r="G184" s="991"/>
      <c r="H184" s="991"/>
      <c r="I184" s="992"/>
      <c r="J184" s="958"/>
      <c r="K184" s="959"/>
      <c r="L184" s="117"/>
    </row>
    <row r="185" spans="1:12" ht="12.75" hidden="1">
      <c r="A185" s="116"/>
      <c r="B185" s="990"/>
      <c r="C185" s="991"/>
      <c r="D185" s="991"/>
      <c r="E185" s="991"/>
      <c r="F185" s="991"/>
      <c r="G185" s="991"/>
      <c r="H185" s="991"/>
      <c r="I185" s="992"/>
      <c r="J185" s="958"/>
      <c r="K185" s="959"/>
      <c r="L185" s="117"/>
    </row>
    <row r="186" spans="1:12" ht="12.75" hidden="1">
      <c r="A186" s="116"/>
      <c r="B186" s="990"/>
      <c r="C186" s="991"/>
      <c r="D186" s="991"/>
      <c r="E186" s="991"/>
      <c r="F186" s="991"/>
      <c r="G186" s="991"/>
      <c r="H186" s="991"/>
      <c r="I186" s="992"/>
      <c r="J186" s="967"/>
      <c r="K186" s="968"/>
      <c r="L186" s="117"/>
    </row>
    <row r="187" spans="1:12" ht="12.75" hidden="1">
      <c r="A187" s="116"/>
      <c r="B187" s="990"/>
      <c r="C187" s="991"/>
      <c r="D187" s="991"/>
      <c r="E187" s="991"/>
      <c r="F187" s="991"/>
      <c r="G187" s="991"/>
      <c r="H187" s="991"/>
      <c r="I187" s="992"/>
      <c r="J187" s="967"/>
      <c r="K187" s="968"/>
      <c r="L187" s="117"/>
    </row>
    <row r="188" spans="1:12" ht="12.75" hidden="1">
      <c r="A188" s="116"/>
      <c r="B188" s="990"/>
      <c r="C188" s="991"/>
      <c r="D188" s="991"/>
      <c r="E188" s="991"/>
      <c r="F188" s="991"/>
      <c r="G188" s="991"/>
      <c r="H188" s="991"/>
      <c r="I188" s="992"/>
      <c r="J188" s="967"/>
      <c r="K188" s="968"/>
      <c r="L188" s="117"/>
    </row>
    <row r="189" spans="1:12" ht="12.75" hidden="1">
      <c r="A189" s="116"/>
      <c r="B189" s="990"/>
      <c r="C189" s="991"/>
      <c r="D189" s="991"/>
      <c r="E189" s="991"/>
      <c r="F189" s="991"/>
      <c r="G189" s="991"/>
      <c r="H189" s="991"/>
      <c r="I189" s="992"/>
      <c r="J189" s="967"/>
      <c r="K189" s="968"/>
      <c r="L189" s="117"/>
    </row>
    <row r="190" spans="1:12" ht="12.75" hidden="1">
      <c r="A190" s="116"/>
      <c r="B190" s="990"/>
      <c r="C190" s="991"/>
      <c r="D190" s="991"/>
      <c r="E190" s="991"/>
      <c r="F190" s="991"/>
      <c r="G190" s="991"/>
      <c r="H190" s="991"/>
      <c r="I190" s="992"/>
      <c r="J190" s="967"/>
      <c r="K190" s="968"/>
      <c r="L190" s="117"/>
    </row>
    <row r="191" spans="1:12" ht="12.75" hidden="1">
      <c r="A191" s="116"/>
      <c r="B191" s="990"/>
      <c r="C191" s="991"/>
      <c r="D191" s="991"/>
      <c r="E191" s="991"/>
      <c r="F191" s="991"/>
      <c r="G191" s="991"/>
      <c r="H191" s="991"/>
      <c r="I191" s="992"/>
      <c r="J191" s="967"/>
      <c r="K191" s="968"/>
      <c r="L191" s="117"/>
    </row>
    <row r="192" spans="1:12" ht="12.75" hidden="1">
      <c r="A192" s="116"/>
      <c r="B192" s="990"/>
      <c r="C192" s="991"/>
      <c r="D192" s="991"/>
      <c r="E192" s="991"/>
      <c r="F192" s="991"/>
      <c r="G192" s="991"/>
      <c r="H192" s="991"/>
      <c r="I192" s="992"/>
      <c r="J192" s="967"/>
      <c r="K192" s="968"/>
      <c r="L192" s="117"/>
    </row>
    <row r="193" spans="1:12" ht="15" hidden="1">
      <c r="A193" s="118"/>
      <c r="B193" s="990"/>
      <c r="C193" s="991"/>
      <c r="D193" s="991"/>
      <c r="E193" s="991"/>
      <c r="F193" s="991"/>
      <c r="G193" s="991"/>
      <c r="H193" s="991"/>
      <c r="I193" s="992"/>
      <c r="J193" s="967"/>
      <c r="K193" s="968"/>
      <c r="L193" s="117"/>
    </row>
    <row r="194" spans="1:12" ht="13.5" hidden="1" thickBot="1">
      <c r="A194" s="116"/>
      <c r="B194" s="995"/>
      <c r="C194" s="996"/>
      <c r="D194" s="996"/>
      <c r="E194" s="996"/>
      <c r="F194" s="996"/>
      <c r="G194" s="996"/>
      <c r="H194" s="996"/>
      <c r="I194" s="997"/>
      <c r="J194" s="999"/>
      <c r="K194" s="1000"/>
      <c r="L194" s="117"/>
    </row>
    <row r="195" spans="1:12" ht="13.5" hidden="1" thickBot="1">
      <c r="A195" s="116"/>
      <c r="B195" s="979" t="s">
        <v>26</v>
      </c>
      <c r="C195" s="980"/>
      <c r="D195" s="980"/>
      <c r="E195" s="980"/>
      <c r="F195" s="980"/>
      <c r="G195" s="980"/>
      <c r="H195" s="980"/>
      <c r="I195" s="981"/>
      <c r="J195" s="993">
        <f>SUM(J183:K194)</f>
        <v>0</v>
      </c>
      <c r="K195" s="994"/>
      <c r="L195" s="117"/>
    </row>
    <row r="196" spans="1:12" ht="16.5" hidden="1" thickBot="1">
      <c r="A196" s="118"/>
      <c r="B196" s="119"/>
      <c r="C196" s="155"/>
      <c r="D196" s="155"/>
      <c r="E196" s="119"/>
      <c r="F196" s="119"/>
      <c r="G196" s="119"/>
      <c r="H196" s="119"/>
      <c r="I196" s="119"/>
      <c r="J196" s="119"/>
      <c r="K196" s="119"/>
      <c r="L196" s="117"/>
    </row>
    <row r="197" spans="1:13" ht="16.5" hidden="1" thickBot="1">
      <c r="A197" s="118"/>
      <c r="B197" s="119"/>
      <c r="C197" s="157"/>
      <c r="D197" s="881" t="s">
        <v>126</v>
      </c>
      <c r="E197" s="881"/>
      <c r="F197" s="881"/>
      <c r="G197" s="881"/>
      <c r="H197" s="881"/>
      <c r="I197" s="882"/>
      <c r="J197" s="883">
        <f>J179+J195</f>
        <v>0</v>
      </c>
      <c r="K197" s="884"/>
      <c r="L197" s="117"/>
      <c r="M197" s="158" t="s">
        <v>96</v>
      </c>
    </row>
    <row r="198" spans="1:13" ht="16.5" hidden="1" thickBot="1">
      <c r="A198" s="118"/>
      <c r="B198" s="119"/>
      <c r="C198" s="157"/>
      <c r="D198" s="881" t="s">
        <v>221</v>
      </c>
      <c r="E198" s="881"/>
      <c r="F198" s="881"/>
      <c r="G198" s="881"/>
      <c r="H198" s="881"/>
      <c r="I198" s="882"/>
      <c r="J198" s="883">
        <f>'Budget Worksheet '!H48</f>
        <v>0</v>
      </c>
      <c r="K198" s="884"/>
      <c r="L198" s="117"/>
      <c r="M198" s="159">
        <f>J197-J198</f>
        <v>0</v>
      </c>
    </row>
    <row r="199" spans="1:12" ht="15.75" hidden="1">
      <c r="A199" s="118"/>
      <c r="B199" s="119"/>
      <c r="C199" s="157"/>
      <c r="D199" s="156"/>
      <c r="E199" s="119"/>
      <c r="F199" s="119"/>
      <c r="G199" s="119"/>
      <c r="H199" s="119"/>
      <c r="I199" s="119"/>
      <c r="J199" s="119"/>
      <c r="K199" s="119"/>
      <c r="L199" s="117"/>
    </row>
    <row r="200" spans="1:12" ht="16.5" hidden="1" thickBot="1">
      <c r="A200" s="172"/>
      <c r="B200" s="122"/>
      <c r="C200" s="150"/>
      <c r="D200" s="150"/>
      <c r="E200" s="122"/>
      <c r="F200" s="122"/>
      <c r="G200" s="122"/>
      <c r="H200" s="122"/>
      <c r="I200" s="122"/>
      <c r="J200" s="896"/>
      <c r="K200" s="896"/>
      <c r="L200" s="123"/>
    </row>
    <row r="201" ht="12.75" hidden="1">
      <c r="F201" s="144"/>
    </row>
    <row r="202" ht="12.75" hidden="1"/>
  </sheetData>
  <sheetProtection password="CF7A" sheet="1" selectLockedCells="1"/>
  <mergeCells count="281">
    <mergeCell ref="H52:I52"/>
    <mergeCell ref="J52:K52"/>
    <mergeCell ref="B52:E52"/>
    <mergeCell ref="F52:G52"/>
    <mergeCell ref="G35:I35"/>
    <mergeCell ref="J35:K35"/>
    <mergeCell ref="B36:K36"/>
    <mergeCell ref="B37:G37"/>
    <mergeCell ref="G40:I40"/>
    <mergeCell ref="B49:E49"/>
    <mergeCell ref="B171:I171"/>
    <mergeCell ref="J194:K194"/>
    <mergeCell ref="B96:K96"/>
    <mergeCell ref="B166:I166"/>
    <mergeCell ref="B167:I167"/>
    <mergeCell ref="B168:I168"/>
    <mergeCell ref="B169:I169"/>
    <mergeCell ref="B170:I170"/>
    <mergeCell ref="J188:K188"/>
    <mergeCell ref="J189:K189"/>
    <mergeCell ref="J195:K195"/>
    <mergeCell ref="B194:I194"/>
    <mergeCell ref="B195:I195"/>
    <mergeCell ref="J192:K192"/>
    <mergeCell ref="J193:K193"/>
    <mergeCell ref="B192:I192"/>
    <mergeCell ref="B193:I193"/>
    <mergeCell ref="B188:I188"/>
    <mergeCell ref="B189:I189"/>
    <mergeCell ref="J190:K190"/>
    <mergeCell ref="J191:K191"/>
    <mergeCell ref="B190:I190"/>
    <mergeCell ref="B191:I191"/>
    <mergeCell ref="J185:K185"/>
    <mergeCell ref="B184:I184"/>
    <mergeCell ref="B185:I185"/>
    <mergeCell ref="J186:K186"/>
    <mergeCell ref="J187:K187"/>
    <mergeCell ref="B186:I186"/>
    <mergeCell ref="B187:I187"/>
    <mergeCell ref="B179:I179"/>
    <mergeCell ref="J182:K182"/>
    <mergeCell ref="J184:K184"/>
    <mergeCell ref="J183:K183"/>
    <mergeCell ref="B182:I182"/>
    <mergeCell ref="B183:I183"/>
    <mergeCell ref="B181:I181"/>
    <mergeCell ref="B172:I172"/>
    <mergeCell ref="B173:I173"/>
    <mergeCell ref="B174:I174"/>
    <mergeCell ref="B175:I175"/>
    <mergeCell ref="J177:K177"/>
    <mergeCell ref="J178:K178"/>
    <mergeCell ref="B176:I176"/>
    <mergeCell ref="B177:I177"/>
    <mergeCell ref="B178:I178"/>
    <mergeCell ref="J169:K169"/>
    <mergeCell ref="J170:K170"/>
    <mergeCell ref="J171:K171"/>
    <mergeCell ref="J179:K179"/>
    <mergeCell ref="J172:K172"/>
    <mergeCell ref="J173:K173"/>
    <mergeCell ref="J174:K174"/>
    <mergeCell ref="J175:K175"/>
    <mergeCell ref="J176:K176"/>
    <mergeCell ref="J168:K168"/>
    <mergeCell ref="J160:K160"/>
    <mergeCell ref="C160:I160"/>
    <mergeCell ref="B163:K163"/>
    <mergeCell ref="J166:K166"/>
    <mergeCell ref="B136:E136"/>
    <mergeCell ref="B147:K147"/>
    <mergeCell ref="G139:I139"/>
    <mergeCell ref="J139:K139"/>
    <mergeCell ref="B153:D153"/>
    <mergeCell ref="E153:K153"/>
    <mergeCell ref="B151:G151"/>
    <mergeCell ref="J151:K151"/>
    <mergeCell ref="B139:F139"/>
    <mergeCell ref="J120:K120"/>
    <mergeCell ref="E127:F127"/>
    <mergeCell ref="B131:K131"/>
    <mergeCell ref="J125:K125"/>
    <mergeCell ref="B133:K133"/>
    <mergeCell ref="G130:I130"/>
    <mergeCell ref="Q125:R125"/>
    <mergeCell ref="B117:D117"/>
    <mergeCell ref="B144:D144"/>
    <mergeCell ref="J146:K146"/>
    <mergeCell ref="S125:T125"/>
    <mergeCell ref="B120:C120"/>
    <mergeCell ref="D120:E120"/>
    <mergeCell ref="B129:K129"/>
    <mergeCell ref="B130:D130"/>
    <mergeCell ref="G111:I111"/>
    <mergeCell ref="J127:K127"/>
    <mergeCell ref="B115:D115"/>
    <mergeCell ref="B116:K116"/>
    <mergeCell ref="B113:D113"/>
    <mergeCell ref="B152:K152"/>
    <mergeCell ref="G113:I113"/>
    <mergeCell ref="J113:K113"/>
    <mergeCell ref="G115:I115"/>
    <mergeCell ref="B111:D111"/>
    <mergeCell ref="B156:K156"/>
    <mergeCell ref="B155:G155"/>
    <mergeCell ref="J155:K155"/>
    <mergeCell ref="B135:K135"/>
    <mergeCell ref="J149:K149"/>
    <mergeCell ref="B127:C127"/>
    <mergeCell ref="B145:K145"/>
    <mergeCell ref="B146:D146"/>
    <mergeCell ref="G144:I144"/>
    <mergeCell ref="J144:K144"/>
    <mergeCell ref="G146:I146"/>
    <mergeCell ref="B108:K108"/>
    <mergeCell ref="J137:K137"/>
    <mergeCell ref="E117:K117"/>
    <mergeCell ref="G120:I120"/>
    <mergeCell ref="B114:K114"/>
    <mergeCell ref="G105:I105"/>
    <mergeCell ref="G107:I107"/>
    <mergeCell ref="J107:K107"/>
    <mergeCell ref="G109:I109"/>
    <mergeCell ref="B112:K112"/>
    <mergeCell ref="B105:D105"/>
    <mergeCell ref="B109:D109"/>
    <mergeCell ref="J111:K111"/>
    <mergeCell ref="J109:K109"/>
    <mergeCell ref="B110:K110"/>
    <mergeCell ref="B102:K102"/>
    <mergeCell ref="J100:K100"/>
    <mergeCell ref="B94:K94"/>
    <mergeCell ref="B92:K92"/>
    <mergeCell ref="G93:I93"/>
    <mergeCell ref="B91:D91"/>
    <mergeCell ref="J93:K93"/>
    <mergeCell ref="G100:I100"/>
    <mergeCell ref="B100:C100"/>
    <mergeCell ref="D100:E100"/>
    <mergeCell ref="G73:I73"/>
    <mergeCell ref="G71:I71"/>
    <mergeCell ref="J71:K71"/>
    <mergeCell ref="B70:K70"/>
    <mergeCell ref="G77:I77"/>
    <mergeCell ref="G56:I56"/>
    <mergeCell ref="J56:K56"/>
    <mergeCell ref="J73:K73"/>
    <mergeCell ref="B64:C64"/>
    <mergeCell ref="J62:K62"/>
    <mergeCell ref="J167:K167"/>
    <mergeCell ref="B162:K162"/>
    <mergeCell ref="B165:I165"/>
    <mergeCell ref="J82:K82"/>
    <mergeCell ref="J98:K98"/>
    <mergeCell ref="B90:K90"/>
    <mergeCell ref="B106:K106"/>
    <mergeCell ref="B107:D107"/>
    <mergeCell ref="J158:K158"/>
    <mergeCell ref="J118:K118"/>
    <mergeCell ref="J38:K38"/>
    <mergeCell ref="J33:K33"/>
    <mergeCell ref="G33:I33"/>
    <mergeCell ref="B40:C40"/>
    <mergeCell ref="F48:G48"/>
    <mergeCell ref="H48:I48"/>
    <mergeCell ref="F46:G46"/>
    <mergeCell ref="F47:G47"/>
    <mergeCell ref="B48:E48"/>
    <mergeCell ref="G60:I60"/>
    <mergeCell ref="J60:K60"/>
    <mergeCell ref="G69:I69"/>
    <mergeCell ref="F64:K64"/>
    <mergeCell ref="B61:K61"/>
    <mergeCell ref="J69:K69"/>
    <mergeCell ref="D64:E64"/>
    <mergeCell ref="B62:D62"/>
    <mergeCell ref="B31:G31"/>
    <mergeCell ref="B72:K72"/>
    <mergeCell ref="B71:D71"/>
    <mergeCell ref="B58:D58"/>
    <mergeCell ref="B60:D60"/>
    <mergeCell ref="B57:K57"/>
    <mergeCell ref="B69:D69"/>
    <mergeCell ref="B56:D56"/>
    <mergeCell ref="B59:K59"/>
    <mergeCell ref="J58:K58"/>
    <mergeCell ref="J18:K18"/>
    <mergeCell ref="J46:K46"/>
    <mergeCell ref="J40:K40"/>
    <mergeCell ref="B46:E46"/>
    <mergeCell ref="G20:I20"/>
    <mergeCell ref="J20:K20"/>
    <mergeCell ref="F27:G27"/>
    <mergeCell ref="H27:I27"/>
    <mergeCell ref="B30:K30"/>
    <mergeCell ref="B34:K34"/>
    <mergeCell ref="B51:E51"/>
    <mergeCell ref="F51:G51"/>
    <mergeCell ref="H51:I51"/>
    <mergeCell ref="J51:K51"/>
    <mergeCell ref="F50:G50"/>
    <mergeCell ref="H50:I50"/>
    <mergeCell ref="J50:K50"/>
    <mergeCell ref="B50:E50"/>
    <mergeCell ref="B17:K17"/>
    <mergeCell ref="H46:I46"/>
    <mergeCell ref="J49:K49"/>
    <mergeCell ref="B47:E47"/>
    <mergeCell ref="H47:I47"/>
    <mergeCell ref="J47:K47"/>
    <mergeCell ref="J48:K48"/>
    <mergeCell ref="H49:I49"/>
    <mergeCell ref="B42:K42"/>
    <mergeCell ref="F49:G49"/>
    <mergeCell ref="J200:K200"/>
    <mergeCell ref="A6:L6"/>
    <mergeCell ref="B55:K55"/>
    <mergeCell ref="B16:K16"/>
    <mergeCell ref="J15:K15"/>
    <mergeCell ref="J13:K13"/>
    <mergeCell ref="J14:K14"/>
    <mergeCell ref="G8:I8"/>
    <mergeCell ref="J8:K8"/>
    <mergeCell ref="G58:I58"/>
    <mergeCell ref="J77:K77"/>
    <mergeCell ref="B76:K76"/>
    <mergeCell ref="G79:I79"/>
    <mergeCell ref="J79:K79"/>
    <mergeCell ref="G75:I75"/>
    <mergeCell ref="J75:K75"/>
    <mergeCell ref="B78:K78"/>
    <mergeCell ref="B75:D75"/>
    <mergeCell ref="B79:D79"/>
    <mergeCell ref="B77:D77"/>
    <mergeCell ref="E81:K81"/>
    <mergeCell ref="B93:D93"/>
    <mergeCell ref="G89:I89"/>
    <mergeCell ref="J89:K89"/>
    <mergeCell ref="G91:I91"/>
    <mergeCell ref="J91:K91"/>
    <mergeCell ref="B86:K86"/>
    <mergeCell ref="B89:D89"/>
    <mergeCell ref="B84:C84"/>
    <mergeCell ref="D84:E84"/>
    <mergeCell ref="B132:D132"/>
    <mergeCell ref="B134:D134"/>
    <mergeCell ref="J130:K130"/>
    <mergeCell ref="G132:I132"/>
    <mergeCell ref="J132:K132"/>
    <mergeCell ref="B125:D125"/>
    <mergeCell ref="G54:I54"/>
    <mergeCell ref="J54:K54"/>
    <mergeCell ref="B66:K66"/>
    <mergeCell ref="G134:I134"/>
    <mergeCell ref="J134:K134"/>
    <mergeCell ref="J105:K105"/>
    <mergeCell ref="B74:K74"/>
    <mergeCell ref="B73:D73"/>
    <mergeCell ref="B80:K80"/>
    <mergeCell ref="B81:D81"/>
    <mergeCell ref="D197:I197"/>
    <mergeCell ref="J197:K197"/>
    <mergeCell ref="D198:I198"/>
    <mergeCell ref="J198:K198"/>
    <mergeCell ref="G95:I95"/>
    <mergeCell ref="J95:K95"/>
    <mergeCell ref="J115:K115"/>
    <mergeCell ref="G125:I125"/>
    <mergeCell ref="B122:K122"/>
    <mergeCell ref="B141:K141"/>
    <mergeCell ref="A1:L1"/>
    <mergeCell ref="A3:L3"/>
    <mergeCell ref="A4:L4"/>
    <mergeCell ref="A5:L5"/>
    <mergeCell ref="B22:K22"/>
    <mergeCell ref="G29:I29"/>
    <mergeCell ref="J29:K29"/>
    <mergeCell ref="B8:C8"/>
    <mergeCell ref="B11:K11"/>
    <mergeCell ref="B10:K10"/>
  </mergeCells>
  <printOptions horizontalCentered="1"/>
  <pageMargins left="0.5" right="0.5" top="0.5" bottom="0.5" header="0.25" footer="0.25"/>
  <pageSetup fitToHeight="9" horizontalDpi="600" verticalDpi="600" orientation="portrait" scale="98" r:id="rId1"/>
  <headerFooter alignWithMargins="0">
    <oddFooter>&amp;LBudget Workbook V8&amp;C&amp;F&amp;R3/21/2012</oddFooter>
  </headerFooter>
  <rowBreaks count="8" manualBreakCount="8">
    <brk id="18" max="11" man="1"/>
    <brk id="38" max="11" man="1"/>
    <brk id="62" max="11" man="1"/>
    <brk id="82" max="11" man="1"/>
    <brk id="98" max="11" man="1"/>
    <brk id="118" max="11" man="1"/>
    <brk id="137" max="11" man="1"/>
    <brk id="15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75" zoomScaleNormal="75" workbookViewId="0" topLeftCell="A2">
      <selection activeCell="H35" sqref="H35"/>
    </sheetView>
  </sheetViews>
  <sheetFormatPr defaultColWidth="9.140625" defaultRowHeight="12.75"/>
  <cols>
    <col min="1" max="1" width="4.7109375" style="0" customWidth="1"/>
    <col min="2" max="2" width="56.57421875" style="0" customWidth="1"/>
    <col min="3" max="3" width="16.00390625" style="0" customWidth="1"/>
    <col min="4" max="7" width="13.7109375" style="0" customWidth="1"/>
    <col min="8" max="8" width="15.57421875" style="0" customWidth="1"/>
    <col min="9" max="9" width="12.28125" style="0" customWidth="1"/>
    <col min="10" max="10" width="11.421875" style="0" bestFit="1" customWidth="1"/>
    <col min="11" max="11" width="13.7109375" style="0" customWidth="1"/>
    <col min="12" max="12" width="9.7109375" style="0" bestFit="1" customWidth="1"/>
  </cols>
  <sheetData>
    <row r="1" spans="3:16" s="4" customFormat="1" ht="13.5" hidden="1" thickBot="1">
      <c r="C1" s="125"/>
      <c r="D1" s="126"/>
      <c r="E1" s="127"/>
      <c r="F1" s="10"/>
      <c r="G1" s="10"/>
      <c r="H1" s="10"/>
      <c r="I1" s="10"/>
      <c r="J1" s="10"/>
      <c r="K1" s="10"/>
      <c r="L1" s="2"/>
      <c r="M1" s="2"/>
      <c r="N1" s="2"/>
      <c r="O1" s="2"/>
      <c r="P1" s="2"/>
    </row>
    <row r="2" spans="1:16" ht="24.75" customHeight="1">
      <c r="A2" s="1009" t="s">
        <v>92</v>
      </c>
      <c r="B2" s="1010"/>
      <c r="C2" s="1010"/>
      <c r="D2" s="1010"/>
      <c r="E2" s="1010"/>
      <c r="F2" s="1010"/>
      <c r="G2" s="1011"/>
      <c r="H2" s="10"/>
      <c r="I2" s="1"/>
      <c r="J2" s="1"/>
      <c r="K2" s="1"/>
      <c r="L2" s="2"/>
      <c r="M2" s="2"/>
      <c r="N2" s="3"/>
      <c r="O2" s="3"/>
      <c r="P2" s="3"/>
    </row>
    <row r="3" spans="1:16" ht="12.75">
      <c r="A3" s="66"/>
      <c r="B3" s="67"/>
      <c r="C3" s="67"/>
      <c r="D3" s="20"/>
      <c r="E3" s="68"/>
      <c r="F3" s="20"/>
      <c r="G3" s="69"/>
      <c r="H3" s="10"/>
      <c r="I3" s="1"/>
      <c r="J3" s="1"/>
      <c r="K3" s="1"/>
      <c r="L3" s="2"/>
      <c r="M3" s="2"/>
      <c r="N3" s="3"/>
      <c r="O3" s="3"/>
      <c r="P3" s="3"/>
    </row>
    <row r="4" spans="1:16" ht="18" customHeight="1">
      <c r="A4" s="1016">
        <f>'Salary Worksheet'!$C$3</f>
        <v>0</v>
      </c>
      <c r="B4" s="1017"/>
      <c r="C4" s="514"/>
      <c r="D4" s="515"/>
      <c r="E4" s="68"/>
      <c r="F4" s="20"/>
      <c r="G4" s="69"/>
      <c r="H4" s="10"/>
      <c r="I4" s="1"/>
      <c r="J4" s="1"/>
      <c r="K4" s="1"/>
      <c r="L4" s="2"/>
      <c r="M4" s="2"/>
      <c r="N4" s="3"/>
      <c r="O4" s="3"/>
      <c r="P4" s="3"/>
    </row>
    <row r="5" spans="1:16" ht="18" customHeight="1">
      <c r="A5" s="1019">
        <f>'Salary Worksheet'!$C$4</f>
        <v>0</v>
      </c>
      <c r="B5" s="1020"/>
      <c r="C5" s="516"/>
      <c r="D5" s="516"/>
      <c r="E5" s="68"/>
      <c r="F5" s="20"/>
      <c r="G5" s="69"/>
      <c r="H5" s="10"/>
      <c r="I5" s="1"/>
      <c r="J5" s="1"/>
      <c r="K5" s="1"/>
      <c r="L5" s="2"/>
      <c r="M5" s="2"/>
      <c r="N5" s="3"/>
      <c r="O5" s="3"/>
      <c r="P5" s="3"/>
    </row>
    <row r="6" spans="1:16" ht="17.25" customHeight="1">
      <c r="A6" s="1018">
        <f>'Salary Worksheet'!C5</f>
        <v>0</v>
      </c>
      <c r="B6" s="1017"/>
      <c r="C6" s="70"/>
      <c r="D6" s="813"/>
      <c r="E6" s="813"/>
      <c r="F6" s="813"/>
      <c r="G6" s="513"/>
      <c r="H6" s="10"/>
      <c r="I6" s="1"/>
      <c r="J6" s="1"/>
      <c r="K6" s="1"/>
      <c r="L6" s="2"/>
      <c r="M6" s="2"/>
      <c r="N6" s="3"/>
      <c r="O6" s="3"/>
      <c r="P6" s="3"/>
    </row>
    <row r="7" spans="1:16" ht="13.5" thickBot="1">
      <c r="A7" s="66"/>
      <c r="B7" s="67"/>
      <c r="C7" s="13"/>
      <c r="D7" s="20"/>
      <c r="E7" s="68"/>
      <c r="F7" s="20"/>
      <c r="G7" s="69"/>
      <c r="H7" s="10"/>
      <c r="I7" s="1"/>
      <c r="J7" s="1"/>
      <c r="K7" s="1"/>
      <c r="L7" s="2"/>
      <c r="M7" s="2"/>
      <c r="N7" s="3"/>
      <c r="O7" s="3"/>
      <c r="P7" s="3"/>
    </row>
    <row r="8" spans="1:16" ht="15.75">
      <c r="A8" s="1012" t="s">
        <v>46</v>
      </c>
      <c r="B8" s="1013"/>
      <c r="C8" s="28"/>
      <c r="D8" s="20"/>
      <c r="E8" s="68"/>
      <c r="F8" s="20"/>
      <c r="G8" s="69"/>
      <c r="H8" s="10"/>
      <c r="I8" s="9"/>
      <c r="J8" s="10"/>
      <c r="K8" s="10"/>
      <c r="L8" s="2"/>
      <c r="M8" s="2"/>
      <c r="N8" s="3"/>
      <c r="O8" s="3"/>
      <c r="P8" s="3"/>
    </row>
    <row r="9" spans="1:16" ht="15" customHeight="1">
      <c r="A9" s="1014"/>
      <c r="B9" s="1015"/>
      <c r="C9" s="29" t="s">
        <v>36</v>
      </c>
      <c r="D9" s="71"/>
      <c r="E9" s="71"/>
      <c r="F9" s="71"/>
      <c r="G9" s="72"/>
      <c r="H9" s="9"/>
      <c r="I9" s="9"/>
      <c r="J9" s="11"/>
      <c r="K9" s="9"/>
      <c r="L9" s="2"/>
      <c r="M9" s="2"/>
      <c r="N9" s="3"/>
      <c r="O9" s="3"/>
      <c r="P9" s="3"/>
    </row>
    <row r="10" spans="1:16" ht="17.25" customHeight="1">
      <c r="A10" s="30" t="s">
        <v>52</v>
      </c>
      <c r="B10" s="15" t="s">
        <v>83</v>
      </c>
      <c r="C10" s="16">
        <f>'Salary Worksheet'!M46</f>
        <v>0</v>
      </c>
      <c r="D10" s="27"/>
      <c r="E10" s="47"/>
      <c r="F10" s="27"/>
      <c r="G10" s="73"/>
      <c r="H10" s="81"/>
      <c r="I10" s="8"/>
      <c r="J10" s="1"/>
      <c r="K10" s="1"/>
      <c r="L10" s="2"/>
      <c r="M10" s="2"/>
      <c r="N10" s="3"/>
      <c r="O10" s="3"/>
      <c r="P10" s="3"/>
    </row>
    <row r="11" spans="1:16" ht="17.25" customHeight="1">
      <c r="A11" s="31" t="s">
        <v>54</v>
      </c>
      <c r="B11" s="17" t="s">
        <v>53</v>
      </c>
      <c r="C11" s="16">
        <f>'Salary Worksheet'!$M$47</f>
        <v>0</v>
      </c>
      <c r="D11" s="27"/>
      <c r="E11" s="47"/>
      <c r="F11" s="27"/>
      <c r="G11" s="73"/>
      <c r="H11" s="81"/>
      <c r="I11" s="8"/>
      <c r="J11" s="1"/>
      <c r="K11" s="1"/>
      <c r="L11" s="2"/>
      <c r="M11" s="2"/>
      <c r="N11" s="3"/>
      <c r="O11" s="3"/>
      <c r="P11" s="3"/>
    </row>
    <row r="12" spans="1:16" ht="17.25" customHeight="1">
      <c r="A12" s="31" t="s">
        <v>56</v>
      </c>
      <c r="B12" s="17" t="s">
        <v>243</v>
      </c>
      <c r="C12" s="16">
        <f>'Budget Worksheet '!C12</f>
        <v>0</v>
      </c>
      <c r="D12" s="27"/>
      <c r="E12" s="47"/>
      <c r="F12" s="27"/>
      <c r="G12" s="73"/>
      <c r="H12" s="81"/>
      <c r="I12" s="8"/>
      <c r="J12" s="1"/>
      <c r="K12" s="1"/>
      <c r="L12" s="2"/>
      <c r="M12" s="2"/>
      <c r="N12" s="3"/>
      <c r="O12" s="3"/>
      <c r="P12" s="3"/>
    </row>
    <row r="13" spans="1:16" ht="17.25" customHeight="1">
      <c r="A13" s="31" t="s">
        <v>58</v>
      </c>
      <c r="B13" s="18" t="s">
        <v>244</v>
      </c>
      <c r="C13" s="16">
        <f>'Budget Worksheet '!C16</f>
        <v>0</v>
      </c>
      <c r="D13" s="27"/>
      <c r="E13" s="47"/>
      <c r="F13" s="27"/>
      <c r="G13" s="73"/>
      <c r="H13" s="81"/>
      <c r="I13" s="8"/>
      <c r="J13" s="1"/>
      <c r="K13" s="1"/>
      <c r="L13" s="2"/>
      <c r="M13" s="2"/>
      <c r="N13" s="3"/>
      <c r="O13" s="3"/>
      <c r="P13" s="3"/>
    </row>
    <row r="14" spans="1:16" ht="17.25" customHeight="1">
      <c r="A14" s="31" t="s">
        <v>60</v>
      </c>
      <c r="B14" s="18" t="s">
        <v>245</v>
      </c>
      <c r="C14" s="16">
        <f>'Budget Worksheet '!C30</f>
        <v>0</v>
      </c>
      <c r="D14" s="27"/>
      <c r="E14" s="47"/>
      <c r="F14" s="27"/>
      <c r="G14" s="73"/>
      <c r="H14" s="81"/>
      <c r="I14" s="8"/>
      <c r="J14" s="1"/>
      <c r="K14" s="1"/>
      <c r="L14" s="2"/>
      <c r="M14" s="2"/>
      <c r="N14" s="3"/>
      <c r="O14" s="3"/>
      <c r="P14" s="3"/>
    </row>
    <row r="15" spans="1:16" ht="17.25" customHeight="1">
      <c r="A15" s="30" t="s">
        <v>62</v>
      </c>
      <c r="B15" s="18" t="s">
        <v>246</v>
      </c>
      <c r="C15" s="16">
        <f>'Budget Worksheet '!C41</f>
        <v>0</v>
      </c>
      <c r="D15" s="27"/>
      <c r="E15" s="47"/>
      <c r="F15" s="27"/>
      <c r="G15" s="73"/>
      <c r="H15" s="81"/>
      <c r="I15" s="8"/>
      <c r="J15" s="1"/>
      <c r="K15" s="1"/>
      <c r="L15" s="2"/>
      <c r="M15" s="2"/>
      <c r="N15" s="3"/>
      <c r="O15" s="3"/>
      <c r="P15" s="3"/>
    </row>
    <row r="16" spans="1:16" ht="17.25" customHeight="1">
      <c r="A16" s="30" t="s">
        <v>64</v>
      </c>
      <c r="B16" s="18" t="s">
        <v>248</v>
      </c>
      <c r="C16" s="16">
        <f>'Budget Worksheet '!C44</f>
        <v>0</v>
      </c>
      <c r="D16" s="27"/>
      <c r="E16" s="47"/>
      <c r="F16" s="27"/>
      <c r="G16" s="73"/>
      <c r="H16" s="81"/>
      <c r="I16" s="8"/>
      <c r="J16" s="1"/>
      <c r="K16" s="1"/>
      <c r="L16" s="2"/>
      <c r="M16" s="2"/>
      <c r="N16" s="3"/>
      <c r="O16" s="3"/>
      <c r="P16" s="3"/>
    </row>
    <row r="17" spans="1:16" ht="17.25" customHeight="1" thickBot="1">
      <c r="A17" s="133" t="s">
        <v>118</v>
      </c>
      <c r="B17" s="134" t="s">
        <v>250</v>
      </c>
      <c r="C17" s="135">
        <f>'Budget Worksheet '!$C$45</f>
        <v>0</v>
      </c>
      <c r="D17" s="27"/>
      <c r="E17" s="47"/>
      <c r="F17" s="27"/>
      <c r="G17" s="73"/>
      <c r="H17" s="246"/>
      <c r="I17" s="8"/>
      <c r="J17" s="1"/>
      <c r="K17" s="1"/>
      <c r="L17" s="2"/>
      <c r="M17" s="2"/>
      <c r="N17" s="3"/>
      <c r="O17" s="3"/>
      <c r="P17" s="3"/>
    </row>
    <row r="18" spans="1:16" ht="17.25" customHeight="1" thickBot="1">
      <c r="A18" s="393"/>
      <c r="B18" s="132"/>
      <c r="C18" s="21"/>
      <c r="D18" s="27"/>
      <c r="E18" s="47"/>
      <c r="F18" s="27"/>
      <c r="G18" s="73"/>
      <c r="H18" s="81"/>
      <c r="I18" s="8"/>
      <c r="J18" s="1"/>
      <c r="K18" s="1"/>
      <c r="L18" s="2"/>
      <c r="M18" s="2"/>
      <c r="N18" s="3"/>
      <c r="O18" s="3"/>
      <c r="P18" s="3"/>
    </row>
    <row r="19" spans="1:16" ht="17.25" customHeight="1">
      <c r="A19" s="130"/>
      <c r="B19" s="525" t="s">
        <v>247</v>
      </c>
      <c r="C19" s="131">
        <f>ROUND('Budget Worksheet '!$C$46,0)</f>
        <v>0</v>
      </c>
      <c r="D19" s="67"/>
      <c r="E19" s="67"/>
      <c r="F19" s="67"/>
      <c r="G19" s="80"/>
      <c r="H19" s="82"/>
      <c r="I19" s="6"/>
      <c r="J19" s="1"/>
      <c r="K19" s="1"/>
      <c r="L19" s="2"/>
      <c r="M19" s="2"/>
      <c r="N19" s="3"/>
      <c r="O19" s="3"/>
      <c r="P19" s="3"/>
    </row>
    <row r="20" spans="1:16" ht="17.25" customHeight="1" hidden="1">
      <c r="A20" s="31"/>
      <c r="B20" s="19"/>
      <c r="C20" s="16"/>
      <c r="D20" s="307" t="s">
        <v>42</v>
      </c>
      <c r="E20" s="65" t="s">
        <v>1</v>
      </c>
      <c r="F20" s="65" t="s">
        <v>2</v>
      </c>
      <c r="G20" s="74" t="s">
        <v>22</v>
      </c>
      <c r="H20" s="82"/>
      <c r="I20" s="6"/>
      <c r="J20" s="1"/>
      <c r="K20" s="1"/>
      <c r="L20" s="2"/>
      <c r="M20" s="2"/>
      <c r="N20" s="3"/>
      <c r="O20" s="3"/>
      <c r="P20" s="3"/>
    </row>
    <row r="21" spans="1:16" ht="17.25" customHeight="1" hidden="1">
      <c r="A21" s="32"/>
      <c r="B21" s="19" t="s">
        <v>28</v>
      </c>
      <c r="C21" s="111">
        <f>SUM(D21:G21)</f>
        <v>0</v>
      </c>
      <c r="D21" s="402">
        <v>0</v>
      </c>
      <c r="E21" s="403">
        <v>0</v>
      </c>
      <c r="F21" s="404">
        <v>0</v>
      </c>
      <c r="G21" s="405">
        <v>0</v>
      </c>
      <c r="H21" s="140"/>
      <c r="I21" s="8"/>
      <c r="J21" s="1"/>
      <c r="K21" s="1"/>
      <c r="L21" s="2"/>
      <c r="M21" s="2"/>
      <c r="N21" s="3"/>
      <c r="O21" s="3"/>
      <c r="P21" s="3"/>
    </row>
    <row r="22" spans="1:16" ht="17.25" customHeight="1" hidden="1">
      <c r="A22" s="226"/>
      <c r="B22" s="227" t="s">
        <v>20</v>
      </c>
      <c r="C22" s="415"/>
      <c r="D22" s="400">
        <f>IF(D21=0,0,ROUND(('Budget Worksheet '!D45+'Budget Worksheet '!I45)/'Final Budget'!D21,2))</f>
        <v>0</v>
      </c>
      <c r="E22" s="401">
        <f>IF(E21=0,0,ROUND('Budget Worksheet '!E45/'Final Budget'!E21,2))</f>
        <v>0</v>
      </c>
      <c r="F22" s="417">
        <f>IF(F21=0,0,ROUND('Budget Worksheet '!F45/F21,2))</f>
        <v>0</v>
      </c>
      <c r="G22" s="418">
        <f>IF(G21=0,0,ROUND('Budget Worksheet '!G45/G21,2))</f>
        <v>0</v>
      </c>
      <c r="H22" s="81"/>
      <c r="I22" s="8"/>
      <c r="J22" s="1"/>
      <c r="K22" s="1"/>
      <c r="L22" s="2"/>
      <c r="M22" s="2"/>
      <c r="N22" s="3"/>
      <c r="O22" s="3"/>
      <c r="P22" s="3"/>
    </row>
    <row r="23" spans="1:16" ht="17.25" customHeight="1">
      <c r="A23" s="228"/>
      <c r="B23" s="229" t="s">
        <v>29</v>
      </c>
      <c r="C23" s="230">
        <f>ROUND('Budget Worksheet '!I45,0)</f>
        <v>0</v>
      </c>
      <c r="D23" s="231"/>
      <c r="E23" s="232"/>
      <c r="F23" s="231"/>
      <c r="G23" s="233"/>
      <c r="H23" s="81"/>
      <c r="I23" s="8"/>
      <c r="J23" s="1"/>
      <c r="K23" s="1"/>
      <c r="L23" s="2"/>
      <c r="M23" s="2"/>
      <c r="N23" s="3"/>
      <c r="O23" s="3"/>
      <c r="P23" s="3"/>
    </row>
    <row r="24" spans="1:16" ht="17.25" customHeight="1">
      <c r="A24" s="228"/>
      <c r="B24" s="234" t="s">
        <v>37</v>
      </c>
      <c r="C24" s="235">
        <f>IF(C23=0,0,(ROUND(C23/D21,2)))</f>
        <v>0</v>
      </c>
      <c r="D24" s="231"/>
      <c r="E24" s="232"/>
      <c r="F24" s="231"/>
      <c r="G24" s="233"/>
      <c r="H24" s="81"/>
      <c r="I24" s="8"/>
      <c r="J24" s="1"/>
      <c r="K24" s="1"/>
      <c r="L24" s="2"/>
      <c r="M24" s="2"/>
      <c r="N24" s="3"/>
      <c r="O24" s="3"/>
      <c r="P24" s="3"/>
    </row>
    <row r="25" spans="1:16" ht="17.25" customHeight="1" hidden="1">
      <c r="A25" s="228"/>
      <c r="B25" s="234" t="s">
        <v>31</v>
      </c>
      <c r="C25" s="230">
        <f>ROUND('Budget Worksheet '!$J$45,0)</f>
        <v>0</v>
      </c>
      <c r="D25" s="236"/>
      <c r="E25" s="232"/>
      <c r="F25" s="231"/>
      <c r="G25" s="233"/>
      <c r="H25" s="81"/>
      <c r="I25" s="8"/>
      <c r="J25" s="1"/>
      <c r="K25" s="1"/>
      <c r="L25" s="2"/>
      <c r="M25" s="2"/>
      <c r="N25" s="3"/>
      <c r="O25" s="3"/>
      <c r="P25" s="3"/>
    </row>
    <row r="26" spans="1:16" ht="17.25" customHeight="1" thickBot="1">
      <c r="A26" s="242"/>
      <c r="B26" s="243" t="s">
        <v>30</v>
      </c>
      <c r="C26" s="818">
        <f>(C19)-(C23+C25)</f>
        <v>0</v>
      </c>
      <c r="D26" s="237"/>
      <c r="E26" s="225"/>
      <c r="F26" s="225"/>
      <c r="G26" s="238"/>
      <c r="H26" s="82"/>
      <c r="I26" s="6"/>
      <c r="J26" s="1"/>
      <c r="K26" s="1"/>
      <c r="L26" s="2"/>
      <c r="M26" s="2"/>
      <c r="N26" s="3"/>
      <c r="O26" s="3"/>
      <c r="P26" s="3"/>
    </row>
    <row r="27" spans="1:16" ht="17.25" customHeight="1" hidden="1" thickBot="1">
      <c r="A27" s="823"/>
      <c r="B27" s="824" t="s">
        <v>97</v>
      </c>
      <c r="C27" s="825">
        <f>C23+C25+C26</f>
        <v>0</v>
      </c>
      <c r="D27" s="239"/>
      <c r="E27" s="813"/>
      <c r="F27" s="240"/>
      <c r="G27" s="241"/>
      <c r="H27" s="82"/>
      <c r="I27" s="6"/>
      <c r="J27" s="1"/>
      <c r="K27" s="1"/>
      <c r="L27" s="2"/>
      <c r="M27" s="2"/>
      <c r="N27" s="3"/>
      <c r="O27" s="3"/>
      <c r="P27" s="3"/>
    </row>
    <row r="28" spans="1:16" ht="17.25" customHeight="1" hidden="1">
      <c r="A28" s="815"/>
      <c r="B28" s="816"/>
      <c r="C28" s="817"/>
      <c r="D28" s="308" t="s">
        <v>42</v>
      </c>
      <c r="E28" s="239"/>
      <c r="F28" s="240"/>
      <c r="G28" s="241"/>
      <c r="H28" s="82"/>
      <c r="I28" s="6"/>
      <c r="J28" s="1"/>
      <c r="K28" s="1"/>
      <c r="L28" s="2"/>
      <c r="M28" s="2"/>
      <c r="N28" s="3"/>
      <c r="O28" s="3"/>
      <c r="P28" s="3"/>
    </row>
    <row r="29" spans="1:16" ht="17.25" customHeight="1" hidden="1" thickBot="1">
      <c r="A29" s="242"/>
      <c r="B29" s="243" t="s">
        <v>21</v>
      </c>
      <c r="C29" s="416"/>
      <c r="D29" s="406">
        <f>IF(D21=0,0,(ROUND('Budget Worksheet '!D45/D21,2)))</f>
        <v>0</v>
      </c>
      <c r="E29" s="244"/>
      <c r="F29" s="236"/>
      <c r="G29" s="245"/>
      <c r="H29" s="81"/>
      <c r="I29" s="8"/>
      <c r="J29" s="1"/>
      <c r="K29" s="1"/>
      <c r="L29" s="2"/>
      <c r="M29" s="2"/>
      <c r="N29" s="3"/>
      <c r="O29" s="3"/>
      <c r="P29" s="3"/>
    </row>
    <row r="30" spans="1:16" ht="13.5" thickBot="1">
      <c r="A30" s="75"/>
      <c r="B30" s="814"/>
      <c r="C30" s="77"/>
      <c r="D30" s="76"/>
      <c r="E30" s="78"/>
      <c r="F30" s="76"/>
      <c r="G30" s="79"/>
      <c r="H30" s="81"/>
      <c r="I30" s="8"/>
      <c r="J30" s="1"/>
      <c r="K30" s="1"/>
      <c r="L30" s="2"/>
      <c r="M30" s="2"/>
      <c r="N30" s="3"/>
      <c r="O30" s="3"/>
      <c r="P30" s="3"/>
    </row>
    <row r="31" spans="1:16" ht="12.75" hidden="1">
      <c r="A31" s="66"/>
      <c r="B31" s="27" t="s">
        <v>211</v>
      </c>
      <c r="C31" s="33"/>
      <c r="D31" s="27"/>
      <c r="E31" s="47"/>
      <c r="F31" s="27"/>
      <c r="G31" s="73"/>
      <c r="H31" s="81"/>
      <c r="I31" s="8"/>
      <c r="J31" s="1"/>
      <c r="K31" s="1"/>
      <c r="L31" s="2"/>
      <c r="M31" s="2"/>
      <c r="N31" s="3"/>
      <c r="O31" s="3"/>
      <c r="P31" s="3"/>
    </row>
    <row r="32" spans="1:16" ht="13.5" hidden="1" thickBot="1">
      <c r="A32" s="75"/>
      <c r="B32" s="76" t="s">
        <v>212</v>
      </c>
      <c r="C32" s="77"/>
      <c r="D32" s="76"/>
      <c r="E32" s="78"/>
      <c r="F32" s="76"/>
      <c r="G32" s="79"/>
      <c r="H32" s="81"/>
      <c r="I32" s="8"/>
      <c r="J32" s="1"/>
      <c r="K32" s="1"/>
      <c r="L32" s="2"/>
      <c r="M32" s="2"/>
      <c r="N32" s="3"/>
      <c r="O32" s="3"/>
      <c r="P32" s="3"/>
    </row>
    <row r="33" spans="3:16" ht="12.75">
      <c r="C33" s="5"/>
      <c r="D33" s="6"/>
      <c r="E33" s="7"/>
      <c r="F33" s="8"/>
      <c r="G33" s="12"/>
      <c r="H33" s="8"/>
      <c r="I33" s="8"/>
      <c r="J33" s="1"/>
      <c r="K33" s="1"/>
      <c r="L33" s="2"/>
      <c r="M33" s="2"/>
      <c r="N33" s="3"/>
      <c r="O33" s="3"/>
      <c r="P33" s="3"/>
    </row>
  </sheetData>
  <sheetProtection password="CF7A" sheet="1" selectLockedCells="1"/>
  <mergeCells count="5">
    <mergeCell ref="A2:G2"/>
    <mergeCell ref="A8:B9"/>
    <mergeCell ref="A4:B4"/>
    <mergeCell ref="A6:B6"/>
    <mergeCell ref="A5:B5"/>
  </mergeCells>
  <conditionalFormatting sqref="E14">
    <cfRule type="cellIs" priority="1" dxfId="0" operator="equal" stopIfTrue="1">
      <formula>"Yes"</formula>
    </cfRule>
    <cfRule type="expression" priority="2" dxfId="0" stopIfTrue="1">
      <formula>"D20:g20"</formula>
    </cfRule>
  </conditionalFormatting>
  <printOptions horizontalCentered="1"/>
  <pageMargins left="0.5" right="0.5" top="0.5" bottom="0.5" header="0.25" footer="0.25"/>
  <pageSetup fitToHeight="1" fitToWidth="1" horizontalDpi="300" verticalDpi="300" orientation="landscape" scale="98" r:id="rId1"/>
  <headerFooter alignWithMargins="0">
    <oddFooter>&amp;LBudget Workbook V8&amp;C&amp;F&amp;R3/21/2012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0">
      <selection activeCell="D14" sqref="D14"/>
    </sheetView>
  </sheetViews>
  <sheetFormatPr defaultColWidth="9.140625" defaultRowHeight="12.75"/>
  <cols>
    <col min="1" max="1" width="7.140625" style="115" customWidth="1"/>
    <col min="2" max="2" width="40.28125" style="363" customWidth="1"/>
    <col min="3" max="3" width="24.28125" style="363" customWidth="1"/>
    <col min="4" max="4" width="17.57421875" style="363" customWidth="1"/>
    <col min="5" max="5" width="16.00390625" style="363" customWidth="1"/>
    <col min="6" max="6" width="16.57421875" style="363" customWidth="1"/>
    <col min="7" max="16384" width="9.140625" style="115" customWidth="1"/>
  </cols>
  <sheetData>
    <row r="1" spans="1:6" ht="20.25">
      <c r="A1" s="867" t="s">
        <v>111</v>
      </c>
      <c r="B1" s="868"/>
      <c r="C1" s="868"/>
      <c r="D1" s="868"/>
      <c r="E1" s="868"/>
      <c r="F1" s="869"/>
    </row>
    <row r="2" spans="1:6" ht="18">
      <c r="A2" s="1030"/>
      <c r="B2" s="1031"/>
      <c r="C2" s="1031"/>
      <c r="D2" s="1031"/>
      <c r="E2" s="1031"/>
      <c r="F2" s="1032"/>
    </row>
    <row r="3" spans="1:6" ht="18">
      <c r="A3" s="1021">
        <f>'Salary Worksheet'!C3</f>
        <v>0</v>
      </c>
      <c r="B3" s="1022"/>
      <c r="C3" s="1022"/>
      <c r="D3" s="1022"/>
      <c r="E3" s="1022"/>
      <c r="F3" s="1023"/>
    </row>
    <row r="4" spans="1:6" ht="19.5" customHeight="1">
      <c r="A4" s="1036">
        <f>'Salary Worksheet'!$C$4</f>
        <v>0</v>
      </c>
      <c r="B4" s="1037"/>
      <c r="C4" s="1037"/>
      <c r="D4" s="1037"/>
      <c r="E4" s="1037"/>
      <c r="F4" s="1038"/>
    </row>
    <row r="5" spans="1:6" ht="19.5" customHeight="1">
      <c r="A5" s="1021">
        <f>'Salary Worksheet'!C5</f>
        <v>0</v>
      </c>
      <c r="B5" s="1022"/>
      <c r="C5" s="1022"/>
      <c r="D5" s="1022"/>
      <c r="E5" s="1022"/>
      <c r="F5" s="1023"/>
    </row>
    <row r="6" spans="1:6" ht="19.5" customHeight="1" thickBot="1">
      <c r="A6" s="116"/>
      <c r="B6" s="364"/>
      <c r="C6" s="364"/>
      <c r="D6" s="153"/>
      <c r="E6" s="364"/>
      <c r="F6" s="365"/>
    </row>
    <row r="7" spans="1:6" ht="19.5" customHeight="1">
      <c r="A7" s="366" t="s">
        <v>71</v>
      </c>
      <c r="B7" s="546" t="s">
        <v>249</v>
      </c>
      <c r="C7" s="59"/>
      <c r="D7" s="756" t="s">
        <v>100</v>
      </c>
      <c r="E7" s="756" t="s">
        <v>101</v>
      </c>
      <c r="F7" s="757"/>
    </row>
    <row r="8" spans="1:6" ht="19.5" customHeight="1" thickBot="1">
      <c r="A8" s="367"/>
      <c r="B8" s="526" t="s">
        <v>49</v>
      </c>
      <c r="C8" s="368"/>
      <c r="D8" s="758" t="s">
        <v>88</v>
      </c>
      <c r="E8" s="759" t="s">
        <v>88</v>
      </c>
      <c r="F8" s="760" t="s">
        <v>48</v>
      </c>
    </row>
    <row r="9" spans="1:6" ht="19.5" customHeight="1">
      <c r="A9" s="770" t="s">
        <v>256</v>
      </c>
      <c r="B9" s="369" t="s">
        <v>0</v>
      </c>
      <c r="C9" s="370"/>
      <c r="D9" s="61"/>
      <c r="E9" s="440">
        <f>'Salary Worksheet'!M46-'Salary Worksheet'!K46</f>
        <v>0</v>
      </c>
      <c r="F9" s="442">
        <f aca="true" t="shared" si="0" ref="F9:F16">IF(D9=0,"",(E9/D9)-1)</f>
      </c>
    </row>
    <row r="10" spans="1:6" ht="19.5" customHeight="1">
      <c r="A10" s="771" t="s">
        <v>257</v>
      </c>
      <c r="B10" s="371" t="s">
        <v>74</v>
      </c>
      <c r="C10" s="372"/>
      <c r="D10" s="62"/>
      <c r="E10" s="441">
        <f>'Salary Worksheet'!$M$47-'Salary Worksheet'!K47</f>
        <v>0</v>
      </c>
      <c r="F10" s="443">
        <f t="shared" si="0"/>
      </c>
    </row>
    <row r="11" spans="1:6" ht="19.5" customHeight="1">
      <c r="A11" s="771" t="s">
        <v>258</v>
      </c>
      <c r="B11" s="371" t="s">
        <v>75</v>
      </c>
      <c r="C11" s="372"/>
      <c r="D11" s="62"/>
      <c r="E11" s="441">
        <f>'Budget Worksheet '!C12-'Budget Worksheet '!H12</f>
        <v>0</v>
      </c>
      <c r="F11" s="443">
        <f t="shared" si="0"/>
      </c>
    </row>
    <row r="12" spans="1:6" ht="19.5" customHeight="1">
      <c r="A12" s="771" t="s">
        <v>259</v>
      </c>
      <c r="B12" s="371" t="s">
        <v>6</v>
      </c>
      <c r="C12" s="372"/>
      <c r="D12" s="62"/>
      <c r="E12" s="441">
        <f>'Budget Worksheet '!C16-'Budget Worksheet '!H16</f>
        <v>0</v>
      </c>
      <c r="F12" s="443">
        <f t="shared" si="0"/>
      </c>
    </row>
    <row r="13" spans="1:6" ht="19.5" customHeight="1">
      <c r="A13" s="771" t="s">
        <v>260</v>
      </c>
      <c r="B13" s="371" t="s">
        <v>11</v>
      </c>
      <c r="C13" s="372"/>
      <c r="D13" s="62"/>
      <c r="E13" s="441">
        <f>'Budget Worksheet '!C30-'Budget Worksheet '!H30</f>
        <v>0</v>
      </c>
      <c r="F13" s="443">
        <f t="shared" si="0"/>
      </c>
    </row>
    <row r="14" spans="1:6" ht="19.5" customHeight="1">
      <c r="A14" s="771" t="s">
        <v>261</v>
      </c>
      <c r="B14" s="371" t="s">
        <v>242</v>
      </c>
      <c r="C14" s="372"/>
      <c r="D14" s="62"/>
      <c r="E14" s="441">
        <f>'Budget Worksheet '!C41-'Budget Worksheet '!H41</f>
        <v>0</v>
      </c>
      <c r="F14" s="443">
        <f t="shared" si="0"/>
      </c>
    </row>
    <row r="15" spans="1:6" ht="19.5" customHeight="1">
      <c r="A15" s="772" t="s">
        <v>262</v>
      </c>
      <c r="B15" s="736" t="s">
        <v>76</v>
      </c>
      <c r="C15" s="737"/>
      <c r="D15" s="63"/>
      <c r="E15" s="447">
        <f>'Budget Worksheet '!C44-'Budget Worksheet '!H44</f>
        <v>0</v>
      </c>
      <c r="F15" s="449">
        <f t="shared" si="0"/>
      </c>
    </row>
    <row r="16" spans="1:6" ht="19.5" customHeight="1">
      <c r="A16" s="1024" t="s">
        <v>274</v>
      </c>
      <c r="B16" s="1025"/>
      <c r="C16" s="1026"/>
      <c r="D16" s="764">
        <f>SUM(D9:D15)</f>
        <v>0</v>
      </c>
      <c r="E16" s="755">
        <f>'Budget Worksheet '!$C$46</f>
        <v>0</v>
      </c>
      <c r="F16" s="765">
        <f t="shared" si="0"/>
      </c>
    </row>
    <row r="17" spans="1:6" ht="19.5" customHeight="1">
      <c r="A17" s="767"/>
      <c r="B17" s="167"/>
      <c r="C17" s="167"/>
      <c r="D17" s="769"/>
      <c r="E17" s="769"/>
      <c r="F17" s="768"/>
    </row>
    <row r="18" spans="1:6" ht="3" customHeight="1" thickBot="1">
      <c r="A18" s="747"/>
      <c r="B18" s="748"/>
      <c r="C18" s="748"/>
      <c r="D18" s="773"/>
      <c r="E18" s="774"/>
      <c r="F18" s="749"/>
    </row>
    <row r="19" spans="1:6" ht="19.5" customHeight="1">
      <c r="A19" s="527" t="s">
        <v>72</v>
      </c>
      <c r="B19" s="528" t="s">
        <v>81</v>
      </c>
      <c r="C19" s="529"/>
      <c r="D19" s="775"/>
      <c r="E19" s="776"/>
      <c r="F19" s="373"/>
    </row>
    <row r="20" spans="1:6" ht="19.5" customHeight="1">
      <c r="A20" s="530"/>
      <c r="B20" s="544" t="s">
        <v>77</v>
      </c>
      <c r="C20" s="531"/>
      <c r="D20" s="98"/>
      <c r="E20" s="98"/>
      <c r="F20" s="374"/>
    </row>
    <row r="21" spans="1:6" ht="19.5" customHeight="1">
      <c r="A21" s="532"/>
      <c r="B21" s="533" t="s">
        <v>95</v>
      </c>
      <c r="C21" s="534"/>
      <c r="D21" s="60"/>
      <c r="E21" s="444">
        <f>'Final Budget'!$C$26</f>
        <v>0</v>
      </c>
      <c r="F21" s="445">
        <f>IF(D21=0,"",(E21/D21)-1)</f>
      </c>
    </row>
    <row r="22" spans="1:6" ht="19.5" customHeight="1">
      <c r="A22" s="535"/>
      <c r="B22" s="545" t="s">
        <v>78</v>
      </c>
      <c r="C22" s="531"/>
      <c r="D22" s="83"/>
      <c r="E22" s="83"/>
      <c r="F22" s="374"/>
    </row>
    <row r="23" spans="1:6" ht="19.5" customHeight="1" hidden="1">
      <c r="A23" s="536"/>
      <c r="B23" s="537" t="s">
        <v>99</v>
      </c>
      <c r="C23" s="538"/>
      <c r="D23" s="64"/>
      <c r="E23" s="446">
        <f>'Final Budget'!$C$25</f>
        <v>0</v>
      </c>
      <c r="F23" s="448">
        <f>IF(D23=0,"",(E23/D23)-1)</f>
      </c>
    </row>
    <row r="24" spans="1:6" ht="19.5" customHeight="1">
      <c r="A24" s="539"/>
      <c r="B24" s="540" t="s">
        <v>94</v>
      </c>
      <c r="C24" s="541"/>
      <c r="D24" s="63"/>
      <c r="E24" s="447">
        <f>'Budget Worksheet '!I45</f>
        <v>0</v>
      </c>
      <c r="F24" s="449">
        <f>IF(D24=0,"",(E24/D24)-1)</f>
      </c>
    </row>
    <row r="25" spans="1:6" ht="19.5" customHeight="1">
      <c r="A25" s="535"/>
      <c r="B25" s="545" t="s">
        <v>79</v>
      </c>
      <c r="C25" s="754"/>
      <c r="D25" s="764">
        <f>D21+D23+D24</f>
        <v>0</v>
      </c>
      <c r="E25" s="755">
        <f>SUM(E21+E23+E24)</f>
        <v>0</v>
      </c>
      <c r="F25" s="765">
        <f>IF(D25=0,"",(E25/D25)-1)</f>
      </c>
    </row>
    <row r="26" spans="1:6" ht="19.5" customHeight="1" thickBot="1">
      <c r="A26" s="761"/>
      <c r="B26" s="762"/>
      <c r="C26" s="396"/>
      <c r="D26" s="766"/>
      <c r="E26" s="766"/>
      <c r="F26" s="763"/>
    </row>
    <row r="27" spans="1:6" ht="3" customHeight="1" thickBot="1">
      <c r="A27" s="750"/>
      <c r="B27" s="751"/>
      <c r="C27" s="751"/>
      <c r="D27" s="752"/>
      <c r="E27" s="752"/>
      <c r="F27" s="753"/>
    </row>
    <row r="28" spans="1:6" ht="19.5" customHeight="1" hidden="1">
      <c r="A28" s="743" t="s">
        <v>73</v>
      </c>
      <c r="B28" s="744" t="s">
        <v>80</v>
      </c>
      <c r="C28" s="534"/>
      <c r="D28" s="745"/>
      <c r="E28" s="746">
        <f>'Final Budget'!C21</f>
        <v>0</v>
      </c>
      <c r="F28" s="450">
        <f aca="true" t="shared" si="1" ref="F28:F33">IF(D28=0,"",(E28/D28)-1)</f>
      </c>
    </row>
    <row r="29" spans="1:6" ht="19.5" customHeight="1" hidden="1">
      <c r="A29" s="738"/>
      <c r="B29" s="739" t="s">
        <v>128</v>
      </c>
      <c r="C29" s="740"/>
      <c r="D29" s="741"/>
      <c r="E29" s="742">
        <f>'Final Budget'!E22</f>
        <v>0</v>
      </c>
      <c r="F29" s="438">
        <f t="shared" si="1"/>
      </c>
    </row>
    <row r="30" spans="1:6" ht="19.5" customHeight="1" hidden="1">
      <c r="A30" s="394"/>
      <c r="B30" s="542" t="s">
        <v>129</v>
      </c>
      <c r="C30" s="375"/>
      <c r="D30" s="162"/>
      <c r="E30" s="376">
        <f>'Final Budget'!F22</f>
        <v>0</v>
      </c>
      <c r="F30" s="438">
        <f t="shared" si="1"/>
      </c>
    </row>
    <row r="31" spans="1:6" ht="19.5" customHeight="1" hidden="1">
      <c r="A31" s="394"/>
      <c r="B31" s="542" t="s">
        <v>130</v>
      </c>
      <c r="C31" s="375"/>
      <c r="D31" s="162"/>
      <c r="E31" s="376">
        <f>'Final Budget'!G22</f>
        <v>0</v>
      </c>
      <c r="F31" s="438">
        <f t="shared" si="1"/>
      </c>
    </row>
    <row r="32" spans="1:6" ht="19.5" customHeight="1" hidden="1">
      <c r="A32" s="394"/>
      <c r="B32" s="542" t="s">
        <v>131</v>
      </c>
      <c r="C32" s="375"/>
      <c r="D32" s="162"/>
      <c r="E32" s="376">
        <f>'Final Budget'!D22</f>
        <v>0</v>
      </c>
      <c r="F32" s="438">
        <f t="shared" si="1"/>
      </c>
    </row>
    <row r="33" spans="1:6" ht="19.5" customHeight="1" hidden="1" thickBot="1">
      <c r="A33" s="395"/>
      <c r="B33" s="543" t="s">
        <v>213</v>
      </c>
      <c r="C33" s="396"/>
      <c r="D33" s="163"/>
      <c r="E33" s="377">
        <f>'Final Budget'!D29</f>
        <v>0</v>
      </c>
      <c r="F33" s="439">
        <f t="shared" si="1"/>
      </c>
    </row>
    <row r="34" spans="1:6" ht="12.75" hidden="1">
      <c r="A34" s="1033" t="s">
        <v>50</v>
      </c>
      <c r="B34" s="1034"/>
      <c r="C34" s="1034"/>
      <c r="D34" s="1034"/>
      <c r="E34" s="1034"/>
      <c r="F34" s="1035"/>
    </row>
    <row r="35" spans="1:6" ht="13.5" hidden="1" thickBot="1">
      <c r="A35" s="1027" t="s">
        <v>51</v>
      </c>
      <c r="B35" s="1028"/>
      <c r="C35" s="1028"/>
      <c r="D35" s="1028"/>
      <c r="E35" s="1028"/>
      <c r="F35" s="1029"/>
    </row>
  </sheetData>
  <sheetProtection password="CF7A" sheet="1" selectLockedCells="1"/>
  <mergeCells count="8">
    <mergeCell ref="A5:F5"/>
    <mergeCell ref="A16:C16"/>
    <mergeCell ref="A35:F35"/>
    <mergeCell ref="A1:F1"/>
    <mergeCell ref="A2:F2"/>
    <mergeCell ref="A34:F34"/>
    <mergeCell ref="A3:F3"/>
    <mergeCell ref="A4:F4"/>
  </mergeCells>
  <printOptions horizontalCentered="1"/>
  <pageMargins left="0.5" right="0.5" top="0.5" bottom="0.5" header="0.25" footer="0.25"/>
  <pageSetup fitToHeight="1" fitToWidth="1" horizontalDpi="300" verticalDpi="300" orientation="landscape" scale="85" r:id="rId1"/>
  <headerFooter alignWithMargins="0">
    <oddFooter>&amp;LBudget Workbook V8&amp;C&amp;F&amp;R3/21/2012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workbookViewId="0" topLeftCell="A1">
      <selection activeCell="E25" sqref="E25:J25"/>
    </sheetView>
  </sheetViews>
  <sheetFormatPr defaultColWidth="9.140625" defaultRowHeight="12.75"/>
  <cols>
    <col min="1" max="4" width="2.7109375" style="269" customWidth="1"/>
    <col min="5" max="6" width="2.7109375" style="270" customWidth="1"/>
    <col min="7" max="7" width="9.140625" style="270" customWidth="1"/>
    <col min="8" max="8" width="9.140625" style="115" customWidth="1"/>
    <col min="9" max="9" width="18.57421875" style="115" customWidth="1"/>
    <col min="10" max="10" width="19.8515625" style="115" customWidth="1"/>
    <col min="11" max="11" width="24.57421875" style="336" customWidth="1"/>
    <col min="12" max="12" width="1.28515625" style="115" customWidth="1"/>
    <col min="13" max="13" width="10.7109375" style="115" customWidth="1"/>
    <col min="14" max="14" width="1.28515625" style="115" customWidth="1"/>
    <col min="15" max="15" width="10.7109375" style="115" customWidth="1"/>
    <col min="16" max="16" width="1.28515625" style="115" customWidth="1"/>
    <col min="17" max="17" width="10.7109375" style="115" customWidth="1"/>
    <col min="18" max="18" width="1.28515625" style="115" customWidth="1"/>
    <col min="19" max="19" width="10.7109375" style="115" customWidth="1"/>
    <col min="20" max="20" width="1.28515625" style="115" customWidth="1"/>
    <col min="21" max="21" width="10.7109375" style="115" customWidth="1"/>
    <col min="22" max="22" width="1.57421875" style="115" customWidth="1"/>
    <col min="23" max="23" width="10.7109375" style="115" customWidth="1"/>
    <col min="24" max="24" width="1.28515625" style="115" customWidth="1"/>
    <col min="25" max="25" width="10.7109375" style="115" customWidth="1"/>
    <col min="26" max="26" width="1.28515625" style="115" customWidth="1"/>
    <col min="27" max="27" width="15.00390625" style="115" customWidth="1"/>
    <col min="28" max="28" width="1.28515625" style="115" customWidth="1"/>
    <col min="29" max="29" width="16.140625" style="115" customWidth="1"/>
    <col min="30" max="16384" width="9.140625" style="115" customWidth="1"/>
  </cols>
  <sheetData>
    <row r="1" spans="1:29" s="247" customFormat="1" ht="30" customHeight="1">
      <c r="A1" s="1039" t="s">
        <v>235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477"/>
      <c r="M1" s="477"/>
      <c r="N1" s="477"/>
      <c r="O1" s="477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</row>
    <row r="2" spans="1:30" s="250" customFormat="1" ht="18.7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9"/>
    </row>
    <row r="3" spans="1:30" s="250" customFormat="1" ht="18.75" customHeight="1">
      <c r="A3" s="1046" t="s">
        <v>194</v>
      </c>
      <c r="B3" s="1046"/>
      <c r="C3" s="1046"/>
      <c r="D3" s="1046"/>
      <c r="E3" s="1046"/>
      <c r="F3" s="1046"/>
      <c r="G3" s="1046"/>
      <c r="H3" s="1043">
        <f>'Salary Worksheet'!$C$3</f>
        <v>0</v>
      </c>
      <c r="I3" s="1043"/>
      <c r="J3" s="1043"/>
      <c r="K3" s="1043"/>
      <c r="L3" s="473"/>
      <c r="M3" s="473"/>
      <c r="N3" s="473"/>
      <c r="O3" s="473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9"/>
    </row>
    <row r="4" spans="1:15" ht="18.75" customHeight="1">
      <c r="A4" s="1046" t="s">
        <v>195</v>
      </c>
      <c r="B4" s="1046"/>
      <c r="C4" s="1046"/>
      <c r="D4" s="1046"/>
      <c r="E4" s="1046"/>
      <c r="F4" s="1046"/>
      <c r="G4" s="1046"/>
      <c r="H4" s="1044">
        <f>'Salary Worksheet'!$C$4</f>
        <v>0</v>
      </c>
      <c r="I4" s="1044"/>
      <c r="J4" s="1044"/>
      <c r="K4" s="1044"/>
      <c r="L4" s="473"/>
      <c r="M4" s="473"/>
      <c r="N4" s="473"/>
      <c r="O4" s="473"/>
    </row>
    <row r="5" spans="1:15" ht="18.75" customHeight="1">
      <c r="A5" s="1046" t="s">
        <v>222</v>
      </c>
      <c r="B5" s="1046"/>
      <c r="C5" s="1046"/>
      <c r="D5" s="1046"/>
      <c r="E5" s="1046"/>
      <c r="F5" s="1046"/>
      <c r="G5" s="1046"/>
      <c r="H5" s="1044">
        <f>'Salary Worksheet'!$C$5</f>
        <v>0</v>
      </c>
      <c r="I5" s="1044"/>
      <c r="J5" s="1044"/>
      <c r="K5" s="1044"/>
      <c r="L5" s="473"/>
      <c r="M5" s="473"/>
      <c r="N5" s="473"/>
      <c r="O5" s="473"/>
    </row>
    <row r="6" spans="1:15" ht="18.75" customHeight="1">
      <c r="A6" s="251"/>
      <c r="B6" s="251"/>
      <c r="C6" s="251"/>
      <c r="D6" s="251"/>
      <c r="E6" s="251"/>
      <c r="F6" s="251"/>
      <c r="G6" s="251"/>
      <c r="H6" s="252"/>
      <c r="I6" s="252"/>
      <c r="J6" s="252"/>
      <c r="K6" s="252"/>
      <c r="L6" s="252"/>
      <c r="M6" s="252"/>
      <c r="N6" s="252"/>
      <c r="O6" s="252"/>
    </row>
    <row r="7" spans="1:14" s="256" customFormat="1" ht="18.75" customHeight="1">
      <c r="A7" s="253"/>
      <c r="B7" s="254"/>
      <c r="C7" s="254"/>
      <c r="D7" s="255"/>
      <c r="E7" s="255"/>
      <c r="F7" s="255"/>
      <c r="G7" s="255"/>
      <c r="H7" s="255"/>
      <c r="I7" s="255"/>
      <c r="J7" s="255"/>
      <c r="K7" s="425"/>
      <c r="L7" s="255"/>
      <c r="M7" s="257"/>
      <c r="N7" s="257"/>
    </row>
    <row r="8" spans="1:14" s="256" customFormat="1" ht="18.75" customHeight="1" thickBot="1">
      <c r="A8" s="472" t="s">
        <v>226</v>
      </c>
      <c r="B8" s="472"/>
      <c r="C8" s="472"/>
      <c r="D8" s="472"/>
      <c r="E8" s="472"/>
      <c r="F8" s="472"/>
      <c r="G8" s="472"/>
      <c r="H8" s="472"/>
      <c r="I8" s="472"/>
      <c r="J8" s="408"/>
      <c r="K8" s="451"/>
      <c r="L8" s="258"/>
      <c r="M8" s="258"/>
      <c r="N8" s="259"/>
    </row>
    <row r="9" spans="1:15" ht="18.75" customHeight="1">
      <c r="A9" s="452"/>
      <c r="B9" s="452"/>
      <c r="C9" s="452" t="s">
        <v>71</v>
      </c>
      <c r="D9" s="452"/>
      <c r="E9" s="1045" t="s">
        <v>20</v>
      </c>
      <c r="F9" s="1045"/>
      <c r="G9" s="1045"/>
      <c r="H9" s="1045"/>
      <c r="I9" s="1045"/>
      <c r="J9" s="1045"/>
      <c r="K9" s="454">
        <f>'Final Budget'!$F$22</f>
        <v>0</v>
      </c>
      <c r="L9" s="264"/>
      <c r="M9" s="264"/>
      <c r="O9" s="136"/>
    </row>
    <row r="10" spans="1:15" ht="18.75" customHeight="1">
      <c r="A10" s="452"/>
      <c r="B10" s="452"/>
      <c r="C10" s="452" t="s">
        <v>72</v>
      </c>
      <c r="D10" s="452"/>
      <c r="E10" s="1045" t="s">
        <v>161</v>
      </c>
      <c r="F10" s="1045"/>
      <c r="G10" s="1045"/>
      <c r="H10" s="1045"/>
      <c r="I10" s="1045"/>
      <c r="J10" s="1045"/>
      <c r="K10" s="455">
        <f>'Final Budget'!$F$21</f>
        <v>0</v>
      </c>
      <c r="L10" s="143"/>
      <c r="M10" s="143"/>
      <c r="O10" s="136"/>
    </row>
    <row r="11" spans="1:15" ht="18.75" customHeight="1">
      <c r="A11" s="452"/>
      <c r="B11" s="452"/>
      <c r="C11" s="452" t="s">
        <v>73</v>
      </c>
      <c r="D11" s="452"/>
      <c r="E11" s="1045" t="s">
        <v>162</v>
      </c>
      <c r="F11" s="1045"/>
      <c r="G11" s="1045"/>
      <c r="H11" s="1045"/>
      <c r="I11" s="1045"/>
      <c r="J11" s="1045"/>
      <c r="K11" s="456"/>
      <c r="L11" s="264"/>
      <c r="M11" s="264"/>
      <c r="O11" s="136"/>
    </row>
    <row r="12" spans="1:15" ht="18.75" customHeight="1">
      <c r="A12" s="452"/>
      <c r="B12" s="452"/>
      <c r="C12" s="452"/>
      <c r="D12" s="452"/>
      <c r="E12" s="452" t="s">
        <v>163</v>
      </c>
      <c r="F12" s="453"/>
      <c r="G12" s="1045" t="s">
        <v>228</v>
      </c>
      <c r="H12" s="1045"/>
      <c r="I12" s="1045"/>
      <c r="J12" s="1045"/>
      <c r="K12" s="475">
        <f>ROUNDUP(K9*K10,0)</f>
        <v>0</v>
      </c>
      <c r="L12" s="266"/>
      <c r="M12" s="266"/>
      <c r="O12" s="268"/>
    </row>
    <row r="13" spans="1:13" ht="18.75" customHeight="1">
      <c r="A13" s="452"/>
      <c r="B13" s="452"/>
      <c r="C13" s="452"/>
      <c r="D13" s="452"/>
      <c r="E13" s="453"/>
      <c r="F13" s="453"/>
      <c r="G13" s="1048"/>
      <c r="H13" s="1048"/>
      <c r="I13" s="1048"/>
      <c r="J13" s="1048"/>
      <c r="K13" s="457"/>
      <c r="L13" s="144"/>
      <c r="M13" s="144"/>
    </row>
    <row r="14" spans="1:13" ht="18.75" customHeight="1">
      <c r="A14" s="458"/>
      <c r="B14" s="458"/>
      <c r="C14" s="458"/>
      <c r="D14" s="458"/>
      <c r="E14" s="459"/>
      <c r="F14" s="459"/>
      <c r="G14" s="459"/>
      <c r="H14" s="460"/>
      <c r="I14" s="460"/>
      <c r="J14" s="460"/>
      <c r="K14" s="457"/>
      <c r="L14" s="144"/>
      <c r="M14" s="144"/>
    </row>
    <row r="15" spans="1:13" ht="18.75" customHeight="1" thickBot="1">
      <c r="A15" s="1040" t="s">
        <v>1</v>
      </c>
      <c r="B15" s="1040"/>
      <c r="C15" s="1040"/>
      <c r="D15" s="1040"/>
      <c r="E15" s="1040"/>
      <c r="F15" s="1040"/>
      <c r="G15" s="1040"/>
      <c r="H15" s="1040"/>
      <c r="I15" s="1040"/>
      <c r="J15" s="408"/>
      <c r="K15" s="451"/>
      <c r="L15" s="255"/>
      <c r="M15" s="257"/>
    </row>
    <row r="16" spans="1:13" s="256" customFormat="1" ht="18.75" customHeight="1">
      <c r="A16" s="452"/>
      <c r="B16" s="452"/>
      <c r="C16" s="452" t="s">
        <v>71</v>
      </c>
      <c r="D16" s="452"/>
      <c r="E16" s="1045" t="s">
        <v>20</v>
      </c>
      <c r="F16" s="1045"/>
      <c r="G16" s="1045"/>
      <c r="H16" s="1045"/>
      <c r="I16" s="1045"/>
      <c r="J16" s="1045"/>
      <c r="K16" s="454">
        <f>'Final Budget'!$E$22</f>
        <v>0</v>
      </c>
      <c r="L16" s="258"/>
      <c r="M16" s="271"/>
    </row>
    <row r="17" spans="1:13" ht="18.75" customHeight="1">
      <c r="A17" s="452"/>
      <c r="B17" s="452"/>
      <c r="C17" s="452" t="s">
        <v>72</v>
      </c>
      <c r="D17" s="452"/>
      <c r="E17" s="1045" t="s">
        <v>161</v>
      </c>
      <c r="F17" s="1045"/>
      <c r="G17" s="1045"/>
      <c r="H17" s="1045"/>
      <c r="I17" s="1045"/>
      <c r="J17" s="1045"/>
      <c r="K17" s="455">
        <f>'Final Budget'!$E$21</f>
        <v>0</v>
      </c>
      <c r="L17" s="258"/>
      <c r="M17" s="258"/>
    </row>
    <row r="18" spans="1:17" ht="18.75" customHeight="1">
      <c r="A18" s="452"/>
      <c r="B18" s="452"/>
      <c r="C18" s="452" t="s">
        <v>73</v>
      </c>
      <c r="D18" s="452"/>
      <c r="E18" s="1045" t="s">
        <v>162</v>
      </c>
      <c r="F18" s="1045"/>
      <c r="G18" s="1045"/>
      <c r="H18" s="1045"/>
      <c r="I18" s="1045"/>
      <c r="J18" s="1045"/>
      <c r="K18" s="456"/>
      <c r="L18" s="264"/>
      <c r="M18" s="264"/>
      <c r="O18" s="136"/>
      <c r="P18" s="136"/>
      <c r="Q18" s="136"/>
    </row>
    <row r="19" spans="1:17" ht="18.75" customHeight="1">
      <c r="A19" s="452"/>
      <c r="B19" s="452"/>
      <c r="C19" s="452"/>
      <c r="D19" s="452"/>
      <c r="E19" s="452" t="s">
        <v>163</v>
      </c>
      <c r="F19" s="453"/>
      <c r="G19" s="1045" t="s">
        <v>228</v>
      </c>
      <c r="H19" s="1045"/>
      <c r="I19" s="1045"/>
      <c r="J19" s="1045"/>
      <c r="K19" s="475">
        <f>ROUNDUP(K16*K17,0)</f>
        <v>0</v>
      </c>
      <c r="L19" s="264"/>
      <c r="M19" s="272"/>
      <c r="O19" s="136"/>
      <c r="P19" s="136"/>
      <c r="Q19" s="136"/>
    </row>
    <row r="20" spans="1:17" ht="18.75" customHeight="1">
      <c r="A20" s="452"/>
      <c r="B20" s="452"/>
      <c r="C20" s="452"/>
      <c r="D20" s="452"/>
      <c r="E20" s="453"/>
      <c r="F20" s="453"/>
      <c r="G20" s="1048"/>
      <c r="H20" s="1048"/>
      <c r="I20" s="1048"/>
      <c r="J20" s="1048"/>
      <c r="K20" s="457"/>
      <c r="L20" s="264"/>
      <c r="M20" s="272"/>
      <c r="O20" s="136"/>
      <c r="P20" s="136"/>
      <c r="Q20" s="136"/>
    </row>
    <row r="21" spans="1:17" ht="18.75" customHeight="1">
      <c r="A21" s="458"/>
      <c r="B21" s="458"/>
      <c r="C21" s="458"/>
      <c r="D21" s="458"/>
      <c r="E21" s="459"/>
      <c r="F21" s="459"/>
      <c r="G21" s="459"/>
      <c r="H21" s="460"/>
      <c r="I21" s="460"/>
      <c r="J21" s="460"/>
      <c r="K21" s="248"/>
      <c r="L21" s="264"/>
      <c r="M21" s="264"/>
      <c r="O21" s="136"/>
      <c r="P21" s="136"/>
      <c r="Q21" s="136"/>
    </row>
    <row r="22" spans="1:17" ht="18.75" customHeight="1" thickBot="1">
      <c r="A22" s="1040" t="s">
        <v>227</v>
      </c>
      <c r="B22" s="1040"/>
      <c r="C22" s="1040"/>
      <c r="D22" s="1040"/>
      <c r="E22" s="1040"/>
      <c r="F22" s="1040"/>
      <c r="G22" s="1040"/>
      <c r="H22" s="1040"/>
      <c r="I22" s="1040"/>
      <c r="J22" s="408"/>
      <c r="K22" s="451"/>
      <c r="L22" s="144"/>
      <c r="M22" s="144"/>
      <c r="O22" s="136"/>
      <c r="P22" s="136"/>
      <c r="Q22" s="136"/>
    </row>
    <row r="23" spans="1:17" ht="18.75" customHeight="1">
      <c r="A23" s="452"/>
      <c r="B23" s="452"/>
      <c r="C23" s="452" t="s">
        <v>71</v>
      </c>
      <c r="D23" s="452"/>
      <c r="E23" s="1045" t="s">
        <v>20</v>
      </c>
      <c r="F23" s="1045"/>
      <c r="G23" s="1045"/>
      <c r="H23" s="1045"/>
      <c r="I23" s="1045"/>
      <c r="J23" s="1045"/>
      <c r="K23" s="454">
        <f>'Final Budget'!$G$22</f>
        <v>0</v>
      </c>
      <c r="O23" s="136"/>
      <c r="P23" s="136"/>
      <c r="Q23" s="136"/>
    </row>
    <row r="24" spans="1:17" ht="18.75" customHeight="1">
      <c r="A24" s="452"/>
      <c r="B24" s="452"/>
      <c r="C24" s="452" t="s">
        <v>72</v>
      </c>
      <c r="D24" s="452"/>
      <c r="E24" s="1045" t="s">
        <v>161</v>
      </c>
      <c r="F24" s="1045"/>
      <c r="G24" s="1045"/>
      <c r="H24" s="1045"/>
      <c r="I24" s="1045"/>
      <c r="J24" s="1045"/>
      <c r="K24" s="455">
        <f>'Final Budget'!$G$21</f>
        <v>0</v>
      </c>
      <c r="L24" s="276"/>
      <c r="M24" s="276"/>
      <c r="O24" s="136"/>
      <c r="P24" s="136"/>
      <c r="Q24" s="136"/>
    </row>
    <row r="25" spans="1:17" ht="18.75" customHeight="1">
      <c r="A25" s="452"/>
      <c r="B25" s="452"/>
      <c r="C25" s="452" t="s">
        <v>73</v>
      </c>
      <c r="D25" s="452"/>
      <c r="E25" s="1045" t="s">
        <v>162</v>
      </c>
      <c r="F25" s="1045"/>
      <c r="G25" s="1045"/>
      <c r="H25" s="1045"/>
      <c r="I25" s="1045"/>
      <c r="J25" s="1045"/>
      <c r="K25" s="456"/>
      <c r="O25" s="136"/>
      <c r="P25" s="136"/>
      <c r="Q25" s="136"/>
    </row>
    <row r="26" spans="1:17" ht="18.75" customHeight="1">
      <c r="A26" s="452"/>
      <c r="B26" s="452"/>
      <c r="C26" s="452"/>
      <c r="D26" s="452"/>
      <c r="E26" s="452" t="s">
        <v>163</v>
      </c>
      <c r="F26" s="453"/>
      <c r="G26" s="1045" t="s">
        <v>228</v>
      </c>
      <c r="H26" s="1045"/>
      <c r="I26" s="1045"/>
      <c r="J26" s="1045"/>
      <c r="K26" s="475">
        <f>ROUNDUP(K23*K24,0)</f>
        <v>0</v>
      </c>
      <c r="O26" s="136"/>
      <c r="P26" s="136"/>
      <c r="Q26" s="136"/>
    </row>
    <row r="27" spans="1:17" ht="18.75" customHeight="1">
      <c r="A27" s="452"/>
      <c r="B27" s="452"/>
      <c r="C27" s="452"/>
      <c r="D27" s="452"/>
      <c r="E27" s="452"/>
      <c r="F27" s="453"/>
      <c r="G27" s="453"/>
      <c r="H27" s="453"/>
      <c r="I27" s="453"/>
      <c r="J27" s="453"/>
      <c r="K27" s="474"/>
      <c r="O27" s="136"/>
      <c r="P27" s="136"/>
      <c r="Q27" s="136"/>
    </row>
    <row r="28" spans="1:17" ht="18.75" customHeight="1">
      <c r="A28" s="452"/>
      <c r="B28" s="452"/>
      <c r="C28" s="452"/>
      <c r="D28" s="452"/>
      <c r="E28" s="453"/>
      <c r="F28" s="453"/>
      <c r="G28" s="1048"/>
      <c r="H28" s="1048"/>
      <c r="I28" s="1048"/>
      <c r="J28" s="1048"/>
      <c r="K28" s="457"/>
      <c r="L28" s="276"/>
      <c r="M28" s="276"/>
      <c r="O28" s="136"/>
      <c r="P28" s="136"/>
      <c r="Q28" s="136"/>
    </row>
    <row r="29" spans="1:17" ht="18.75" customHeight="1" thickBot="1">
      <c r="A29" s="1040" t="s">
        <v>229</v>
      </c>
      <c r="B29" s="1040"/>
      <c r="C29" s="1040"/>
      <c r="D29" s="1040"/>
      <c r="E29" s="1040"/>
      <c r="F29" s="1040"/>
      <c r="G29" s="1040"/>
      <c r="H29" s="1040"/>
      <c r="I29" s="1040"/>
      <c r="J29" s="473"/>
      <c r="K29" s="451"/>
      <c r="O29" s="136"/>
      <c r="P29" s="136"/>
      <c r="Q29" s="136"/>
    </row>
    <row r="30" spans="1:17" ht="18.75" customHeight="1">
      <c r="A30" s="452"/>
      <c r="B30" s="452"/>
      <c r="C30" s="461" t="s">
        <v>71</v>
      </c>
      <c r="D30" s="462"/>
      <c r="E30" s="1047" t="s">
        <v>20</v>
      </c>
      <c r="F30" s="1047"/>
      <c r="G30" s="1047"/>
      <c r="H30" s="1047"/>
      <c r="I30" s="1047"/>
      <c r="J30" s="1047"/>
      <c r="K30" s="454">
        <f>'Final Budget'!$D$22</f>
        <v>0</v>
      </c>
      <c r="O30" s="278"/>
      <c r="P30" s="279"/>
      <c r="Q30" s="136"/>
    </row>
    <row r="31" spans="1:11" ht="18.75" customHeight="1">
      <c r="A31" s="452"/>
      <c r="B31" s="452"/>
      <c r="C31" s="461" t="s">
        <v>72</v>
      </c>
      <c r="D31" s="462"/>
      <c r="E31" s="1047" t="s">
        <v>37</v>
      </c>
      <c r="F31" s="1047"/>
      <c r="G31" s="1047"/>
      <c r="H31" s="1047"/>
      <c r="I31" s="1047"/>
      <c r="J31" s="1047"/>
      <c r="K31" s="463">
        <f>'Final Budget'!$C$24</f>
        <v>0</v>
      </c>
    </row>
    <row r="32" spans="1:11" ht="18.75" customHeight="1">
      <c r="A32" s="452"/>
      <c r="B32" s="452"/>
      <c r="C32" s="461" t="s">
        <v>73</v>
      </c>
      <c r="D32" s="462"/>
      <c r="E32" s="1047" t="s">
        <v>263</v>
      </c>
      <c r="F32" s="1047"/>
      <c r="G32" s="1047"/>
      <c r="H32" s="1047"/>
      <c r="I32" s="1047"/>
      <c r="J32" s="1047"/>
      <c r="K32" s="463">
        <f>'Final Budget'!$D$29</f>
        <v>0</v>
      </c>
    </row>
    <row r="33" spans="1:11" ht="18.75" customHeight="1">
      <c r="A33" s="452"/>
      <c r="B33" s="452"/>
      <c r="C33" s="461" t="s">
        <v>166</v>
      </c>
      <c r="D33" s="462"/>
      <c r="E33" s="1047" t="s">
        <v>161</v>
      </c>
      <c r="F33" s="1047"/>
      <c r="G33" s="1047"/>
      <c r="H33" s="1047"/>
      <c r="I33" s="1047"/>
      <c r="J33" s="1047"/>
      <c r="K33" s="464">
        <f>'Final Budget'!$D$21</f>
        <v>0</v>
      </c>
    </row>
    <row r="34" spans="1:11" ht="18.75" customHeight="1">
      <c r="A34" s="458"/>
      <c r="B34" s="458"/>
      <c r="C34" s="465" t="s">
        <v>167</v>
      </c>
      <c r="D34" s="466"/>
      <c r="E34" s="1049" t="s">
        <v>168</v>
      </c>
      <c r="F34" s="1049"/>
      <c r="G34" s="1049"/>
      <c r="H34" s="1049"/>
      <c r="I34" s="1049"/>
      <c r="J34" s="1049"/>
      <c r="K34" s="468"/>
    </row>
    <row r="35" spans="1:11" ht="18.75" customHeight="1">
      <c r="A35" s="458"/>
      <c r="B35" s="458"/>
      <c r="C35" s="466"/>
      <c r="D35" s="466"/>
      <c r="E35" s="467" t="s">
        <v>163</v>
      </c>
      <c r="F35" s="467"/>
      <c r="G35" s="1049" t="s">
        <v>230</v>
      </c>
      <c r="H35" s="1049"/>
      <c r="I35" s="1049"/>
      <c r="J35" s="1049"/>
      <c r="K35" s="475">
        <f>ROUNDUP(K32*K33,0)</f>
        <v>0</v>
      </c>
    </row>
    <row r="36" spans="1:11" ht="18.75" customHeight="1">
      <c r="A36" s="458"/>
      <c r="B36" s="458"/>
      <c r="C36" s="466"/>
      <c r="D36" s="466"/>
      <c r="E36" s="467" t="s">
        <v>169</v>
      </c>
      <c r="F36" s="467"/>
      <c r="G36" s="1049" t="s">
        <v>231</v>
      </c>
      <c r="H36" s="1049"/>
      <c r="I36" s="1049"/>
      <c r="J36" s="1049"/>
      <c r="K36" s="469">
        <f>ROUNDUP(K31*K33,0)</f>
        <v>0</v>
      </c>
    </row>
    <row r="37" spans="1:11" ht="18.75" customHeight="1">
      <c r="A37" s="458"/>
      <c r="B37" s="458"/>
      <c r="C37" s="466"/>
      <c r="D37" s="466"/>
      <c r="E37" s="467" t="s">
        <v>171</v>
      </c>
      <c r="F37" s="467"/>
      <c r="G37" s="1049" t="s">
        <v>232</v>
      </c>
      <c r="H37" s="1049"/>
      <c r="I37" s="1049"/>
      <c r="J37" s="1049"/>
      <c r="K37" s="470">
        <f>(K35/0.9)-K35</f>
        <v>0</v>
      </c>
    </row>
    <row r="38" spans="1:11" ht="18.75" customHeight="1">
      <c r="A38" s="458"/>
      <c r="B38" s="458"/>
      <c r="C38" s="466"/>
      <c r="D38" s="466"/>
      <c r="E38" s="467"/>
      <c r="F38" s="467"/>
      <c r="G38" s="1050" t="s">
        <v>233</v>
      </c>
      <c r="H38" s="1050"/>
      <c r="I38" s="1050"/>
      <c r="J38" s="1050"/>
      <c r="K38" s="468"/>
    </row>
    <row r="39" spans="1:11" ht="18.75" customHeight="1">
      <c r="A39" s="458"/>
      <c r="B39" s="458"/>
      <c r="C39" s="466"/>
      <c r="D39" s="466"/>
      <c r="E39" s="467"/>
      <c r="F39" s="467"/>
      <c r="G39" s="471"/>
      <c r="H39" s="471"/>
      <c r="I39" s="471"/>
      <c r="J39" s="471"/>
      <c r="K39" s="468"/>
    </row>
    <row r="40" spans="1:11" ht="18.75" customHeight="1">
      <c r="A40" s="458"/>
      <c r="B40" s="458"/>
      <c r="C40" s="466"/>
      <c r="D40" s="466"/>
      <c r="E40" s="467"/>
      <c r="F40" s="467"/>
      <c r="G40" s="467"/>
      <c r="H40" s="465"/>
      <c r="I40" s="465"/>
      <c r="J40" s="465"/>
      <c r="K40" s="468"/>
    </row>
    <row r="41" spans="1:13" ht="30" customHeight="1">
      <c r="A41" s="1041" t="s">
        <v>234</v>
      </c>
      <c r="B41" s="1041"/>
      <c r="C41" s="1041"/>
      <c r="D41" s="1041"/>
      <c r="E41" s="1041"/>
      <c r="F41" s="1041"/>
      <c r="G41" s="1041"/>
      <c r="H41" s="1041"/>
      <c r="I41" s="1041"/>
      <c r="J41" s="1042"/>
      <c r="K41" s="476">
        <f>K12+K19+K26+K35</f>
        <v>0</v>
      </c>
      <c r="M41" s="276"/>
    </row>
    <row r="42" ht="18.75" customHeight="1"/>
    <row r="43" ht="18.75" customHeight="1"/>
    <row r="44" ht="18.75" customHeight="1"/>
  </sheetData>
  <sheetProtection password="CC3D" sheet="1" objects="1" scenarios="1" selectLockedCells="1"/>
  <mergeCells count="35">
    <mergeCell ref="G26:J26"/>
    <mergeCell ref="A15:I15"/>
    <mergeCell ref="E16:J16"/>
    <mergeCell ref="E17:J17"/>
    <mergeCell ref="E18:J18"/>
    <mergeCell ref="G12:J12"/>
    <mergeCell ref="G13:J13"/>
    <mergeCell ref="G36:J36"/>
    <mergeCell ref="G37:J37"/>
    <mergeCell ref="G38:J38"/>
    <mergeCell ref="E31:J31"/>
    <mergeCell ref="E32:J32"/>
    <mergeCell ref="E33:J33"/>
    <mergeCell ref="E34:J34"/>
    <mergeCell ref="G35:J35"/>
    <mergeCell ref="A3:G3"/>
    <mergeCell ref="A4:G4"/>
    <mergeCell ref="A5:G5"/>
    <mergeCell ref="E30:J30"/>
    <mergeCell ref="G19:J19"/>
    <mergeCell ref="G20:J20"/>
    <mergeCell ref="A22:I22"/>
    <mergeCell ref="E23:J23"/>
    <mergeCell ref="E24:J24"/>
    <mergeCell ref="G28:J28"/>
    <mergeCell ref="A1:K1"/>
    <mergeCell ref="A29:I29"/>
    <mergeCell ref="A41:J41"/>
    <mergeCell ref="H3:K3"/>
    <mergeCell ref="H4:K4"/>
    <mergeCell ref="H5:K5"/>
    <mergeCell ref="E9:J9"/>
    <mergeCell ref="E10:J10"/>
    <mergeCell ref="E11:J11"/>
    <mergeCell ref="E25:J25"/>
  </mergeCells>
  <printOptions horizontalCentered="1"/>
  <pageMargins left="0.5" right="0.5" top="0.5" bottom="0.5" header="0.25" footer="0.25"/>
  <pageSetup fitToHeight="1" fitToWidth="1" horizontalDpi="600" verticalDpi="600" orientation="landscape" scale="68" r:id="rId1"/>
  <headerFooter alignWithMargins="0">
    <oddFooter>&amp;LBudget Workbook V8&amp;C&amp;F&amp;R3/21/2012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O79"/>
  <sheetViews>
    <sheetView zoomScale="90" zoomScaleNormal="90" workbookViewId="0" topLeftCell="A1">
      <pane ySplit="7" topLeftCell="A8" activePane="bottomLeft" state="frozen"/>
      <selection pane="topLeft" activeCell="J25" sqref="J25"/>
      <selection pane="bottomLeft" activeCell="G32" sqref="G32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3" width="11.140625" style="0" bestFit="1" customWidth="1"/>
    <col min="4" max="10" width="13.7109375" style="0" customWidth="1"/>
    <col min="11" max="11" width="2.7109375" style="0" customWidth="1"/>
    <col min="12" max="12" width="15.7109375" style="0" customWidth="1"/>
    <col min="13" max="15" width="15.7109375" style="115" customWidth="1"/>
  </cols>
  <sheetData>
    <row r="1" spans="1:10" ht="18.75" customHeight="1">
      <c r="A1" s="1009" t="s">
        <v>114</v>
      </c>
      <c r="B1" s="1010"/>
      <c r="C1" s="1010"/>
      <c r="D1" s="1010"/>
      <c r="E1" s="1010"/>
      <c r="F1" s="1010"/>
      <c r="G1" s="1010"/>
      <c r="H1" s="1010"/>
      <c r="I1" s="1010"/>
      <c r="J1" s="1011"/>
    </row>
    <row r="2" spans="1:10" ht="27.75" customHeight="1">
      <c r="A2" s="1051">
        <f>'Salary Worksheet'!$C$3</f>
        <v>0</v>
      </c>
      <c r="B2" s="1052"/>
      <c r="C2" s="1052"/>
      <c r="D2" s="1052"/>
      <c r="E2" s="1052"/>
      <c r="F2" s="1052"/>
      <c r="G2" s="1052"/>
      <c r="H2" s="1052"/>
      <c r="I2" s="1052"/>
      <c r="J2" s="1053"/>
    </row>
    <row r="3" spans="1:10" ht="15.75" customHeight="1">
      <c r="A3" s="1021">
        <f>'Salary Worksheet'!$C$4</f>
        <v>0</v>
      </c>
      <c r="B3" s="1022"/>
      <c r="C3" s="1022"/>
      <c r="D3" s="1022"/>
      <c r="E3" s="1022"/>
      <c r="F3" s="1022"/>
      <c r="G3" s="1022"/>
      <c r="H3" s="1022"/>
      <c r="I3" s="1022"/>
      <c r="J3" s="1023"/>
    </row>
    <row r="4" spans="1:10" ht="26.25" customHeight="1" thickBot="1">
      <c r="A4" s="1054">
        <f>'Salary Worksheet'!$C$5</f>
        <v>0</v>
      </c>
      <c r="B4" s="1055"/>
      <c r="C4" s="1055"/>
      <c r="D4" s="1055"/>
      <c r="E4" s="1055"/>
      <c r="F4" s="1055"/>
      <c r="G4" s="1055"/>
      <c r="H4" s="1055"/>
      <c r="I4" s="1055"/>
      <c r="J4" s="1056"/>
    </row>
    <row r="5" spans="1:10" s="115" customFormat="1" ht="12.75">
      <c r="A5" s="1058" t="s">
        <v>45</v>
      </c>
      <c r="B5" s="1059"/>
      <c r="C5" s="576"/>
      <c r="D5" s="1064" t="s">
        <v>109</v>
      </c>
      <c r="E5" s="1065"/>
      <c r="F5" s="1065"/>
      <c r="G5" s="1065"/>
      <c r="H5" s="1065"/>
      <c r="I5" s="1065"/>
      <c r="J5" s="1066"/>
    </row>
    <row r="6" spans="1:10" s="115" customFormat="1" ht="12.75">
      <c r="A6" s="1060"/>
      <c r="B6" s="1061"/>
      <c r="C6" s="95" t="s">
        <v>26</v>
      </c>
      <c r="D6" s="699"/>
      <c r="E6" s="700"/>
      <c r="F6" s="700"/>
      <c r="G6" s="700" t="s">
        <v>177</v>
      </c>
      <c r="H6" s="700" t="s">
        <v>179</v>
      </c>
      <c r="I6" s="701" t="s">
        <v>149</v>
      </c>
      <c r="J6" s="702" t="s">
        <v>189</v>
      </c>
    </row>
    <row r="7" spans="1:15" s="115" customFormat="1" ht="15">
      <c r="A7" s="1062"/>
      <c r="B7" s="1063"/>
      <c r="C7" s="96"/>
      <c r="D7" s="703" t="s">
        <v>174</v>
      </c>
      <c r="E7" s="597" t="s">
        <v>175</v>
      </c>
      <c r="F7" s="597" t="s">
        <v>176</v>
      </c>
      <c r="G7" s="597" t="s">
        <v>178</v>
      </c>
      <c r="H7" s="597" t="s">
        <v>178</v>
      </c>
      <c r="I7" s="704" t="s">
        <v>255</v>
      </c>
      <c r="J7" s="705" t="s">
        <v>190</v>
      </c>
      <c r="K7" s="1067" t="s">
        <v>96</v>
      </c>
      <c r="L7" s="1068"/>
      <c r="M7" s="1057" t="s">
        <v>117</v>
      </c>
      <c r="N7" s="1057"/>
      <c r="O7" s="1057"/>
    </row>
    <row r="8" spans="1:15" ht="12.75">
      <c r="A8" s="22" t="s">
        <v>52</v>
      </c>
      <c r="B8" s="87" t="s">
        <v>83</v>
      </c>
      <c r="C8" s="687">
        <f>SUM(D8:J8)</f>
        <v>0</v>
      </c>
      <c r="D8" s="682"/>
      <c r="E8" s="85"/>
      <c r="F8" s="84"/>
      <c r="G8" s="84"/>
      <c r="H8" s="84"/>
      <c r="I8" s="84"/>
      <c r="J8" s="36"/>
      <c r="K8" s="106"/>
      <c r="L8" s="105" t="b">
        <f>C8&lt;='Budget Worksheet '!C10</f>
        <v>1</v>
      </c>
      <c r="M8" s="652"/>
      <c r="N8" s="652"/>
      <c r="O8" s="652"/>
    </row>
    <row r="9" spans="1:15" ht="12.75">
      <c r="A9" s="23" t="s">
        <v>54</v>
      </c>
      <c r="B9" s="87" t="s">
        <v>53</v>
      </c>
      <c r="C9" s="688">
        <f>SUM(D9:J9)</f>
        <v>0</v>
      </c>
      <c r="D9" s="683"/>
      <c r="E9" s="88"/>
      <c r="F9" s="88"/>
      <c r="G9" s="88"/>
      <c r="H9" s="88"/>
      <c r="I9" s="88"/>
      <c r="J9" s="36"/>
      <c r="K9" s="105"/>
      <c r="L9" s="105" t="b">
        <f>C9&lt;='Budget Worksheet '!C11</f>
        <v>1</v>
      </c>
      <c r="M9" s="652"/>
      <c r="N9" s="652"/>
      <c r="O9" s="652"/>
    </row>
    <row r="10" spans="1:15" ht="12.75">
      <c r="A10" s="23" t="s">
        <v>56</v>
      </c>
      <c r="B10" s="87" t="s">
        <v>55</v>
      </c>
      <c r="C10" s="689">
        <f>SUM(C11:C13)</f>
        <v>0</v>
      </c>
      <c r="D10" s="14">
        <f>SUM(D11:D13)</f>
        <v>0</v>
      </c>
      <c r="E10" s="51">
        <f aca="true" t="shared" si="0" ref="E10:J10">SUM(E11:E13)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4">
        <f t="shared" si="0"/>
        <v>0</v>
      </c>
      <c r="K10" s="217"/>
      <c r="L10" s="105" t="b">
        <f>C10&lt;='Budget Worksheet '!C12</f>
        <v>1</v>
      </c>
      <c r="M10" s="652"/>
      <c r="N10" s="652"/>
      <c r="O10" s="652"/>
    </row>
    <row r="11" spans="1:15" ht="12.75">
      <c r="A11" s="24"/>
      <c r="B11" s="299" t="s">
        <v>102</v>
      </c>
      <c r="C11" s="690">
        <f>SUM(D11:J11)</f>
        <v>0</v>
      </c>
      <c r="D11" s="684"/>
      <c r="E11" s="49"/>
      <c r="F11" s="34"/>
      <c r="G11" s="48"/>
      <c r="H11" s="48"/>
      <c r="I11" s="48"/>
      <c r="J11" s="50"/>
      <c r="K11" s="217"/>
      <c r="L11" s="105"/>
      <c r="M11" s="652"/>
      <c r="N11" s="652"/>
      <c r="O11" s="652"/>
    </row>
    <row r="12" spans="1:15" ht="12.75">
      <c r="A12" s="24"/>
      <c r="B12" s="287" t="s">
        <v>5</v>
      </c>
      <c r="C12" s="690">
        <f>SUM(D12:J12)</f>
        <v>0</v>
      </c>
      <c r="D12" s="685"/>
      <c r="E12" s="37"/>
      <c r="F12" s="34"/>
      <c r="G12" s="34"/>
      <c r="H12" s="34"/>
      <c r="I12" s="34"/>
      <c r="J12" s="40"/>
      <c r="K12" s="217"/>
      <c r="L12" s="105"/>
      <c r="M12" s="652"/>
      <c r="N12" s="652"/>
      <c r="O12" s="652"/>
    </row>
    <row r="13" spans="1:15" ht="12.75">
      <c r="A13" s="25"/>
      <c r="B13" s="285" t="str">
        <f>'Budget Worksheet '!$B$15</f>
        <v>Other (specify)</v>
      </c>
      <c r="C13" s="690">
        <f>SUM(D13:J13)</f>
        <v>0</v>
      </c>
      <c r="D13" s="686"/>
      <c r="E13" s="39"/>
      <c r="F13" s="38"/>
      <c r="G13" s="38"/>
      <c r="H13" s="38"/>
      <c r="I13" s="38"/>
      <c r="J13" s="41"/>
      <c r="K13" s="217"/>
      <c r="L13" s="105"/>
      <c r="M13" s="652"/>
      <c r="N13" s="652"/>
      <c r="O13" s="652"/>
    </row>
    <row r="14" spans="1:15" ht="12.75">
      <c r="A14" s="23" t="s">
        <v>58</v>
      </c>
      <c r="B14" s="300" t="s">
        <v>57</v>
      </c>
      <c r="C14" s="691">
        <f aca="true" t="shared" si="1" ref="C14:J14">SUM(C15:C27)</f>
        <v>0</v>
      </c>
      <c r="D14" s="14">
        <f t="shared" si="1"/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392">
        <f t="shared" si="1"/>
        <v>0</v>
      </c>
      <c r="K14" s="217"/>
      <c r="L14" s="106" t="b">
        <f>C14&lt;='Budget Worksheet '!C16</f>
        <v>1</v>
      </c>
      <c r="M14" s="652"/>
      <c r="N14" s="652"/>
      <c r="O14" s="652"/>
    </row>
    <row r="15" spans="1:15" ht="12.75">
      <c r="A15" s="24"/>
      <c r="B15" s="287" t="s">
        <v>69</v>
      </c>
      <c r="C15" s="690">
        <f aca="true" t="shared" si="2" ref="C15:C27">SUM(D15:J15)</f>
        <v>0</v>
      </c>
      <c r="D15" s="684"/>
      <c r="E15" s="49"/>
      <c r="F15" s="48"/>
      <c r="G15" s="48"/>
      <c r="H15" s="48"/>
      <c r="I15" s="48"/>
      <c r="J15" s="50"/>
      <c r="K15" s="217"/>
      <c r="L15" s="105"/>
      <c r="M15" s="652"/>
      <c r="N15" s="652"/>
      <c r="O15" s="652"/>
    </row>
    <row r="16" spans="1:15" ht="12.75">
      <c r="A16" s="24"/>
      <c r="B16" s="287" t="s">
        <v>68</v>
      </c>
      <c r="C16" s="690">
        <f t="shared" si="2"/>
        <v>0</v>
      </c>
      <c r="D16" s="685"/>
      <c r="E16" s="37"/>
      <c r="F16" s="34"/>
      <c r="G16" s="34"/>
      <c r="H16" s="34"/>
      <c r="I16" s="34"/>
      <c r="J16" s="40"/>
      <c r="K16" s="217"/>
      <c r="L16" s="105"/>
      <c r="M16" s="652"/>
      <c r="N16" s="652"/>
      <c r="O16" s="652"/>
    </row>
    <row r="17" spans="1:15" ht="12.75">
      <c r="A17" s="24"/>
      <c r="B17" s="287" t="s">
        <v>67</v>
      </c>
      <c r="C17" s="690">
        <f t="shared" si="2"/>
        <v>0</v>
      </c>
      <c r="D17" s="685"/>
      <c r="E17" s="37"/>
      <c r="F17" s="34"/>
      <c r="G17" s="34"/>
      <c r="H17" s="34"/>
      <c r="I17" s="34"/>
      <c r="J17" s="40"/>
      <c r="K17" s="217"/>
      <c r="L17" s="105"/>
      <c r="M17" s="652"/>
      <c r="N17" s="652"/>
      <c r="O17" s="652"/>
    </row>
    <row r="18" spans="1:15" ht="12.75">
      <c r="A18" s="24"/>
      <c r="B18" s="287" t="s">
        <v>7</v>
      </c>
      <c r="C18" s="690">
        <f t="shared" si="2"/>
        <v>0</v>
      </c>
      <c r="D18" s="685"/>
      <c r="E18" s="37"/>
      <c r="F18" s="34"/>
      <c r="G18" s="34"/>
      <c r="H18" s="34"/>
      <c r="I18" s="34"/>
      <c r="J18" s="40"/>
      <c r="K18" s="217"/>
      <c r="L18" s="105"/>
      <c r="M18" s="652"/>
      <c r="N18" s="652"/>
      <c r="O18" s="652"/>
    </row>
    <row r="19" spans="1:15" ht="12.75">
      <c r="A19" s="24"/>
      <c r="B19" s="287" t="s">
        <v>84</v>
      </c>
      <c r="C19" s="690">
        <f t="shared" si="2"/>
        <v>0</v>
      </c>
      <c r="D19" s="685"/>
      <c r="E19" s="37"/>
      <c r="F19" s="34"/>
      <c r="G19" s="34"/>
      <c r="H19" s="34"/>
      <c r="I19" s="34"/>
      <c r="J19" s="40"/>
      <c r="K19" s="217"/>
      <c r="L19" s="105"/>
      <c r="M19" s="652"/>
      <c r="N19" s="652"/>
      <c r="O19" s="652"/>
    </row>
    <row r="20" spans="1:15" ht="12.75">
      <c r="A20" s="24"/>
      <c r="B20" s="287" t="s">
        <v>8</v>
      </c>
      <c r="C20" s="690">
        <f t="shared" si="2"/>
        <v>0</v>
      </c>
      <c r="D20" s="685"/>
      <c r="E20" s="37"/>
      <c r="F20" s="34"/>
      <c r="G20" s="34"/>
      <c r="H20" s="34"/>
      <c r="I20" s="34"/>
      <c r="J20" s="40"/>
      <c r="K20" s="217"/>
      <c r="L20" s="105"/>
      <c r="M20" s="652"/>
      <c r="N20" s="652"/>
      <c r="O20" s="652"/>
    </row>
    <row r="21" spans="1:15" ht="12.75">
      <c r="A21" s="24"/>
      <c r="B21" s="288" t="s">
        <v>9</v>
      </c>
      <c r="C21" s="690">
        <f t="shared" si="2"/>
        <v>0</v>
      </c>
      <c r="D21" s="685"/>
      <c r="E21" s="37"/>
      <c r="F21" s="34"/>
      <c r="G21" s="34"/>
      <c r="H21" s="34"/>
      <c r="I21" s="34"/>
      <c r="J21" s="40"/>
      <c r="K21" s="217"/>
      <c r="L21" s="105"/>
      <c r="M21" s="652"/>
      <c r="N21" s="652"/>
      <c r="O21" s="652"/>
    </row>
    <row r="22" spans="1:15" ht="12.75">
      <c r="A22" s="24"/>
      <c r="B22" s="288" t="s">
        <v>10</v>
      </c>
      <c r="C22" s="690">
        <f t="shared" si="2"/>
        <v>0</v>
      </c>
      <c r="D22" s="685"/>
      <c r="E22" s="37"/>
      <c r="F22" s="34"/>
      <c r="G22" s="34"/>
      <c r="H22" s="34"/>
      <c r="I22" s="34"/>
      <c r="J22" s="40"/>
      <c r="K22" s="217"/>
      <c r="L22" s="105"/>
      <c r="M22" s="652"/>
      <c r="N22" s="652"/>
      <c r="O22" s="652"/>
    </row>
    <row r="23" spans="1:15" ht="12.75">
      <c r="A23" s="24"/>
      <c r="B23" s="288" t="s">
        <v>148</v>
      </c>
      <c r="C23" s="690">
        <f t="shared" si="2"/>
        <v>0</v>
      </c>
      <c r="D23" s="685"/>
      <c r="E23" s="37"/>
      <c r="F23" s="34"/>
      <c r="G23" s="34"/>
      <c r="H23" s="34"/>
      <c r="I23" s="34"/>
      <c r="J23" s="40"/>
      <c r="K23" s="217"/>
      <c r="L23" s="105"/>
      <c r="M23" s="652"/>
      <c r="N23" s="652"/>
      <c r="O23" s="652"/>
    </row>
    <row r="24" spans="1:15" ht="12.75">
      <c r="A24" s="24"/>
      <c r="B24" s="288" t="str">
        <f>'Budget Worksheet '!B26</f>
        <v>Other (specify)</v>
      </c>
      <c r="C24" s="690">
        <f t="shared" si="2"/>
        <v>0</v>
      </c>
      <c r="D24" s="685"/>
      <c r="E24" s="37"/>
      <c r="F24" s="34"/>
      <c r="G24" s="34"/>
      <c r="H24" s="34"/>
      <c r="I24" s="34"/>
      <c r="J24" s="40"/>
      <c r="K24" s="217"/>
      <c r="L24" s="105"/>
      <c r="M24" s="652"/>
      <c r="N24" s="652"/>
      <c r="O24" s="652"/>
    </row>
    <row r="25" spans="1:15" ht="12.75">
      <c r="A25" s="24"/>
      <c r="B25" s="288" t="str">
        <f>'Budget Worksheet '!B27</f>
        <v>Other (specify)</v>
      </c>
      <c r="C25" s="690">
        <f>SUM(D25:J25)</f>
        <v>0</v>
      </c>
      <c r="D25" s="685"/>
      <c r="E25" s="37"/>
      <c r="F25" s="34"/>
      <c r="G25" s="34"/>
      <c r="H25" s="34"/>
      <c r="I25" s="34"/>
      <c r="J25" s="40"/>
      <c r="K25" s="217"/>
      <c r="L25" s="105"/>
      <c r="M25" s="652"/>
      <c r="N25" s="652"/>
      <c r="O25" s="652"/>
    </row>
    <row r="26" spans="1:15" ht="12.75">
      <c r="A26" s="24"/>
      <c r="B26" s="288" t="str">
        <f>'Budget Worksheet '!B28</f>
        <v>Other (specify)</v>
      </c>
      <c r="C26" s="690">
        <f t="shared" si="2"/>
        <v>0</v>
      </c>
      <c r="D26" s="685"/>
      <c r="E26" s="37"/>
      <c r="F26" s="34"/>
      <c r="G26" s="34"/>
      <c r="H26" s="34"/>
      <c r="I26" s="34"/>
      <c r="J26" s="40"/>
      <c r="K26" s="217"/>
      <c r="L26" s="105"/>
      <c r="M26" s="652"/>
      <c r="N26" s="652"/>
      <c r="O26" s="652"/>
    </row>
    <row r="27" spans="1:15" ht="12.75">
      <c r="A27" s="25"/>
      <c r="B27" s="289" t="str">
        <f>'Budget Worksheet '!B29</f>
        <v>Other (specify)</v>
      </c>
      <c r="C27" s="690">
        <f t="shared" si="2"/>
        <v>0</v>
      </c>
      <c r="D27" s="686"/>
      <c r="E27" s="39"/>
      <c r="F27" s="38"/>
      <c r="G27" s="38"/>
      <c r="H27" s="38"/>
      <c r="I27" s="38"/>
      <c r="J27" s="41"/>
      <c r="K27" s="217"/>
      <c r="L27" s="105"/>
      <c r="M27" s="652"/>
      <c r="N27" s="652"/>
      <c r="O27" s="652"/>
    </row>
    <row r="28" spans="1:15" ht="12.75">
      <c r="A28" s="23" t="s">
        <v>60</v>
      </c>
      <c r="B28" s="301" t="s">
        <v>59</v>
      </c>
      <c r="C28" s="691">
        <f aca="true" t="shared" si="3" ref="C28:J28">SUM(C29:C38)</f>
        <v>0</v>
      </c>
      <c r="D28" s="14">
        <f t="shared" si="3"/>
        <v>0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4">
        <f t="shared" si="3"/>
        <v>0</v>
      </c>
      <c r="J28" s="210">
        <f t="shared" si="3"/>
        <v>0</v>
      </c>
      <c r="K28" s="217"/>
      <c r="L28" s="107" t="b">
        <f>C7&lt;='Budget Worksheet '!C30</f>
        <v>1</v>
      </c>
      <c r="M28" s="652"/>
      <c r="N28" s="652"/>
      <c r="O28" s="652"/>
    </row>
    <row r="29" spans="1:15" ht="12.75">
      <c r="A29" s="24"/>
      <c r="B29" s="302" t="s">
        <v>12</v>
      </c>
      <c r="C29" s="690">
        <f aca="true" t="shared" si="4" ref="C29:C38">SUM(D29:J29)</f>
        <v>0</v>
      </c>
      <c r="D29" s="52"/>
      <c r="E29" s="52"/>
      <c r="F29" s="52"/>
      <c r="G29" s="52"/>
      <c r="H29" s="52"/>
      <c r="I29" s="52"/>
      <c r="J29" s="50"/>
      <c r="K29" s="217"/>
      <c r="L29" s="105"/>
      <c r="M29" s="652"/>
      <c r="N29" s="652"/>
      <c r="O29" s="652"/>
    </row>
    <row r="30" spans="1:15" ht="12.75">
      <c r="A30" s="24"/>
      <c r="B30" s="292" t="s">
        <v>14</v>
      </c>
      <c r="C30" s="690">
        <f t="shared" si="4"/>
        <v>0</v>
      </c>
      <c r="D30" s="44"/>
      <c r="E30" s="44"/>
      <c r="F30" s="44"/>
      <c r="G30" s="44"/>
      <c r="H30" s="44"/>
      <c r="I30" s="44"/>
      <c r="J30" s="40"/>
      <c r="K30" s="217"/>
      <c r="L30" s="105"/>
      <c r="M30" s="652"/>
      <c r="N30" s="652"/>
      <c r="O30" s="652"/>
    </row>
    <row r="31" spans="1:15" ht="12.75">
      <c r="A31" s="24"/>
      <c r="B31" s="292" t="s">
        <v>15</v>
      </c>
      <c r="C31" s="690">
        <f t="shared" si="4"/>
        <v>0</v>
      </c>
      <c r="D31" s="44"/>
      <c r="E31" s="44"/>
      <c r="F31" s="44"/>
      <c r="G31" s="44"/>
      <c r="H31" s="44"/>
      <c r="I31" s="44"/>
      <c r="J31" s="40"/>
      <c r="K31" s="217"/>
      <c r="L31" s="105"/>
      <c r="M31" s="652"/>
      <c r="N31" s="652"/>
      <c r="O31" s="652"/>
    </row>
    <row r="32" spans="1:15" ht="12.75">
      <c r="A32" s="24"/>
      <c r="B32" s="292" t="s">
        <v>13</v>
      </c>
      <c r="C32" s="690">
        <f t="shared" si="4"/>
        <v>0</v>
      </c>
      <c r="D32" s="44"/>
      <c r="E32" s="44"/>
      <c r="F32" s="44"/>
      <c r="G32" s="44"/>
      <c r="H32" s="44"/>
      <c r="I32" s="44"/>
      <c r="J32" s="40"/>
      <c r="K32" s="217"/>
      <c r="L32" s="105"/>
      <c r="M32" s="652"/>
      <c r="N32" s="652"/>
      <c r="O32" s="652"/>
    </row>
    <row r="33" spans="1:15" ht="12.75">
      <c r="A33" s="24"/>
      <c r="B33" s="292" t="s">
        <v>16</v>
      </c>
      <c r="C33" s="690">
        <f t="shared" si="4"/>
        <v>0</v>
      </c>
      <c r="D33" s="44"/>
      <c r="E33" s="44"/>
      <c r="F33" s="44"/>
      <c r="G33" s="44"/>
      <c r="H33" s="44"/>
      <c r="I33" s="44"/>
      <c r="J33" s="40"/>
      <c r="K33" s="217"/>
      <c r="L33" s="105"/>
      <c r="M33" s="652"/>
      <c r="N33" s="652"/>
      <c r="O33" s="652"/>
    </row>
    <row r="34" spans="1:15" ht="12.75">
      <c r="A34" s="24"/>
      <c r="B34" s="292" t="s">
        <v>17</v>
      </c>
      <c r="C34" s="690">
        <f t="shared" si="4"/>
        <v>0</v>
      </c>
      <c r="D34" s="44"/>
      <c r="E34" s="44"/>
      <c r="F34" s="44"/>
      <c r="G34" s="44"/>
      <c r="H34" s="44"/>
      <c r="I34" s="44"/>
      <c r="J34" s="129"/>
      <c r="K34" s="217"/>
      <c r="L34" s="219"/>
      <c r="M34" s="652"/>
      <c r="N34" s="652"/>
      <c r="O34" s="652"/>
    </row>
    <row r="35" spans="1:15" ht="12.75">
      <c r="A35" s="24"/>
      <c r="B35" s="292" t="s">
        <v>18</v>
      </c>
      <c r="C35" s="690">
        <f t="shared" si="4"/>
        <v>0</v>
      </c>
      <c r="D35" s="44"/>
      <c r="E35" s="44"/>
      <c r="F35" s="44"/>
      <c r="G35" s="44"/>
      <c r="H35" s="44"/>
      <c r="I35" s="44"/>
      <c r="J35" s="129"/>
      <c r="K35" s="217"/>
      <c r="L35" s="105"/>
      <c r="M35" s="652"/>
      <c r="N35" s="652"/>
      <c r="O35" s="652"/>
    </row>
    <row r="36" spans="1:15" ht="12.75">
      <c r="A36" s="24"/>
      <c r="B36" s="292" t="s">
        <v>223</v>
      </c>
      <c r="C36" s="690">
        <f t="shared" si="4"/>
        <v>0</v>
      </c>
      <c r="D36" s="44"/>
      <c r="E36" s="44"/>
      <c r="F36" s="44"/>
      <c r="G36" s="44"/>
      <c r="H36" s="44"/>
      <c r="I36" s="44"/>
      <c r="J36" s="40"/>
      <c r="K36" s="217"/>
      <c r="L36" s="105"/>
      <c r="M36" s="652"/>
      <c r="N36" s="652"/>
      <c r="O36" s="652"/>
    </row>
    <row r="37" spans="1:15" ht="12.75">
      <c r="A37" s="24"/>
      <c r="B37" s="288" t="str">
        <f>'Budget Worksheet '!B39</f>
        <v>Other (specify)</v>
      </c>
      <c r="C37" s="690">
        <f t="shared" si="4"/>
        <v>0</v>
      </c>
      <c r="D37" s="44"/>
      <c r="E37" s="430"/>
      <c r="F37" s="44"/>
      <c r="G37" s="44"/>
      <c r="H37" s="44"/>
      <c r="I37" s="430"/>
      <c r="J37" s="40"/>
      <c r="K37" s="217"/>
      <c r="L37" s="105"/>
      <c r="M37" s="652"/>
      <c r="N37" s="652"/>
      <c r="O37" s="652"/>
    </row>
    <row r="38" spans="1:15" ht="12.75">
      <c r="A38" s="25"/>
      <c r="B38" s="289" t="str">
        <f>'Budget Worksheet '!B40</f>
        <v>Other (specify)</v>
      </c>
      <c r="C38" s="690">
        <f t="shared" si="4"/>
        <v>0</v>
      </c>
      <c r="D38" s="44"/>
      <c r="E38" s="44"/>
      <c r="F38" s="44"/>
      <c r="G38" s="44"/>
      <c r="H38" s="44"/>
      <c r="I38" s="44"/>
      <c r="J38" s="41"/>
      <c r="K38" s="217"/>
      <c r="L38" s="105"/>
      <c r="M38" s="652"/>
      <c r="N38" s="652"/>
      <c r="O38" s="652"/>
    </row>
    <row r="39" spans="1:15" ht="25.5">
      <c r="A39" s="22" t="s">
        <v>62</v>
      </c>
      <c r="B39" s="301" t="s">
        <v>61</v>
      </c>
      <c r="C39" s="692">
        <f>C40+C41</f>
        <v>0</v>
      </c>
      <c r="D39" s="53">
        <f>D40+D41</f>
        <v>0</v>
      </c>
      <c r="E39" s="53">
        <f aca="true" t="shared" si="5" ref="E39:J39">E40+E41</f>
        <v>0</v>
      </c>
      <c r="F39" s="53">
        <f t="shared" si="5"/>
        <v>0</v>
      </c>
      <c r="G39" s="53">
        <f t="shared" si="5"/>
        <v>0</v>
      </c>
      <c r="H39" s="53">
        <f t="shared" si="5"/>
        <v>0</v>
      </c>
      <c r="I39" s="53">
        <f t="shared" si="5"/>
        <v>0</v>
      </c>
      <c r="J39" s="224">
        <f t="shared" si="5"/>
        <v>0</v>
      </c>
      <c r="K39" s="217"/>
      <c r="L39" s="108" t="b">
        <f>C39&lt;='Budget Worksheet '!C41</f>
        <v>1</v>
      </c>
      <c r="M39" s="652"/>
      <c r="N39" s="652"/>
      <c r="O39" s="652"/>
    </row>
    <row r="40" spans="1:15" ht="12.75">
      <c r="A40" s="26"/>
      <c r="B40" s="294" t="str">
        <f>'Budget Worksheet '!B42</f>
        <v>Other (specify)</v>
      </c>
      <c r="C40" s="693">
        <f>SUM(D40:J40)</f>
        <v>0</v>
      </c>
      <c r="D40" s="684"/>
      <c r="E40" s="49"/>
      <c r="F40" s="48"/>
      <c r="G40" s="48"/>
      <c r="H40" s="48"/>
      <c r="I40" s="48"/>
      <c r="J40" s="50"/>
      <c r="K40" s="217"/>
      <c r="L40" s="105"/>
      <c r="M40" s="652"/>
      <c r="N40" s="652"/>
      <c r="O40" s="652"/>
    </row>
    <row r="41" spans="1:15" ht="12.75">
      <c r="A41" s="89"/>
      <c r="B41" s="289" t="str">
        <f>'Budget Worksheet '!B43</f>
        <v>Other (specify)</v>
      </c>
      <c r="C41" s="693">
        <f>SUM(D41:J41)</f>
        <v>0</v>
      </c>
      <c r="D41" s="686"/>
      <c r="E41" s="39"/>
      <c r="F41" s="38"/>
      <c r="G41" s="38"/>
      <c r="H41" s="38"/>
      <c r="I41" s="38"/>
      <c r="J41" s="41"/>
      <c r="K41" s="217"/>
      <c r="L41" s="105"/>
      <c r="M41" s="652"/>
      <c r="N41" s="652"/>
      <c r="O41" s="652"/>
    </row>
    <row r="42" spans="1:15" ht="25.5">
      <c r="A42" s="22" t="s">
        <v>64</v>
      </c>
      <c r="B42" s="301" t="s">
        <v>63</v>
      </c>
      <c r="C42" s="691">
        <f>SUM(D42:J42)</f>
        <v>0</v>
      </c>
      <c r="D42" s="683"/>
      <c r="E42" s="380"/>
      <c r="F42" s="88"/>
      <c r="G42" s="88"/>
      <c r="H42" s="88"/>
      <c r="I42" s="88"/>
      <c r="J42" s="36"/>
      <c r="K42" s="217"/>
      <c r="L42" s="105" t="b">
        <f>C42&lt;='Budget Worksheet '!C44</f>
        <v>1</v>
      </c>
      <c r="M42" s="652"/>
      <c r="N42" s="652"/>
      <c r="O42" s="652"/>
    </row>
    <row r="43" spans="1:15" ht="13.5" thickBot="1">
      <c r="A43" s="90" t="s">
        <v>66</v>
      </c>
      <c r="B43" s="303" t="s">
        <v>65</v>
      </c>
      <c r="C43" s="216">
        <f>C42+C39+C28+C14+C10+C9+C8</f>
        <v>0</v>
      </c>
      <c r="D43" s="677">
        <f aca="true" t="shared" si="6" ref="D43:J43">D42+D39+D28+D14+D10+D9+D8</f>
        <v>0</v>
      </c>
      <c r="E43" s="91">
        <f>E42+E39+E28+E14+E10+E9+E8</f>
        <v>0</v>
      </c>
      <c r="F43" s="91">
        <f t="shared" si="6"/>
        <v>0</v>
      </c>
      <c r="G43" s="91">
        <f t="shared" si="6"/>
        <v>0</v>
      </c>
      <c r="H43" s="91">
        <f t="shared" si="6"/>
        <v>0</v>
      </c>
      <c r="I43" s="91">
        <f t="shared" si="6"/>
        <v>0</v>
      </c>
      <c r="J43" s="218">
        <f t="shared" si="6"/>
        <v>0</v>
      </c>
      <c r="K43" s="217"/>
      <c r="L43" s="110" t="b">
        <f>C43&lt;='Budget Worksheet '!C45</f>
        <v>1</v>
      </c>
      <c r="M43" s="652"/>
      <c r="N43" s="652"/>
      <c r="O43" s="652"/>
    </row>
    <row r="44" spans="1:15" s="524" customFormat="1" ht="23.25" customHeight="1">
      <c r="A44" s="520"/>
      <c r="B44" s="521" t="s">
        <v>103</v>
      </c>
      <c r="C44" s="694">
        <f>SUM(D44:J44)</f>
        <v>0</v>
      </c>
      <c r="D44" s="656"/>
      <c r="E44" s="657"/>
      <c r="F44" s="657"/>
      <c r="G44" s="657"/>
      <c r="H44" s="657"/>
      <c r="I44" s="657"/>
      <c r="J44" s="658"/>
      <c r="K44" s="522"/>
      <c r="L44" s="523" t="b">
        <f>C44&lt;='Budget Worksheet '!D45</f>
        <v>1</v>
      </c>
      <c r="M44" s="653"/>
      <c r="N44" s="653"/>
      <c r="O44" s="653"/>
    </row>
    <row r="45" spans="1:15" ht="12.75">
      <c r="A45" s="66"/>
      <c r="B45" s="67" t="s">
        <v>104</v>
      </c>
      <c r="C45" s="695">
        <f>SUM(D45:I45)</f>
        <v>0</v>
      </c>
      <c r="D45" s="659"/>
      <c r="E45" s="660"/>
      <c r="F45" s="660"/>
      <c r="G45" s="660"/>
      <c r="H45" s="660"/>
      <c r="I45" s="660"/>
      <c r="J45" s="661"/>
      <c r="K45" s="105"/>
      <c r="L45" s="105"/>
      <c r="M45" s="652"/>
      <c r="N45" s="652"/>
      <c r="O45" s="652"/>
    </row>
    <row r="46" spans="1:15" ht="12.75">
      <c r="A46" s="654"/>
      <c r="B46" s="655" t="s">
        <v>105</v>
      </c>
      <c r="C46" s="696"/>
      <c r="D46" s="662">
        <f>IF(D44="","",ROUND(D44/D45,2))</f>
      </c>
      <c r="E46" s="663">
        <f aca="true" t="shared" si="7" ref="E46:J46">IF(E44="","",ROUND(E44/E45,2))</f>
      </c>
      <c r="F46" s="664">
        <f t="shared" si="7"/>
      </c>
      <c r="G46" s="663">
        <f t="shared" si="7"/>
      </c>
      <c r="H46" s="663">
        <f t="shared" si="7"/>
      </c>
      <c r="I46" s="663">
        <f t="shared" si="7"/>
      </c>
      <c r="J46" s="665">
        <f t="shared" si="7"/>
      </c>
      <c r="K46" s="105"/>
      <c r="L46" s="105"/>
      <c r="M46" s="652"/>
      <c r="N46" s="652"/>
      <c r="O46" s="652"/>
    </row>
    <row r="47" spans="1:15" ht="12.75">
      <c r="A47" s="66"/>
      <c r="B47" s="67"/>
      <c r="C47" s="697"/>
      <c r="D47" s="666"/>
      <c r="E47" s="667"/>
      <c r="F47" s="667"/>
      <c r="G47" s="667"/>
      <c r="H47" s="667"/>
      <c r="I47" s="667"/>
      <c r="J47" s="668"/>
      <c r="K47" s="105"/>
      <c r="L47" s="105"/>
      <c r="M47" s="652"/>
      <c r="N47" s="652"/>
      <c r="O47" s="652"/>
    </row>
    <row r="48" spans="1:15" ht="12.75">
      <c r="A48" s="66"/>
      <c r="B48" s="397" t="s">
        <v>1</v>
      </c>
      <c r="C48" s="698">
        <f>SUM(D48:J48)</f>
        <v>0</v>
      </c>
      <c r="D48" s="669"/>
      <c r="E48" s="670"/>
      <c r="F48" s="670"/>
      <c r="G48" s="670"/>
      <c r="H48" s="670"/>
      <c r="I48" s="670"/>
      <c r="J48" s="671"/>
      <c r="K48" s="105"/>
      <c r="L48" s="105" t="b">
        <f>C48&lt;='Budget Worksheet '!E45</f>
        <v>1</v>
      </c>
      <c r="M48" s="652"/>
      <c r="N48" s="652"/>
      <c r="O48" s="652"/>
    </row>
    <row r="49" spans="1:15" ht="12.75">
      <c r="A49" s="66"/>
      <c r="B49" s="67" t="s">
        <v>104</v>
      </c>
      <c r="C49" s="695">
        <f>SUM(D49:J49)</f>
        <v>0</v>
      </c>
      <c r="D49" s="659"/>
      <c r="E49" s="660"/>
      <c r="F49" s="660"/>
      <c r="G49" s="660"/>
      <c r="H49" s="660"/>
      <c r="I49" s="660"/>
      <c r="J49" s="661"/>
      <c r="K49" s="105"/>
      <c r="L49" s="105"/>
      <c r="M49" s="652"/>
      <c r="N49" s="652"/>
      <c r="O49" s="652"/>
    </row>
    <row r="50" spans="1:15" ht="12.75">
      <c r="A50" s="654"/>
      <c r="B50" s="655" t="s">
        <v>105</v>
      </c>
      <c r="C50" s="696"/>
      <c r="D50" s="662">
        <f>IF(D48="","",ROUND(D48/D49,2))</f>
      </c>
      <c r="E50" s="663">
        <f aca="true" t="shared" si="8" ref="E50:J50">IF(E48="","",ROUND(E48/E49,2))</f>
      </c>
      <c r="F50" s="663">
        <f t="shared" si="8"/>
      </c>
      <c r="G50" s="663">
        <f t="shared" si="8"/>
      </c>
      <c r="H50" s="663">
        <f t="shared" si="8"/>
      </c>
      <c r="I50" s="663">
        <f t="shared" si="8"/>
      </c>
      <c r="J50" s="665">
        <f t="shared" si="8"/>
      </c>
      <c r="K50" s="105"/>
      <c r="L50" s="105"/>
      <c r="M50" s="652"/>
      <c r="N50" s="652"/>
      <c r="O50" s="652"/>
    </row>
    <row r="51" spans="1:15" ht="12.75">
      <c r="A51" s="66"/>
      <c r="B51" s="67"/>
      <c r="C51" s="697"/>
      <c r="D51" s="666"/>
      <c r="E51" s="667"/>
      <c r="F51" s="667"/>
      <c r="G51" s="667"/>
      <c r="H51" s="667"/>
      <c r="I51" s="667"/>
      <c r="J51" s="668"/>
      <c r="K51" s="105"/>
      <c r="L51" s="105"/>
      <c r="M51" s="652"/>
      <c r="N51" s="652"/>
      <c r="O51" s="652"/>
    </row>
    <row r="52" spans="1:15" ht="12.75">
      <c r="A52" s="66"/>
      <c r="B52" s="397" t="s">
        <v>2</v>
      </c>
      <c r="C52" s="698">
        <f>SUM(D52:J52)</f>
        <v>0</v>
      </c>
      <c r="D52" s="669"/>
      <c r="E52" s="670"/>
      <c r="F52" s="670"/>
      <c r="G52" s="670"/>
      <c r="H52" s="670"/>
      <c r="I52" s="670"/>
      <c r="J52" s="671"/>
      <c r="K52" s="105"/>
      <c r="L52" s="105" t="b">
        <f>C52&lt;='Budget Worksheet '!$F$45</f>
        <v>1</v>
      </c>
      <c r="M52" s="652"/>
      <c r="N52" s="652"/>
      <c r="O52" s="652"/>
    </row>
    <row r="53" spans="1:15" ht="12.75">
      <c r="A53" s="66"/>
      <c r="B53" s="67" t="s">
        <v>104</v>
      </c>
      <c r="C53" s="695">
        <f>SUM(D53:I53)</f>
        <v>0</v>
      </c>
      <c r="D53" s="659"/>
      <c r="E53" s="660"/>
      <c r="F53" s="660"/>
      <c r="G53" s="660"/>
      <c r="H53" s="660"/>
      <c r="I53" s="660"/>
      <c r="J53" s="661"/>
      <c r="K53" s="105"/>
      <c r="L53" s="105"/>
      <c r="M53" s="652"/>
      <c r="N53" s="652"/>
      <c r="O53" s="652"/>
    </row>
    <row r="54" spans="1:15" ht="12.75">
      <c r="A54" s="654"/>
      <c r="B54" s="655" t="s">
        <v>105</v>
      </c>
      <c r="C54" s="696"/>
      <c r="D54" s="662">
        <f>IF(D52="","",ROUND(D52/D53,2))</f>
      </c>
      <c r="E54" s="663">
        <f aca="true" t="shared" si="9" ref="E54:J54">IF(E52="","",ROUND(E52/E53,2))</f>
      </c>
      <c r="F54" s="663">
        <f t="shared" si="9"/>
      </c>
      <c r="G54" s="663">
        <f t="shared" si="9"/>
      </c>
      <c r="H54" s="663">
        <f t="shared" si="9"/>
      </c>
      <c r="I54" s="663">
        <f t="shared" si="9"/>
      </c>
      <c r="J54" s="665">
        <f t="shared" si="9"/>
      </c>
      <c r="K54" s="105"/>
      <c r="L54" s="105"/>
      <c r="M54" s="652"/>
      <c r="N54" s="652"/>
      <c r="O54" s="652"/>
    </row>
    <row r="55" spans="1:15" ht="12.75">
      <c r="A55" s="66"/>
      <c r="B55" s="67"/>
      <c r="C55" s="697"/>
      <c r="D55" s="666"/>
      <c r="E55" s="667"/>
      <c r="F55" s="667"/>
      <c r="G55" s="667"/>
      <c r="H55" s="667"/>
      <c r="I55" s="667"/>
      <c r="J55" s="668"/>
      <c r="K55" s="105"/>
      <c r="L55" s="105"/>
      <c r="M55" s="652"/>
      <c r="N55" s="652"/>
      <c r="O55" s="652"/>
    </row>
    <row r="56" spans="1:15" ht="12.75">
      <c r="A56" s="66"/>
      <c r="B56" s="397" t="s">
        <v>22</v>
      </c>
      <c r="C56" s="698">
        <f>SUM(D56:J56)</f>
        <v>0</v>
      </c>
      <c r="D56" s="669"/>
      <c r="E56" s="670"/>
      <c r="F56" s="670"/>
      <c r="G56" s="670"/>
      <c r="H56" s="670"/>
      <c r="I56" s="670"/>
      <c r="J56" s="671"/>
      <c r="K56" s="105"/>
      <c r="L56" s="105" t="b">
        <f>C56&lt;='Budget Worksheet '!G45</f>
        <v>1</v>
      </c>
      <c r="M56" s="652"/>
      <c r="N56" s="652"/>
      <c r="O56" s="652"/>
    </row>
    <row r="57" spans="1:15" ht="12.75">
      <c r="A57" s="66"/>
      <c r="B57" s="67" t="s">
        <v>104</v>
      </c>
      <c r="C57" s="695">
        <f>SUM(D57:I57)</f>
        <v>0</v>
      </c>
      <c r="D57" s="659"/>
      <c r="E57" s="660"/>
      <c r="F57" s="660"/>
      <c r="G57" s="660"/>
      <c r="H57" s="660"/>
      <c r="I57" s="660"/>
      <c r="J57" s="661"/>
      <c r="K57" s="105"/>
      <c r="L57" s="105"/>
      <c r="M57" s="652"/>
      <c r="N57" s="652"/>
      <c r="O57" s="652"/>
    </row>
    <row r="58" spans="1:15" ht="12.75">
      <c r="A58" s="654"/>
      <c r="B58" s="655" t="s">
        <v>105</v>
      </c>
      <c r="C58" s="696"/>
      <c r="D58" s="662">
        <f>IF(D56="","",ROUND(D56/D57,2))</f>
      </c>
      <c r="E58" s="663">
        <f aca="true" t="shared" si="10" ref="E58:J58">IF(E56="","",ROUND(E56/E57,2))</f>
      </c>
      <c r="F58" s="663">
        <f t="shared" si="10"/>
      </c>
      <c r="G58" s="663">
        <f t="shared" si="10"/>
      </c>
      <c r="H58" s="663">
        <f t="shared" si="10"/>
      </c>
      <c r="I58" s="663">
        <f t="shared" si="10"/>
      </c>
      <c r="J58" s="665">
        <f t="shared" si="10"/>
      </c>
      <c r="K58" s="105"/>
      <c r="L58" s="105"/>
      <c r="M58" s="652"/>
      <c r="N58" s="652"/>
      <c r="O58" s="652"/>
    </row>
    <row r="59" spans="1:15" ht="12.75">
      <c r="A59" s="66"/>
      <c r="B59" s="67"/>
      <c r="C59" s="697"/>
      <c r="D59" s="666"/>
      <c r="E59" s="667"/>
      <c r="F59" s="667"/>
      <c r="G59" s="667"/>
      <c r="H59" s="667"/>
      <c r="I59" s="667"/>
      <c r="J59" s="668"/>
      <c r="K59" s="105"/>
      <c r="L59" s="105"/>
      <c r="M59" s="652"/>
      <c r="N59" s="652"/>
      <c r="O59" s="652"/>
    </row>
    <row r="60" spans="1:15" ht="12.75">
      <c r="A60" s="66"/>
      <c r="B60" s="397" t="s">
        <v>27</v>
      </c>
      <c r="C60" s="698">
        <f>SUM(D60:J60)</f>
        <v>0</v>
      </c>
      <c r="D60" s="669"/>
      <c r="E60" s="670"/>
      <c r="F60" s="670"/>
      <c r="G60" s="670"/>
      <c r="H60" s="670"/>
      <c r="I60" s="670"/>
      <c r="J60" s="671"/>
      <c r="K60" s="106"/>
      <c r="L60" s="105" t="b">
        <f>C60&lt;='Budget Worksheet '!I45</f>
        <v>1</v>
      </c>
      <c r="M60" s="652"/>
      <c r="N60" s="652"/>
      <c r="O60" s="652"/>
    </row>
    <row r="61" spans="1:15" ht="12.75">
      <c r="A61" s="66"/>
      <c r="B61" s="67" t="s">
        <v>104</v>
      </c>
      <c r="C61" s="695">
        <f>SUM(D61:I61)</f>
        <v>0</v>
      </c>
      <c r="D61" s="659"/>
      <c r="E61" s="660"/>
      <c r="F61" s="660"/>
      <c r="G61" s="660"/>
      <c r="H61" s="660"/>
      <c r="I61" s="660"/>
      <c r="J61" s="661"/>
      <c r="K61" s="105"/>
      <c r="L61" s="105"/>
      <c r="M61" s="652"/>
      <c r="N61" s="652"/>
      <c r="O61" s="652"/>
    </row>
    <row r="62" spans="1:15" ht="12.75">
      <c r="A62" s="654"/>
      <c r="B62" s="655" t="s">
        <v>106</v>
      </c>
      <c r="C62" s="696"/>
      <c r="D62" s="662">
        <f>IF(D60="","",ROUND(D60/D61,2))</f>
      </c>
      <c r="E62" s="663">
        <f aca="true" t="shared" si="11" ref="E62:J62">IF(E60="","",ROUND(E60/E61,2))</f>
      </c>
      <c r="F62" s="663">
        <f t="shared" si="11"/>
      </c>
      <c r="G62" s="663">
        <f t="shared" si="11"/>
      </c>
      <c r="H62" s="663">
        <f t="shared" si="11"/>
      </c>
      <c r="I62" s="663">
        <f t="shared" si="11"/>
      </c>
      <c r="J62" s="665">
        <f t="shared" si="11"/>
      </c>
      <c r="K62" s="105"/>
      <c r="L62" s="105"/>
      <c r="M62" s="652"/>
      <c r="N62" s="652"/>
      <c r="O62" s="652"/>
    </row>
    <row r="63" spans="1:15" ht="12.75">
      <c r="A63" s="66"/>
      <c r="B63" s="67"/>
      <c r="C63" s="697"/>
      <c r="D63" s="666"/>
      <c r="E63" s="667"/>
      <c r="F63" s="667"/>
      <c r="G63" s="667"/>
      <c r="H63" s="667"/>
      <c r="I63" s="667"/>
      <c r="J63" s="668"/>
      <c r="K63" s="105"/>
      <c r="L63" s="105"/>
      <c r="M63" s="652"/>
      <c r="N63" s="652"/>
      <c r="O63" s="652"/>
    </row>
    <row r="64" spans="1:15" ht="12.75">
      <c r="A64" s="66"/>
      <c r="B64" s="397" t="s">
        <v>107</v>
      </c>
      <c r="C64" s="698">
        <f>SUM(D64:J64)</f>
        <v>0</v>
      </c>
      <c r="D64" s="669"/>
      <c r="E64" s="670"/>
      <c r="F64" s="670"/>
      <c r="G64" s="670"/>
      <c r="H64" s="670"/>
      <c r="I64" s="670"/>
      <c r="J64" s="671"/>
      <c r="K64" s="105"/>
      <c r="L64" s="105" t="b">
        <f>C64&lt;='Budget Worksheet '!J45</f>
        <v>1</v>
      </c>
      <c r="M64" s="652"/>
      <c r="N64" s="652"/>
      <c r="O64" s="652"/>
    </row>
    <row r="65" spans="1:15" ht="12.75">
      <c r="A65" s="66"/>
      <c r="B65" s="67" t="s">
        <v>104</v>
      </c>
      <c r="C65" s="695">
        <f>SUM(D65:I65)</f>
        <v>0</v>
      </c>
      <c r="D65" s="672"/>
      <c r="E65" s="673"/>
      <c r="F65" s="673"/>
      <c r="G65" s="660"/>
      <c r="H65" s="660"/>
      <c r="I65" s="660"/>
      <c r="J65" s="661"/>
      <c r="K65" s="105"/>
      <c r="L65" s="105"/>
      <c r="M65" s="652"/>
      <c r="N65" s="652"/>
      <c r="O65" s="652"/>
    </row>
    <row r="66" spans="1:15" ht="12.75">
      <c r="A66" s="654"/>
      <c r="B66" s="655" t="s">
        <v>106</v>
      </c>
      <c r="C66" s="696"/>
      <c r="D66" s="662">
        <f>IF(D64="","",ROUND(D64/D65,2))</f>
      </c>
      <c r="E66" s="663">
        <f aca="true" t="shared" si="12" ref="E66:J66">IF(E64="","",ROUND(E64/E65,2))</f>
      </c>
      <c r="F66" s="663">
        <f t="shared" si="12"/>
      </c>
      <c r="G66" s="663">
        <f t="shared" si="12"/>
      </c>
      <c r="H66" s="663">
        <f t="shared" si="12"/>
      </c>
      <c r="I66" s="663">
        <f t="shared" si="12"/>
      </c>
      <c r="J66" s="665">
        <f t="shared" si="12"/>
      </c>
      <c r="K66" s="106"/>
      <c r="L66" s="105"/>
      <c r="M66" s="652"/>
      <c r="N66" s="652"/>
      <c r="O66" s="652"/>
    </row>
    <row r="67" spans="1:15" ht="12.75">
      <c r="A67" s="66"/>
      <c r="B67" s="67"/>
      <c r="C67" s="697"/>
      <c r="D67" s="666"/>
      <c r="E67" s="667"/>
      <c r="F67" s="667"/>
      <c r="G67" s="667"/>
      <c r="H67" s="667"/>
      <c r="I67" s="667"/>
      <c r="J67" s="668"/>
      <c r="K67" s="105"/>
      <c r="L67" s="105"/>
      <c r="M67" s="652"/>
      <c r="N67" s="652"/>
      <c r="O67" s="652"/>
    </row>
    <row r="68" spans="1:15" ht="13.5" thickBot="1">
      <c r="A68" s="75"/>
      <c r="B68" s="399" t="s">
        <v>108</v>
      </c>
      <c r="C68" s="677">
        <f>SUM(D68:J68)</f>
        <v>0</v>
      </c>
      <c r="D68" s="674"/>
      <c r="E68" s="675"/>
      <c r="F68" s="675"/>
      <c r="G68" s="675"/>
      <c r="H68" s="675"/>
      <c r="I68" s="675"/>
      <c r="J68" s="676"/>
      <c r="K68" s="222"/>
      <c r="L68" s="222" t="b">
        <f>C68&lt;='Budget Worksheet '!H45</f>
        <v>1</v>
      </c>
      <c r="M68" s="652"/>
      <c r="N68" s="652"/>
      <c r="O68" s="652"/>
    </row>
    <row r="69" spans="1:15" s="115" customFormat="1" ht="12.75" hidden="1">
      <c r="A69" s="203"/>
      <c r="B69" s="678"/>
      <c r="C69" s="728">
        <f>C44+C48+C52+C56+C60+C64+C68</f>
        <v>0</v>
      </c>
      <c r="D69" s="728">
        <f aca="true" t="shared" si="13" ref="D69:J69">D44+D48+D52+D56+D60+D64+D68</f>
        <v>0</v>
      </c>
      <c r="E69" s="728">
        <f t="shared" si="13"/>
        <v>0</v>
      </c>
      <c r="F69" s="728">
        <f t="shared" si="13"/>
        <v>0</v>
      </c>
      <c r="G69" s="728">
        <f t="shared" si="13"/>
        <v>0</v>
      </c>
      <c r="H69" s="728">
        <f t="shared" si="13"/>
        <v>0</v>
      </c>
      <c r="I69" s="728">
        <f t="shared" si="13"/>
        <v>0</v>
      </c>
      <c r="J69" s="728">
        <f t="shared" si="13"/>
        <v>0</v>
      </c>
      <c r="K69" s="203"/>
      <c r="L69" s="203"/>
      <c r="M69" s="203"/>
      <c r="N69" s="203"/>
      <c r="O69" s="203"/>
    </row>
    <row r="70" spans="3:15" s="115" customFormat="1" ht="12.75">
      <c r="C70" s="679" t="b">
        <f aca="true" t="shared" si="14" ref="C70:J70">C43=(C44+C48+C52+C56+C60+C64+C68)</f>
        <v>1</v>
      </c>
      <c r="D70" s="679" t="b">
        <f t="shared" si="14"/>
        <v>1</v>
      </c>
      <c r="E70" s="679" t="b">
        <f t="shared" si="14"/>
        <v>1</v>
      </c>
      <c r="F70" s="679" t="b">
        <f t="shared" si="14"/>
        <v>1</v>
      </c>
      <c r="G70" s="679" t="b">
        <f t="shared" si="14"/>
        <v>1</v>
      </c>
      <c r="H70" s="679" t="b">
        <f t="shared" si="14"/>
        <v>1</v>
      </c>
      <c r="I70" s="679" t="b">
        <f t="shared" si="14"/>
        <v>1</v>
      </c>
      <c r="J70" s="679" t="b">
        <f t="shared" si="14"/>
        <v>1</v>
      </c>
      <c r="K70" s="136"/>
      <c r="L70" s="680"/>
      <c r="M70" s="203"/>
      <c r="N70" s="203"/>
      <c r="O70" s="203"/>
    </row>
    <row r="71" spans="3:10" s="115" customFormat="1" ht="12.75">
      <c r="C71" s="681">
        <f>C43-C69</f>
        <v>0</v>
      </c>
      <c r="D71" s="681">
        <f aca="true" t="shared" si="15" ref="D71:J71">D43-D69</f>
        <v>0</v>
      </c>
      <c r="E71" s="681">
        <f t="shared" si="15"/>
        <v>0</v>
      </c>
      <c r="F71" s="681">
        <f t="shared" si="15"/>
        <v>0</v>
      </c>
      <c r="G71" s="681">
        <f t="shared" si="15"/>
        <v>0</v>
      </c>
      <c r="H71" s="681">
        <f t="shared" si="15"/>
        <v>0</v>
      </c>
      <c r="I71" s="681">
        <f t="shared" si="15"/>
        <v>0</v>
      </c>
      <c r="J71" s="681">
        <f t="shared" si="15"/>
        <v>0</v>
      </c>
    </row>
    <row r="72" s="115" customFormat="1" ht="12.75"/>
    <row r="73" s="115" customFormat="1" ht="12.75"/>
    <row r="74" s="115" customFormat="1" ht="12.75"/>
    <row r="75" s="115" customFormat="1" ht="12.75"/>
    <row r="76" s="115" customFormat="1" ht="12.75">
      <c r="F76" s="136"/>
    </row>
    <row r="79" ht="12.75">
      <c r="E79" s="92"/>
    </row>
  </sheetData>
  <sheetProtection password="CD31" sheet="1" objects="1" scenarios="1" selectLockedCells="1"/>
  <mergeCells count="8">
    <mergeCell ref="A1:J1"/>
    <mergeCell ref="A2:J2"/>
    <mergeCell ref="A3:J3"/>
    <mergeCell ref="A4:J4"/>
    <mergeCell ref="M7:O7"/>
    <mergeCell ref="A5:B7"/>
    <mergeCell ref="D5:J5"/>
    <mergeCell ref="K7:L7"/>
  </mergeCells>
  <printOptions horizontalCentered="1"/>
  <pageMargins left="0.5" right="0.5" top="0.5" bottom="0.5" header="0.25" footer="0.25"/>
  <pageSetup fitToHeight="1" fitToWidth="1" horizontalDpi="300" verticalDpi="300" orientation="landscape" scale="58" r:id="rId1"/>
  <headerFooter alignWithMargins="0">
    <oddFooter>&amp;LBudget Workbook V8&amp;C&amp;F&amp;R3/21/2012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B22"/>
  <sheetViews>
    <sheetView zoomScale="80" zoomScaleNormal="80" workbookViewId="0" topLeftCell="A12">
      <selection activeCell="J25" sqref="J25"/>
    </sheetView>
  </sheetViews>
  <sheetFormatPr defaultColWidth="9.140625" defaultRowHeight="12.75"/>
  <cols>
    <col min="1" max="3" width="2.7109375" style="269" customWidth="1"/>
    <col min="4" max="5" width="2.7109375" style="270" customWidth="1"/>
    <col min="6" max="6" width="13.00390625" style="270" customWidth="1"/>
    <col min="7" max="7" width="6.421875" style="115" customWidth="1"/>
    <col min="8" max="8" width="13.00390625" style="115" customWidth="1"/>
    <col min="9" max="9" width="12.421875" style="115" customWidth="1"/>
    <col min="10" max="10" width="11.7109375" style="115" customWidth="1"/>
    <col min="11" max="11" width="1.28515625" style="115" customWidth="1"/>
    <col min="12" max="12" width="11.7109375" style="115" customWidth="1"/>
    <col min="13" max="13" width="1.28515625" style="115" customWidth="1"/>
    <col min="14" max="14" width="11.7109375" style="115" customWidth="1"/>
    <col min="15" max="15" width="1.28515625" style="115" customWidth="1"/>
    <col min="16" max="16" width="11.7109375" style="115" customWidth="1"/>
    <col min="17" max="17" width="1.28515625" style="115" customWidth="1"/>
    <col min="18" max="18" width="11.7109375" style="115" customWidth="1"/>
    <col min="19" max="19" width="1.28515625" style="115" customWidth="1"/>
    <col min="20" max="20" width="11.7109375" style="115" customWidth="1"/>
    <col min="21" max="21" width="1.28515625" style="115" customWidth="1"/>
    <col min="22" max="22" width="11.7109375" style="115" customWidth="1"/>
    <col min="23" max="23" width="1.28515625" style="115" customWidth="1"/>
    <col min="24" max="24" width="19.7109375" style="115" customWidth="1"/>
    <col min="25" max="16384" width="9.140625" style="115" customWidth="1"/>
  </cols>
  <sheetData>
    <row r="1" spans="1:24" s="247" customFormat="1" ht="30" customHeight="1">
      <c r="A1" s="1072" t="s">
        <v>235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72"/>
      <c r="R1" s="1072"/>
      <c r="S1" s="1072"/>
      <c r="T1" s="1072"/>
      <c r="U1" s="1072"/>
      <c r="V1" s="1072"/>
      <c r="W1" s="1072"/>
      <c r="X1" s="1072"/>
    </row>
    <row r="2" spans="1:25" s="250" customFormat="1" ht="30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</row>
    <row r="3" spans="1:25" s="250" customFormat="1" ht="30" customHeight="1">
      <c r="A3" s="1046" t="s">
        <v>194</v>
      </c>
      <c r="B3" s="1046"/>
      <c r="C3" s="1046"/>
      <c r="D3" s="1046"/>
      <c r="E3" s="1046"/>
      <c r="F3" s="1046"/>
      <c r="G3" s="1043">
        <f>'Salary Worksheet'!$C$3</f>
        <v>0</v>
      </c>
      <c r="H3" s="1043"/>
      <c r="I3" s="1043"/>
      <c r="J3" s="1043"/>
      <c r="K3" s="1043"/>
      <c r="L3" s="1043"/>
      <c r="M3" s="1043"/>
      <c r="N3" s="1043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</row>
    <row r="4" spans="1:14" ht="30" customHeight="1">
      <c r="A4" s="1046" t="s">
        <v>195</v>
      </c>
      <c r="B4" s="1046"/>
      <c r="C4" s="1046"/>
      <c r="D4" s="1046"/>
      <c r="E4" s="1046"/>
      <c r="F4" s="1046"/>
      <c r="G4" s="1044" t="s">
        <v>236</v>
      </c>
      <c r="H4" s="1044"/>
      <c r="I4" s="1044"/>
      <c r="J4" s="1044"/>
      <c r="K4" s="1044"/>
      <c r="L4" s="1044"/>
      <c r="M4" s="1044"/>
      <c r="N4" s="1044"/>
    </row>
    <row r="5" spans="1:14" ht="30" customHeight="1">
      <c r="A5" s="1046" t="s">
        <v>222</v>
      </c>
      <c r="B5" s="1046"/>
      <c r="C5" s="1046"/>
      <c r="D5" s="1046"/>
      <c r="E5" s="1046"/>
      <c r="F5" s="1046"/>
      <c r="G5" s="1044">
        <f>'Salary Worksheet'!$C$5</f>
        <v>0</v>
      </c>
      <c r="H5" s="1044"/>
      <c r="I5" s="1044"/>
      <c r="J5" s="1044"/>
      <c r="K5" s="1044"/>
      <c r="L5" s="1044"/>
      <c r="M5" s="1044"/>
      <c r="N5" s="1044"/>
    </row>
    <row r="6" spans="1:14" ht="30" customHeight="1">
      <c r="A6" s="251"/>
      <c r="B6" s="251"/>
      <c r="C6" s="251"/>
      <c r="D6" s="251"/>
      <c r="E6" s="251"/>
      <c r="F6" s="251"/>
      <c r="G6" s="252"/>
      <c r="H6" s="252"/>
      <c r="I6" s="252"/>
      <c r="J6" s="252"/>
      <c r="K6" s="252"/>
      <c r="L6" s="252"/>
      <c r="M6" s="252"/>
      <c r="N6" s="252"/>
    </row>
    <row r="7" spans="10:24" ht="30" customHeight="1">
      <c r="J7" s="256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7"/>
      <c r="V7" s="257"/>
      <c r="W7" s="257"/>
      <c r="X7" s="257"/>
    </row>
    <row r="8" spans="1:24" s="256" customFormat="1" ht="30" customHeight="1" thickBot="1">
      <c r="A8" s="1074" t="s">
        <v>237</v>
      </c>
      <c r="B8" s="1074"/>
      <c r="C8" s="1074"/>
      <c r="D8" s="1074"/>
      <c r="E8" s="1074"/>
      <c r="F8" s="1074"/>
      <c r="G8" s="1074"/>
      <c r="H8" s="1074"/>
      <c r="I8" s="252"/>
      <c r="J8" s="258"/>
      <c r="K8" s="258"/>
      <c r="L8" s="258"/>
      <c r="M8" s="258"/>
      <c r="N8" s="258"/>
      <c r="O8" s="258"/>
      <c r="P8" s="258" t="s">
        <v>177</v>
      </c>
      <c r="Q8" s="258"/>
      <c r="R8" s="258" t="s">
        <v>196</v>
      </c>
      <c r="S8" s="258"/>
      <c r="T8" s="258" t="str">
        <f>Congregate!I6</f>
        <v>Other</v>
      </c>
      <c r="U8" s="271"/>
      <c r="V8" s="258" t="s">
        <v>189</v>
      </c>
      <c r="W8" s="271"/>
      <c r="X8" s="257"/>
    </row>
    <row r="9" spans="1:24" ht="17.25" customHeight="1">
      <c r="A9" s="260"/>
      <c r="B9" s="255"/>
      <c r="C9" s="255"/>
      <c r="D9" s="255"/>
      <c r="E9" s="255"/>
      <c r="F9" s="255"/>
      <c r="G9" s="255"/>
      <c r="H9" s="255"/>
      <c r="I9" s="261"/>
      <c r="J9" s="262" t="s">
        <v>174</v>
      </c>
      <c r="K9" s="258"/>
      <c r="L9" s="262" t="s">
        <v>175</v>
      </c>
      <c r="M9" s="258"/>
      <c r="N9" s="262" t="s">
        <v>176</v>
      </c>
      <c r="O9" s="258"/>
      <c r="P9" s="262" t="s">
        <v>184</v>
      </c>
      <c r="Q9" s="258"/>
      <c r="R9" s="262" t="s">
        <v>184</v>
      </c>
      <c r="S9" s="258"/>
      <c r="T9" s="262" t="str">
        <f>Congregate!I7</f>
        <v>(Specify)</v>
      </c>
      <c r="U9" s="258"/>
      <c r="V9" s="262" t="s">
        <v>190</v>
      </c>
      <c r="W9" s="258"/>
      <c r="X9" s="262" t="s">
        <v>165</v>
      </c>
    </row>
    <row r="10" spans="1:24" ht="30" customHeight="1">
      <c r="A10" s="478"/>
      <c r="B10" s="479" t="s">
        <v>71</v>
      </c>
      <c r="C10" s="480"/>
      <c r="D10" s="1073" t="s">
        <v>20</v>
      </c>
      <c r="E10" s="1073"/>
      <c r="F10" s="1073"/>
      <c r="G10" s="1073"/>
      <c r="H10" s="1073"/>
      <c r="I10" s="1073"/>
      <c r="J10" s="427">
        <f>IF(J12="","",(J12+J11))</f>
      </c>
      <c r="K10" s="421"/>
      <c r="L10" s="427">
        <f>IF(L12="","",(L12+L11))</f>
      </c>
      <c r="M10" s="421"/>
      <c r="N10" s="427">
        <f>IF(N12="","",(N12+N11))</f>
      </c>
      <c r="O10" s="421"/>
      <c r="P10" s="427">
        <f>IF(P12="","",(P12+P11))</f>
      </c>
      <c r="Q10" s="421"/>
      <c r="R10" s="427">
        <f>IF(R12="","",(R12+R11))</f>
      </c>
      <c r="S10" s="421"/>
      <c r="T10" s="427">
        <f>IF(T12="","",(T12+T11))</f>
      </c>
      <c r="U10" s="421"/>
      <c r="V10" s="490"/>
      <c r="W10" s="264"/>
      <c r="X10" s="265"/>
    </row>
    <row r="11" spans="1:24" ht="30" customHeight="1">
      <c r="A11" s="478"/>
      <c r="B11" s="479" t="s">
        <v>72</v>
      </c>
      <c r="C11" s="480"/>
      <c r="D11" s="1073" t="s">
        <v>37</v>
      </c>
      <c r="E11" s="1073"/>
      <c r="F11" s="1073"/>
      <c r="G11" s="1073"/>
      <c r="H11" s="1073"/>
      <c r="I11" s="1073"/>
      <c r="J11" s="427">
        <f>Congregate!D62</f>
      </c>
      <c r="K11" s="421"/>
      <c r="L11" s="427">
        <f>Congregate!E62</f>
      </c>
      <c r="M11" s="421"/>
      <c r="N11" s="427">
        <f>Congregate!F62</f>
      </c>
      <c r="O11" s="421"/>
      <c r="P11" s="427">
        <f>Congregate!G62</f>
      </c>
      <c r="Q11" s="421"/>
      <c r="R11" s="427">
        <f>Congregate!H62</f>
      </c>
      <c r="S11" s="421"/>
      <c r="T11" s="427">
        <f>Congregate!I62</f>
      </c>
      <c r="U11" s="491"/>
      <c r="V11" s="492"/>
      <c r="W11" s="272"/>
      <c r="X11" s="273"/>
    </row>
    <row r="12" spans="1:24" ht="30" customHeight="1">
      <c r="A12" s="478"/>
      <c r="B12" s="479" t="s">
        <v>73</v>
      </c>
      <c r="C12" s="480"/>
      <c r="D12" s="1073" t="s">
        <v>264</v>
      </c>
      <c r="E12" s="1073"/>
      <c r="F12" s="1073"/>
      <c r="G12" s="1073"/>
      <c r="H12" s="1073"/>
      <c r="I12" s="1073"/>
      <c r="J12" s="427">
        <f>Congregate!D46</f>
      </c>
      <c r="K12" s="421"/>
      <c r="L12" s="427">
        <f>Congregate!E46</f>
      </c>
      <c r="M12" s="421"/>
      <c r="N12" s="427">
        <f>Congregate!F46</f>
      </c>
      <c r="O12" s="421"/>
      <c r="P12" s="427">
        <f>Congregate!G46</f>
      </c>
      <c r="Q12" s="421"/>
      <c r="R12" s="427">
        <f>Congregate!H46</f>
      </c>
      <c r="S12" s="421"/>
      <c r="T12" s="427">
        <f>Congregate!I46</f>
      </c>
      <c r="U12" s="491"/>
      <c r="V12" s="419">
        <f>Congregate!J46</f>
      </c>
      <c r="W12" s="272"/>
      <c r="X12" s="273"/>
    </row>
    <row r="13" spans="1:28" ht="30" customHeight="1">
      <c r="A13" s="478"/>
      <c r="B13" s="479" t="s">
        <v>166</v>
      </c>
      <c r="C13" s="480"/>
      <c r="D13" s="1073" t="s">
        <v>161</v>
      </c>
      <c r="E13" s="1073"/>
      <c r="F13" s="1073"/>
      <c r="G13" s="1073"/>
      <c r="H13" s="1073"/>
      <c r="I13" s="1073"/>
      <c r="J13" s="428">
        <f>IF(Congregate!D45="","",Congregate!D45)</f>
      </c>
      <c r="K13" s="426"/>
      <c r="L13" s="428">
        <f>IF(Congregate!E45="","",Congregate!E45)</f>
      </c>
      <c r="M13" s="426"/>
      <c r="N13" s="428">
        <f>IF(Congregate!F45="","",Congregate!F45)</f>
      </c>
      <c r="O13" s="426"/>
      <c r="P13" s="428">
        <f>IF(Congregate!G45="","",Congregate!G45)</f>
      </c>
      <c r="Q13" s="426"/>
      <c r="R13" s="428">
        <f>IF(Congregate!H45="","",Congregate!H45)</f>
      </c>
      <c r="S13" s="426"/>
      <c r="T13" s="428">
        <f>IF(Congregate!I45="","",Congregate!I45)</f>
      </c>
      <c r="U13" s="426"/>
      <c r="V13" s="428">
        <f>Congregate!J45</f>
        <v>0</v>
      </c>
      <c r="W13" s="144"/>
      <c r="X13" s="486">
        <f>SUM(J13:T13)</f>
        <v>0</v>
      </c>
      <c r="Y13" s="141"/>
      <c r="Z13" s="136"/>
      <c r="AA13" s="136"/>
      <c r="AB13" s="144"/>
    </row>
    <row r="14" spans="1:27" ht="30" customHeight="1" thickBot="1">
      <c r="A14" s="481"/>
      <c r="B14" s="482" t="s">
        <v>167</v>
      </c>
      <c r="C14" s="483"/>
      <c r="D14" s="1069" t="s">
        <v>168</v>
      </c>
      <c r="E14" s="1069"/>
      <c r="F14" s="1069"/>
      <c r="G14" s="1069"/>
      <c r="H14" s="1069"/>
      <c r="I14" s="1069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X14" s="487"/>
      <c r="Y14" s="136"/>
      <c r="Z14" s="136"/>
      <c r="AA14" s="136"/>
    </row>
    <row r="15" spans="1:27" ht="30" customHeight="1" thickBot="1">
      <c r="A15" s="481"/>
      <c r="B15" s="483"/>
      <c r="C15" s="482" t="s">
        <v>163</v>
      </c>
      <c r="D15" s="115"/>
      <c r="E15" s="1069" t="s">
        <v>230</v>
      </c>
      <c r="F15" s="1069"/>
      <c r="G15" s="1069"/>
      <c r="H15" s="1069"/>
      <c r="I15" s="1069"/>
      <c r="J15" s="422">
        <f>IF(J12="","",ROUNDUP(J12*J13,0))</f>
      </c>
      <c r="K15" s="429"/>
      <c r="L15" s="422">
        <f>IF(L12="","",ROUNDUP(L12*L13,0))</f>
      </c>
      <c r="M15" s="429"/>
      <c r="N15" s="422">
        <f>IF(N12="","",ROUNDUP(N12*N13,0))</f>
      </c>
      <c r="O15" s="429"/>
      <c r="P15" s="422">
        <f>IF(P12="","",ROUNDUP(P12*P13,0))</f>
      </c>
      <c r="Q15" s="429"/>
      <c r="R15" s="422">
        <f>IF(R12="","",ROUNDUP(R12*R13,0))</f>
      </c>
      <c r="S15" s="429"/>
      <c r="T15" s="422">
        <f>IF(T12="","",ROUNDUP(T12*T13,0))</f>
      </c>
      <c r="U15" s="429"/>
      <c r="V15" s="422">
        <f>IF(V12="","",ROUNDUP(V12*V13,0))</f>
      </c>
      <c r="W15" s="276"/>
      <c r="X15" s="488">
        <f>SUM(J15:V15)</f>
        <v>0</v>
      </c>
      <c r="Y15" s="136"/>
      <c r="Z15" s="268"/>
      <c r="AA15" s="136"/>
    </row>
    <row r="16" spans="1:27" ht="30" customHeight="1">
      <c r="A16" s="481"/>
      <c r="B16" s="483"/>
      <c r="C16" s="482" t="s">
        <v>169</v>
      </c>
      <c r="D16" s="115"/>
      <c r="E16" s="1069" t="s">
        <v>170</v>
      </c>
      <c r="F16" s="1069"/>
      <c r="G16" s="1069"/>
      <c r="H16" s="1069"/>
      <c r="I16" s="1069"/>
      <c r="J16" s="493"/>
      <c r="K16" s="336"/>
      <c r="L16" s="493"/>
      <c r="M16" s="336"/>
      <c r="N16" s="493"/>
      <c r="O16" s="336"/>
      <c r="P16" s="493"/>
      <c r="Q16" s="336"/>
      <c r="R16" s="493"/>
      <c r="S16" s="336"/>
      <c r="T16" s="493"/>
      <c r="U16" s="336"/>
      <c r="V16" s="494"/>
      <c r="X16" s="489">
        <f>Congregate!C64</f>
        <v>0</v>
      </c>
      <c r="Y16" s="136"/>
      <c r="Z16" s="136"/>
      <c r="AA16" s="136"/>
    </row>
    <row r="17" spans="1:27" ht="30" customHeight="1">
      <c r="A17" s="481"/>
      <c r="B17" s="483"/>
      <c r="C17" s="482" t="s">
        <v>171</v>
      </c>
      <c r="D17" s="115"/>
      <c r="E17" s="1069" t="s">
        <v>231</v>
      </c>
      <c r="F17" s="1069"/>
      <c r="G17" s="1069"/>
      <c r="H17" s="1069"/>
      <c r="I17" s="1069"/>
      <c r="J17" s="422">
        <f>IF(J11="","",(J11*J13))</f>
      </c>
      <c r="K17" s="429"/>
      <c r="L17" s="422">
        <f>IF(L11="","",(L11*L13))</f>
      </c>
      <c r="M17" s="429"/>
      <c r="N17" s="422">
        <f>IF(N11="","",(N11*N13))</f>
      </c>
      <c r="O17" s="429"/>
      <c r="P17" s="422">
        <f>IF(P11="","",(P11*P13))</f>
      </c>
      <c r="Q17" s="429"/>
      <c r="R17" s="422">
        <f>IF(R11="","",(R11*R13))</f>
      </c>
      <c r="S17" s="429"/>
      <c r="T17" s="422">
        <f>IF(T11="","",(T11*T13))</f>
      </c>
      <c r="U17" s="429"/>
      <c r="V17" s="495"/>
      <c r="W17" s="276"/>
      <c r="X17" s="489">
        <f>SUM(J17:T17)</f>
        <v>0</v>
      </c>
      <c r="Y17" s="136"/>
      <c r="Z17" s="136"/>
      <c r="AA17" s="136"/>
    </row>
    <row r="18" spans="1:27" ht="30" customHeight="1">
      <c r="A18" s="481"/>
      <c r="B18" s="483"/>
      <c r="C18" s="482" t="s">
        <v>172</v>
      </c>
      <c r="D18" s="115"/>
      <c r="E18" s="1069" t="s">
        <v>173</v>
      </c>
      <c r="F18" s="1069"/>
      <c r="G18" s="1069"/>
      <c r="H18" s="1069"/>
      <c r="I18" s="1069"/>
      <c r="J18" s="493"/>
      <c r="K18" s="336"/>
      <c r="L18" s="493"/>
      <c r="M18" s="336"/>
      <c r="N18" s="493"/>
      <c r="O18" s="336"/>
      <c r="P18" s="493"/>
      <c r="Q18" s="336"/>
      <c r="R18" s="493"/>
      <c r="S18" s="336"/>
      <c r="T18" s="493"/>
      <c r="U18" s="336"/>
      <c r="V18" s="494"/>
      <c r="X18" s="489">
        <f>(X15/0.9)-X15</f>
        <v>0</v>
      </c>
      <c r="Y18" s="312"/>
      <c r="Z18" s="279"/>
      <c r="AA18" s="136"/>
    </row>
    <row r="19" spans="1:27" ht="30" customHeight="1">
      <c r="A19" s="481"/>
      <c r="B19" s="483"/>
      <c r="C19" s="483"/>
      <c r="D19" s="482"/>
      <c r="E19" s="482"/>
      <c r="F19" s="1070" t="s">
        <v>238</v>
      </c>
      <c r="G19" s="1070"/>
      <c r="H19" s="1070"/>
      <c r="I19" s="1070"/>
      <c r="Y19" s="278"/>
      <c r="Z19" s="278"/>
      <c r="AA19" s="136"/>
    </row>
    <row r="20" spans="1:27" ht="30" customHeight="1">
      <c r="A20" s="481"/>
      <c r="B20" s="483"/>
      <c r="C20" s="483"/>
      <c r="D20" s="482"/>
      <c r="E20" s="482"/>
      <c r="F20" s="484"/>
      <c r="G20" s="484"/>
      <c r="H20" s="484"/>
      <c r="I20" s="484"/>
      <c r="Y20" s="278"/>
      <c r="Z20" s="278"/>
      <c r="AA20" s="136"/>
    </row>
    <row r="21" spans="1:27" ht="30" customHeight="1">
      <c r="A21" s="481"/>
      <c r="B21" s="483"/>
      <c r="C21" s="483"/>
      <c r="D21" s="482"/>
      <c r="E21" s="482"/>
      <c r="F21" s="484"/>
      <c r="G21" s="484"/>
      <c r="H21" s="484"/>
      <c r="I21" s="484"/>
      <c r="N21" s="1071" t="s">
        <v>267</v>
      </c>
      <c r="O21" s="1071"/>
      <c r="P21" s="1071"/>
      <c r="Q21" s="1071"/>
      <c r="R21" s="1071"/>
      <c r="S21" s="1071"/>
      <c r="T21" s="1071"/>
      <c r="U21" s="1071"/>
      <c r="V21" s="1071"/>
      <c r="X21" s="785">
        <f>X15</f>
        <v>0</v>
      </c>
      <c r="Y21" s="278"/>
      <c r="Z21" s="278"/>
      <c r="AA21" s="136"/>
    </row>
    <row r="22" spans="2:9" ht="30" customHeight="1">
      <c r="B22" s="274"/>
      <c r="C22" s="274"/>
      <c r="D22" s="275"/>
      <c r="E22" s="275"/>
      <c r="F22" s="275"/>
      <c r="G22" s="183"/>
      <c r="H22" s="183"/>
      <c r="I22" s="183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 password="CD31" sheet="1" objects="1" scenarios="1" selectLockedCells="1"/>
  <mergeCells count="19">
    <mergeCell ref="N21:V21"/>
    <mergeCell ref="A1:X1"/>
    <mergeCell ref="G3:N3"/>
    <mergeCell ref="D14:I14"/>
    <mergeCell ref="D13:I13"/>
    <mergeCell ref="D10:I10"/>
    <mergeCell ref="D11:I11"/>
    <mergeCell ref="D12:I12"/>
    <mergeCell ref="A3:F3"/>
    <mergeCell ref="A8:H8"/>
    <mergeCell ref="E18:I18"/>
    <mergeCell ref="F19:I19"/>
    <mergeCell ref="A4:F4"/>
    <mergeCell ref="A5:F5"/>
    <mergeCell ref="G4:N4"/>
    <mergeCell ref="E15:I15"/>
    <mergeCell ref="E16:I16"/>
    <mergeCell ref="E17:I17"/>
    <mergeCell ref="G5:N5"/>
  </mergeCells>
  <printOptions horizontalCentered="1"/>
  <pageMargins left="0.5" right="0.5" top="0.5" bottom="0.5" header="0.25" footer="0.25"/>
  <pageSetup fitToHeight="1" fitToWidth="1" horizontalDpi="600" verticalDpi="600" orientation="landscape" scale="77" r:id="rId1"/>
  <headerFooter alignWithMargins="0">
    <oddFooter>&amp;LBudget Workbook V8&amp;C&amp;F&amp;R3/21/2012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Q72"/>
  <sheetViews>
    <sheetView zoomScale="85" zoomScaleNormal="85" workbookViewId="0" topLeftCell="A1">
      <pane ySplit="7" topLeftCell="A8" activePane="bottomLeft" state="frozen"/>
      <selection pane="topLeft" activeCell="J25" sqref="J25"/>
      <selection pane="bottomLeft" activeCell="J25" sqref="J25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12" width="11.7109375" style="0" customWidth="1"/>
    <col min="15" max="17" width="13.7109375" style="115" customWidth="1"/>
  </cols>
  <sheetData>
    <row r="1" spans="1:12" ht="20.25">
      <c r="A1" s="1009" t="s">
        <v>115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1"/>
    </row>
    <row r="2" spans="1:12" ht="26.25" customHeight="1">
      <c r="A2" s="1051">
        <f>'Salary Worksheet'!$C$3</f>
        <v>0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3"/>
    </row>
    <row r="3" spans="1:12" ht="18">
      <c r="A3" s="1075">
        <f>'Salary Worksheet'!$C$5</f>
        <v>0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  <c r="L3" s="1077"/>
    </row>
    <row r="4" spans="1:12" ht="30.75" customHeight="1" thickBot="1">
      <c r="A4" s="1078">
        <f>'Salary Worksheet'!$C$4</f>
        <v>0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80"/>
    </row>
    <row r="5" spans="1:12" s="115" customFormat="1" ht="12.75">
      <c r="A5" s="1058" t="s">
        <v>45</v>
      </c>
      <c r="B5" s="1059"/>
      <c r="C5" s="576"/>
      <c r="D5" s="1084" t="s">
        <v>110</v>
      </c>
      <c r="E5" s="1065"/>
      <c r="F5" s="1065"/>
      <c r="G5" s="1065"/>
      <c r="H5" s="1065"/>
      <c r="I5" s="1065"/>
      <c r="J5" s="1065"/>
      <c r="K5" s="1065"/>
      <c r="L5" s="1066"/>
    </row>
    <row r="6" spans="1:12" s="115" customFormat="1" ht="12.75">
      <c r="A6" s="1060"/>
      <c r="B6" s="1061"/>
      <c r="C6" s="95" t="s">
        <v>26</v>
      </c>
      <c r="D6" s="699" t="s">
        <v>181</v>
      </c>
      <c r="E6" s="710" t="s">
        <v>176</v>
      </c>
      <c r="F6" s="710" t="s">
        <v>188</v>
      </c>
      <c r="G6" s="710" t="s">
        <v>182</v>
      </c>
      <c r="H6" s="710" t="s">
        <v>177</v>
      </c>
      <c r="I6" s="710" t="s">
        <v>179</v>
      </c>
      <c r="J6" s="711" t="s">
        <v>186</v>
      </c>
      <c r="K6" s="701" t="s">
        <v>149</v>
      </c>
      <c r="L6" s="712" t="s">
        <v>189</v>
      </c>
    </row>
    <row r="7" spans="1:17" s="115" customFormat="1" ht="15">
      <c r="A7" s="1062"/>
      <c r="B7" s="1063"/>
      <c r="C7" s="96"/>
      <c r="D7" s="713" t="s">
        <v>183</v>
      </c>
      <c r="E7" s="714" t="s">
        <v>183</v>
      </c>
      <c r="F7" s="714" t="s">
        <v>176</v>
      </c>
      <c r="G7" s="714" t="s">
        <v>183</v>
      </c>
      <c r="H7" s="714" t="s">
        <v>184</v>
      </c>
      <c r="I7" s="714" t="s">
        <v>185</v>
      </c>
      <c r="J7" s="715" t="s">
        <v>187</v>
      </c>
      <c r="K7" s="704" t="s">
        <v>180</v>
      </c>
      <c r="L7" s="716" t="s">
        <v>190</v>
      </c>
      <c r="M7" s="1085" t="s">
        <v>96</v>
      </c>
      <c r="N7" s="1068"/>
      <c r="O7" s="1081" t="s">
        <v>117</v>
      </c>
      <c r="P7" s="1082"/>
      <c r="Q7" s="1083"/>
    </row>
    <row r="8" spans="1:17" ht="12.75">
      <c r="A8" s="145" t="s">
        <v>52</v>
      </c>
      <c r="B8" s="286" t="s">
        <v>83</v>
      </c>
      <c r="C8" s="707">
        <f>SUM(D8:L8)</f>
        <v>0</v>
      </c>
      <c r="D8" s="683"/>
      <c r="E8" s="380"/>
      <c r="F8" s="380"/>
      <c r="G8" s="88"/>
      <c r="H8" s="88"/>
      <c r="I8" s="88"/>
      <c r="J8" s="88"/>
      <c r="K8" s="88"/>
      <c r="L8" s="36"/>
      <c r="M8" s="105"/>
      <c r="N8" s="105" t="b">
        <f>C8&lt;='Budget Worksheet '!C10</f>
        <v>1</v>
      </c>
      <c r="O8" s="653"/>
      <c r="P8" s="653"/>
      <c r="Q8" s="653"/>
    </row>
    <row r="9" spans="1:17" ht="12.75">
      <c r="A9" s="280" t="s">
        <v>54</v>
      </c>
      <c r="B9" s="286" t="s">
        <v>53</v>
      </c>
      <c r="C9" s="688">
        <f>SUM(D9:L9)</f>
        <v>0</v>
      </c>
      <c r="D9" s="682"/>
      <c r="E9" s="84"/>
      <c r="F9" s="84"/>
      <c r="G9" s="84"/>
      <c r="H9" s="84"/>
      <c r="I9" s="84"/>
      <c r="J9" s="84"/>
      <c r="K9" s="84"/>
      <c r="L9" s="86"/>
      <c r="M9" s="105"/>
      <c r="N9" s="105" t="b">
        <f>C9&lt;='Budget Worksheet '!C11</f>
        <v>1</v>
      </c>
      <c r="O9" s="653"/>
      <c r="P9" s="653"/>
      <c r="Q9" s="653"/>
    </row>
    <row r="10" spans="1:17" ht="12.75">
      <c r="A10" s="280" t="s">
        <v>56</v>
      </c>
      <c r="B10" s="286" t="s">
        <v>55</v>
      </c>
      <c r="C10" s="691">
        <f>SUM(C11:C13)</f>
        <v>0</v>
      </c>
      <c r="D10" s="14">
        <f>SUM(D11:D13)</f>
        <v>0</v>
      </c>
      <c r="E10" s="209">
        <f aca="true" t="shared" si="0" ref="E10:L10">SUM(E11:E13)</f>
        <v>0</v>
      </c>
      <c r="F10" s="209">
        <f t="shared" si="0"/>
        <v>0</v>
      </c>
      <c r="G10" s="209">
        <f t="shared" si="0"/>
        <v>0</v>
      </c>
      <c r="H10" s="209">
        <f t="shared" si="0"/>
        <v>0</v>
      </c>
      <c r="I10" s="209">
        <f t="shared" si="0"/>
        <v>0</v>
      </c>
      <c r="J10" s="209">
        <f t="shared" si="0"/>
        <v>0</v>
      </c>
      <c r="K10" s="209">
        <f t="shared" si="0"/>
        <v>0</v>
      </c>
      <c r="L10" s="210">
        <f t="shared" si="0"/>
        <v>0</v>
      </c>
      <c r="M10" s="105"/>
      <c r="N10" s="105" t="b">
        <f>C10&lt;='Budget Worksheet '!C12</f>
        <v>1</v>
      </c>
      <c r="O10" s="653"/>
      <c r="P10" s="653"/>
      <c r="Q10" s="653"/>
    </row>
    <row r="11" spans="1:17" ht="12.75">
      <c r="A11" s="281"/>
      <c r="B11" s="282" t="s">
        <v>102</v>
      </c>
      <c r="C11" s="690">
        <f>SUM(D11:L11)</f>
        <v>0</v>
      </c>
      <c r="D11" s="684"/>
      <c r="E11" s="49"/>
      <c r="F11" s="49"/>
      <c r="G11" s="48"/>
      <c r="H11" s="48"/>
      <c r="I11" s="48"/>
      <c r="J11" s="48"/>
      <c r="K11" s="48"/>
      <c r="L11" s="50"/>
      <c r="M11" s="105"/>
      <c r="N11" s="105"/>
      <c r="O11" s="653"/>
      <c r="P11" s="653"/>
      <c r="Q11" s="653"/>
    </row>
    <row r="12" spans="1:17" ht="12.75">
      <c r="A12" s="281"/>
      <c r="B12" s="283" t="s">
        <v>5</v>
      </c>
      <c r="C12" s="708">
        <f>SUM(D12:L12)</f>
        <v>0</v>
      </c>
      <c r="D12" s="685"/>
      <c r="E12" s="37"/>
      <c r="F12" s="37"/>
      <c r="G12" s="34"/>
      <c r="H12" s="34"/>
      <c r="I12" s="34"/>
      <c r="J12" s="34"/>
      <c r="K12" s="34"/>
      <c r="L12" s="40"/>
      <c r="M12" s="105"/>
      <c r="N12" s="105"/>
      <c r="O12" s="653"/>
      <c r="P12" s="653"/>
      <c r="Q12" s="653"/>
    </row>
    <row r="13" spans="1:17" ht="12.75">
      <c r="A13" s="284"/>
      <c r="B13" s="285" t="str">
        <f>'Budget Worksheet '!$B$15</f>
        <v>Other (specify)</v>
      </c>
      <c r="C13" s="708">
        <f>SUM(D13:L13)</f>
        <v>0</v>
      </c>
      <c r="D13" s="686"/>
      <c r="E13" s="39"/>
      <c r="F13" s="398"/>
      <c r="G13" s="38"/>
      <c r="H13" s="38"/>
      <c r="I13" s="38"/>
      <c r="J13" s="38"/>
      <c r="K13" s="38"/>
      <c r="L13" s="41"/>
      <c r="M13" s="105"/>
      <c r="N13" s="105"/>
      <c r="O13" s="653"/>
      <c r="P13" s="653"/>
      <c r="Q13" s="653"/>
    </row>
    <row r="14" spans="1:17" ht="12.75">
      <c r="A14" s="280" t="s">
        <v>58</v>
      </c>
      <c r="B14" s="286" t="s">
        <v>57</v>
      </c>
      <c r="C14" s="691">
        <f aca="true" t="shared" si="1" ref="C14:L14">SUM(C15:C27)</f>
        <v>0</v>
      </c>
      <c r="D14" s="14">
        <f t="shared" si="1"/>
        <v>0</v>
      </c>
      <c r="E14" s="209">
        <f t="shared" si="1"/>
        <v>0</v>
      </c>
      <c r="F14" s="209">
        <f t="shared" si="1"/>
        <v>0</v>
      </c>
      <c r="G14" s="209">
        <f t="shared" si="1"/>
        <v>0</v>
      </c>
      <c r="H14" s="209">
        <f t="shared" si="1"/>
        <v>0</v>
      </c>
      <c r="I14" s="209">
        <f t="shared" si="1"/>
        <v>0</v>
      </c>
      <c r="J14" s="209">
        <f t="shared" si="1"/>
        <v>0</v>
      </c>
      <c r="K14" s="209">
        <f t="shared" si="1"/>
        <v>0</v>
      </c>
      <c r="L14" s="210">
        <f t="shared" si="1"/>
        <v>0</v>
      </c>
      <c r="M14" s="105"/>
      <c r="N14" s="105" t="b">
        <f>C14&lt;='Budget Worksheet '!C16</f>
        <v>1</v>
      </c>
      <c r="O14" s="653"/>
      <c r="P14" s="653"/>
      <c r="Q14" s="653"/>
    </row>
    <row r="15" spans="1:17" ht="12.75">
      <c r="A15" s="281"/>
      <c r="B15" s="283" t="s">
        <v>69</v>
      </c>
      <c r="C15" s="690">
        <f aca="true" t="shared" si="2" ref="C15:C27">SUM(D15:L15)</f>
        <v>0</v>
      </c>
      <c r="D15" s="684"/>
      <c r="E15" s="49"/>
      <c r="F15" s="572"/>
      <c r="G15" s="48"/>
      <c r="H15" s="48"/>
      <c r="I15" s="48"/>
      <c r="J15" s="48"/>
      <c r="K15" s="48"/>
      <c r="L15" s="50"/>
      <c r="M15" s="105"/>
      <c r="N15" s="105"/>
      <c r="O15" s="653"/>
      <c r="P15" s="653"/>
      <c r="Q15" s="653"/>
    </row>
    <row r="16" spans="1:17" ht="12.75">
      <c r="A16" s="281"/>
      <c r="B16" s="283" t="s">
        <v>68</v>
      </c>
      <c r="C16" s="690">
        <f t="shared" si="2"/>
        <v>0</v>
      </c>
      <c r="D16" s="685"/>
      <c r="E16" s="37"/>
      <c r="F16" s="49"/>
      <c r="G16" s="34"/>
      <c r="H16" s="34"/>
      <c r="I16" s="34"/>
      <c r="J16" s="34"/>
      <c r="K16" s="34"/>
      <c r="L16" s="40"/>
      <c r="M16" s="105"/>
      <c r="N16" s="105"/>
      <c r="O16" s="653"/>
      <c r="P16" s="653"/>
      <c r="Q16" s="653"/>
    </row>
    <row r="17" spans="1:17" ht="12.75">
      <c r="A17" s="281"/>
      <c r="B17" s="287" t="s">
        <v>67</v>
      </c>
      <c r="C17" s="690">
        <f t="shared" si="2"/>
        <v>0</v>
      </c>
      <c r="D17" s="685"/>
      <c r="E17" s="37"/>
      <c r="F17" s="37"/>
      <c r="G17" s="34"/>
      <c r="H17" s="34"/>
      <c r="I17" s="34"/>
      <c r="J17" s="34"/>
      <c r="K17" s="34"/>
      <c r="L17" s="40"/>
      <c r="M17" s="105"/>
      <c r="N17" s="105"/>
      <c r="O17" s="653"/>
      <c r="P17" s="653"/>
      <c r="Q17" s="653"/>
    </row>
    <row r="18" spans="1:17" ht="12.75">
      <c r="A18" s="281"/>
      <c r="B18" s="283" t="s">
        <v>7</v>
      </c>
      <c r="C18" s="690">
        <f t="shared" si="2"/>
        <v>0</v>
      </c>
      <c r="D18" s="685"/>
      <c r="E18" s="37"/>
      <c r="F18" s="37"/>
      <c r="G18" s="34"/>
      <c r="H18" s="34"/>
      <c r="I18" s="34"/>
      <c r="J18" s="34"/>
      <c r="K18" s="34"/>
      <c r="L18" s="40"/>
      <c r="M18" s="105"/>
      <c r="N18" s="105"/>
      <c r="O18" s="653"/>
      <c r="P18" s="653"/>
      <c r="Q18" s="653"/>
    </row>
    <row r="19" spans="1:17" ht="12.75">
      <c r="A19" s="281"/>
      <c r="B19" s="283" t="s">
        <v>84</v>
      </c>
      <c r="C19" s="690">
        <f>SUM(D19:L19)</f>
        <v>0</v>
      </c>
      <c r="D19" s="398"/>
      <c r="E19" s="37"/>
      <c r="F19" s="398"/>
      <c r="G19" s="34"/>
      <c r="H19" s="34"/>
      <c r="I19" s="34"/>
      <c r="J19" s="34"/>
      <c r="K19" s="34"/>
      <c r="L19" s="40"/>
      <c r="M19" s="105"/>
      <c r="N19" s="105"/>
      <c r="O19" s="653"/>
      <c r="P19" s="653"/>
      <c r="Q19" s="653"/>
    </row>
    <row r="20" spans="1:17" ht="12.75">
      <c r="A20" s="281"/>
      <c r="B20" s="283" t="s">
        <v>8</v>
      </c>
      <c r="C20" s="690">
        <f t="shared" si="2"/>
        <v>0</v>
      </c>
      <c r="D20" s="685"/>
      <c r="E20" s="37"/>
      <c r="F20" s="37"/>
      <c r="G20" s="34"/>
      <c r="H20" s="34"/>
      <c r="I20" s="34"/>
      <c r="J20" s="34"/>
      <c r="K20" s="34"/>
      <c r="L20" s="40"/>
      <c r="M20" s="105"/>
      <c r="N20" s="105"/>
      <c r="O20" s="653"/>
      <c r="P20" s="653"/>
      <c r="Q20" s="653"/>
    </row>
    <row r="21" spans="1:17" ht="12.75">
      <c r="A21" s="281"/>
      <c r="B21" s="102" t="s">
        <v>9</v>
      </c>
      <c r="C21" s="690">
        <f t="shared" si="2"/>
        <v>0</v>
      </c>
      <c r="D21" s="685"/>
      <c r="E21" s="37"/>
      <c r="F21" s="37"/>
      <c r="G21" s="34"/>
      <c r="H21" s="34"/>
      <c r="I21" s="34"/>
      <c r="J21" s="34"/>
      <c r="K21" s="34"/>
      <c r="L21" s="40"/>
      <c r="M21" s="105"/>
      <c r="N21" s="105"/>
      <c r="O21" s="653"/>
      <c r="P21" s="653"/>
      <c r="Q21" s="653"/>
    </row>
    <row r="22" spans="1:17" ht="12.75">
      <c r="A22" s="281"/>
      <c r="B22" s="102" t="s">
        <v>10</v>
      </c>
      <c r="C22" s="690">
        <f t="shared" si="2"/>
        <v>0</v>
      </c>
      <c r="D22" s="685"/>
      <c r="E22" s="37"/>
      <c r="F22" s="37"/>
      <c r="G22" s="34"/>
      <c r="H22" s="34"/>
      <c r="I22" s="34"/>
      <c r="J22" s="34"/>
      <c r="K22" s="34"/>
      <c r="L22" s="40"/>
      <c r="M22" s="105"/>
      <c r="N22" s="105"/>
      <c r="O22" s="653"/>
      <c r="P22" s="653"/>
      <c r="Q22" s="653"/>
    </row>
    <row r="23" spans="1:17" ht="12.75">
      <c r="A23" s="281"/>
      <c r="B23" s="102" t="s">
        <v>148</v>
      </c>
      <c r="C23" s="690">
        <f>SUM(D23:L23)</f>
        <v>0</v>
      </c>
      <c r="D23" s="685"/>
      <c r="E23" s="37"/>
      <c r="F23" s="37"/>
      <c r="G23" s="34"/>
      <c r="H23" s="34"/>
      <c r="I23" s="34"/>
      <c r="J23" s="34"/>
      <c r="K23" s="34"/>
      <c r="L23" s="40"/>
      <c r="M23" s="105"/>
      <c r="N23" s="105"/>
      <c r="O23" s="653"/>
      <c r="P23" s="653"/>
      <c r="Q23" s="653"/>
    </row>
    <row r="24" spans="1:17" ht="12.75">
      <c r="A24" s="281"/>
      <c r="B24" s="288" t="str">
        <f>'Budget Worksheet '!B26</f>
        <v>Other (specify)</v>
      </c>
      <c r="C24" s="690">
        <f t="shared" si="2"/>
        <v>0</v>
      </c>
      <c r="D24" s="685"/>
      <c r="E24" s="37"/>
      <c r="F24" s="37"/>
      <c r="G24" s="34"/>
      <c r="H24" s="34"/>
      <c r="I24" s="34"/>
      <c r="J24" s="34"/>
      <c r="K24" s="34"/>
      <c r="L24" s="40"/>
      <c r="M24" s="105"/>
      <c r="N24" s="105"/>
      <c r="O24" s="653"/>
      <c r="P24" s="653"/>
      <c r="Q24" s="653"/>
    </row>
    <row r="25" spans="1:17" ht="12.75">
      <c r="A25" s="281"/>
      <c r="B25" s="288" t="str">
        <f>'Budget Worksheet '!B27</f>
        <v>Other (specify)</v>
      </c>
      <c r="C25" s="690">
        <f>SUM(D25:L25)</f>
        <v>0</v>
      </c>
      <c r="D25" s="685"/>
      <c r="E25" s="37"/>
      <c r="F25" s="37"/>
      <c r="G25" s="34"/>
      <c r="H25" s="34"/>
      <c r="I25" s="34"/>
      <c r="J25" s="34"/>
      <c r="K25" s="34"/>
      <c r="L25" s="40"/>
      <c r="M25" s="105"/>
      <c r="N25" s="105"/>
      <c r="O25" s="653"/>
      <c r="P25" s="653"/>
      <c r="Q25" s="653"/>
    </row>
    <row r="26" spans="1:17" ht="12.75">
      <c r="A26" s="281"/>
      <c r="B26" s="288" t="str">
        <f>'Budget Worksheet '!B28</f>
        <v>Other (specify)</v>
      </c>
      <c r="C26" s="690">
        <f t="shared" si="2"/>
        <v>0</v>
      </c>
      <c r="D26" s="685"/>
      <c r="E26" s="37"/>
      <c r="F26" s="37"/>
      <c r="G26" s="34"/>
      <c r="H26" s="34"/>
      <c r="I26" s="34"/>
      <c r="J26" s="34"/>
      <c r="K26" s="34"/>
      <c r="L26" s="40"/>
      <c r="M26" s="105"/>
      <c r="N26" s="105"/>
      <c r="O26" s="653"/>
      <c r="P26" s="653"/>
      <c r="Q26" s="653"/>
    </row>
    <row r="27" spans="1:17" ht="12.75">
      <c r="A27" s="284"/>
      <c r="B27" s="289" t="str">
        <f>'Budget Worksheet '!B29</f>
        <v>Other (specify)</v>
      </c>
      <c r="C27" s="690">
        <f t="shared" si="2"/>
        <v>0</v>
      </c>
      <c r="D27" s="686"/>
      <c r="E27" s="39"/>
      <c r="F27" s="39"/>
      <c r="G27" s="38"/>
      <c r="H27" s="38"/>
      <c r="I27" s="38"/>
      <c r="J27" s="38"/>
      <c r="K27" s="38"/>
      <c r="L27" s="41"/>
      <c r="M27" s="105"/>
      <c r="N27" s="105"/>
      <c r="O27" s="653"/>
      <c r="P27" s="653"/>
      <c r="Q27" s="653"/>
    </row>
    <row r="28" spans="1:17" ht="12.75">
      <c r="A28" s="280" t="s">
        <v>60</v>
      </c>
      <c r="B28" s="146" t="s">
        <v>59</v>
      </c>
      <c r="C28" s="691">
        <f>SUM(C29:C38)</f>
        <v>0</v>
      </c>
      <c r="D28" s="14">
        <f>SUM(D29:D38)</f>
        <v>0</v>
      </c>
      <c r="E28" s="209">
        <f aca="true" t="shared" si="3" ref="E28:L28">SUM(E29:E38)</f>
        <v>0</v>
      </c>
      <c r="F28" s="209">
        <f t="shared" si="3"/>
        <v>0</v>
      </c>
      <c r="G28" s="209">
        <f t="shared" si="3"/>
        <v>0</v>
      </c>
      <c r="H28" s="209">
        <f t="shared" si="3"/>
        <v>0</v>
      </c>
      <c r="I28" s="209">
        <f t="shared" si="3"/>
        <v>0</v>
      </c>
      <c r="J28" s="209">
        <f t="shared" si="3"/>
        <v>0</v>
      </c>
      <c r="K28" s="209">
        <f t="shared" si="3"/>
        <v>0</v>
      </c>
      <c r="L28" s="210">
        <f t="shared" si="3"/>
        <v>0</v>
      </c>
      <c r="M28" s="105"/>
      <c r="N28" s="105" t="b">
        <f>C28&lt;='Budget Worksheet '!C30</f>
        <v>1</v>
      </c>
      <c r="O28" s="653"/>
      <c r="P28" s="653"/>
      <c r="Q28" s="653"/>
    </row>
    <row r="29" spans="1:17" ht="12.75">
      <c r="A29" s="281"/>
      <c r="B29" s="290" t="s">
        <v>12</v>
      </c>
      <c r="C29" s="690">
        <f aca="true" t="shared" si="4" ref="C29:C38">SUM(D29:L29)</f>
        <v>0</v>
      </c>
      <c r="D29" s="52"/>
      <c r="E29" s="52"/>
      <c r="F29" s="52"/>
      <c r="G29" s="52"/>
      <c r="H29" s="52"/>
      <c r="I29" s="52"/>
      <c r="J29" s="52"/>
      <c r="K29" s="52"/>
      <c r="L29" s="50"/>
      <c r="M29" s="105"/>
      <c r="N29" s="105"/>
      <c r="O29" s="653"/>
      <c r="P29" s="653"/>
      <c r="Q29" s="653"/>
    </row>
    <row r="30" spans="1:17" ht="12.75">
      <c r="A30" s="281"/>
      <c r="B30" s="291" t="s">
        <v>14</v>
      </c>
      <c r="C30" s="690">
        <f t="shared" si="4"/>
        <v>0</v>
      </c>
      <c r="D30" s="44"/>
      <c r="E30" s="44"/>
      <c r="F30" s="44"/>
      <c r="G30" s="44"/>
      <c r="H30" s="44"/>
      <c r="I30" s="44"/>
      <c r="J30" s="44"/>
      <c r="K30" s="44"/>
      <c r="L30" s="40"/>
      <c r="M30" s="105"/>
      <c r="N30" s="105"/>
      <c r="O30" s="653"/>
      <c r="P30" s="653"/>
      <c r="Q30" s="653"/>
    </row>
    <row r="31" spans="1:17" ht="12.75">
      <c r="A31" s="281"/>
      <c r="B31" s="291" t="s">
        <v>15</v>
      </c>
      <c r="C31" s="690">
        <f t="shared" si="4"/>
        <v>0</v>
      </c>
      <c r="D31" s="729"/>
      <c r="E31" s="730"/>
      <c r="F31" s="730"/>
      <c r="G31" s="730"/>
      <c r="H31" s="730"/>
      <c r="I31" s="730"/>
      <c r="J31" s="730"/>
      <c r="K31" s="730"/>
      <c r="L31" s="40"/>
      <c r="M31" s="105"/>
      <c r="N31" s="105"/>
      <c r="O31" s="653"/>
      <c r="P31" s="653"/>
      <c r="Q31" s="653"/>
    </row>
    <row r="32" spans="1:17" ht="12.75">
      <c r="A32" s="281"/>
      <c r="B32" s="291" t="s">
        <v>13</v>
      </c>
      <c r="C32" s="690">
        <f t="shared" si="4"/>
        <v>0</v>
      </c>
      <c r="D32" s="729"/>
      <c r="E32" s="730"/>
      <c r="F32" s="730"/>
      <c r="G32" s="730"/>
      <c r="H32" s="730"/>
      <c r="I32" s="730"/>
      <c r="J32" s="730"/>
      <c r="K32" s="730"/>
      <c r="L32" s="40"/>
      <c r="M32" s="105"/>
      <c r="N32" s="105"/>
      <c r="O32" s="653"/>
      <c r="P32" s="653"/>
      <c r="Q32" s="653"/>
    </row>
    <row r="33" spans="1:17" ht="12.75">
      <c r="A33" s="281"/>
      <c r="B33" s="291" t="s">
        <v>16</v>
      </c>
      <c r="C33" s="690">
        <f t="shared" si="4"/>
        <v>0</v>
      </c>
      <c r="D33" s="729"/>
      <c r="E33" s="730"/>
      <c r="F33" s="730"/>
      <c r="G33" s="730"/>
      <c r="H33" s="730"/>
      <c r="I33" s="730"/>
      <c r="J33" s="730"/>
      <c r="K33" s="730"/>
      <c r="L33" s="40"/>
      <c r="M33" s="105"/>
      <c r="N33" s="105"/>
      <c r="O33" s="653"/>
      <c r="P33" s="653"/>
      <c r="Q33" s="653"/>
    </row>
    <row r="34" spans="1:17" ht="12.75">
      <c r="A34" s="281"/>
      <c r="B34" s="291" t="s">
        <v>17</v>
      </c>
      <c r="C34" s="690">
        <f t="shared" si="4"/>
        <v>0</v>
      </c>
      <c r="D34" s="729"/>
      <c r="E34" s="730"/>
      <c r="F34" s="730"/>
      <c r="G34" s="730"/>
      <c r="H34" s="730"/>
      <c r="I34" s="730"/>
      <c r="J34" s="730"/>
      <c r="K34" s="730"/>
      <c r="L34" s="129"/>
      <c r="M34" s="105"/>
      <c r="N34" s="105"/>
      <c r="O34" s="653"/>
      <c r="P34" s="653"/>
      <c r="Q34" s="653"/>
    </row>
    <row r="35" spans="1:17" ht="12.75">
      <c r="A35" s="281"/>
      <c r="B35" s="291" t="s">
        <v>18</v>
      </c>
      <c r="C35" s="690">
        <f t="shared" si="4"/>
        <v>0</v>
      </c>
      <c r="D35" s="729"/>
      <c r="E35" s="730"/>
      <c r="F35" s="730"/>
      <c r="G35" s="730"/>
      <c r="H35" s="730"/>
      <c r="I35" s="730"/>
      <c r="J35" s="730"/>
      <c r="K35" s="730"/>
      <c r="L35" s="129"/>
      <c r="M35" s="105"/>
      <c r="N35" s="105"/>
      <c r="O35" s="653"/>
      <c r="P35" s="653"/>
      <c r="Q35" s="653"/>
    </row>
    <row r="36" spans="1:17" ht="12.75">
      <c r="A36" s="281"/>
      <c r="B36" s="292" t="s">
        <v>19</v>
      </c>
      <c r="C36" s="690">
        <f t="shared" si="4"/>
        <v>0</v>
      </c>
      <c r="D36" s="729"/>
      <c r="E36" s="730"/>
      <c r="F36" s="730"/>
      <c r="G36" s="730"/>
      <c r="H36" s="730"/>
      <c r="I36" s="730"/>
      <c r="J36" s="730"/>
      <c r="K36" s="730"/>
      <c r="L36" s="40"/>
      <c r="M36" s="105"/>
      <c r="N36" s="105"/>
      <c r="O36" s="653"/>
      <c r="P36" s="653"/>
      <c r="Q36" s="653"/>
    </row>
    <row r="37" spans="1:17" ht="12.75">
      <c r="A37" s="281"/>
      <c r="B37" s="288" t="str">
        <f>'Budget Worksheet '!B39</f>
        <v>Other (specify)</v>
      </c>
      <c r="C37" s="690">
        <f t="shared" si="4"/>
        <v>0</v>
      </c>
      <c r="D37" s="729"/>
      <c r="E37" s="730"/>
      <c r="F37" s="730"/>
      <c r="G37" s="730"/>
      <c r="H37" s="730"/>
      <c r="I37" s="730"/>
      <c r="J37" s="730"/>
      <c r="K37" s="730"/>
      <c r="L37" s="40"/>
      <c r="M37" s="105"/>
      <c r="N37" s="105"/>
      <c r="O37" s="653"/>
      <c r="P37" s="653"/>
      <c r="Q37" s="653"/>
    </row>
    <row r="38" spans="1:17" ht="12.75">
      <c r="A38" s="284"/>
      <c r="B38" s="289" t="str">
        <f>'Budget Worksheet '!B40</f>
        <v>Other (specify)</v>
      </c>
      <c r="C38" s="690">
        <f t="shared" si="4"/>
        <v>0</v>
      </c>
      <c r="D38" s="731"/>
      <c r="E38" s="732"/>
      <c r="F38" s="732"/>
      <c r="G38" s="732"/>
      <c r="H38" s="732"/>
      <c r="I38" s="732"/>
      <c r="J38" s="732"/>
      <c r="K38" s="732"/>
      <c r="L38" s="41"/>
      <c r="M38" s="105"/>
      <c r="N38" s="105"/>
      <c r="O38" s="653"/>
      <c r="P38" s="653"/>
      <c r="Q38" s="653"/>
    </row>
    <row r="39" spans="1:17" ht="25.5">
      <c r="A39" s="145" t="s">
        <v>62</v>
      </c>
      <c r="B39" s="146" t="s">
        <v>61</v>
      </c>
      <c r="C39" s="692">
        <f>C40+C41</f>
        <v>0</v>
      </c>
      <c r="D39" s="53">
        <f>D40+D41</f>
        <v>0</v>
      </c>
      <c r="E39" s="212">
        <f aca="true" t="shared" si="5" ref="E39:L39">E40+E41</f>
        <v>0</v>
      </c>
      <c r="F39" s="212">
        <f t="shared" si="5"/>
        <v>0</v>
      </c>
      <c r="G39" s="212">
        <f t="shared" si="5"/>
        <v>0</v>
      </c>
      <c r="H39" s="212">
        <f t="shared" si="5"/>
        <v>0</v>
      </c>
      <c r="I39" s="212">
        <f t="shared" si="5"/>
        <v>0</v>
      </c>
      <c r="J39" s="212">
        <f t="shared" si="5"/>
        <v>0</v>
      </c>
      <c r="K39" s="212">
        <f t="shared" si="5"/>
        <v>0</v>
      </c>
      <c r="L39" s="224">
        <f t="shared" si="5"/>
        <v>0</v>
      </c>
      <c r="M39" s="105"/>
      <c r="N39" s="105" t="b">
        <f>C39&lt;='Budget Worksheet '!C41</f>
        <v>1</v>
      </c>
      <c r="O39" s="653"/>
      <c r="P39" s="653"/>
      <c r="Q39" s="653"/>
    </row>
    <row r="40" spans="1:17" ht="12.75">
      <c r="A40" s="293"/>
      <c r="B40" s="294" t="str">
        <f>'Budget Worksheet '!B42</f>
        <v>Other (specify)</v>
      </c>
      <c r="C40" s="693">
        <f>SUM(D40:L40)</f>
        <v>0</v>
      </c>
      <c r="D40" s="684"/>
      <c r="E40" s="49"/>
      <c r="F40" s="49"/>
      <c r="G40" s="48"/>
      <c r="H40" s="48"/>
      <c r="I40" s="48"/>
      <c r="J40" s="48"/>
      <c r="K40" s="48"/>
      <c r="L40" s="50"/>
      <c r="M40" s="105"/>
      <c r="N40" s="105"/>
      <c r="O40" s="653"/>
      <c r="P40" s="653"/>
      <c r="Q40" s="653"/>
    </row>
    <row r="41" spans="1:17" ht="12.75">
      <c r="A41" s="295"/>
      <c r="B41" s="289" t="str">
        <f>'Budget Worksheet '!B43</f>
        <v>Other (specify)</v>
      </c>
      <c r="C41" s="709">
        <f>SUM(D41:L41)</f>
        <v>0</v>
      </c>
      <c r="D41" s="686"/>
      <c r="E41" s="39"/>
      <c r="F41" s="39"/>
      <c r="G41" s="38"/>
      <c r="H41" s="38"/>
      <c r="I41" s="38"/>
      <c r="J41" s="38"/>
      <c r="K41" s="38"/>
      <c r="L41" s="41"/>
      <c r="M41" s="105"/>
      <c r="N41" s="105"/>
      <c r="O41" s="653"/>
      <c r="P41" s="653"/>
      <c r="Q41" s="653"/>
    </row>
    <row r="42" spans="1:17" ht="28.5" customHeight="1">
      <c r="A42" s="145" t="s">
        <v>64</v>
      </c>
      <c r="B42" s="146" t="s">
        <v>240</v>
      </c>
      <c r="C42" s="691">
        <f>SUM(D42:L42)</f>
        <v>0</v>
      </c>
      <c r="D42" s="706"/>
      <c r="E42" s="214"/>
      <c r="F42" s="214"/>
      <c r="G42" s="213"/>
      <c r="H42" s="213"/>
      <c r="I42" s="213"/>
      <c r="J42" s="213"/>
      <c r="K42" s="213"/>
      <c r="L42" s="215"/>
      <c r="M42" s="105"/>
      <c r="N42" s="105" t="b">
        <f>C42&lt;='Budget Worksheet '!C44</f>
        <v>1</v>
      </c>
      <c r="O42" s="653"/>
      <c r="P42" s="653"/>
      <c r="Q42" s="653"/>
    </row>
    <row r="43" spans="1:17" ht="13.5" thickBot="1">
      <c r="A43" s="296" t="s">
        <v>66</v>
      </c>
      <c r="B43" s="297" t="s">
        <v>65</v>
      </c>
      <c r="C43" s="298">
        <f aca="true" t="shared" si="6" ref="C43:L43">C42+C39+C28+C14+C10+C9+C8</f>
        <v>0</v>
      </c>
      <c r="D43" s="161">
        <f t="shared" si="6"/>
        <v>0</v>
      </c>
      <c r="E43" s="717">
        <f t="shared" si="6"/>
        <v>0</v>
      </c>
      <c r="F43" s="717">
        <f>F42+F39+F28+F14+F10+F9+F8</f>
        <v>0</v>
      </c>
      <c r="G43" s="717">
        <f t="shared" si="6"/>
        <v>0</v>
      </c>
      <c r="H43" s="717">
        <f t="shared" si="6"/>
        <v>0</v>
      </c>
      <c r="I43" s="717">
        <f t="shared" si="6"/>
        <v>0</v>
      </c>
      <c r="J43" s="717">
        <f t="shared" si="6"/>
        <v>0</v>
      </c>
      <c r="K43" s="717">
        <f t="shared" si="6"/>
        <v>0</v>
      </c>
      <c r="L43" s="211">
        <f t="shared" si="6"/>
        <v>0</v>
      </c>
      <c r="M43" s="105"/>
      <c r="N43" s="105" t="b">
        <f>C43&lt;='Budget Worksheet '!C45</f>
        <v>1</v>
      </c>
      <c r="O43" s="653"/>
      <c r="P43" s="653"/>
      <c r="Q43" s="653"/>
    </row>
    <row r="44" spans="1:17" ht="31.5" customHeight="1">
      <c r="A44" s="66"/>
      <c r="B44" s="397" t="s">
        <v>103</v>
      </c>
      <c r="C44" s="698">
        <f>SUM(D44:L44)</f>
        <v>0</v>
      </c>
      <c r="D44" s="718"/>
      <c r="E44" s="719"/>
      <c r="F44" s="719"/>
      <c r="G44" s="719"/>
      <c r="H44" s="719"/>
      <c r="I44" s="719"/>
      <c r="J44" s="719"/>
      <c r="K44" s="719"/>
      <c r="L44" s="720"/>
      <c r="M44" s="105"/>
      <c r="N44" s="105" t="b">
        <f>C44&lt;='Budget Worksheet '!D45</f>
        <v>1</v>
      </c>
      <c r="O44" s="653"/>
      <c r="P44" s="653"/>
      <c r="Q44" s="653"/>
    </row>
    <row r="45" spans="1:17" ht="12.75">
      <c r="A45" s="66"/>
      <c r="B45" s="67" t="s">
        <v>104</v>
      </c>
      <c r="C45" s="695">
        <f>SUM(D45:K45)</f>
        <v>0</v>
      </c>
      <c r="D45" s="721"/>
      <c r="E45" s="660"/>
      <c r="F45" s="660"/>
      <c r="G45" s="660"/>
      <c r="H45" s="660"/>
      <c r="I45" s="660"/>
      <c r="J45" s="660"/>
      <c r="K45" s="660"/>
      <c r="L45" s="661"/>
      <c r="M45" s="105"/>
      <c r="N45" s="105"/>
      <c r="O45" s="653"/>
      <c r="P45" s="653"/>
      <c r="Q45" s="653"/>
    </row>
    <row r="46" spans="1:17" ht="12.75">
      <c r="A46" s="654"/>
      <c r="B46" s="655" t="s">
        <v>105</v>
      </c>
      <c r="C46" s="696"/>
      <c r="D46" s="725">
        <f aca="true" t="shared" si="7" ref="D46:I46">IF(D44="","",ROUND(D44/D45,2))</f>
      </c>
      <c r="E46" s="663">
        <f t="shared" si="7"/>
      </c>
      <c r="F46" s="663">
        <f t="shared" si="7"/>
      </c>
      <c r="G46" s="663">
        <f t="shared" si="7"/>
      </c>
      <c r="H46" s="663">
        <f t="shared" si="7"/>
      </c>
      <c r="I46" s="663">
        <f t="shared" si="7"/>
      </c>
      <c r="J46" s="663">
        <f>IF(J44="","",(J44/J45))</f>
      </c>
      <c r="K46" s="663">
        <f>IF(K44="","",(K44/K45))</f>
      </c>
      <c r="L46" s="665">
        <f>IF(L44="","",ROUND(L44/L45,2))</f>
      </c>
      <c r="M46" s="105"/>
      <c r="N46" s="105"/>
      <c r="O46" s="653"/>
      <c r="P46" s="653"/>
      <c r="Q46" s="653"/>
    </row>
    <row r="47" spans="1:17" ht="12.75">
      <c r="A47" s="66"/>
      <c r="B47" s="67"/>
      <c r="C47" s="697"/>
      <c r="D47" s="724"/>
      <c r="E47" s="667"/>
      <c r="F47" s="667"/>
      <c r="G47" s="667"/>
      <c r="H47" s="667"/>
      <c r="I47" s="667"/>
      <c r="J47" s="667"/>
      <c r="K47" s="667"/>
      <c r="L47" s="668"/>
      <c r="M47" s="105"/>
      <c r="N47" s="105"/>
      <c r="O47" s="653"/>
      <c r="P47" s="653"/>
      <c r="Q47" s="653"/>
    </row>
    <row r="48" spans="1:17" ht="12.75">
      <c r="A48" s="66"/>
      <c r="B48" s="397" t="s">
        <v>1</v>
      </c>
      <c r="C48" s="698">
        <f>SUM(D48:L48)</f>
        <v>0</v>
      </c>
      <c r="D48" s="722"/>
      <c r="E48" s="670"/>
      <c r="F48" s="670"/>
      <c r="G48" s="670"/>
      <c r="H48" s="670"/>
      <c r="I48" s="670"/>
      <c r="J48" s="670"/>
      <c r="K48" s="670"/>
      <c r="L48" s="671"/>
      <c r="M48" s="106"/>
      <c r="N48" s="105" t="b">
        <f>C48&lt;='Budget Worksheet '!E45</f>
        <v>1</v>
      </c>
      <c r="O48" s="653"/>
      <c r="P48" s="653"/>
      <c r="Q48" s="653"/>
    </row>
    <row r="49" spans="1:17" ht="12.75">
      <c r="A49" s="66"/>
      <c r="B49" s="67" t="s">
        <v>104</v>
      </c>
      <c r="C49" s="695">
        <f>SUM(D49:K49)</f>
        <v>0</v>
      </c>
      <c r="D49" s="721"/>
      <c r="E49" s="660"/>
      <c r="F49" s="660"/>
      <c r="G49" s="660"/>
      <c r="H49" s="660"/>
      <c r="I49" s="660"/>
      <c r="J49" s="660"/>
      <c r="K49" s="660"/>
      <c r="L49" s="661"/>
      <c r="M49" s="105"/>
      <c r="N49" s="105"/>
      <c r="O49" s="653"/>
      <c r="P49" s="653"/>
      <c r="Q49" s="653"/>
    </row>
    <row r="50" spans="1:17" ht="12.75">
      <c r="A50" s="654"/>
      <c r="B50" s="655" t="s">
        <v>105</v>
      </c>
      <c r="C50" s="696"/>
      <c r="D50" s="726">
        <f aca="true" t="shared" si="8" ref="D50:L50">IF(D48="","",ROUND(D48/D49,2))</f>
      </c>
      <c r="E50" s="664">
        <f t="shared" si="8"/>
      </c>
      <c r="F50" s="664">
        <f t="shared" si="8"/>
      </c>
      <c r="G50" s="664">
        <f t="shared" si="8"/>
      </c>
      <c r="H50" s="664">
        <f t="shared" si="8"/>
      </c>
      <c r="I50" s="664">
        <f t="shared" si="8"/>
      </c>
      <c r="J50" s="664">
        <f t="shared" si="8"/>
      </c>
      <c r="K50" s="664">
        <f t="shared" si="8"/>
      </c>
      <c r="L50" s="727">
        <f t="shared" si="8"/>
      </c>
      <c r="M50" s="105"/>
      <c r="N50" s="105"/>
      <c r="O50" s="653"/>
      <c r="P50" s="653"/>
      <c r="Q50" s="653"/>
    </row>
    <row r="51" spans="1:17" ht="12.75">
      <c r="A51" s="66"/>
      <c r="B51" s="67"/>
      <c r="C51" s="697"/>
      <c r="D51" s="724"/>
      <c r="E51" s="667"/>
      <c r="F51" s="667"/>
      <c r="G51" s="667"/>
      <c r="H51" s="667"/>
      <c r="I51" s="667"/>
      <c r="J51" s="667"/>
      <c r="K51" s="667"/>
      <c r="L51" s="668"/>
      <c r="M51" s="105"/>
      <c r="N51" s="105"/>
      <c r="O51" s="653"/>
      <c r="P51" s="653"/>
      <c r="Q51" s="653"/>
    </row>
    <row r="52" spans="1:17" ht="12.75">
      <c r="A52" s="66"/>
      <c r="B52" s="397" t="s">
        <v>2</v>
      </c>
      <c r="C52" s="698">
        <f>SUM(D52:L52)</f>
        <v>0</v>
      </c>
      <c r="D52" s="722"/>
      <c r="E52" s="670"/>
      <c r="F52" s="670"/>
      <c r="G52" s="670"/>
      <c r="H52" s="670"/>
      <c r="I52" s="670"/>
      <c r="J52" s="670"/>
      <c r="K52" s="670"/>
      <c r="L52" s="671"/>
      <c r="M52" s="105"/>
      <c r="N52" s="105" t="b">
        <f>C52&lt;='Budget Worksheet '!$F$45</f>
        <v>1</v>
      </c>
      <c r="O52" s="653"/>
      <c r="P52" s="653"/>
      <c r="Q52" s="653"/>
    </row>
    <row r="53" spans="1:17" ht="12.75">
      <c r="A53" s="66"/>
      <c r="B53" s="67" t="s">
        <v>104</v>
      </c>
      <c r="C53" s="695">
        <f>SUM(D53:K53)</f>
        <v>0</v>
      </c>
      <c r="D53" s="721"/>
      <c r="E53" s="660"/>
      <c r="F53" s="660"/>
      <c r="G53" s="660"/>
      <c r="H53" s="660"/>
      <c r="I53" s="660"/>
      <c r="J53" s="660"/>
      <c r="K53" s="660"/>
      <c r="L53" s="661"/>
      <c r="M53" s="105"/>
      <c r="N53" s="105"/>
      <c r="O53" s="653"/>
      <c r="P53" s="653"/>
      <c r="Q53" s="653"/>
    </row>
    <row r="54" spans="1:17" ht="12.75">
      <c r="A54" s="654"/>
      <c r="B54" s="655" t="s">
        <v>105</v>
      </c>
      <c r="C54" s="696"/>
      <c r="D54" s="726">
        <f>IF(D52="","",ROUND(D52/D53,2))</f>
      </c>
      <c r="E54" s="664">
        <f aca="true" t="shared" si="9" ref="E54:L54">IF(E52="","",ROUND(E52/E53,2))</f>
      </c>
      <c r="F54" s="664">
        <f t="shared" si="9"/>
      </c>
      <c r="G54" s="664">
        <f t="shared" si="9"/>
      </c>
      <c r="H54" s="664">
        <f t="shared" si="9"/>
      </c>
      <c r="I54" s="664">
        <f t="shared" si="9"/>
      </c>
      <c r="J54" s="664">
        <f t="shared" si="9"/>
      </c>
      <c r="K54" s="664">
        <f t="shared" si="9"/>
      </c>
      <c r="L54" s="727">
        <f t="shared" si="9"/>
      </c>
      <c r="M54" s="105"/>
      <c r="N54" s="105"/>
      <c r="O54" s="653"/>
      <c r="P54" s="653"/>
      <c r="Q54" s="653"/>
    </row>
    <row r="55" spans="1:17" ht="12.75">
      <c r="A55" s="66"/>
      <c r="B55" s="67"/>
      <c r="C55" s="697"/>
      <c r="D55" s="724"/>
      <c r="E55" s="667"/>
      <c r="F55" s="667"/>
      <c r="G55" s="667"/>
      <c r="H55" s="667"/>
      <c r="I55" s="667"/>
      <c r="J55" s="667"/>
      <c r="K55" s="667"/>
      <c r="L55" s="668"/>
      <c r="M55" s="105"/>
      <c r="N55" s="105"/>
      <c r="O55" s="653"/>
      <c r="P55" s="653"/>
      <c r="Q55" s="653"/>
    </row>
    <row r="56" spans="1:17" ht="12.75">
      <c r="A56" s="66"/>
      <c r="B56" s="397" t="s">
        <v>22</v>
      </c>
      <c r="C56" s="698">
        <f>SUM(D56:L56)</f>
        <v>0</v>
      </c>
      <c r="D56" s="722"/>
      <c r="E56" s="670"/>
      <c r="F56" s="670"/>
      <c r="G56" s="670"/>
      <c r="H56" s="670"/>
      <c r="I56" s="670"/>
      <c r="J56" s="670"/>
      <c r="K56" s="670"/>
      <c r="L56" s="671"/>
      <c r="M56" s="105"/>
      <c r="N56" s="105" t="b">
        <f>C56&lt;='Budget Worksheet '!G45</f>
        <v>1</v>
      </c>
      <c r="O56" s="653"/>
      <c r="P56" s="653"/>
      <c r="Q56" s="653"/>
    </row>
    <row r="57" spans="1:17" ht="12.75">
      <c r="A57" s="66"/>
      <c r="B57" s="67" t="s">
        <v>104</v>
      </c>
      <c r="C57" s="695">
        <f>SUM(D57:K57)</f>
        <v>0</v>
      </c>
      <c r="D57" s="721"/>
      <c r="E57" s="660"/>
      <c r="F57" s="660"/>
      <c r="G57" s="660"/>
      <c r="H57" s="660"/>
      <c r="I57" s="660"/>
      <c r="J57" s="660"/>
      <c r="K57" s="660"/>
      <c r="L57" s="661"/>
      <c r="M57" s="105"/>
      <c r="N57" s="105"/>
      <c r="O57" s="653"/>
      <c r="P57" s="653"/>
      <c r="Q57" s="653"/>
    </row>
    <row r="58" spans="1:17" ht="12.75">
      <c r="A58" s="654"/>
      <c r="B58" s="655" t="s">
        <v>105</v>
      </c>
      <c r="C58" s="696"/>
      <c r="D58" s="726">
        <f>IF(D56="","",ROUND(D56/D57,2))</f>
      </c>
      <c r="E58" s="664">
        <f aca="true" t="shared" si="10" ref="E58:L58">IF(E56="","",ROUND(E56/E57,2))</f>
      </c>
      <c r="F58" s="664">
        <f t="shared" si="10"/>
      </c>
      <c r="G58" s="664">
        <f t="shared" si="10"/>
      </c>
      <c r="H58" s="664">
        <f t="shared" si="10"/>
      </c>
      <c r="I58" s="664">
        <f t="shared" si="10"/>
      </c>
      <c r="J58" s="664">
        <f t="shared" si="10"/>
      </c>
      <c r="K58" s="664">
        <f t="shared" si="10"/>
      </c>
      <c r="L58" s="727">
        <f t="shared" si="10"/>
      </c>
      <c r="M58" s="105"/>
      <c r="N58" s="105"/>
      <c r="O58" s="653"/>
      <c r="P58" s="653"/>
      <c r="Q58" s="653"/>
    </row>
    <row r="59" spans="1:17" ht="12.75">
      <c r="A59" s="66"/>
      <c r="B59" s="67"/>
      <c r="C59" s="697"/>
      <c r="D59" s="724"/>
      <c r="E59" s="667"/>
      <c r="F59" s="667"/>
      <c r="G59" s="667"/>
      <c r="H59" s="667"/>
      <c r="I59" s="667"/>
      <c r="J59" s="667"/>
      <c r="K59" s="667"/>
      <c r="L59" s="668"/>
      <c r="M59" s="105"/>
      <c r="N59" s="105"/>
      <c r="O59" s="653"/>
      <c r="P59" s="653"/>
      <c r="Q59" s="653"/>
    </row>
    <row r="60" spans="1:17" ht="12.75">
      <c r="A60" s="66"/>
      <c r="B60" s="397" t="s">
        <v>27</v>
      </c>
      <c r="C60" s="698">
        <f>SUM(D60:L60)</f>
        <v>0</v>
      </c>
      <c r="D60" s="722"/>
      <c r="E60" s="670"/>
      <c r="F60" s="670"/>
      <c r="G60" s="670"/>
      <c r="H60" s="670"/>
      <c r="I60" s="670"/>
      <c r="J60" s="670"/>
      <c r="K60" s="670"/>
      <c r="L60" s="671"/>
      <c r="M60" s="105"/>
      <c r="N60" s="105" t="b">
        <f>C60&lt;='Budget Worksheet '!I45</f>
        <v>1</v>
      </c>
      <c r="O60" s="653"/>
      <c r="P60" s="653"/>
      <c r="Q60" s="653"/>
    </row>
    <row r="61" spans="1:17" ht="12.75">
      <c r="A61" s="66"/>
      <c r="B61" s="67" t="s">
        <v>104</v>
      </c>
      <c r="C61" s="695">
        <f>SUM(D61:K61)</f>
        <v>0</v>
      </c>
      <c r="D61" s="721"/>
      <c r="E61" s="660"/>
      <c r="F61" s="660"/>
      <c r="G61" s="660"/>
      <c r="H61" s="660"/>
      <c r="I61" s="660"/>
      <c r="J61" s="660"/>
      <c r="K61" s="660"/>
      <c r="L61" s="661"/>
      <c r="M61" s="105"/>
      <c r="N61" s="105"/>
      <c r="O61" s="653"/>
      <c r="P61" s="653"/>
      <c r="Q61" s="653"/>
    </row>
    <row r="62" spans="1:17" ht="12.75">
      <c r="A62" s="654"/>
      <c r="B62" s="655" t="s">
        <v>106</v>
      </c>
      <c r="C62" s="696"/>
      <c r="D62" s="725">
        <f>IF(D60="","",ROUND(D60/D61,2))</f>
      </c>
      <c r="E62" s="663">
        <f aca="true" t="shared" si="11" ref="E62:L62">IF(E60="","",ROUND(E60/E61,2))</f>
      </c>
      <c r="F62" s="663">
        <f t="shared" si="11"/>
      </c>
      <c r="G62" s="663">
        <f t="shared" si="11"/>
      </c>
      <c r="H62" s="663">
        <f t="shared" si="11"/>
      </c>
      <c r="I62" s="663">
        <f t="shared" si="11"/>
      </c>
      <c r="J62" s="663">
        <f t="shared" si="11"/>
      </c>
      <c r="K62" s="663">
        <f t="shared" si="11"/>
      </c>
      <c r="L62" s="665">
        <f t="shared" si="11"/>
      </c>
      <c r="M62" s="105"/>
      <c r="N62" s="105"/>
      <c r="O62" s="653"/>
      <c r="P62" s="653"/>
      <c r="Q62" s="653"/>
    </row>
    <row r="63" spans="1:17" ht="12.75">
      <c r="A63" s="66"/>
      <c r="B63" s="67"/>
      <c r="C63" s="697"/>
      <c r="D63" s="724"/>
      <c r="E63" s="667"/>
      <c r="F63" s="667"/>
      <c r="G63" s="667"/>
      <c r="H63" s="667"/>
      <c r="I63" s="667"/>
      <c r="J63" s="667"/>
      <c r="K63" s="667"/>
      <c r="L63" s="668"/>
      <c r="M63" s="105"/>
      <c r="N63" s="105"/>
      <c r="O63" s="653"/>
      <c r="P63" s="653"/>
      <c r="Q63" s="653"/>
    </row>
    <row r="64" spans="1:17" ht="12.75">
      <c r="A64" s="66"/>
      <c r="B64" s="397" t="s">
        <v>107</v>
      </c>
      <c r="C64" s="698">
        <f>SUM(D64:L64)</f>
        <v>0</v>
      </c>
      <c r="D64" s="722"/>
      <c r="E64" s="670"/>
      <c r="F64" s="670"/>
      <c r="G64" s="670"/>
      <c r="H64" s="670"/>
      <c r="I64" s="670"/>
      <c r="J64" s="670"/>
      <c r="K64" s="670"/>
      <c r="L64" s="671"/>
      <c r="M64" s="105"/>
      <c r="N64" s="105" t="b">
        <f>C64&lt;='Budget Worksheet '!J45</f>
        <v>1</v>
      </c>
      <c r="O64" s="653"/>
      <c r="P64" s="653"/>
      <c r="Q64" s="653"/>
    </row>
    <row r="65" spans="1:17" ht="12.75">
      <c r="A65" s="66"/>
      <c r="B65" s="67" t="s">
        <v>104</v>
      </c>
      <c r="C65" s="695">
        <f>SUM(D65:K65)</f>
        <v>0</v>
      </c>
      <c r="D65" s="721"/>
      <c r="E65" s="660"/>
      <c r="F65" s="660"/>
      <c r="G65" s="660"/>
      <c r="H65" s="660"/>
      <c r="I65" s="660"/>
      <c r="J65" s="660"/>
      <c r="K65" s="660"/>
      <c r="L65" s="661"/>
      <c r="M65" s="105"/>
      <c r="N65" s="105"/>
      <c r="O65" s="653"/>
      <c r="P65" s="653"/>
      <c r="Q65" s="653"/>
    </row>
    <row r="66" spans="1:17" ht="12.75">
      <c r="A66" s="654"/>
      <c r="B66" s="655" t="s">
        <v>106</v>
      </c>
      <c r="C66" s="696"/>
      <c r="D66" s="726">
        <f aca="true" t="shared" si="12" ref="D66:L66">IF(D64="","",ROUND(D64/D65,2))</f>
      </c>
      <c r="E66" s="664">
        <f t="shared" si="12"/>
      </c>
      <c r="F66" s="664">
        <f t="shared" si="12"/>
      </c>
      <c r="G66" s="664">
        <f t="shared" si="12"/>
      </c>
      <c r="H66" s="664">
        <f t="shared" si="12"/>
      </c>
      <c r="I66" s="664">
        <f t="shared" si="12"/>
      </c>
      <c r="J66" s="664">
        <f t="shared" si="12"/>
      </c>
      <c r="K66" s="664">
        <f t="shared" si="12"/>
      </c>
      <c r="L66" s="727">
        <f t="shared" si="12"/>
      </c>
      <c r="M66" s="105"/>
      <c r="N66" s="105"/>
      <c r="O66" s="653"/>
      <c r="P66" s="653"/>
      <c r="Q66" s="653"/>
    </row>
    <row r="67" spans="1:17" ht="12.75">
      <c r="A67" s="66"/>
      <c r="B67" s="67"/>
      <c r="C67" s="697"/>
      <c r="D67" s="724"/>
      <c r="E67" s="667"/>
      <c r="F67" s="667"/>
      <c r="G67" s="667"/>
      <c r="H67" s="667"/>
      <c r="I67" s="667"/>
      <c r="J67" s="667"/>
      <c r="K67" s="667"/>
      <c r="L67" s="668"/>
      <c r="M67" s="105"/>
      <c r="N67" s="105"/>
      <c r="O67" s="653"/>
      <c r="P67" s="653"/>
      <c r="Q67" s="653"/>
    </row>
    <row r="68" spans="1:17" ht="13.5" thickBot="1">
      <c r="A68" s="75"/>
      <c r="B68" s="399" t="s">
        <v>108</v>
      </c>
      <c r="C68" s="677">
        <f>SUM(D68:L68)</f>
        <v>0</v>
      </c>
      <c r="D68" s="723"/>
      <c r="E68" s="675"/>
      <c r="F68" s="675"/>
      <c r="G68" s="675"/>
      <c r="H68" s="675"/>
      <c r="I68" s="675"/>
      <c r="J68" s="675"/>
      <c r="K68" s="675"/>
      <c r="L68" s="676"/>
      <c r="M68" s="105"/>
      <c r="N68" s="105" t="b">
        <f>C68&lt;='Budget Worksheet '!H45</f>
        <v>1</v>
      </c>
      <c r="O68" s="653"/>
      <c r="P68" s="653"/>
      <c r="Q68" s="653"/>
    </row>
    <row r="69" spans="3:12" ht="12.75">
      <c r="C69" s="220" t="b">
        <f aca="true" t="shared" si="13" ref="C69:L69">C43=(C44+C48+C52+C56+C60+C64+C68)</f>
        <v>1</v>
      </c>
      <c r="D69" s="220" t="b">
        <f t="shared" si="13"/>
        <v>1</v>
      </c>
      <c r="E69" s="220" t="b">
        <f t="shared" si="13"/>
        <v>1</v>
      </c>
      <c r="F69" s="220" t="b">
        <f t="shared" si="13"/>
        <v>1</v>
      </c>
      <c r="G69" s="220" t="b">
        <f t="shared" si="13"/>
        <v>1</v>
      </c>
      <c r="H69" s="220" t="b">
        <f t="shared" si="13"/>
        <v>1</v>
      </c>
      <c r="I69" s="220" t="b">
        <f t="shared" si="13"/>
        <v>1</v>
      </c>
      <c r="J69" s="220" t="b">
        <f t="shared" si="13"/>
        <v>1</v>
      </c>
      <c r="K69" s="220" t="b">
        <f t="shared" si="13"/>
        <v>1</v>
      </c>
      <c r="L69" s="220" t="b">
        <f t="shared" si="13"/>
        <v>1</v>
      </c>
    </row>
    <row r="70" spans="3:12" ht="12.75">
      <c r="C70" s="379">
        <f aca="true" t="shared" si="14" ref="C70:L70">C43-(C44+C48+C52+C56+C60+C64+C68)</f>
        <v>0</v>
      </c>
      <c r="D70" s="379">
        <f t="shared" si="14"/>
        <v>0</v>
      </c>
      <c r="E70" s="379">
        <f t="shared" si="14"/>
        <v>0</v>
      </c>
      <c r="F70" s="379">
        <f t="shared" si="14"/>
        <v>0</v>
      </c>
      <c r="G70" s="379">
        <f t="shared" si="14"/>
        <v>0</v>
      </c>
      <c r="H70" s="379">
        <f t="shared" si="14"/>
        <v>0</v>
      </c>
      <c r="I70" s="379">
        <f t="shared" si="14"/>
        <v>0</v>
      </c>
      <c r="J70" s="379">
        <f t="shared" si="14"/>
        <v>0</v>
      </c>
      <c r="K70" s="379">
        <f t="shared" si="14"/>
        <v>0</v>
      </c>
      <c r="L70" s="379">
        <f t="shared" si="14"/>
        <v>0</v>
      </c>
    </row>
    <row r="72" ht="12.75">
      <c r="F72" s="221"/>
    </row>
  </sheetData>
  <sheetProtection password="CD31" sheet="1" objects="1" scenarios="1" selectLockedCells="1"/>
  <mergeCells count="8">
    <mergeCell ref="A1:L1"/>
    <mergeCell ref="A2:L2"/>
    <mergeCell ref="A3:L3"/>
    <mergeCell ref="A4:L4"/>
    <mergeCell ref="O7:Q7"/>
    <mergeCell ref="A5:B7"/>
    <mergeCell ref="D5:L5"/>
    <mergeCell ref="M7:N7"/>
  </mergeCells>
  <printOptions horizontalCentered="1"/>
  <pageMargins left="0.5" right="0.5" top="0.5" bottom="0.5" header="0.25" footer="0.25"/>
  <pageSetup fitToHeight="1" fitToWidth="1" horizontalDpi="300" verticalDpi="300" orientation="landscape" scale="57" r:id="rId1"/>
  <headerFooter alignWithMargins="0">
    <oddFooter>&amp;LBudget Workbook V8&amp;C&amp;F&amp;R3/21/2012</oddFooter>
  </headerFooter>
  <ignoredErrors>
    <ignoredError sqref="B40" unlockedFormula="1"/>
    <ignoredError sqref="C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jwhaley</dc:creator>
  <cp:keywords/>
  <dc:description/>
  <cp:lastModifiedBy>franklin.jones</cp:lastModifiedBy>
  <cp:lastPrinted>2013-02-19T19:23:47Z</cp:lastPrinted>
  <dcterms:created xsi:type="dcterms:W3CDTF">2007-08-10T17:30:44Z</dcterms:created>
  <dcterms:modified xsi:type="dcterms:W3CDTF">2018-10-16T17:24:11Z</dcterms:modified>
  <cp:category/>
  <cp:version/>
  <cp:contentType/>
  <cp:contentStatus/>
</cp:coreProperties>
</file>