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135" tabRatio="847" activeTab="4"/>
  </bookViews>
  <sheets>
    <sheet name="Salary Worksheet" sheetId="1" r:id="rId1"/>
    <sheet name="Budget Worksheet " sheetId="2" r:id="rId2"/>
    <sheet name="Budget Worksheet Supplement" sheetId="3" r:id="rId3"/>
    <sheet name="Final Budget" sheetId="4" r:id="rId4"/>
    <sheet name="Comparison Worksheet" sheetId="5" r:id="rId5"/>
    <sheet name="Unit Cost Contract Budget" sheetId="6" state="hidden" r:id="rId6"/>
    <sheet name="Nutrition Budget Validation" sheetId="7" state="hidden" r:id="rId7"/>
  </sheets>
  <definedNames>
    <definedName name="Fringe" localSheetId="5">'Budget Worksheet '!#REF!</definedName>
    <definedName name="Fringe">'Budget Worksheet '!#REF!</definedName>
    <definedName name="_xlnm.Print_Area" localSheetId="1">'Budget Worksheet '!$A$2:$K$54</definedName>
    <definedName name="_xlnm.Print_Area" localSheetId="2">'Budget Worksheet Supplement'!$A$1:$L$193</definedName>
    <definedName name="_xlnm.Print_Area" localSheetId="4">'Comparison Worksheet'!$A$1:$F$45</definedName>
    <definedName name="_xlnm.Print_Area" localSheetId="3">'Final Budget'!$A$2:$H$39</definedName>
    <definedName name="_xlnm.Print_Area" localSheetId="6">'Nutrition Budget Validation'!$A$1:$F$27</definedName>
    <definedName name="_xlnm.Print_Area" localSheetId="0">'Salary Worksheet'!$A$1:$M$63</definedName>
    <definedName name="_xlnm.Print_Area" localSheetId="5">'Unit Cost Contract Budget'!$A$1:$K$46</definedName>
    <definedName name="_xlnm.Print_Titles" localSheetId="2">'Budget Worksheet Supplement'!$1:$6</definedName>
  </definedNames>
  <calcPr fullCalcOnLoad="1"/>
</workbook>
</file>

<file path=xl/sharedStrings.xml><?xml version="1.0" encoding="utf-8"?>
<sst xmlns="http://schemas.openxmlformats.org/spreadsheetml/2006/main" count="429" uniqueCount="253">
  <si>
    <t>Salary</t>
  </si>
  <si>
    <t>Totals</t>
  </si>
  <si>
    <t>Total</t>
  </si>
  <si>
    <t>Training</t>
  </si>
  <si>
    <t>Contractual</t>
  </si>
  <si>
    <t>Printing/Advertising</t>
  </si>
  <si>
    <t>Postage</t>
  </si>
  <si>
    <t>Supplies</t>
  </si>
  <si>
    <t>Office Supplies</t>
  </si>
  <si>
    <t>Program Supplies</t>
  </si>
  <si>
    <t>Paper Supplies</t>
  </si>
  <si>
    <t>Unit Cost</t>
  </si>
  <si>
    <t>Reimbursement Rate</t>
  </si>
  <si>
    <t>% of Time</t>
  </si>
  <si>
    <t>on Project</t>
  </si>
  <si>
    <t>Administration</t>
  </si>
  <si>
    <t>TOTAL</t>
  </si>
  <si>
    <t>Program Income</t>
  </si>
  <si>
    <t>Planned Units of Service</t>
  </si>
  <si>
    <t>Planned Program Income</t>
  </si>
  <si>
    <t>Name of Staff</t>
  </si>
  <si>
    <t>Title/Position</t>
  </si>
  <si>
    <t>BUDGET</t>
  </si>
  <si>
    <t>Program Income per Unit of Service</t>
  </si>
  <si>
    <t>Funds</t>
  </si>
  <si>
    <t>Salary Paid w/</t>
  </si>
  <si>
    <t>Budget Items</t>
  </si>
  <si>
    <t>BUDGET ITEMS</t>
  </si>
  <si>
    <t>Amount</t>
  </si>
  <si>
    <t>Variance</t>
  </si>
  <si>
    <t>% Line Item Change</t>
  </si>
  <si>
    <r>
      <t xml:space="preserve">* </t>
    </r>
    <r>
      <rPr>
        <sz val="10"/>
        <rFont val="Arial"/>
        <family val="2"/>
      </rPr>
      <t>Total Contract Revenue must equal Total Contract Expenses</t>
    </r>
  </si>
  <si>
    <t xml:space="preserve">C-1 </t>
  </si>
  <si>
    <t>Staff Fringe Benefits</t>
  </si>
  <si>
    <t xml:space="preserve">C-2 </t>
  </si>
  <si>
    <t>Travel/Training (Total)</t>
  </si>
  <si>
    <t xml:space="preserve">C-3 </t>
  </si>
  <si>
    <t>Contractual  (Total)</t>
  </si>
  <si>
    <t xml:space="preserve">C-4 </t>
  </si>
  <si>
    <t>Supplies   (Total)</t>
  </si>
  <si>
    <t xml:space="preserve">C-5 </t>
  </si>
  <si>
    <t>Equipment/Other Direct Costs  (Total)</t>
  </si>
  <si>
    <t xml:space="preserve">C-6 </t>
  </si>
  <si>
    <t xml:space="preserve">C-7 </t>
  </si>
  <si>
    <t xml:space="preserve">Total Budget </t>
  </si>
  <si>
    <t xml:space="preserve">C-8 </t>
  </si>
  <si>
    <t>Heat</t>
  </si>
  <si>
    <t>Electricity</t>
  </si>
  <si>
    <t>Rent (include cost per sq. ft.)</t>
  </si>
  <si>
    <t>Other (specify)</t>
  </si>
  <si>
    <t>A.</t>
  </si>
  <si>
    <t>B.</t>
  </si>
  <si>
    <t>C.</t>
  </si>
  <si>
    <t>Fringe Benefits</t>
  </si>
  <si>
    <t>Travel / Training</t>
  </si>
  <si>
    <t>Indirect Costs</t>
  </si>
  <si>
    <t>Other Revenue Sources</t>
  </si>
  <si>
    <t>Total Contract Revenue</t>
  </si>
  <si>
    <r>
      <t xml:space="preserve">Project Revenue </t>
    </r>
    <r>
      <rPr>
        <sz val="12"/>
        <rFont val="Arial"/>
        <family val="2"/>
      </rPr>
      <t>(Funding Sources)</t>
    </r>
  </si>
  <si>
    <t xml:space="preserve">Indirect Cost </t>
  </si>
  <si>
    <t>Staff Salaries</t>
  </si>
  <si>
    <t>Project</t>
  </si>
  <si>
    <t>Hours</t>
  </si>
  <si>
    <t>Annual</t>
  </si>
  <si>
    <t>Contract</t>
  </si>
  <si>
    <t>C-9</t>
  </si>
  <si>
    <t>Total Budget  w/o</t>
  </si>
  <si>
    <t xml:space="preserve">Total </t>
  </si>
  <si>
    <t>Validation</t>
  </si>
  <si>
    <t>Current</t>
  </si>
  <si>
    <t>Proposed</t>
  </si>
  <si>
    <t>For Provider Use</t>
  </si>
  <si>
    <t>C-8</t>
  </si>
  <si>
    <t>Match Needed</t>
  </si>
  <si>
    <t>IN-KIND CONTRIBUTIONS</t>
  </si>
  <si>
    <t>Detailed Description of Revenue Sources Used as Match</t>
  </si>
  <si>
    <t>LOCAL CASH</t>
  </si>
  <si>
    <t>Column H</t>
  </si>
  <si>
    <t xml:space="preserve">Local Cash &amp; In-Kind </t>
  </si>
  <si>
    <t xml:space="preserve">TOTAL AMOUNT OF LOCAL CASH / IN-KIND </t>
  </si>
  <si>
    <t>Total Mileage =</t>
  </si>
  <si>
    <t xml:space="preserve">Mileage </t>
  </si>
  <si>
    <t xml:space="preserve">Rate </t>
  </si>
  <si>
    <t xml:space="preserve">Mileage*  </t>
  </si>
  <si>
    <t>C-4</t>
  </si>
  <si>
    <t xml:space="preserve">Contractual </t>
  </si>
  <si>
    <t>Rental Location</t>
  </si>
  <si>
    <t>Total Rent</t>
  </si>
  <si>
    <t>Rent - Additional Narrative</t>
  </si>
  <si>
    <t>Fringe Benefits Rate</t>
  </si>
  <si>
    <t>(Continued)</t>
  </si>
  <si>
    <t>Cost Per Sq. Ft.</t>
  </si>
  <si>
    <t>C-5</t>
  </si>
  <si>
    <t># of Meals</t>
  </si>
  <si>
    <t>Price per Meal</t>
  </si>
  <si>
    <t>C-6</t>
  </si>
  <si>
    <t>Equipment &amp; Other Direct Costs</t>
  </si>
  <si>
    <t>C-1</t>
  </si>
  <si>
    <t>C-2</t>
  </si>
  <si>
    <t>C-3</t>
  </si>
  <si>
    <t>Explain how PROGRAM INCOME was determined:</t>
  </si>
  <si>
    <t>Planned Service Units</t>
  </si>
  <si>
    <t>Total Resources Needed</t>
  </si>
  <si>
    <t>a.</t>
  </si>
  <si>
    <t>Maximum DSAAPD Resources</t>
  </si>
  <si>
    <t>D.</t>
  </si>
  <si>
    <t>E.</t>
  </si>
  <si>
    <t>Total Resources Needed:</t>
  </si>
  <si>
    <t>b.</t>
  </si>
  <si>
    <t>c.</t>
  </si>
  <si>
    <t>Congregate</t>
  </si>
  <si>
    <t>Agency:</t>
  </si>
  <si>
    <t>Program/Service:</t>
  </si>
  <si>
    <t>Contract Budget</t>
  </si>
  <si>
    <t>Additional Contractual Narrative</t>
  </si>
  <si>
    <t>SSBG Funds</t>
  </si>
  <si>
    <t>Matching Funds</t>
  </si>
  <si>
    <t xml:space="preserve">Home Delivered </t>
  </si>
  <si>
    <t>Home Delivered &amp; Congregate</t>
  </si>
  <si>
    <t>Home Delivered and Congregate Contract Budget Validation</t>
  </si>
  <si>
    <t>Explain how the following costs were determined, what is included in the costs and justify any</t>
  </si>
  <si>
    <t>increase from previous contract year.</t>
  </si>
  <si>
    <t>Explain how Staff Fringe Benefits were determined and justify any increase from the previous contract year.  Show the break down of the Fringe Benefit Rate.</t>
  </si>
  <si>
    <t xml:space="preserve">Agency: </t>
  </si>
  <si>
    <t xml:space="preserve">Contract Period: </t>
  </si>
  <si>
    <t xml:space="preserve">Program / Service: </t>
  </si>
  <si>
    <t>VALIDATION</t>
  </si>
  <si>
    <t>Budget Wksht</t>
  </si>
  <si>
    <t>HD</t>
  </si>
  <si>
    <t>Difference</t>
  </si>
  <si>
    <t xml:space="preserve">MATCH NEEDED </t>
  </si>
  <si>
    <t>Contract Year:</t>
  </si>
  <si>
    <t>Program Income  (B  x  D)</t>
  </si>
  <si>
    <t xml:space="preserve">10% Matching Funds   </t>
  </si>
  <si>
    <t>(E.a)  ÷  0.9  -  (E.a)</t>
  </si>
  <si>
    <t>Total Contract Amount</t>
  </si>
  <si>
    <t>Unit Cost Contract Budget</t>
  </si>
  <si>
    <t>Older Americans Act (OAA)</t>
  </si>
  <si>
    <t xml:space="preserve">Travel/Training </t>
  </si>
  <si>
    <t xml:space="preserve">Contractual  </t>
  </si>
  <si>
    <t xml:space="preserve">Supplies   </t>
  </si>
  <si>
    <t xml:space="preserve">Equipment/Other Direct Costs  </t>
  </si>
  <si>
    <t>Total Budget w/o Local Cash / In-Kind</t>
  </si>
  <si>
    <t>Projected Contract Expenses w/o Local Cash / In-Kind</t>
  </si>
  <si>
    <t>Total Budget (Including Local Cash / In-Kind)</t>
  </si>
  <si>
    <t>Local Cash / In Kind</t>
  </si>
  <si>
    <t>Total Projected Contract Expenses w/o Local Cash / In-Kind</t>
  </si>
  <si>
    <t>Total Maximum DSAAPD Resources</t>
  </si>
  <si>
    <t>1.</t>
  </si>
  <si>
    <t>2.</t>
  </si>
  <si>
    <t>3.</t>
  </si>
  <si>
    <t>4.</t>
  </si>
  <si>
    <t>5.</t>
  </si>
  <si>
    <t>6.</t>
  </si>
  <si>
    <t>7.</t>
  </si>
  <si>
    <t>FTE's</t>
  </si>
  <si>
    <t>Local Cash                In-Kind</t>
  </si>
  <si>
    <t>Monthly Rent</t>
  </si>
  <si>
    <t xml:space="preserve">Total Months Charged to Rent:  </t>
  </si>
  <si>
    <t xml:space="preserve">Other Resources </t>
  </si>
  <si>
    <r>
      <t xml:space="preserve">    n </t>
    </r>
    <r>
      <rPr>
        <sz val="12"/>
        <rFont val="Arial"/>
        <family val="2"/>
      </rPr>
      <t>Other Resources</t>
    </r>
  </si>
  <si>
    <t>Other Resources</t>
  </si>
  <si>
    <t>Amount charged to DSSC</t>
  </si>
  <si>
    <t>* DSSC maximum allowable mileage rate is $0.40/mile</t>
  </si>
  <si>
    <t>Amount charged to  DSSC</t>
  </si>
  <si>
    <t xml:space="preserve">Reimbursement Rate = Unit Cost - Program Income per Unit of Service </t>
  </si>
  <si>
    <t>Total DSSC Funds Requested</t>
  </si>
  <si>
    <t>Maximum DSSC Resources  (A  x  B)</t>
  </si>
  <si>
    <t>(Programs with Program Income)</t>
  </si>
  <si>
    <t>FED Funds</t>
  </si>
  <si>
    <t>Federal require match</t>
  </si>
  <si>
    <t xml:space="preserve">MATCHING FUNDS </t>
  </si>
  <si>
    <t>**Total Amount of Local Cash/In-kind (Cell H49 of "Budget Worksheet") should equal Total Amount of Match Needed (Cell H52 of "Budget Worksheet").  If the totals do not agree, the amount of Local Cash/In-Kind allocated on the "Budget Worksheet" must be adjusted.  Use the areas below to give a detailed description of the Local Cash/In-Kind allocated on the "Budget Worksheet".</t>
  </si>
  <si>
    <t>DSSC Reimbursement Rate  (A  - B)</t>
  </si>
  <si>
    <t>Maximum DSSC Resources  (C  x  D)</t>
  </si>
  <si>
    <t>requring</t>
  </si>
  <si>
    <t>match</t>
  </si>
  <si>
    <t>FED</t>
  </si>
  <si>
    <r>
      <t xml:space="preserve">    n</t>
    </r>
    <r>
      <rPr>
        <sz val="9"/>
        <rFont val="Arial"/>
        <family val="2"/>
      </rPr>
      <t xml:space="preserve">      </t>
    </r>
    <r>
      <rPr>
        <sz val="12"/>
        <rFont val="Arial"/>
        <family val="2"/>
      </rPr>
      <t>Final Budget Total</t>
    </r>
  </si>
  <si>
    <t>Total            Contract Salary</t>
  </si>
  <si>
    <t>In-Kind    Local Cash</t>
  </si>
  <si>
    <t>▪</t>
  </si>
  <si>
    <t>DIRECT STAFF:</t>
  </si>
  <si>
    <t>Sq. Footage being charged to DSSC</t>
  </si>
  <si>
    <t>Mileage = Rate $0.40 X Miles</t>
  </si>
  <si>
    <t>INDIRECT STAFF:</t>
  </si>
  <si>
    <t>Janitorial Supplies</t>
  </si>
  <si>
    <t>Telephone/Internet</t>
  </si>
  <si>
    <t>Utilities Other</t>
  </si>
  <si>
    <t>Insurance: Building</t>
  </si>
  <si>
    <t>Rent: Equipment</t>
  </si>
  <si>
    <t>Percent</t>
  </si>
  <si>
    <t>Fringe Benefit Classification</t>
  </si>
  <si>
    <t>Pension</t>
  </si>
  <si>
    <t>Health Insurance</t>
  </si>
  <si>
    <t>Federal Insurance Contributions Act</t>
  </si>
  <si>
    <t>Unemployment Compensation</t>
  </si>
  <si>
    <t>Staff Fringe Benefits - Additional Narrative</t>
  </si>
  <si>
    <t>Total Fringe Benefits</t>
  </si>
  <si>
    <t>Life Insurance</t>
  </si>
  <si>
    <t>Equipment / Other Direct Costs:</t>
  </si>
  <si>
    <t>Units of Service LIHEAP/DEAP</t>
  </si>
  <si>
    <t>Workman's Compensation Insurance</t>
  </si>
  <si>
    <t>Audit</t>
  </si>
  <si>
    <t>Federal</t>
  </si>
  <si>
    <t>State</t>
  </si>
  <si>
    <t>Other</t>
  </si>
  <si>
    <t>Local Cash</t>
  </si>
  <si>
    <t>Income</t>
  </si>
  <si>
    <t>Federal         Funds</t>
  </si>
  <si>
    <t>STATE</t>
  </si>
  <si>
    <t>OTHER</t>
  </si>
  <si>
    <t>FED w/match</t>
  </si>
  <si>
    <t>OTHER RESOURCES</t>
  </si>
  <si>
    <t>Explain OTHER RESOURCES and how their allocation was determined:</t>
  </si>
  <si>
    <t xml:space="preserve">Planned Units of Service </t>
  </si>
  <si>
    <t>DSSC Resources Needed from Other Funds</t>
  </si>
  <si>
    <r>
      <t xml:space="preserve">    n</t>
    </r>
    <r>
      <rPr>
        <sz val="9"/>
        <rFont val="Arial"/>
        <family val="2"/>
      </rPr>
      <t xml:space="preserve">      </t>
    </r>
    <r>
      <rPr>
        <sz val="12"/>
        <rFont val="Arial"/>
        <family val="2"/>
      </rPr>
      <t>Final Budget Federal requiring match</t>
    </r>
  </si>
  <si>
    <r>
      <t xml:space="preserve">    n</t>
    </r>
    <r>
      <rPr>
        <sz val="9"/>
        <rFont val="Arial"/>
        <family val="2"/>
      </rPr>
      <t xml:space="preserve">      </t>
    </r>
    <r>
      <rPr>
        <sz val="12"/>
        <rFont val="Arial"/>
        <family val="2"/>
      </rPr>
      <t xml:space="preserve">Final Budget Federal </t>
    </r>
  </si>
  <si>
    <r>
      <t xml:space="preserve">    n</t>
    </r>
    <r>
      <rPr>
        <sz val="9"/>
        <rFont val="Arial"/>
        <family val="2"/>
      </rPr>
      <t xml:space="preserve">      </t>
    </r>
    <r>
      <rPr>
        <sz val="12"/>
        <rFont val="Arial"/>
        <family val="2"/>
      </rPr>
      <t>Final Budget State</t>
    </r>
  </si>
  <si>
    <r>
      <t xml:space="preserve">    n</t>
    </r>
    <r>
      <rPr>
        <sz val="9"/>
        <rFont val="Arial"/>
        <family val="2"/>
      </rPr>
      <t xml:space="preserve">      </t>
    </r>
    <r>
      <rPr>
        <sz val="12"/>
        <rFont val="Arial"/>
        <family val="2"/>
      </rPr>
      <t>Final Budget Other</t>
    </r>
  </si>
  <si>
    <r>
      <t xml:space="preserve">    n </t>
    </r>
    <r>
      <rPr>
        <sz val="12"/>
        <rFont val="Arial"/>
        <family val="2"/>
      </rPr>
      <t>Unit Cost (FED w/program income)</t>
    </r>
  </si>
  <si>
    <r>
      <t xml:space="preserve">    n </t>
    </r>
    <r>
      <rPr>
        <sz val="12"/>
        <rFont val="Arial"/>
        <family val="2"/>
      </rPr>
      <t>Unit Cost (FED)</t>
    </r>
  </si>
  <si>
    <r>
      <t xml:space="preserve">       n </t>
    </r>
    <r>
      <rPr>
        <sz val="12"/>
        <rFont val="Arial"/>
        <family val="2"/>
      </rPr>
      <t>Reimbursement Rate (w/o program income)</t>
    </r>
  </si>
  <si>
    <r>
      <t>*</t>
    </r>
    <r>
      <rPr>
        <sz val="10"/>
        <rFont val="Arial"/>
        <family val="2"/>
      </rPr>
      <t xml:space="preserve"> Total DSSC Funds is the sum of FED &amp; State &amp; Other.</t>
    </r>
  </si>
  <si>
    <t>Other Resources per Unit of Service</t>
  </si>
  <si>
    <t>DSSC Reimbursement Rate  (A - B)</t>
  </si>
  <si>
    <t>Maximum DSSC Resources  (C x D)</t>
  </si>
  <si>
    <t>Other Resources  (B  x  D)</t>
  </si>
  <si>
    <t>DSSC Total Resources Needed</t>
  </si>
  <si>
    <r>
      <t xml:space="preserve">    n </t>
    </r>
    <r>
      <rPr>
        <sz val="12"/>
        <rFont val="Arial"/>
        <family val="2"/>
      </rPr>
      <t>Unit Cost (Other)</t>
    </r>
  </si>
  <si>
    <r>
      <t xml:space="preserve">       n </t>
    </r>
    <r>
      <rPr>
        <sz val="12"/>
        <rFont val="Arial"/>
        <family val="2"/>
      </rPr>
      <t>Reimbursement Rate (w/o other resources)</t>
    </r>
  </si>
  <si>
    <r>
      <t xml:space="preserve">    n </t>
    </r>
    <r>
      <rPr>
        <sz val="12"/>
        <rFont val="Arial"/>
        <family val="2"/>
      </rPr>
      <t>Unit Cost (State w/other resources)</t>
    </r>
  </si>
  <si>
    <t>Explain how ADMINISTRATION was determined:</t>
  </si>
  <si>
    <t>STATE w/Other</t>
  </si>
  <si>
    <t>State Funds Indirect</t>
  </si>
  <si>
    <t xml:space="preserve">State         Funds </t>
  </si>
  <si>
    <t>DSSC Resources Needed for State Funds</t>
  </si>
  <si>
    <t>DSSC Resources Needed for State Funds Indirect</t>
  </si>
  <si>
    <t xml:space="preserve">Indirect Costs </t>
  </si>
  <si>
    <r>
      <t xml:space="preserve">    n </t>
    </r>
    <r>
      <rPr>
        <sz val="12"/>
        <rFont val="Arial"/>
        <family val="2"/>
      </rPr>
      <t>Administration</t>
    </r>
  </si>
  <si>
    <t>Explain how Staff Salaries (Direct and Indirect) were determined and justify any increase from the previous contract year.</t>
  </si>
  <si>
    <r>
      <t xml:space="preserve">Narrative is </t>
    </r>
    <r>
      <rPr>
        <b/>
        <sz val="9"/>
        <rFont val="Arial"/>
        <family val="2"/>
      </rPr>
      <t>REQUIRED</t>
    </r>
    <r>
      <rPr>
        <sz val="9"/>
        <rFont val="Arial"/>
        <family val="2"/>
      </rPr>
      <t xml:space="preserve"> for each Category where DSSC funds have been allocated on the Budget Worksheet.                  </t>
    </r>
    <r>
      <rPr>
        <b/>
        <sz val="11"/>
        <color indexed="10"/>
        <rFont val="Arial"/>
        <family val="2"/>
      </rPr>
      <t xml:space="preserve"> Explain Costs for Direct and Indirect Columns on the Budget Worksheet.</t>
    </r>
  </si>
  <si>
    <t>Not Available for this Program</t>
  </si>
  <si>
    <t>Meals</t>
  </si>
  <si>
    <t>Additional Narrative for how INDIRECT COST was determined, if necessary:</t>
  </si>
  <si>
    <t>Total Indirect Amount charged to DSSC</t>
  </si>
  <si>
    <t>N/A</t>
  </si>
  <si>
    <t xml:space="preserve">SALARY WORKSHEET-HSS-14-050A
</t>
  </si>
  <si>
    <t>BUDGET WORKSHEET-HSS-14-050A</t>
  </si>
  <si>
    <t>BUDGET WORKSHEET SUPPLEMENT-HSS-14-050A</t>
  </si>
  <si>
    <t>FINAL BUDGET-HSS-14-050A</t>
  </si>
  <si>
    <t>COMPARISON WORKSHEET-HSS-14-050A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</si>
</sst>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_(&quot;$&quot;* #,##0.000_);_(&quot;$&quot;* \(#,##0.000\);_(&quot;$&quot;* &quot;-&quot;??_);_(@_)"/>
    <numFmt numFmtId="170" formatCode="&quot;$&quot;#,##0"/>
    <numFmt numFmtId="171" formatCode="0.0%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.00"/>
    <numFmt numFmtId="177" formatCode="&quot;$&quot;#,##0.0"/>
    <numFmt numFmtId="178" formatCode="&quot;$&quot;#,##0.000"/>
    <numFmt numFmtId="179" formatCode="_(* #,##0.0_);_(* \(#,##0.0\);_(* &quot;-&quot;?_);_(@_)"/>
    <numFmt numFmtId="180" formatCode="[$-409]dddd\,\ mmmm\ dd\,\ yyyy"/>
    <numFmt numFmtId="181" formatCode="0.000%"/>
    <numFmt numFmtId="182" formatCode="0.0000%"/>
    <numFmt numFmtId="183" formatCode="0.00000%"/>
    <numFmt numFmtId="184" formatCode="0.000000%"/>
    <numFmt numFmtId="185" formatCode="0.0000000%"/>
    <numFmt numFmtId="186" formatCode="0.00000000%"/>
    <numFmt numFmtId="187" formatCode="0.000000000%"/>
    <numFmt numFmtId="188" formatCode="0.0000000000%"/>
    <numFmt numFmtId="189" formatCode="00000"/>
    <numFmt numFmtId="190" formatCode="[$-409]h:mm:ss\ AM/PM"/>
    <numFmt numFmtId="191" formatCode="#,##0.000"/>
    <numFmt numFmtId="192" formatCode="_(* #,##0.000_);_(* \(#,##0.000\);_(* &quot;-&quot;???_);_(@_)"/>
    <numFmt numFmtId="193" formatCode="0.0"/>
    <numFmt numFmtId="194" formatCode="0.0000"/>
    <numFmt numFmtId="195" formatCode="0.000"/>
    <numFmt numFmtId="196" formatCode="&quot;$&quot;#,##0.0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12"/>
      <name val="Wingdings"/>
      <family val="0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4"/>
      <color indexed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i/>
      <sz val="10"/>
      <color rgb="FF00B05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595959"/>
        <bgColor indexed="64"/>
      </patternFill>
    </fill>
    <fill>
      <patternFill patternType="solid">
        <fgColor indexed="10"/>
        <bgColor indexed="64"/>
      </patternFill>
    </fill>
  </fills>
  <borders count="1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thin"/>
      <bottom style="hair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76">
    <xf numFmtId="0" fontId="0" fillId="0" borderId="0" xfId="0" applyAlignment="1">
      <alignment/>
    </xf>
    <xf numFmtId="3" fontId="0" fillId="0" borderId="0" xfId="46" applyNumberFormat="1" applyFont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170" fontId="0" fillId="0" borderId="0" xfId="0" applyNumberFormat="1" applyBorder="1" applyAlignment="1">
      <alignment/>
    </xf>
    <xf numFmtId="170" fontId="0" fillId="0" borderId="0" xfId="46" applyNumberFormat="1" applyFont="1" applyBorder="1" applyAlignment="1">
      <alignment/>
    </xf>
    <xf numFmtId="170" fontId="0" fillId="0" borderId="0" xfId="42" applyNumberFormat="1" applyFont="1" applyAlignment="1">
      <alignment/>
    </xf>
    <xf numFmtId="170" fontId="0" fillId="0" borderId="0" xfId="46" applyNumberFormat="1" applyFont="1" applyAlignment="1">
      <alignment/>
    </xf>
    <xf numFmtId="0" fontId="3" fillId="0" borderId="0" xfId="0" applyFont="1" applyFill="1" applyAlignment="1">
      <alignment horizontal="center"/>
    </xf>
    <xf numFmtId="3" fontId="0" fillId="0" borderId="0" xfId="46" applyNumberFormat="1" applyFont="1" applyFill="1" applyAlignment="1">
      <alignment/>
    </xf>
    <xf numFmtId="3" fontId="3" fillId="0" borderId="0" xfId="46" applyNumberFormat="1" applyFont="1" applyFill="1" applyAlignment="1">
      <alignment horizontal="center"/>
    </xf>
    <xf numFmtId="176" fontId="0" fillId="0" borderId="0" xfId="46" applyNumberFormat="1" applyFont="1" applyAlignment="1">
      <alignment/>
    </xf>
    <xf numFmtId="3" fontId="0" fillId="33" borderId="0" xfId="0" applyNumberFormat="1" applyFill="1" applyBorder="1" applyAlignment="1">
      <alignment/>
    </xf>
    <xf numFmtId="0" fontId="5" fillId="33" borderId="10" xfId="0" applyFont="1" applyFill="1" applyBorder="1" applyAlignment="1">
      <alignment wrapText="1"/>
    </xf>
    <xf numFmtId="170" fontId="4" fillId="33" borderId="11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3" fontId="0" fillId="33" borderId="0" xfId="46" applyNumberFormat="1" applyFont="1" applyFill="1" applyBorder="1" applyAlignment="1">
      <alignment/>
    </xf>
    <xf numFmtId="170" fontId="4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top" wrapText="1"/>
    </xf>
    <xf numFmtId="170" fontId="0" fillId="33" borderId="0" xfId="46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vertical="top"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170" fontId="0" fillId="33" borderId="0" xfId="0" applyNumberFormat="1" applyFill="1" applyBorder="1" applyAlignment="1">
      <alignment/>
    </xf>
    <xf numFmtId="170" fontId="0" fillId="33" borderId="0" xfId="42" applyNumberFormat="1" applyFont="1" applyFill="1" applyBorder="1" applyAlignment="1">
      <alignment/>
    </xf>
    <xf numFmtId="0" fontId="4" fillId="33" borderId="15" xfId="0" applyFont="1" applyFill="1" applyBorder="1" applyAlignment="1" applyProtection="1">
      <alignment/>
      <protection/>
    </xf>
    <xf numFmtId="0" fontId="3" fillId="34" borderId="10" xfId="0" applyFont="1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42" applyNumberFormat="1" applyFont="1" applyFill="1" applyBorder="1" applyAlignment="1">
      <alignment/>
    </xf>
    <xf numFmtId="3" fontId="0" fillId="33" borderId="13" xfId="46" applyNumberFormat="1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170" fontId="0" fillId="33" borderId="13" xfId="46" applyNumberFormat="1" applyFont="1" applyFill="1" applyBorder="1" applyAlignment="1">
      <alignment/>
    </xf>
    <xf numFmtId="0" fontId="0" fillId="33" borderId="17" xfId="0" applyFill="1" applyBorder="1" applyAlignment="1">
      <alignment/>
    </xf>
    <xf numFmtId="170" fontId="0" fillId="33" borderId="18" xfId="46" applyNumberFormat="1" applyFont="1" applyFill="1" applyBorder="1" applyAlignment="1">
      <alignment/>
    </xf>
    <xf numFmtId="170" fontId="0" fillId="33" borderId="18" xfId="0" applyNumberFormat="1" applyFill="1" applyBorder="1" applyAlignment="1">
      <alignment/>
    </xf>
    <xf numFmtId="170" fontId="0" fillId="33" borderId="18" xfId="42" applyNumberFormat="1" applyFont="1" applyFill="1" applyBorder="1" applyAlignment="1">
      <alignment/>
    </xf>
    <xf numFmtId="170" fontId="0" fillId="33" borderId="19" xfId="46" applyNumberFormat="1" applyFont="1" applyFill="1" applyBorder="1" applyAlignment="1">
      <alignment/>
    </xf>
    <xf numFmtId="170" fontId="0" fillId="0" borderId="0" xfId="46" applyNumberFormat="1" applyFont="1" applyFill="1" applyAlignment="1">
      <alignment/>
    </xf>
    <xf numFmtId="3" fontId="3" fillId="0" borderId="0" xfId="46" applyNumberFormat="1" applyFont="1" applyFill="1" applyBorder="1" applyAlignment="1">
      <alignment horizontal="center"/>
    </xf>
    <xf numFmtId="170" fontId="4" fillId="33" borderId="20" xfId="0" applyNumberFormat="1" applyFont="1" applyFill="1" applyBorder="1" applyAlignment="1" applyProtection="1">
      <alignment/>
      <protection/>
    </xf>
    <xf numFmtId="170" fontId="4" fillId="33" borderId="10" xfId="0" applyNumberFormat="1" applyFont="1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0" fontId="4" fillId="33" borderId="16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center" wrapText="1"/>
      <protection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3" fontId="0" fillId="35" borderId="10" xfId="0" applyNumberFormat="1" applyFill="1" applyBorder="1" applyAlignment="1" applyProtection="1">
      <alignment/>
      <protection locked="0"/>
    </xf>
    <xf numFmtId="3" fontId="0" fillId="0" borderId="0" xfId="0" applyNumberFormat="1" applyFill="1" applyBorder="1" applyAlignment="1">
      <alignment/>
    </xf>
    <xf numFmtId="3" fontId="0" fillId="0" borderId="0" xfId="46" applyNumberFormat="1" applyFont="1" applyFill="1" applyBorder="1" applyAlignment="1">
      <alignment/>
    </xf>
    <xf numFmtId="3" fontId="0" fillId="0" borderId="0" xfId="42" applyNumberFormat="1" applyFont="1" applyFill="1" applyAlignment="1">
      <alignment/>
    </xf>
    <xf numFmtId="0" fontId="5" fillId="33" borderId="23" xfId="0" applyFont="1" applyFill="1" applyBorder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24" xfId="0" applyFont="1" applyFill="1" applyBorder="1" applyAlignment="1">
      <alignment vertical="top"/>
    </xf>
    <xf numFmtId="0" fontId="5" fillId="33" borderId="25" xfId="0" applyFont="1" applyFill="1" applyBorder="1" applyAlignment="1">
      <alignment vertical="top" wrapText="1"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46" applyNumberFormat="1" applyFont="1" applyFill="1" applyBorder="1" applyAlignment="1" applyProtection="1">
      <alignment/>
      <protection/>
    </xf>
    <xf numFmtId="3" fontId="0" fillId="0" borderId="0" xfId="42" applyNumberFormat="1" applyFont="1" applyFill="1" applyAlignment="1" applyProtection="1">
      <alignment/>
      <protection/>
    </xf>
    <xf numFmtId="3" fontId="0" fillId="0" borderId="0" xfId="46" applyNumberFormat="1" applyFont="1" applyFill="1" applyAlignment="1" applyProtection="1">
      <alignment/>
      <protection/>
    </xf>
    <xf numFmtId="3" fontId="0" fillId="0" borderId="0" xfId="0" applyNumberFormat="1" applyFill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wrapText="1"/>
      <protection/>
    </xf>
    <xf numFmtId="0" fontId="4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 wrapText="1"/>
      <protection/>
    </xf>
    <xf numFmtId="0" fontId="5" fillId="33" borderId="22" xfId="0" applyFont="1" applyFill="1" applyBorder="1" applyAlignment="1" applyProtection="1">
      <alignment/>
      <protection/>
    </xf>
    <xf numFmtId="176" fontId="5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11" fillId="37" borderId="0" xfId="0" applyFont="1" applyFill="1" applyAlignment="1" applyProtection="1">
      <alignment horizontal="center" vertical="center"/>
      <protection/>
    </xf>
    <xf numFmtId="170" fontId="11" fillId="37" borderId="0" xfId="0" applyNumberFormat="1" applyFont="1" applyFill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/>
      <protection/>
    </xf>
    <xf numFmtId="176" fontId="4" fillId="0" borderId="26" xfId="0" applyNumberFormat="1" applyFont="1" applyBorder="1" applyAlignment="1" applyProtection="1">
      <alignment horizontal="right"/>
      <protection locked="0"/>
    </xf>
    <xf numFmtId="176" fontId="4" fillId="38" borderId="27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33" borderId="22" xfId="0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/>
      <protection/>
    </xf>
    <xf numFmtId="0" fontId="5" fillId="33" borderId="16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170" fontId="4" fillId="33" borderId="0" xfId="0" applyNumberFormat="1" applyFont="1" applyFill="1" applyBorder="1" applyAlignment="1" applyProtection="1">
      <alignment horizontal="center"/>
      <protection/>
    </xf>
    <xf numFmtId="170" fontId="3" fillId="33" borderId="0" xfId="0" applyNumberFormat="1" applyFont="1" applyFill="1" applyBorder="1" applyAlignment="1" applyProtection="1">
      <alignment horizontal="center"/>
      <protection/>
    </xf>
    <xf numFmtId="0" fontId="4" fillId="33" borderId="17" xfId="0" applyFont="1" applyFill="1" applyBorder="1" applyAlignment="1" applyProtection="1">
      <alignment/>
      <protection/>
    </xf>
    <xf numFmtId="176" fontId="0" fillId="0" borderId="28" xfId="0" applyNumberFormat="1" applyFill="1" applyBorder="1" applyAlignment="1" applyProtection="1">
      <alignment horizontal="center"/>
      <protection locked="0"/>
    </xf>
    <xf numFmtId="1" fontId="0" fillId="0" borderId="28" xfId="0" applyNumberFormat="1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left"/>
      <protection/>
    </xf>
    <xf numFmtId="0" fontId="0" fillId="33" borderId="0" xfId="0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29" xfId="0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vertical="center" wrapText="1" readingOrder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33" borderId="18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 vertical="top" wrapText="1"/>
      <protection/>
    </xf>
    <xf numFmtId="0" fontId="0" fillId="33" borderId="30" xfId="0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 wrapText="1"/>
      <protection/>
    </xf>
    <xf numFmtId="0" fontId="0" fillId="33" borderId="13" xfId="0" applyFont="1" applyFill="1" applyBorder="1" applyAlignment="1" applyProtection="1">
      <alignment vertical="center" wrapText="1" readingOrder="1"/>
      <protection/>
    </xf>
    <xf numFmtId="0" fontId="0" fillId="0" borderId="0" xfId="0" applyFont="1" applyFill="1" applyBorder="1" applyAlignment="1" applyProtection="1">
      <alignment vertical="center" wrapText="1" readingOrder="1"/>
      <protection/>
    </xf>
    <xf numFmtId="0" fontId="0" fillId="33" borderId="18" xfId="0" applyFill="1" applyBorder="1" applyAlignment="1" applyProtection="1">
      <alignment horizontal="left"/>
      <protection/>
    </xf>
    <xf numFmtId="0" fontId="0" fillId="33" borderId="22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right"/>
      <protection/>
    </xf>
    <xf numFmtId="1" fontId="0" fillId="0" borderId="0" xfId="0" applyNumberFormat="1" applyFill="1" applyBorder="1" applyAlignment="1" applyProtection="1">
      <alignment horizontal="center"/>
      <protection/>
    </xf>
    <xf numFmtId="176" fontId="0" fillId="0" borderId="0" xfId="0" applyNumberForma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right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176" fontId="3" fillId="33" borderId="0" xfId="0" applyNumberFormat="1" applyFont="1" applyFill="1" applyBorder="1" applyAlignment="1" applyProtection="1">
      <alignment/>
      <protection/>
    </xf>
    <xf numFmtId="176" fontId="3" fillId="33" borderId="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9" borderId="0" xfId="0" applyFont="1" applyFill="1" applyBorder="1" applyAlignment="1">
      <alignment horizontal="center"/>
    </xf>
    <xf numFmtId="0" fontId="4" fillId="39" borderId="14" xfId="0" applyFont="1" applyFill="1" applyBorder="1" applyAlignment="1">
      <alignment/>
    </xf>
    <xf numFmtId="0" fontId="5" fillId="39" borderId="10" xfId="0" applyFont="1" applyFill="1" applyBorder="1" applyAlignment="1">
      <alignment vertical="top" wrapText="1"/>
    </xf>
    <xf numFmtId="0" fontId="4" fillId="39" borderId="14" xfId="0" applyFont="1" applyFill="1" applyBorder="1" applyAlignment="1">
      <alignment/>
    </xf>
    <xf numFmtId="0" fontId="5" fillId="39" borderId="10" xfId="0" applyFont="1" applyFill="1" applyBorder="1" applyAlignment="1">
      <alignment horizontal="left"/>
    </xf>
    <xf numFmtId="170" fontId="0" fillId="39" borderId="0" xfId="46" applyNumberFormat="1" applyFont="1" applyFill="1" applyBorder="1" applyAlignment="1">
      <alignment/>
    </xf>
    <xf numFmtId="170" fontId="0" fillId="39" borderId="0" xfId="42" applyNumberFormat="1" applyFont="1" applyFill="1" applyBorder="1" applyAlignment="1">
      <alignment/>
    </xf>
    <xf numFmtId="170" fontId="0" fillId="39" borderId="13" xfId="46" applyNumberFormat="1" applyFont="1" applyFill="1" applyBorder="1" applyAlignment="1">
      <alignment/>
    </xf>
    <xf numFmtId="0" fontId="5" fillId="39" borderId="10" xfId="0" applyFont="1" applyFill="1" applyBorder="1" applyAlignment="1">
      <alignment vertical="top" wrapText="1"/>
    </xf>
    <xf numFmtId="176" fontId="4" fillId="39" borderId="11" xfId="0" applyNumberFormat="1" applyFont="1" applyFill="1" applyBorder="1" applyAlignment="1">
      <alignment/>
    </xf>
    <xf numFmtId="176" fontId="0" fillId="39" borderId="0" xfId="46" applyNumberFormat="1" applyFont="1" applyFill="1" applyBorder="1" applyAlignment="1">
      <alignment/>
    </xf>
    <xf numFmtId="0" fontId="3" fillId="39" borderId="16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170" fontId="3" fillId="39" borderId="31" xfId="0" applyNumberFormat="1" applyFont="1" applyFill="1" applyBorder="1" applyAlignment="1">
      <alignment horizontal="center"/>
    </xf>
    <xf numFmtId="170" fontId="3" fillId="39" borderId="0" xfId="0" applyNumberFormat="1" applyFont="1" applyFill="1" applyBorder="1" applyAlignment="1">
      <alignment horizontal="center"/>
    </xf>
    <xf numFmtId="170" fontId="3" fillId="39" borderId="13" xfId="0" applyNumberFormat="1" applyFont="1" applyFill="1" applyBorder="1" applyAlignment="1">
      <alignment horizontal="center"/>
    </xf>
    <xf numFmtId="0" fontId="4" fillId="39" borderId="24" xfId="0" applyFont="1" applyFill="1" applyBorder="1" applyAlignment="1">
      <alignment/>
    </xf>
    <xf numFmtId="0" fontId="5" fillId="39" borderId="25" xfId="0" applyFont="1" applyFill="1" applyBorder="1" applyAlignment="1">
      <alignment vertical="top" wrapText="1"/>
    </xf>
    <xf numFmtId="176" fontId="0" fillId="39" borderId="31" xfId="46" applyNumberFormat="1" applyFont="1" applyFill="1" applyBorder="1" applyAlignment="1">
      <alignment/>
    </xf>
    <xf numFmtId="176" fontId="0" fillId="39" borderId="13" xfId="46" applyNumberFormat="1" applyFont="1" applyFill="1" applyBorder="1" applyAlignment="1">
      <alignment/>
    </xf>
    <xf numFmtId="170" fontId="3" fillId="0" borderId="0" xfId="46" applyNumberFormat="1" applyFont="1" applyFill="1" applyAlignment="1">
      <alignment horizontal="center" vertical="center"/>
    </xf>
    <xf numFmtId="0" fontId="12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Border="1" applyAlignment="1" applyProtection="1" quotePrefix="1">
      <alignment horizontal="right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0" fontId="0" fillId="0" borderId="0" xfId="0" applyNumberFormat="1" applyBorder="1" applyAlignment="1" applyProtection="1">
      <alignment/>
      <protection/>
    </xf>
    <xf numFmtId="170" fontId="0" fillId="0" borderId="0" xfId="0" applyNumberFormat="1" applyFill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5" fillId="0" borderId="0" xfId="0" applyFon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7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39" borderId="0" xfId="0" applyFill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170" fontId="3" fillId="33" borderId="0" xfId="0" applyNumberFormat="1" applyFont="1" applyFill="1" applyBorder="1" applyAlignment="1" applyProtection="1">
      <alignment horizontal="center" vertical="center"/>
      <protection/>
    </xf>
    <xf numFmtId="0" fontId="3" fillId="40" borderId="32" xfId="0" applyFont="1" applyFill="1" applyBorder="1" applyAlignment="1">
      <alignment horizontal="center"/>
    </xf>
    <xf numFmtId="0" fontId="3" fillId="40" borderId="14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41" borderId="33" xfId="0" applyFill="1" applyBorder="1" applyAlignment="1" applyProtection="1">
      <alignment/>
      <protection/>
    </xf>
    <xf numFmtId="0" fontId="0" fillId="41" borderId="33" xfId="0" applyFont="1" applyFill="1" applyBorder="1" applyAlignment="1" applyProtection="1">
      <alignment horizontal="center"/>
      <protection/>
    </xf>
    <xf numFmtId="0" fontId="0" fillId="41" borderId="34" xfId="0" applyFill="1" applyBorder="1" applyAlignment="1" applyProtection="1">
      <alignment horizontal="center"/>
      <protection/>
    </xf>
    <xf numFmtId="0" fontId="0" fillId="41" borderId="35" xfId="0" applyFill="1" applyBorder="1" applyAlignment="1" applyProtection="1">
      <alignment horizontal="center"/>
      <protection/>
    </xf>
    <xf numFmtId="0" fontId="0" fillId="41" borderId="36" xfId="0" applyFill="1" applyBorder="1" applyAlignment="1" applyProtection="1">
      <alignment/>
      <protection/>
    </xf>
    <xf numFmtId="0" fontId="0" fillId="41" borderId="36" xfId="0" applyFont="1" applyFill="1" applyBorder="1" applyAlignment="1" applyProtection="1">
      <alignment horizontal="center"/>
      <protection/>
    </xf>
    <xf numFmtId="0" fontId="0" fillId="41" borderId="0" xfId="0" applyFill="1" applyBorder="1" applyAlignment="1" applyProtection="1">
      <alignment horizontal="center"/>
      <protection/>
    </xf>
    <xf numFmtId="0" fontId="0" fillId="41" borderId="37" xfId="0" applyFill="1" applyBorder="1" applyAlignment="1" applyProtection="1">
      <alignment horizontal="center"/>
      <protection/>
    </xf>
    <xf numFmtId="0" fontId="3" fillId="41" borderId="38" xfId="0" applyFont="1" applyFill="1" applyBorder="1" applyAlignment="1" applyProtection="1">
      <alignment wrapText="1"/>
      <protection/>
    </xf>
    <xf numFmtId="0" fontId="0" fillId="41" borderId="38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0" fillId="41" borderId="39" xfId="0" applyFont="1" applyFill="1" applyBorder="1" applyAlignment="1" applyProtection="1">
      <alignment/>
      <protection/>
    </xf>
    <xf numFmtId="3" fontId="0" fillId="41" borderId="39" xfId="0" applyNumberFormat="1" applyFill="1" applyBorder="1" applyAlignment="1" applyProtection="1">
      <alignment horizontal="center"/>
      <protection/>
    </xf>
    <xf numFmtId="0" fontId="0" fillId="41" borderId="39" xfId="0" applyFill="1" applyBorder="1" applyAlignment="1" applyProtection="1">
      <alignment horizontal="center"/>
      <protection/>
    </xf>
    <xf numFmtId="0" fontId="0" fillId="41" borderId="40" xfId="0" applyFont="1" applyFill="1" applyBorder="1" applyAlignment="1" applyProtection="1">
      <alignment/>
      <protection/>
    </xf>
    <xf numFmtId="0" fontId="0" fillId="41" borderId="40" xfId="0" applyFill="1" applyBorder="1" applyAlignment="1" applyProtection="1">
      <alignment horizontal="center"/>
      <protection/>
    </xf>
    <xf numFmtId="176" fontId="0" fillId="41" borderId="40" xfId="0" applyNumberFormat="1" applyFill="1" applyBorder="1" applyAlignment="1" applyProtection="1">
      <alignment horizontal="center"/>
      <protection/>
    </xf>
    <xf numFmtId="0" fontId="0" fillId="41" borderId="41" xfId="0" applyFill="1" applyBorder="1" applyAlignment="1" applyProtection="1">
      <alignment horizontal="center"/>
      <protection/>
    </xf>
    <xf numFmtId="0" fontId="0" fillId="41" borderId="31" xfId="0" applyFill="1" applyBorder="1" applyAlignment="1" applyProtection="1">
      <alignment horizontal="center"/>
      <protection/>
    </xf>
    <xf numFmtId="0" fontId="0" fillId="41" borderId="42" xfId="0" applyFont="1" applyFill="1" applyBorder="1" applyAlignment="1" applyProtection="1">
      <alignment horizontal="center" wrapText="1"/>
      <protection/>
    </xf>
    <xf numFmtId="0" fontId="0" fillId="41" borderId="26" xfId="0" applyFont="1" applyFill="1" applyBorder="1" applyAlignment="1" applyProtection="1">
      <alignment/>
      <protection/>
    </xf>
    <xf numFmtId="170" fontId="0" fillId="41" borderId="26" xfId="0" applyNumberFormat="1" applyFill="1" applyBorder="1" applyAlignment="1" applyProtection="1">
      <alignment horizontal="center"/>
      <protection/>
    </xf>
    <xf numFmtId="0" fontId="0" fillId="41" borderId="26" xfId="0" applyFill="1" applyBorder="1" applyAlignment="1" applyProtection="1">
      <alignment horizontal="center"/>
      <protection/>
    </xf>
    <xf numFmtId="176" fontId="0" fillId="41" borderId="26" xfId="0" applyNumberForma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3" xfId="0" applyFont="1" applyFill="1" applyBorder="1" applyAlignment="1" applyProtection="1">
      <alignment/>
      <protection/>
    </xf>
    <xf numFmtId="49" fontId="5" fillId="33" borderId="43" xfId="0" applyNumberFormat="1" applyFont="1" applyFill="1" applyBorder="1" applyAlignment="1" applyProtection="1">
      <alignment horizontal="center"/>
      <protection/>
    </xf>
    <xf numFmtId="49" fontId="0" fillId="33" borderId="44" xfId="0" applyNumberFormat="1" applyFill="1" applyBorder="1" applyAlignment="1" applyProtection="1">
      <alignment horizontal="left"/>
      <protection/>
    </xf>
    <xf numFmtId="0" fontId="4" fillId="33" borderId="45" xfId="0" applyFont="1" applyFill="1" applyBorder="1" applyAlignment="1" applyProtection="1">
      <alignment/>
      <protection/>
    </xf>
    <xf numFmtId="0" fontId="4" fillId="33" borderId="46" xfId="0" applyFont="1" applyFill="1" applyBorder="1" applyAlignment="1" applyProtection="1">
      <alignment/>
      <protection/>
    </xf>
    <xf numFmtId="0" fontId="4" fillId="33" borderId="47" xfId="0" applyFont="1" applyFill="1" applyBorder="1" applyAlignment="1" applyProtection="1">
      <alignment/>
      <protection/>
    </xf>
    <xf numFmtId="0" fontId="4" fillId="33" borderId="48" xfId="0" applyFont="1" applyFill="1" applyBorder="1" applyAlignment="1" applyProtection="1">
      <alignment/>
      <protection/>
    </xf>
    <xf numFmtId="0" fontId="4" fillId="33" borderId="49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horizontal="right"/>
      <protection/>
    </xf>
    <xf numFmtId="0" fontId="4" fillId="33" borderId="50" xfId="0" applyFont="1" applyFill="1" applyBorder="1" applyAlignment="1" applyProtection="1">
      <alignment horizontal="right"/>
      <protection/>
    </xf>
    <xf numFmtId="0" fontId="4" fillId="33" borderId="48" xfId="0" applyFont="1" applyFill="1" applyBorder="1" applyAlignment="1" applyProtection="1">
      <alignment vertical="center"/>
      <protection/>
    </xf>
    <xf numFmtId="176" fontId="4" fillId="33" borderId="26" xfId="0" applyNumberFormat="1" applyFont="1" applyFill="1" applyBorder="1" applyAlignment="1" applyProtection="1">
      <alignment/>
      <protection/>
    </xf>
    <xf numFmtId="176" fontId="4" fillId="33" borderId="27" xfId="0" applyNumberFormat="1" applyFont="1" applyFill="1" applyBorder="1" applyAlignment="1" applyProtection="1">
      <alignment/>
      <protection/>
    </xf>
    <xf numFmtId="0" fontId="0" fillId="41" borderId="51" xfId="0" applyFont="1" applyFill="1" applyBorder="1" applyAlignment="1" applyProtection="1">
      <alignment horizontal="center" wrapText="1"/>
      <protection/>
    </xf>
    <xf numFmtId="0" fontId="0" fillId="41" borderId="28" xfId="0" applyFont="1" applyFill="1" applyBorder="1" applyAlignment="1" applyProtection="1">
      <alignment wrapText="1"/>
      <protection/>
    </xf>
    <xf numFmtId="0" fontId="0" fillId="41" borderId="52" xfId="0" applyFont="1" applyFill="1" applyBorder="1" applyAlignment="1" applyProtection="1">
      <alignment/>
      <protection/>
    </xf>
    <xf numFmtId="170" fontId="0" fillId="41" borderId="52" xfId="0" applyNumberFormat="1" applyFill="1" applyBorder="1" applyAlignment="1" applyProtection="1">
      <alignment horizontal="center"/>
      <protection/>
    </xf>
    <xf numFmtId="0" fontId="0" fillId="41" borderId="52" xfId="0" applyFill="1" applyBorder="1" applyAlignment="1" applyProtection="1">
      <alignment horizontal="center"/>
      <protection/>
    </xf>
    <xf numFmtId="176" fontId="0" fillId="41" borderId="52" xfId="0" applyNumberFormat="1" applyFill="1" applyBorder="1" applyAlignment="1" applyProtection="1">
      <alignment horizontal="center"/>
      <protection/>
    </xf>
    <xf numFmtId="3" fontId="0" fillId="41" borderId="40" xfId="0" applyNumberFormat="1" applyFill="1" applyBorder="1" applyAlignment="1" applyProtection="1">
      <alignment horizontal="center"/>
      <protection/>
    </xf>
    <xf numFmtId="3" fontId="0" fillId="41" borderId="53" xfId="0" applyNumberFormat="1" applyFill="1" applyBorder="1" applyAlignment="1" applyProtection="1">
      <alignment horizontal="center"/>
      <protection/>
    </xf>
    <xf numFmtId="0" fontId="0" fillId="41" borderId="53" xfId="0" applyFill="1" applyBorder="1" applyAlignment="1" applyProtection="1">
      <alignment horizontal="center"/>
      <protection/>
    </xf>
    <xf numFmtId="170" fontId="0" fillId="41" borderId="39" xfId="0" applyNumberFormat="1" applyFill="1" applyBorder="1" applyAlignment="1" applyProtection="1">
      <alignment horizontal="center"/>
      <protection/>
    </xf>
    <xf numFmtId="176" fontId="0" fillId="41" borderId="39" xfId="0" applyNumberFormat="1" applyFill="1" applyBorder="1" applyAlignment="1" applyProtection="1">
      <alignment horizontal="center"/>
      <protection/>
    </xf>
    <xf numFmtId="10" fontId="0" fillId="0" borderId="0" xfId="0" applyNumberFormat="1" applyAlignment="1" applyProtection="1">
      <alignment horizontal="center"/>
      <protection/>
    </xf>
    <xf numFmtId="0" fontId="5" fillId="33" borderId="16" xfId="0" applyFont="1" applyFill="1" applyBorder="1" applyAlignment="1">
      <alignment vertical="top"/>
    </xf>
    <xf numFmtId="49" fontId="5" fillId="33" borderId="54" xfId="0" applyNumberFormat="1" applyFont="1" applyFill="1" applyBorder="1" applyAlignment="1" applyProtection="1">
      <alignment horizontal="center" vertical="center"/>
      <protection/>
    </xf>
    <xf numFmtId="49" fontId="5" fillId="33" borderId="17" xfId="0" applyNumberFormat="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0" fontId="0" fillId="39" borderId="16" xfId="0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176" fontId="0" fillId="0" borderId="55" xfId="46" applyNumberFormat="1" applyFont="1" applyBorder="1" applyAlignment="1" applyProtection="1">
      <alignment/>
      <protection locked="0"/>
    </xf>
    <xf numFmtId="176" fontId="0" fillId="0" borderId="56" xfId="46" applyNumberFormat="1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/>
    </xf>
    <xf numFmtId="176" fontId="7" fillId="42" borderId="57" xfId="0" applyNumberFormat="1" applyFont="1" applyFill="1" applyBorder="1" applyAlignment="1">
      <alignment/>
    </xf>
    <xf numFmtId="0" fontId="0" fillId="39" borderId="0" xfId="0" applyFill="1" applyAlignment="1">
      <alignment/>
    </xf>
    <xf numFmtId="0" fontId="3" fillId="34" borderId="16" xfId="0" applyFont="1" applyFill="1" applyBorder="1" applyAlignment="1" applyProtection="1">
      <alignment horizontal="center" vertical="center"/>
      <protection/>
    </xf>
    <xf numFmtId="0" fontId="3" fillId="34" borderId="58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/>
      <protection/>
    </xf>
    <xf numFmtId="0" fontId="0" fillId="39" borderId="0" xfId="0" applyFill="1" applyBorder="1" applyAlignment="1" applyProtection="1">
      <alignment/>
      <protection/>
    </xf>
    <xf numFmtId="3" fontId="6" fillId="33" borderId="0" xfId="46" applyNumberFormat="1" applyFont="1" applyFill="1" applyBorder="1" applyAlignment="1" applyProtection="1">
      <alignment/>
      <protection/>
    </xf>
    <xf numFmtId="3" fontId="6" fillId="33" borderId="13" xfId="46" applyNumberFormat="1" applyFont="1" applyFill="1" applyBorder="1" applyAlignment="1" applyProtection="1">
      <alignment/>
      <protection/>
    </xf>
    <xf numFmtId="171" fontId="4" fillId="33" borderId="59" xfId="0" applyNumberFormat="1" applyFont="1" applyFill="1" applyBorder="1" applyAlignment="1" applyProtection="1">
      <alignment horizontal="right"/>
      <protection/>
    </xf>
    <xf numFmtId="171" fontId="4" fillId="33" borderId="60" xfId="0" applyNumberFormat="1" applyFont="1" applyFill="1" applyBorder="1" applyAlignment="1" applyProtection="1">
      <alignment horizontal="right"/>
      <protection/>
    </xf>
    <xf numFmtId="171" fontId="4" fillId="33" borderId="61" xfId="0" applyNumberFormat="1" applyFont="1" applyFill="1" applyBorder="1" applyAlignment="1" applyProtection="1">
      <alignment horizontal="right"/>
      <protection/>
    </xf>
    <xf numFmtId="171" fontId="4" fillId="33" borderId="62" xfId="0" applyNumberFormat="1" applyFont="1" applyFill="1" applyBorder="1" applyAlignment="1" applyProtection="1">
      <alignment horizontal="right"/>
      <protection/>
    </xf>
    <xf numFmtId="171" fontId="4" fillId="33" borderId="11" xfId="0" applyNumberFormat="1" applyFont="1" applyFill="1" applyBorder="1" applyAlignment="1" applyProtection="1">
      <alignment horizontal="right"/>
      <protection/>
    </xf>
    <xf numFmtId="9" fontId="4" fillId="33" borderId="63" xfId="0" applyNumberFormat="1" applyFont="1" applyFill="1" applyBorder="1" applyAlignment="1" applyProtection="1">
      <alignment horizontal="right"/>
      <protection/>
    </xf>
    <xf numFmtId="171" fontId="4" fillId="33" borderId="64" xfId="0" applyNumberFormat="1" applyFont="1" applyFill="1" applyBorder="1" applyAlignment="1" applyProtection="1">
      <alignment horizontal="right"/>
      <protection/>
    </xf>
    <xf numFmtId="171" fontId="4" fillId="33" borderId="65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left"/>
      <protection/>
    </xf>
    <xf numFmtId="176" fontId="8" fillId="0" borderId="28" xfId="0" applyNumberFormat="1" applyFont="1" applyBorder="1" applyAlignment="1" applyProtection="1">
      <alignment horizontal="center"/>
      <protection/>
    </xf>
    <xf numFmtId="3" fontId="8" fillId="0" borderId="20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176" fontId="8" fillId="0" borderId="20" xfId="0" applyNumberFormat="1" applyFont="1" applyBorder="1" applyAlignment="1" applyProtection="1">
      <alignment horizontal="center"/>
      <protection/>
    </xf>
    <xf numFmtId="3" fontId="8" fillId="0" borderId="28" xfId="0" applyNumberFormat="1" applyFont="1" applyBorder="1" applyAlignment="1" applyProtection="1">
      <alignment horizont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center"/>
      <protection/>
    </xf>
    <xf numFmtId="170" fontId="8" fillId="0" borderId="28" xfId="0" applyNumberFormat="1" applyFont="1" applyBorder="1" applyAlignment="1" applyProtection="1">
      <alignment horizontal="center"/>
      <protection/>
    </xf>
    <xf numFmtId="170" fontId="8" fillId="0" borderId="20" xfId="0" applyNumberFormat="1" applyFont="1" applyFill="1" applyBorder="1" applyAlignment="1" applyProtection="1">
      <alignment horizontal="center"/>
      <protection/>
    </xf>
    <xf numFmtId="0" fontId="17" fillId="0" borderId="0" xfId="0" applyFont="1" applyAlignment="1" applyProtection="1">
      <alignment horizontal="left" vertical="center"/>
      <protection/>
    </xf>
    <xf numFmtId="0" fontId="6" fillId="0" borderId="18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170" fontId="6" fillId="0" borderId="0" xfId="0" applyNumberFormat="1" applyFont="1" applyBorder="1" applyAlignment="1" applyProtection="1">
      <alignment horizontal="center"/>
      <protection/>
    </xf>
    <xf numFmtId="170" fontId="6" fillId="43" borderId="28" xfId="0" applyNumberFormat="1" applyFont="1" applyFill="1" applyBorder="1" applyAlignment="1" applyProtection="1">
      <alignment horizontal="center"/>
      <protection/>
    </xf>
    <xf numFmtId="170" fontId="12" fillId="43" borderId="28" xfId="0" applyNumberFormat="1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176" fontId="3" fillId="33" borderId="0" xfId="0" applyNumberFormat="1" applyFont="1" applyFill="1" applyBorder="1" applyAlignment="1" applyProtection="1">
      <alignment horizontal="center"/>
      <protection/>
    </xf>
    <xf numFmtId="0" fontId="0" fillId="39" borderId="0" xfId="0" applyFill="1" applyBorder="1" applyAlignment="1" applyProtection="1">
      <alignment horizontal="right"/>
      <protection/>
    </xf>
    <xf numFmtId="0" fontId="3" fillId="39" borderId="0" xfId="0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 applyProtection="1">
      <alignment/>
      <protection/>
    </xf>
    <xf numFmtId="1" fontId="0" fillId="39" borderId="0" xfId="0" applyNumberFormat="1" applyFill="1" applyBorder="1" applyAlignment="1" applyProtection="1">
      <alignment horizontal="center"/>
      <protection/>
    </xf>
    <xf numFmtId="176" fontId="0" fillId="39" borderId="0" xfId="0" applyNumberFormat="1" applyFill="1" applyBorder="1" applyAlignment="1" applyProtection="1">
      <alignment horizontal="center"/>
      <protection/>
    </xf>
    <xf numFmtId="0" fontId="0" fillId="39" borderId="13" xfId="0" applyFill="1" applyBorder="1" applyAlignment="1">
      <alignment/>
    </xf>
    <xf numFmtId="3" fontId="0" fillId="39" borderId="0" xfId="46" applyNumberFormat="1" applyFont="1" applyFill="1" applyBorder="1" applyAlignment="1">
      <alignment/>
    </xf>
    <xf numFmtId="0" fontId="6" fillId="39" borderId="0" xfId="0" applyFont="1" applyFill="1" applyBorder="1" applyAlignment="1">
      <alignment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0" fillId="39" borderId="13" xfId="0" applyFill="1" applyBorder="1" applyAlignment="1" applyProtection="1">
      <alignment/>
      <protection/>
    </xf>
    <xf numFmtId="0" fontId="5" fillId="33" borderId="66" xfId="0" applyFont="1" applyFill="1" applyBorder="1" applyAlignment="1">
      <alignment vertical="top" wrapText="1"/>
    </xf>
    <xf numFmtId="0" fontId="4" fillId="33" borderId="45" xfId="0" applyFont="1" applyFill="1" applyBorder="1" applyAlignment="1" applyProtection="1">
      <alignment horizontal="left"/>
      <protection/>
    </xf>
    <xf numFmtId="49" fontId="5" fillId="33" borderId="43" xfId="0" applyNumberFormat="1" applyFont="1" applyFill="1" applyBorder="1" applyAlignment="1" applyProtection="1">
      <alignment horizontal="center" vertical="center"/>
      <protection/>
    </xf>
    <xf numFmtId="0" fontId="5" fillId="33" borderId="15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49" fontId="5" fillId="33" borderId="67" xfId="0" applyNumberFormat="1" applyFont="1" applyFill="1" applyBorder="1" applyAlignment="1" applyProtection="1">
      <alignment horizontal="right"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49" fontId="5" fillId="33" borderId="58" xfId="0" applyNumberFormat="1" applyFont="1" applyFill="1" applyBorder="1" applyAlignment="1" applyProtection="1">
      <alignment horizontal="right" vertical="center"/>
      <protection/>
    </xf>
    <xf numFmtId="0" fontId="9" fillId="33" borderId="28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vertical="center"/>
      <protection/>
    </xf>
    <xf numFmtId="49" fontId="5" fillId="33" borderId="68" xfId="0" applyNumberFormat="1" applyFont="1" applyFill="1" applyBorder="1" applyAlignment="1" applyProtection="1">
      <alignment horizontal="right" vertical="center"/>
      <protection/>
    </xf>
    <xf numFmtId="49" fontId="5" fillId="33" borderId="69" xfId="0" applyNumberFormat="1" applyFont="1" applyFill="1" applyBorder="1" applyAlignment="1" applyProtection="1">
      <alignment horizontal="right" vertical="center"/>
      <protection/>
    </xf>
    <xf numFmtId="0" fontId="9" fillId="33" borderId="70" xfId="0" applyFont="1" applyFill="1" applyBorder="1" applyAlignment="1" applyProtection="1">
      <alignment horizontal="left" vertical="center"/>
      <protection/>
    </xf>
    <xf numFmtId="0" fontId="4" fillId="33" borderId="70" xfId="0" applyFont="1" applyFill="1" applyBorder="1" applyAlignment="1" applyProtection="1">
      <alignment vertical="center"/>
      <protection/>
    </xf>
    <xf numFmtId="49" fontId="5" fillId="33" borderId="71" xfId="0" applyNumberFormat="1" applyFont="1" applyFill="1" applyBorder="1" applyAlignment="1" applyProtection="1">
      <alignment horizontal="right" vertical="center"/>
      <protection/>
    </xf>
    <xf numFmtId="0" fontId="9" fillId="33" borderId="72" xfId="0" applyFont="1" applyFill="1" applyBorder="1" applyAlignment="1" applyProtection="1">
      <alignment horizontal="left" vertical="center"/>
      <protection/>
    </xf>
    <xf numFmtId="0" fontId="4" fillId="33" borderId="72" xfId="0" applyFont="1" applyFill="1" applyBorder="1" applyAlignment="1" applyProtection="1">
      <alignment vertical="center"/>
      <protection/>
    </xf>
    <xf numFmtId="0" fontId="9" fillId="33" borderId="48" xfId="0" applyFont="1" applyFill="1" applyBorder="1" applyAlignment="1" applyProtection="1">
      <alignment horizontal="left" vertical="center"/>
      <protection/>
    </xf>
    <xf numFmtId="0" fontId="9" fillId="33" borderId="18" xfId="0" applyFont="1" applyFill="1" applyBorder="1" applyAlignment="1" applyProtection="1">
      <alignment horizontal="left" vertical="center"/>
      <protection/>
    </xf>
    <xf numFmtId="0" fontId="5" fillId="33" borderId="20" xfId="0" applyFont="1" applyFill="1" applyBorder="1" applyAlignment="1" applyProtection="1">
      <alignment vertical="center"/>
      <protection/>
    </xf>
    <xf numFmtId="0" fontId="5" fillId="33" borderId="34" xfId="0" applyFont="1" applyFill="1" applyBorder="1" applyAlignment="1" applyProtection="1">
      <alignment vertical="center"/>
      <protection/>
    </xf>
    <xf numFmtId="0" fontId="5" fillId="33" borderId="15" xfId="0" applyFont="1" applyFill="1" applyBorder="1" applyAlignment="1" applyProtection="1">
      <alignment/>
      <protection/>
    </xf>
    <xf numFmtId="0" fontId="0" fillId="0" borderId="73" xfId="0" applyFont="1" applyBorder="1" applyAlignment="1" applyProtection="1">
      <alignment/>
      <protection locked="0"/>
    </xf>
    <xf numFmtId="0" fontId="0" fillId="0" borderId="74" xfId="0" applyFont="1" applyBorder="1" applyAlignment="1" applyProtection="1">
      <alignment/>
      <protection locked="0"/>
    </xf>
    <xf numFmtId="0" fontId="0" fillId="0" borderId="73" xfId="0" applyFont="1" applyFill="1" applyBorder="1" applyAlignment="1" applyProtection="1">
      <alignment/>
      <protection locked="0"/>
    </xf>
    <xf numFmtId="0" fontId="0" fillId="0" borderId="74" xfId="0" applyFont="1" applyFill="1" applyBorder="1" applyAlignment="1" applyProtection="1">
      <alignment horizontal="left"/>
      <protection locked="0"/>
    </xf>
    <xf numFmtId="176" fontId="0" fillId="0" borderId="74" xfId="0" applyNumberFormat="1" applyFont="1" applyFill="1" applyBorder="1" applyAlignment="1" applyProtection="1">
      <alignment/>
      <protection locked="0"/>
    </xf>
    <xf numFmtId="0" fontId="0" fillId="0" borderId="74" xfId="0" applyFont="1" applyBorder="1" applyAlignment="1" applyProtection="1">
      <alignment horizontal="left"/>
      <protection locked="0"/>
    </xf>
    <xf numFmtId="0" fontId="0" fillId="0" borderId="75" xfId="0" applyFont="1" applyBorder="1" applyAlignment="1" applyProtection="1">
      <alignment/>
      <protection locked="0"/>
    </xf>
    <xf numFmtId="0" fontId="0" fillId="0" borderId="76" xfId="0" applyFont="1" applyBorder="1" applyAlignment="1" applyProtection="1">
      <alignment/>
      <protection locked="0"/>
    </xf>
    <xf numFmtId="176" fontId="0" fillId="0" borderId="0" xfId="0" applyNumberFormat="1" applyAlignment="1" applyProtection="1">
      <alignment horizontal="center"/>
      <protection/>
    </xf>
    <xf numFmtId="176" fontId="0" fillId="41" borderId="10" xfId="0" applyNumberFormat="1" applyFill="1" applyBorder="1" applyAlignment="1" applyProtection="1">
      <alignment horizontal="center"/>
      <protection/>
    </xf>
    <xf numFmtId="0" fontId="0" fillId="41" borderId="10" xfId="0" applyFill="1" applyBorder="1" applyAlignment="1" applyProtection="1">
      <alignment horizontal="center"/>
      <protection/>
    </xf>
    <xf numFmtId="176" fontId="16" fillId="0" borderId="77" xfId="0" applyNumberFormat="1" applyFont="1" applyFill="1" applyBorder="1" applyAlignment="1" applyProtection="1">
      <alignment/>
      <protection locked="0"/>
    </xf>
    <xf numFmtId="176" fontId="16" fillId="0" borderId="74" xfId="0" applyNumberFormat="1" applyFont="1" applyFill="1" applyBorder="1" applyAlignment="1" applyProtection="1">
      <alignment/>
      <protection locked="0"/>
    </xf>
    <xf numFmtId="176" fontId="0" fillId="0" borderId="74" xfId="0" applyNumberForma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39" borderId="16" xfId="0" applyFont="1" applyFill="1" applyBorder="1" applyAlignment="1" applyProtection="1">
      <alignment/>
      <protection/>
    </xf>
    <xf numFmtId="0" fontId="0" fillId="39" borderId="0" xfId="0" applyFont="1" applyFill="1" applyBorder="1" applyAlignment="1" applyProtection="1">
      <alignment/>
      <protection/>
    </xf>
    <xf numFmtId="0" fontId="0" fillId="39" borderId="13" xfId="0" applyFont="1" applyFill="1" applyBorder="1" applyAlignment="1" applyProtection="1">
      <alignment/>
      <protection/>
    </xf>
    <xf numFmtId="0" fontId="6" fillId="39" borderId="0" xfId="0" applyFont="1" applyFill="1" applyBorder="1" applyAlignment="1" applyProtection="1">
      <alignment/>
      <protection/>
    </xf>
    <xf numFmtId="0" fontId="6" fillId="33" borderId="13" xfId="0" applyFont="1" applyFill="1" applyBorder="1" applyAlignment="1" applyProtection="1">
      <alignment/>
      <protection/>
    </xf>
    <xf numFmtId="0" fontId="0" fillId="33" borderId="18" xfId="0" applyFont="1" applyFill="1" applyBorder="1" applyAlignment="1" applyProtection="1">
      <alignment/>
      <protection/>
    </xf>
    <xf numFmtId="0" fontId="0" fillId="33" borderId="19" xfId="0" applyFont="1" applyFill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 vertical="center"/>
      <protection/>
    </xf>
    <xf numFmtId="0" fontId="0" fillId="34" borderId="78" xfId="0" applyFont="1" applyFill="1" applyBorder="1" applyAlignment="1" applyProtection="1">
      <alignment horizontal="center" vertical="center"/>
      <protection/>
    </xf>
    <xf numFmtId="0" fontId="3" fillId="34" borderId="79" xfId="0" applyFont="1" applyFill="1" applyBorder="1" applyAlignment="1" applyProtection="1">
      <alignment horizontal="center" vertical="center"/>
      <protection/>
    </xf>
    <xf numFmtId="0" fontId="3" fillId="34" borderId="80" xfId="0" applyFont="1" applyFill="1" applyBorder="1" applyAlignment="1" applyProtection="1">
      <alignment horizontal="center" vertical="center"/>
      <protection/>
    </xf>
    <xf numFmtId="0" fontId="0" fillId="35" borderId="0" xfId="0" applyFont="1" applyFill="1" applyAlignment="1" applyProtection="1">
      <alignment/>
      <protection/>
    </xf>
    <xf numFmtId="3" fontId="0" fillId="36" borderId="0" xfId="0" applyNumberFormat="1" applyFont="1" applyFill="1" applyAlignment="1" applyProtection="1">
      <alignment/>
      <protection/>
    </xf>
    <xf numFmtId="0" fontId="3" fillId="33" borderId="81" xfId="0" applyFont="1" applyFill="1" applyBorder="1" applyAlignment="1" applyProtection="1">
      <alignment/>
      <protection/>
    </xf>
    <xf numFmtId="0" fontId="0" fillId="33" borderId="82" xfId="0" applyFont="1" applyFill="1" applyBorder="1" applyAlignment="1" applyProtection="1">
      <alignment/>
      <protection/>
    </xf>
    <xf numFmtId="168" fontId="0" fillId="33" borderId="82" xfId="46" applyNumberFormat="1" applyFont="1" applyFill="1" applyBorder="1" applyAlignment="1" applyProtection="1">
      <alignment/>
      <protection/>
    </xf>
    <xf numFmtId="0" fontId="3" fillId="33" borderId="83" xfId="0" applyFont="1" applyFill="1" applyBorder="1" applyAlignment="1" applyProtection="1">
      <alignment/>
      <protection/>
    </xf>
    <xf numFmtId="0" fontId="0" fillId="33" borderId="84" xfId="0" applyFont="1" applyFill="1" applyBorder="1" applyAlignment="1" applyProtection="1">
      <alignment/>
      <protection/>
    </xf>
    <xf numFmtId="176" fontId="0" fillId="0" borderId="77" xfId="0" applyNumberFormat="1" applyBorder="1" applyAlignment="1" applyProtection="1">
      <alignment/>
      <protection locked="0"/>
    </xf>
    <xf numFmtId="3" fontId="0" fillId="36" borderId="0" xfId="0" applyNumberFormat="1" applyFill="1" applyAlignment="1" applyProtection="1">
      <alignment/>
      <protection/>
    </xf>
    <xf numFmtId="3" fontId="0" fillId="36" borderId="51" xfId="0" applyNumberForma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170" fontId="5" fillId="44" borderId="0" xfId="0" applyNumberFormat="1" applyFont="1" applyFill="1" applyAlignment="1" applyProtection="1">
      <alignment horizontal="center" vertical="center"/>
      <protection/>
    </xf>
    <xf numFmtId="0" fontId="13" fillId="44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37" borderId="0" xfId="0" applyFont="1" applyFill="1" applyAlignment="1" applyProtection="1">
      <alignment horizontal="center"/>
      <protection/>
    </xf>
    <xf numFmtId="170" fontId="0" fillId="37" borderId="0" xfId="0" applyNumberFormat="1" applyFont="1" applyFill="1" applyAlignment="1" applyProtection="1">
      <alignment horizontal="center"/>
      <protection/>
    </xf>
    <xf numFmtId="0" fontId="4" fillId="33" borderId="72" xfId="0" applyFont="1" applyFill="1" applyBorder="1" applyAlignment="1" applyProtection="1">
      <alignment/>
      <protection/>
    </xf>
    <xf numFmtId="0" fontId="4" fillId="33" borderId="85" xfId="0" applyFont="1" applyFill="1" applyBorder="1" applyAlignment="1" applyProtection="1">
      <alignment/>
      <protection/>
    </xf>
    <xf numFmtId="49" fontId="5" fillId="33" borderId="86" xfId="0" applyNumberFormat="1" applyFont="1" applyFill="1" applyBorder="1" applyAlignment="1" applyProtection="1">
      <alignment horizontal="center" vertical="center"/>
      <protection/>
    </xf>
    <xf numFmtId="0" fontId="9" fillId="33" borderId="87" xfId="0" applyFont="1" applyFill="1" applyBorder="1" applyAlignment="1" applyProtection="1">
      <alignment horizontal="left" vertical="center"/>
      <protection/>
    </xf>
    <xf numFmtId="0" fontId="4" fillId="33" borderId="87" xfId="0" applyFont="1" applyFill="1" applyBorder="1" applyAlignment="1" applyProtection="1">
      <alignment vertical="center"/>
      <protection/>
    </xf>
    <xf numFmtId="176" fontId="4" fillId="0" borderId="52" xfId="0" applyNumberFormat="1" applyFont="1" applyBorder="1" applyAlignment="1" applyProtection="1">
      <alignment horizontal="right"/>
      <protection locked="0"/>
    </xf>
    <xf numFmtId="176" fontId="4" fillId="33" borderId="52" xfId="0" applyNumberFormat="1" applyFont="1" applyFill="1" applyBorder="1" applyAlignment="1" applyProtection="1">
      <alignment/>
      <protection/>
    </xf>
    <xf numFmtId="49" fontId="5" fillId="33" borderId="58" xfId="0" applyNumberFormat="1" applyFont="1" applyFill="1" applyBorder="1" applyAlignment="1" applyProtection="1">
      <alignment horizontal="center" vertical="center"/>
      <protection/>
    </xf>
    <xf numFmtId="3" fontId="4" fillId="0" borderId="38" xfId="0" applyNumberFormat="1" applyFont="1" applyBorder="1" applyAlignment="1" applyProtection="1">
      <alignment/>
      <protection locked="0"/>
    </xf>
    <xf numFmtId="3" fontId="4" fillId="33" borderId="51" xfId="0" applyNumberFormat="1" applyFont="1" applyFill="1" applyBorder="1" applyAlignment="1" applyProtection="1">
      <alignment/>
      <protection/>
    </xf>
    <xf numFmtId="49" fontId="5" fillId="45" borderId="16" xfId="0" applyNumberFormat="1" applyFont="1" applyFill="1" applyBorder="1" applyAlignment="1" applyProtection="1">
      <alignment horizontal="left"/>
      <protection/>
    </xf>
    <xf numFmtId="0" fontId="4" fillId="45" borderId="0" xfId="0" applyFont="1" applyFill="1" applyBorder="1" applyAlignment="1" applyProtection="1">
      <alignment/>
      <protection/>
    </xf>
    <xf numFmtId="0" fontId="4" fillId="45" borderId="13" xfId="0" applyFont="1" applyFill="1" applyBorder="1" applyAlignment="1" applyProtection="1">
      <alignment horizontal="right"/>
      <protection/>
    </xf>
    <xf numFmtId="49" fontId="5" fillId="45" borderId="17" xfId="0" applyNumberFormat="1" applyFont="1" applyFill="1" applyBorder="1" applyAlignment="1" applyProtection="1">
      <alignment horizontal="left" vertical="center"/>
      <protection/>
    </xf>
    <xf numFmtId="0" fontId="4" fillId="45" borderId="18" xfId="0" applyFont="1" applyFill="1" applyBorder="1" applyAlignment="1" applyProtection="1">
      <alignment vertical="center"/>
      <protection/>
    </xf>
    <xf numFmtId="0" fontId="4" fillId="45" borderId="18" xfId="0" applyFont="1" applyFill="1" applyBorder="1" applyAlignment="1" applyProtection="1">
      <alignment/>
      <protection/>
    </xf>
    <xf numFmtId="0" fontId="4" fillId="45" borderId="19" xfId="0" applyFont="1" applyFill="1" applyBorder="1" applyAlignment="1" applyProtection="1">
      <alignment horizontal="right"/>
      <protection/>
    </xf>
    <xf numFmtId="0" fontId="4" fillId="33" borderId="34" xfId="0" applyFont="1" applyFill="1" applyBorder="1" applyAlignment="1" applyProtection="1">
      <alignment vertical="center"/>
      <protection/>
    </xf>
    <xf numFmtId="0" fontId="5" fillId="33" borderId="88" xfId="0" applyFont="1" applyFill="1" applyBorder="1" applyAlignment="1" applyProtection="1">
      <alignment horizontal="center"/>
      <protection/>
    </xf>
    <xf numFmtId="0" fontId="5" fillId="33" borderId="89" xfId="0" applyFont="1" applyFill="1" applyBorder="1" applyAlignment="1" applyProtection="1">
      <alignment horizontal="center"/>
      <protection/>
    </xf>
    <xf numFmtId="0" fontId="5" fillId="33" borderId="27" xfId="0" applyFont="1" applyFill="1" applyBorder="1" applyAlignment="1" applyProtection="1">
      <alignment horizontal="center"/>
      <protection/>
    </xf>
    <xf numFmtId="0" fontId="5" fillId="33" borderId="90" xfId="0" applyFont="1" applyFill="1" applyBorder="1" applyAlignment="1" applyProtection="1">
      <alignment horizontal="center"/>
      <protection/>
    </xf>
    <xf numFmtId="0" fontId="5" fillId="33" borderId="91" xfId="0" applyFont="1" applyFill="1" applyBorder="1" applyAlignment="1" applyProtection="1">
      <alignment horizontal="center"/>
      <protection/>
    </xf>
    <xf numFmtId="49" fontId="5" fillId="33" borderId="17" xfId="0" applyNumberFormat="1" applyFont="1" applyFill="1" applyBorder="1" applyAlignment="1" applyProtection="1">
      <alignment horizontal="right" vertical="center"/>
      <protection/>
    </xf>
    <xf numFmtId="0" fontId="5" fillId="33" borderId="18" xfId="0" applyFont="1" applyFill="1" applyBorder="1" applyAlignment="1" applyProtection="1">
      <alignment vertical="center"/>
      <protection/>
    </xf>
    <xf numFmtId="171" fontId="4" fillId="33" borderId="19" xfId="0" applyNumberFormat="1" applyFont="1" applyFill="1" applyBorder="1" applyAlignment="1" applyProtection="1">
      <alignment horizontal="right"/>
      <protection/>
    </xf>
    <xf numFmtId="171" fontId="4" fillId="33" borderId="92" xfId="0" applyNumberFormat="1" applyFont="1" applyFill="1" applyBorder="1" applyAlignment="1" applyProtection="1">
      <alignment horizontal="right"/>
      <protection/>
    </xf>
    <xf numFmtId="0" fontId="5" fillId="33" borderId="16" xfId="0" applyFont="1" applyFill="1" applyBorder="1" applyAlignment="1" applyProtection="1">
      <alignment horizontal="left"/>
      <protection/>
    </xf>
    <xf numFmtId="171" fontId="4" fillId="33" borderId="13" xfId="0" applyNumberFormat="1" applyFont="1" applyFill="1" applyBorder="1" applyAlignment="1" applyProtection="1">
      <alignment horizontal="right"/>
      <protection/>
    </xf>
    <xf numFmtId="170" fontId="4" fillId="33" borderId="36" xfId="0" applyNumberFormat="1" applyFont="1" applyFill="1" applyBorder="1" applyAlignment="1" applyProtection="1">
      <alignment/>
      <protection/>
    </xf>
    <xf numFmtId="49" fontId="5" fillId="33" borderId="93" xfId="0" applyNumberFormat="1" applyFont="1" applyFill="1" applyBorder="1" applyAlignment="1" applyProtection="1">
      <alignment horizontal="center"/>
      <protection/>
    </xf>
    <xf numFmtId="49" fontId="5" fillId="33" borderId="54" xfId="0" applyNumberFormat="1" applyFont="1" applyFill="1" applyBorder="1" applyAlignment="1" applyProtection="1">
      <alignment horizontal="center"/>
      <protection/>
    </xf>
    <xf numFmtId="49" fontId="5" fillId="33" borderId="71" xfId="0" applyNumberFormat="1" applyFont="1" applyFill="1" applyBorder="1" applyAlignment="1" applyProtection="1">
      <alignment horizontal="center"/>
      <protection/>
    </xf>
    <xf numFmtId="170" fontId="4" fillId="45" borderId="27" xfId="0" applyNumberFormat="1" applyFont="1" applyFill="1" applyBorder="1" applyAlignment="1" applyProtection="1">
      <alignment/>
      <protection/>
    </xf>
    <xf numFmtId="170" fontId="4" fillId="45" borderId="36" xfId="0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/>
      <protection/>
    </xf>
    <xf numFmtId="170" fontId="4" fillId="33" borderId="66" xfId="0" applyNumberFormat="1" applyFont="1" applyFill="1" applyBorder="1" applyAlignment="1" applyProtection="1">
      <alignment/>
      <protection/>
    </xf>
    <xf numFmtId="2" fontId="0" fillId="0" borderId="74" xfId="0" applyNumberFormat="1" applyFont="1" applyBorder="1" applyAlignment="1" applyProtection="1">
      <alignment/>
      <protection locked="0"/>
    </xf>
    <xf numFmtId="2" fontId="0" fillId="0" borderId="76" xfId="0" applyNumberFormat="1" applyFont="1" applyBorder="1" applyAlignment="1" applyProtection="1">
      <alignment/>
      <protection locked="0"/>
    </xf>
    <xf numFmtId="2" fontId="0" fillId="33" borderId="82" xfId="0" applyNumberFormat="1" applyFont="1" applyFill="1" applyBorder="1" applyAlignment="1" applyProtection="1">
      <alignment/>
      <protection/>
    </xf>
    <xf numFmtId="0" fontId="3" fillId="33" borderId="82" xfId="0" applyFont="1" applyFill="1" applyBorder="1" applyAlignment="1" applyProtection="1">
      <alignment horizontal="right"/>
      <protection/>
    </xf>
    <xf numFmtId="1" fontId="0" fillId="35" borderId="0" xfId="0" applyNumberFormat="1" applyFont="1" applyFill="1" applyBorder="1" applyAlignment="1" applyProtection="1">
      <alignment/>
      <protection locked="0"/>
    </xf>
    <xf numFmtId="43" fontId="0" fillId="35" borderId="0" xfId="0" applyNumberFormat="1" applyFont="1" applyFill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5" borderId="0" xfId="0" applyNumberFormat="1" applyFont="1" applyFill="1" applyBorder="1" applyAlignment="1" applyProtection="1">
      <alignment/>
      <protection locked="0"/>
    </xf>
    <xf numFmtId="176" fontId="0" fillId="33" borderId="82" xfId="0" applyNumberFormat="1" applyFont="1" applyFill="1" applyBorder="1" applyAlignment="1" applyProtection="1">
      <alignment/>
      <protection/>
    </xf>
    <xf numFmtId="0" fontId="6" fillId="0" borderId="18" xfId="0" applyFont="1" applyBorder="1" applyAlignment="1" applyProtection="1">
      <alignment horizontal="left"/>
      <protection/>
    </xf>
    <xf numFmtId="0" fontId="5" fillId="0" borderId="18" xfId="0" applyFont="1" applyBorder="1" applyAlignment="1" applyProtection="1">
      <alignment horizontal="left"/>
      <protection/>
    </xf>
    <xf numFmtId="176" fontId="4" fillId="33" borderId="87" xfId="0" applyNumberFormat="1" applyFont="1" applyFill="1" applyBorder="1" applyAlignment="1" applyProtection="1">
      <alignment/>
      <protection/>
    </xf>
    <xf numFmtId="176" fontId="4" fillId="33" borderId="48" xfId="0" applyNumberFormat="1" applyFont="1" applyFill="1" applyBorder="1" applyAlignment="1" applyProtection="1">
      <alignment/>
      <protection/>
    </xf>
    <xf numFmtId="176" fontId="4" fillId="33" borderId="72" xfId="0" applyNumberFormat="1" applyFont="1" applyFill="1" applyBorder="1" applyAlignment="1" applyProtection="1">
      <alignment/>
      <protection/>
    </xf>
    <xf numFmtId="176" fontId="4" fillId="33" borderId="34" xfId="0" applyNumberFormat="1" applyFont="1" applyFill="1" applyBorder="1" applyAlignment="1" applyProtection="1">
      <alignment/>
      <protection/>
    </xf>
    <xf numFmtId="176" fontId="4" fillId="33" borderId="28" xfId="0" applyNumberFormat="1" applyFont="1" applyFill="1" applyBorder="1" applyAlignment="1" applyProtection="1">
      <alignment/>
      <protection/>
    </xf>
    <xf numFmtId="176" fontId="4" fillId="0" borderId="39" xfId="0" applyNumberFormat="1" applyFont="1" applyBorder="1" applyAlignment="1" applyProtection="1">
      <alignment/>
      <protection locked="0"/>
    </xf>
    <xf numFmtId="176" fontId="4" fillId="33" borderId="70" xfId="0" applyNumberFormat="1" applyFont="1" applyFill="1" applyBorder="1" applyAlignment="1" applyProtection="1">
      <alignment/>
      <protection/>
    </xf>
    <xf numFmtId="176" fontId="4" fillId="0" borderId="40" xfId="0" applyNumberFormat="1" applyFont="1" applyBorder="1" applyAlignment="1" applyProtection="1">
      <alignment/>
      <protection locked="0"/>
    </xf>
    <xf numFmtId="176" fontId="4" fillId="33" borderId="33" xfId="0" applyNumberFormat="1" applyFont="1" applyFill="1" applyBorder="1" applyAlignment="1" applyProtection="1">
      <alignment/>
      <protection/>
    </xf>
    <xf numFmtId="176" fontId="4" fillId="33" borderId="27" xfId="0" applyNumberFormat="1" applyFont="1" applyFill="1" applyBorder="1" applyAlignment="1" applyProtection="1">
      <alignment/>
      <protection/>
    </xf>
    <xf numFmtId="176" fontId="4" fillId="0" borderId="38" xfId="0" applyNumberFormat="1" applyFont="1" applyBorder="1" applyAlignment="1" applyProtection="1">
      <alignment/>
      <protection locked="0"/>
    </xf>
    <xf numFmtId="176" fontId="4" fillId="0" borderId="94" xfId="0" applyNumberFormat="1" applyFont="1" applyBorder="1" applyAlignment="1" applyProtection="1">
      <alignment/>
      <protection locked="0"/>
    </xf>
    <xf numFmtId="176" fontId="4" fillId="0" borderId="26" xfId="0" applyNumberFormat="1" applyFont="1" applyBorder="1" applyAlignment="1" applyProtection="1">
      <alignment/>
      <protection locked="0"/>
    </xf>
    <xf numFmtId="0" fontId="19" fillId="33" borderId="52" xfId="0" applyFont="1" applyFill="1" applyBorder="1" applyAlignment="1" applyProtection="1">
      <alignment vertical="top" wrapText="1"/>
      <protection/>
    </xf>
    <xf numFmtId="0" fontId="19" fillId="33" borderId="26" xfId="0" applyFont="1" applyFill="1" applyBorder="1" applyAlignment="1" applyProtection="1">
      <alignment vertical="top" wrapText="1"/>
      <protection/>
    </xf>
    <xf numFmtId="0" fontId="19" fillId="0" borderId="38" xfId="0" applyFont="1" applyFill="1" applyBorder="1" applyAlignment="1" applyProtection="1">
      <alignment vertical="top" wrapText="1"/>
      <protection locked="0"/>
    </xf>
    <xf numFmtId="0" fontId="13" fillId="33" borderId="32" xfId="0" applyFont="1" applyFill="1" applyBorder="1" applyAlignment="1" applyProtection="1">
      <alignment horizontal="left" vertical="top" wrapText="1"/>
      <protection/>
    </xf>
    <xf numFmtId="0" fontId="13" fillId="33" borderId="51" xfId="0" applyFont="1" applyFill="1" applyBorder="1" applyAlignment="1" applyProtection="1">
      <alignment vertical="top" wrapText="1"/>
      <protection/>
    </xf>
    <xf numFmtId="0" fontId="13" fillId="33" borderId="32" xfId="0" applyFont="1" applyFill="1" applyBorder="1" applyAlignment="1" applyProtection="1">
      <alignment vertical="top" wrapText="1"/>
      <protection/>
    </xf>
    <xf numFmtId="0" fontId="19" fillId="0" borderId="26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0" fontId="19" fillId="33" borderId="52" xfId="0" applyFont="1" applyFill="1" applyBorder="1" applyAlignment="1" applyProtection="1">
      <alignment/>
      <protection/>
    </xf>
    <xf numFmtId="0" fontId="19" fillId="33" borderId="26" xfId="0" applyFont="1" applyFill="1" applyBorder="1" applyAlignment="1" applyProtection="1">
      <alignment/>
      <protection/>
    </xf>
    <xf numFmtId="0" fontId="19" fillId="0" borderId="36" xfId="0" applyFont="1" applyBorder="1" applyAlignment="1" applyProtection="1">
      <alignment vertical="top" wrapText="1"/>
      <protection locked="0"/>
    </xf>
    <xf numFmtId="0" fontId="13" fillId="33" borderId="35" xfId="0" applyFont="1" applyFill="1" applyBorder="1" applyAlignment="1" applyProtection="1">
      <alignment vertical="top" wrapText="1"/>
      <protection/>
    </xf>
    <xf numFmtId="0" fontId="13" fillId="33" borderId="90" xfId="0" applyFont="1" applyFill="1" applyBorder="1" applyAlignment="1" applyProtection="1">
      <alignment vertical="top" wrapText="1"/>
      <protection/>
    </xf>
    <xf numFmtId="0" fontId="13" fillId="33" borderId="67" xfId="0" applyFont="1" applyFill="1" applyBorder="1" applyAlignment="1" applyProtection="1">
      <alignment vertical="top"/>
      <protection/>
    </xf>
    <xf numFmtId="0" fontId="13" fillId="33" borderId="67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/>
      <protection/>
    </xf>
    <xf numFmtId="0" fontId="13" fillId="33" borderId="58" xfId="0" applyFont="1" applyFill="1" applyBorder="1" applyAlignment="1" applyProtection="1">
      <alignment/>
      <protection/>
    </xf>
    <xf numFmtId="0" fontId="13" fillId="33" borderId="16" xfId="0" applyFont="1" applyFill="1" applyBorder="1" applyAlignment="1" applyProtection="1">
      <alignment vertical="top"/>
      <protection/>
    </xf>
    <xf numFmtId="0" fontId="13" fillId="33" borderId="17" xfId="0" applyFont="1" applyFill="1" applyBorder="1" applyAlignment="1" applyProtection="1">
      <alignment/>
      <protection/>
    </xf>
    <xf numFmtId="170" fontId="0" fillId="33" borderId="18" xfId="46" applyNumberFormat="1" applyFont="1" applyFill="1" applyBorder="1" applyAlignment="1">
      <alignment/>
    </xf>
    <xf numFmtId="0" fontId="3" fillId="34" borderId="78" xfId="0" applyFont="1" applyFill="1" applyBorder="1" applyAlignment="1" applyProtection="1">
      <alignment horizontal="center" vertical="center"/>
      <protection/>
    </xf>
    <xf numFmtId="0" fontId="3" fillId="34" borderId="95" xfId="0" applyFont="1" applyFill="1" applyBorder="1" applyAlignment="1" applyProtection="1">
      <alignment horizontal="center" vertical="center"/>
      <protection/>
    </xf>
    <xf numFmtId="0" fontId="13" fillId="35" borderId="0" xfId="0" applyFont="1" applyFill="1" applyAlignment="1" applyProtection="1">
      <alignment horizontal="center"/>
      <protection/>
    </xf>
    <xf numFmtId="0" fontId="17" fillId="0" borderId="0" xfId="0" applyFont="1" applyBorder="1" applyAlignment="1" applyProtection="1">
      <alignment horizontal="left"/>
      <protection/>
    </xf>
    <xf numFmtId="176" fontId="4" fillId="33" borderId="39" xfId="0" applyNumberFormat="1" applyFont="1" applyFill="1" applyBorder="1" applyAlignment="1" applyProtection="1">
      <alignment/>
      <protection/>
    </xf>
    <xf numFmtId="176" fontId="4" fillId="33" borderId="40" xfId="0" applyNumberFormat="1" applyFont="1" applyFill="1" applyBorder="1" applyAlignment="1" applyProtection="1">
      <alignment/>
      <protection/>
    </xf>
    <xf numFmtId="49" fontId="5" fillId="33" borderId="96" xfId="0" applyNumberFormat="1" applyFont="1" applyFill="1" applyBorder="1" applyAlignment="1" applyProtection="1">
      <alignment horizontal="right" vertical="center"/>
      <protection/>
    </xf>
    <xf numFmtId="0" fontId="9" fillId="33" borderId="97" xfId="0" applyFont="1" applyFill="1" applyBorder="1" applyAlignment="1" applyProtection="1">
      <alignment horizontal="left" vertical="center"/>
      <protection/>
    </xf>
    <xf numFmtId="0" fontId="4" fillId="33" borderId="97" xfId="0" applyFont="1" applyFill="1" applyBorder="1" applyAlignment="1" applyProtection="1">
      <alignment vertical="center"/>
      <protection/>
    </xf>
    <xf numFmtId="176" fontId="4" fillId="33" borderId="53" xfId="0" applyNumberFormat="1" applyFont="1" applyFill="1" applyBorder="1" applyAlignment="1" applyProtection="1">
      <alignment/>
      <protection/>
    </xf>
    <xf numFmtId="170" fontId="0" fillId="39" borderId="0" xfId="42" applyNumberFormat="1" applyFont="1" applyFill="1" applyBorder="1" applyAlignment="1">
      <alignment horizontal="left"/>
    </xf>
    <xf numFmtId="0" fontId="19" fillId="39" borderId="26" xfId="0" applyFont="1" applyFill="1" applyBorder="1" applyAlignment="1" applyProtection="1">
      <alignment/>
      <protection/>
    </xf>
    <xf numFmtId="49" fontId="5" fillId="33" borderId="96" xfId="0" applyNumberFormat="1" applyFont="1" applyFill="1" applyBorder="1" applyAlignment="1" applyProtection="1">
      <alignment horizontal="center"/>
      <protection/>
    </xf>
    <xf numFmtId="0" fontId="4" fillId="33" borderId="97" xfId="0" applyFont="1" applyFill="1" applyBorder="1" applyAlignment="1" applyProtection="1">
      <alignment/>
      <protection/>
    </xf>
    <xf numFmtId="0" fontId="4" fillId="33" borderId="98" xfId="0" applyFont="1" applyFill="1" applyBorder="1" applyAlignment="1" applyProtection="1">
      <alignment/>
      <protection/>
    </xf>
    <xf numFmtId="176" fontId="4" fillId="0" borderId="53" xfId="0" applyNumberFormat="1" applyFont="1" applyBorder="1" applyAlignment="1" applyProtection="1">
      <alignment/>
      <protection locked="0"/>
    </xf>
    <xf numFmtId="176" fontId="4" fillId="33" borderId="97" xfId="0" applyNumberFormat="1" applyFont="1" applyFill="1" applyBorder="1" applyAlignment="1" applyProtection="1">
      <alignment/>
      <protection/>
    </xf>
    <xf numFmtId="170" fontId="4" fillId="0" borderId="39" xfId="0" applyNumberFormat="1" applyFont="1" applyFill="1" applyBorder="1" applyAlignment="1" applyProtection="1">
      <alignment/>
      <protection locked="0"/>
    </xf>
    <xf numFmtId="170" fontId="4" fillId="0" borderId="53" xfId="0" applyNumberFormat="1" applyFont="1" applyFill="1" applyBorder="1" applyAlignment="1" applyProtection="1">
      <alignment/>
      <protection locked="0"/>
    </xf>
    <xf numFmtId="170" fontId="4" fillId="0" borderId="40" xfId="0" applyNumberFormat="1" applyFont="1" applyFill="1" applyBorder="1" applyAlignment="1" applyProtection="1">
      <alignment/>
      <protection locked="0"/>
    </xf>
    <xf numFmtId="0" fontId="0" fillId="0" borderId="54" xfId="0" applyFont="1" applyFill="1" applyBorder="1" applyAlignment="1" applyProtection="1">
      <alignment/>
      <protection locked="0"/>
    </xf>
    <xf numFmtId="0" fontId="0" fillId="0" borderId="74" xfId="0" applyFont="1" applyFill="1" applyBorder="1" applyAlignment="1" applyProtection="1">
      <alignment/>
      <protection locked="0"/>
    </xf>
    <xf numFmtId="176" fontId="0" fillId="33" borderId="82" xfId="46" applyNumberFormat="1" applyFont="1" applyFill="1" applyBorder="1" applyAlignment="1" applyProtection="1">
      <alignment/>
      <protection/>
    </xf>
    <xf numFmtId="176" fontId="0" fillId="0" borderId="74" xfId="0" applyNumberFormat="1" applyFont="1" applyFill="1" applyBorder="1" applyAlignment="1" applyProtection="1">
      <alignment horizontal="right"/>
      <protection locked="0"/>
    </xf>
    <xf numFmtId="176" fontId="0" fillId="33" borderId="99" xfId="46" applyNumberFormat="1" applyFont="1" applyFill="1" applyBorder="1" applyAlignment="1" applyProtection="1">
      <alignment horizontal="right"/>
      <protection/>
    </xf>
    <xf numFmtId="176" fontId="0" fillId="33" borderId="99" xfId="46" applyNumberFormat="1" applyFont="1" applyFill="1" applyBorder="1" applyAlignment="1" applyProtection="1">
      <alignment/>
      <protection/>
    </xf>
    <xf numFmtId="176" fontId="0" fillId="33" borderId="82" xfId="46" applyNumberFormat="1" applyFont="1" applyFill="1" applyBorder="1" applyAlignment="1" applyProtection="1">
      <alignment horizontal="right"/>
      <protection/>
    </xf>
    <xf numFmtId="176" fontId="0" fillId="33" borderId="100" xfId="46" applyNumberFormat="1" applyFont="1" applyFill="1" applyBorder="1" applyAlignment="1" applyProtection="1">
      <alignment/>
      <protection/>
    </xf>
    <xf numFmtId="176" fontId="0" fillId="33" borderId="84" xfId="46" applyNumberFormat="1" applyFont="1" applyFill="1" applyBorder="1" applyAlignment="1" applyProtection="1">
      <alignment/>
      <protection/>
    </xf>
    <xf numFmtId="176" fontId="0" fillId="33" borderId="84" xfId="46" applyNumberFormat="1" applyFont="1" applyFill="1" applyBorder="1" applyAlignment="1" applyProtection="1">
      <alignment horizontal="right"/>
      <protection/>
    </xf>
    <xf numFmtId="176" fontId="0" fillId="33" borderId="101" xfId="46" applyNumberFormat="1" applyFont="1" applyFill="1" applyBorder="1" applyAlignment="1" applyProtection="1">
      <alignment/>
      <protection/>
    </xf>
    <xf numFmtId="0" fontId="4" fillId="33" borderId="98" xfId="0" applyFont="1" applyFill="1" applyBorder="1" applyAlignment="1" applyProtection="1">
      <alignment vertical="center"/>
      <protection/>
    </xf>
    <xf numFmtId="0" fontId="5" fillId="33" borderId="28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right"/>
      <protection/>
    </xf>
    <xf numFmtId="14" fontId="0" fillId="0" borderId="0" xfId="0" applyNumberFormat="1" applyFont="1" applyAlignment="1" applyProtection="1">
      <alignment horizont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 horizontal="right"/>
      <protection/>
    </xf>
    <xf numFmtId="0" fontId="19" fillId="0" borderId="0" xfId="0" applyFont="1" applyAlignment="1" applyProtection="1">
      <alignment horizontal="left"/>
      <protection/>
    </xf>
    <xf numFmtId="14" fontId="19" fillId="0" borderId="0" xfId="0" applyNumberFormat="1" applyFont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right"/>
      <protection/>
    </xf>
    <xf numFmtId="14" fontId="4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Alignment="1" applyProtection="1">
      <alignment/>
      <protection/>
    </xf>
    <xf numFmtId="176" fontId="0" fillId="33" borderId="102" xfId="46" applyNumberFormat="1" applyFont="1" applyFill="1" applyBorder="1" applyAlignment="1" applyProtection="1">
      <alignment horizontal="right"/>
      <protection/>
    </xf>
    <xf numFmtId="3" fontId="0" fillId="0" borderId="28" xfId="0" applyNumberFormat="1" applyFill="1" applyBorder="1" applyAlignment="1" applyProtection="1">
      <alignment horizontal="center"/>
      <protection locked="0"/>
    </xf>
    <xf numFmtId="194" fontId="0" fillId="0" borderId="0" xfId="46" applyNumberFormat="1" applyFont="1" applyAlignment="1">
      <alignment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57" fillId="39" borderId="0" xfId="0" applyFont="1" applyFill="1" applyBorder="1" applyAlignment="1" applyProtection="1">
      <alignment/>
      <protection/>
    </xf>
    <xf numFmtId="176" fontId="3" fillId="39" borderId="28" xfId="0" applyNumberFormat="1" applyFont="1" applyFill="1" applyBorder="1" applyAlignment="1" applyProtection="1">
      <alignment horizontal="center"/>
      <protection/>
    </xf>
    <xf numFmtId="176" fontId="0" fillId="0" borderId="103" xfId="46" applyNumberFormat="1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/>
    </xf>
    <xf numFmtId="176" fontId="0" fillId="33" borderId="104" xfId="0" applyNumberFormat="1" applyFont="1" applyFill="1" applyBorder="1" applyAlignment="1" applyProtection="1">
      <alignment/>
      <protection/>
    </xf>
    <xf numFmtId="176" fontId="0" fillId="33" borderId="105" xfId="0" applyNumberFormat="1" applyFont="1" applyFill="1" applyBorder="1" applyAlignment="1" applyProtection="1">
      <alignment/>
      <protection/>
    </xf>
    <xf numFmtId="176" fontId="0" fillId="33" borderId="106" xfId="0" applyNumberFormat="1" applyFont="1" applyFill="1" applyBorder="1" applyAlignment="1" applyProtection="1">
      <alignment/>
      <protection/>
    </xf>
    <xf numFmtId="176" fontId="0" fillId="0" borderId="77" xfId="0" applyNumberFormat="1" applyFont="1" applyFill="1" applyBorder="1" applyAlignment="1" applyProtection="1">
      <alignment/>
      <protection locked="0"/>
    </xf>
    <xf numFmtId="176" fontId="0" fillId="0" borderId="77" xfId="46" applyNumberFormat="1" applyFont="1" applyFill="1" applyBorder="1" applyAlignment="1" applyProtection="1">
      <alignment/>
      <protection locked="0"/>
    </xf>
    <xf numFmtId="176" fontId="0" fillId="0" borderId="107" xfId="46" applyNumberFormat="1" applyFont="1" applyBorder="1" applyAlignment="1" applyProtection="1">
      <alignment/>
      <protection locked="0"/>
    </xf>
    <xf numFmtId="176" fontId="0" fillId="0" borderId="74" xfId="46" applyNumberFormat="1" applyFont="1" applyBorder="1" applyAlignment="1" applyProtection="1">
      <alignment/>
      <protection locked="0"/>
    </xf>
    <xf numFmtId="176" fontId="0" fillId="0" borderId="74" xfId="46" applyNumberFormat="1" applyFont="1" applyFill="1" applyBorder="1" applyAlignment="1" applyProtection="1">
      <alignment/>
      <protection locked="0"/>
    </xf>
    <xf numFmtId="176" fontId="0" fillId="0" borderId="108" xfId="46" applyNumberFormat="1" applyFont="1" applyBorder="1" applyAlignment="1" applyProtection="1">
      <alignment/>
      <protection locked="0"/>
    </xf>
    <xf numFmtId="176" fontId="16" fillId="0" borderId="79" xfId="0" applyNumberFormat="1" applyFont="1" applyFill="1" applyBorder="1" applyAlignment="1" applyProtection="1">
      <alignment/>
      <protection locked="0"/>
    </xf>
    <xf numFmtId="176" fontId="0" fillId="0" borderId="74" xfId="0" applyNumberFormat="1" applyFont="1" applyBorder="1" applyAlignment="1" applyProtection="1">
      <alignment/>
      <protection locked="0"/>
    </xf>
    <xf numFmtId="176" fontId="0" fillId="0" borderId="108" xfId="0" applyNumberFormat="1" applyFont="1" applyBorder="1" applyAlignment="1" applyProtection="1">
      <alignment/>
      <protection locked="0"/>
    </xf>
    <xf numFmtId="176" fontId="0" fillId="0" borderId="76" xfId="46" applyNumberFormat="1" applyFont="1" applyBorder="1" applyAlignment="1" applyProtection="1">
      <alignment/>
      <protection locked="0"/>
    </xf>
    <xf numFmtId="176" fontId="0" fillId="0" borderId="76" xfId="0" applyNumberFormat="1" applyFont="1" applyFill="1" applyBorder="1" applyAlignment="1" applyProtection="1">
      <alignment horizontal="right"/>
      <protection locked="0"/>
    </xf>
    <xf numFmtId="176" fontId="0" fillId="0" borderId="76" xfId="0" applyNumberFormat="1" applyFont="1" applyFill="1" applyBorder="1" applyAlignment="1" applyProtection="1">
      <alignment/>
      <protection locked="0"/>
    </xf>
    <xf numFmtId="176" fontId="0" fillId="0" borderId="76" xfId="46" applyNumberFormat="1" applyFont="1" applyFill="1" applyBorder="1" applyAlignment="1" applyProtection="1">
      <alignment/>
      <protection locked="0"/>
    </xf>
    <xf numFmtId="176" fontId="0" fillId="0" borderId="109" xfId="46" applyNumberFormat="1" applyFont="1" applyBorder="1" applyAlignment="1" applyProtection="1">
      <alignment/>
      <protection locked="0"/>
    </xf>
    <xf numFmtId="10" fontId="0" fillId="33" borderId="77" xfId="42" applyNumberFormat="1" applyFont="1" applyFill="1" applyBorder="1" applyAlignment="1" applyProtection="1">
      <alignment horizontal="center"/>
      <protection/>
    </xf>
    <xf numFmtId="10" fontId="0" fillId="33" borderId="74" xfId="42" applyNumberFormat="1" applyFont="1" applyFill="1" applyBorder="1" applyAlignment="1" applyProtection="1">
      <alignment horizontal="center"/>
      <protection/>
    </xf>
    <xf numFmtId="10" fontId="0" fillId="33" borderId="76" xfId="42" applyNumberFormat="1" applyFont="1" applyFill="1" applyBorder="1" applyAlignment="1" applyProtection="1">
      <alignment horizontal="center"/>
      <protection/>
    </xf>
    <xf numFmtId="10" fontId="0" fillId="0" borderId="82" xfId="42" applyNumberFormat="1" applyFont="1" applyFill="1" applyBorder="1" applyAlignment="1" applyProtection="1">
      <alignment horizontal="center"/>
      <protection locked="0"/>
    </xf>
    <xf numFmtId="176" fontId="0" fillId="33" borderId="20" xfId="0" applyNumberFormat="1" applyFill="1" applyBorder="1" applyAlignment="1" applyProtection="1" quotePrefix="1">
      <alignment/>
      <protection/>
    </xf>
    <xf numFmtId="176" fontId="0" fillId="33" borderId="110" xfId="46" applyNumberFormat="1" applyFont="1" applyFill="1" applyBorder="1" applyAlignment="1" applyProtection="1">
      <alignment/>
      <protection/>
    </xf>
    <xf numFmtId="176" fontId="0" fillId="33" borderId="110" xfId="42" applyNumberFormat="1" applyFont="1" applyFill="1" applyBorder="1" applyAlignment="1" applyProtection="1">
      <alignment/>
      <protection/>
    </xf>
    <xf numFmtId="176" fontId="0" fillId="0" borderId="111" xfId="46" applyNumberFormat="1" applyFont="1" applyBorder="1" applyAlignment="1" applyProtection="1">
      <alignment/>
      <protection locked="0"/>
    </xf>
    <xf numFmtId="176" fontId="0" fillId="33" borderId="112" xfId="0" applyNumberFormat="1" applyFill="1" applyBorder="1" applyAlignment="1" applyProtection="1">
      <alignment/>
      <protection/>
    </xf>
    <xf numFmtId="176" fontId="0" fillId="33" borderId="113" xfId="46" applyNumberFormat="1" applyFont="1" applyFill="1" applyBorder="1" applyAlignment="1" applyProtection="1">
      <alignment horizontal="right"/>
      <protection/>
    </xf>
    <xf numFmtId="176" fontId="0" fillId="33" borderId="80" xfId="46" applyNumberFormat="1" applyFont="1" applyFill="1" applyBorder="1" applyAlignment="1" applyProtection="1">
      <alignment/>
      <protection/>
    </xf>
    <xf numFmtId="176" fontId="0" fillId="33" borderId="111" xfId="42" applyNumberFormat="1" applyFont="1" applyFill="1" applyBorder="1" applyAlignment="1" applyProtection="1">
      <alignment/>
      <protection/>
    </xf>
    <xf numFmtId="176" fontId="0" fillId="39" borderId="114" xfId="42" applyNumberFormat="1" applyFont="1" applyFill="1" applyBorder="1" applyAlignment="1" applyProtection="1">
      <alignment/>
      <protection/>
    </xf>
    <xf numFmtId="176" fontId="0" fillId="0" borderId="114" xfId="42" applyNumberFormat="1" applyFont="1" applyBorder="1" applyAlignment="1" applyProtection="1">
      <alignment/>
      <protection locked="0"/>
    </xf>
    <xf numFmtId="176" fontId="0" fillId="0" borderId="114" xfId="46" applyNumberFormat="1" applyFont="1" applyBorder="1" applyAlignment="1" applyProtection="1">
      <alignment/>
      <protection locked="0"/>
    </xf>
    <xf numFmtId="176" fontId="0" fillId="0" borderId="114" xfId="46" applyNumberFormat="1" applyFont="1" applyFill="1" applyBorder="1" applyAlignment="1" applyProtection="1">
      <alignment/>
      <protection locked="0"/>
    </xf>
    <xf numFmtId="176" fontId="0" fillId="0" borderId="59" xfId="46" applyNumberFormat="1" applyFont="1" applyBorder="1" applyAlignment="1" applyProtection="1">
      <alignment/>
      <protection locked="0"/>
    </xf>
    <xf numFmtId="176" fontId="0" fillId="0" borderId="74" xfId="46" applyNumberFormat="1" applyFont="1" applyBorder="1" applyAlignment="1" applyProtection="1">
      <alignment/>
      <protection locked="0"/>
    </xf>
    <xf numFmtId="176" fontId="0" fillId="0" borderId="115" xfId="46" applyNumberFormat="1" applyFont="1" applyBorder="1" applyAlignment="1" applyProtection="1">
      <alignment/>
      <protection locked="0"/>
    </xf>
    <xf numFmtId="176" fontId="0" fillId="0" borderId="116" xfId="0" applyNumberFormat="1" applyBorder="1" applyAlignment="1" applyProtection="1">
      <alignment/>
      <protection locked="0"/>
    </xf>
    <xf numFmtId="176" fontId="0" fillId="39" borderId="112" xfId="0" applyNumberFormat="1" applyFill="1" applyBorder="1" applyAlignment="1" applyProtection="1">
      <alignment/>
      <protection/>
    </xf>
    <xf numFmtId="176" fontId="0" fillId="33" borderId="111" xfId="46" applyNumberFormat="1" applyFont="1" applyFill="1" applyBorder="1" applyAlignment="1" applyProtection="1">
      <alignment/>
      <protection/>
    </xf>
    <xf numFmtId="176" fontId="0" fillId="0" borderId="117" xfId="0" applyNumberFormat="1" applyFill="1" applyBorder="1" applyAlignment="1" applyProtection="1">
      <alignment/>
      <protection locked="0"/>
    </xf>
    <xf numFmtId="176" fontId="0" fillId="0" borderId="118" xfId="0" applyNumberFormat="1" applyFill="1" applyBorder="1" applyAlignment="1" applyProtection="1">
      <alignment/>
      <protection locked="0"/>
    </xf>
    <xf numFmtId="176" fontId="0" fillId="0" borderId="74" xfId="0" applyNumberFormat="1" applyFill="1" applyBorder="1" applyAlignment="1" applyProtection="1">
      <alignment/>
      <protection locked="0"/>
    </xf>
    <xf numFmtId="176" fontId="0" fillId="0" borderId="118" xfId="0" applyNumberFormat="1" applyBorder="1" applyAlignment="1" applyProtection="1">
      <alignment/>
      <protection locked="0"/>
    </xf>
    <xf numFmtId="176" fontId="0" fillId="0" borderId="74" xfId="42" applyNumberFormat="1" applyFont="1" applyBorder="1" applyAlignment="1" applyProtection="1">
      <alignment/>
      <protection locked="0"/>
    </xf>
    <xf numFmtId="176" fontId="0" fillId="0" borderId="74" xfId="46" applyNumberFormat="1" applyFont="1" applyFill="1" applyBorder="1" applyAlignment="1" applyProtection="1">
      <alignment/>
      <protection locked="0"/>
    </xf>
    <xf numFmtId="176" fontId="0" fillId="0" borderId="80" xfId="42" applyNumberFormat="1" applyFont="1" applyBorder="1" applyAlignment="1" applyProtection="1">
      <alignment/>
      <protection locked="0"/>
    </xf>
    <xf numFmtId="176" fontId="0" fillId="0" borderId="80" xfId="46" applyNumberFormat="1" applyFont="1" applyBorder="1" applyAlignment="1" applyProtection="1">
      <alignment/>
      <protection locked="0"/>
    </xf>
    <xf numFmtId="176" fontId="0" fillId="0" borderId="117" xfId="0" applyNumberFormat="1" applyBorder="1" applyAlignment="1" applyProtection="1">
      <alignment/>
      <protection locked="0"/>
    </xf>
    <xf numFmtId="176" fontId="0" fillId="0" borderId="55" xfId="46" applyNumberFormat="1" applyFont="1" applyFill="1" applyBorder="1" applyAlignment="1" applyProtection="1">
      <alignment/>
      <protection/>
    </xf>
    <xf numFmtId="176" fontId="0" fillId="39" borderId="112" xfId="0" applyNumberFormat="1" applyFont="1" applyFill="1" applyBorder="1" applyAlignment="1" applyProtection="1">
      <alignment/>
      <protection/>
    </xf>
    <xf numFmtId="176" fontId="0" fillId="0" borderId="79" xfId="46" applyNumberFormat="1" applyFont="1" applyBorder="1" applyAlignment="1" applyProtection="1">
      <alignment/>
      <protection locked="0"/>
    </xf>
    <xf numFmtId="176" fontId="0" fillId="0" borderId="79" xfId="42" applyNumberFormat="1" applyFont="1" applyBorder="1" applyAlignment="1" applyProtection="1">
      <alignment/>
      <protection locked="0"/>
    </xf>
    <xf numFmtId="176" fontId="0" fillId="0" borderId="119" xfId="46" applyNumberFormat="1" applyFont="1" applyBorder="1" applyAlignment="1" applyProtection="1">
      <alignment/>
      <protection locked="0"/>
    </xf>
    <xf numFmtId="176" fontId="0" fillId="0" borderId="116" xfId="46" applyNumberFormat="1" applyFont="1" applyBorder="1" applyAlignment="1" applyProtection="1">
      <alignment/>
      <protection locked="0"/>
    </xf>
    <xf numFmtId="176" fontId="0" fillId="0" borderId="116" xfId="42" applyNumberFormat="1" applyFont="1" applyBorder="1" applyAlignment="1" applyProtection="1">
      <alignment/>
      <protection locked="0"/>
    </xf>
    <xf numFmtId="176" fontId="0" fillId="33" borderId="120" xfId="0" applyNumberFormat="1" applyFill="1" applyBorder="1" applyAlignment="1" applyProtection="1">
      <alignment/>
      <protection/>
    </xf>
    <xf numFmtId="176" fontId="0" fillId="33" borderId="80" xfId="0" applyNumberFormat="1" applyFill="1" applyBorder="1" applyAlignment="1" applyProtection="1">
      <alignment/>
      <protection/>
    </xf>
    <xf numFmtId="176" fontId="0" fillId="33" borderId="121" xfId="0" applyNumberFormat="1" applyFill="1" applyBorder="1" applyAlignment="1" applyProtection="1">
      <alignment/>
      <protection/>
    </xf>
    <xf numFmtId="176" fontId="0" fillId="33" borderId="122" xfId="0" applyNumberFormat="1" applyFill="1" applyBorder="1" applyAlignment="1" applyProtection="1">
      <alignment/>
      <protection/>
    </xf>
    <xf numFmtId="176" fontId="0" fillId="33" borderId="79" xfId="46" applyNumberFormat="1" applyFont="1" applyFill="1" applyBorder="1" applyAlignment="1" applyProtection="1">
      <alignment/>
      <protection/>
    </xf>
    <xf numFmtId="176" fontId="0" fillId="33" borderId="79" xfId="42" applyNumberFormat="1" applyFont="1" applyFill="1" applyBorder="1" applyAlignment="1" applyProtection="1">
      <alignment/>
      <protection/>
    </xf>
    <xf numFmtId="176" fontId="0" fillId="33" borderId="119" xfId="46" applyNumberFormat="1" applyFont="1" applyFill="1" applyBorder="1" applyAlignment="1" applyProtection="1">
      <alignment/>
      <protection/>
    </xf>
    <xf numFmtId="176" fontId="0" fillId="33" borderId="123" xfId="0" applyNumberFormat="1" applyFill="1" applyBorder="1" applyAlignment="1" applyProtection="1">
      <alignment/>
      <protection/>
    </xf>
    <xf numFmtId="176" fontId="0" fillId="33" borderId="82" xfId="46" applyNumberFormat="1" applyFont="1" applyFill="1" applyBorder="1" applyAlignment="1" applyProtection="1">
      <alignment/>
      <protection/>
    </xf>
    <xf numFmtId="176" fontId="0" fillId="33" borderId="82" xfId="42" applyNumberFormat="1" applyFont="1" applyFill="1" applyBorder="1" applyAlignment="1" applyProtection="1">
      <alignment/>
      <protection/>
    </xf>
    <xf numFmtId="176" fontId="0" fillId="33" borderId="60" xfId="46" applyNumberFormat="1" applyFont="1" applyFill="1" applyBorder="1" applyAlignment="1" applyProtection="1">
      <alignment/>
      <protection/>
    </xf>
    <xf numFmtId="176" fontId="0" fillId="0" borderId="118" xfId="42" applyNumberFormat="1" applyFont="1" applyBorder="1" applyAlignment="1" applyProtection="1">
      <alignment/>
      <protection locked="0"/>
    </xf>
    <xf numFmtId="176" fontId="0" fillId="0" borderId="118" xfId="46" applyNumberFormat="1" applyFont="1" applyBorder="1" applyAlignment="1" applyProtection="1">
      <alignment/>
      <protection locked="0"/>
    </xf>
    <xf numFmtId="176" fontId="0" fillId="0" borderId="118" xfId="46" applyNumberFormat="1" applyFont="1" applyFill="1" applyBorder="1" applyAlignment="1" applyProtection="1">
      <alignment/>
      <protection locked="0"/>
    </xf>
    <xf numFmtId="176" fontId="3" fillId="39" borderId="32" xfId="46" applyNumberFormat="1" applyFont="1" applyFill="1" applyBorder="1" applyAlignment="1" applyProtection="1">
      <alignment horizontal="center"/>
      <protection/>
    </xf>
    <xf numFmtId="176" fontId="3" fillId="39" borderId="10" xfId="42" applyNumberFormat="1" applyFont="1" applyFill="1" applyBorder="1" applyAlignment="1" applyProtection="1">
      <alignment horizontal="center"/>
      <protection/>
    </xf>
    <xf numFmtId="176" fontId="3" fillId="39" borderId="10" xfId="46" applyNumberFormat="1" applyFont="1" applyFill="1" applyBorder="1" applyAlignment="1">
      <alignment horizontal="center"/>
    </xf>
    <xf numFmtId="176" fontId="3" fillId="39" borderId="14" xfId="46" applyNumberFormat="1" applyFont="1" applyFill="1" applyBorder="1" applyAlignment="1">
      <alignment horizontal="center"/>
    </xf>
    <xf numFmtId="3" fontId="3" fillId="0" borderId="32" xfId="46" applyNumberFormat="1" applyFont="1" applyFill="1" applyBorder="1" applyAlignment="1" applyProtection="1">
      <alignment horizontal="center"/>
      <protection locked="0"/>
    </xf>
    <xf numFmtId="0" fontId="3" fillId="34" borderId="79" xfId="0" applyFont="1" applyFill="1" applyBorder="1" applyAlignment="1" applyProtection="1">
      <alignment horizontal="center" vertical="center" wrapText="1"/>
      <protection/>
    </xf>
    <xf numFmtId="0" fontId="3" fillId="34" borderId="119" xfId="0" applyFont="1" applyFill="1" applyBorder="1" applyAlignment="1" applyProtection="1">
      <alignment horizontal="center" vertical="center" wrapText="1"/>
      <protection/>
    </xf>
    <xf numFmtId="176" fontId="3" fillId="39" borderId="10" xfId="46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3" fontId="3" fillId="0" borderId="124" xfId="42" applyNumberFormat="1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/>
    </xf>
    <xf numFmtId="176" fontId="0" fillId="0" borderId="118" xfId="0" applyNumberFormat="1" applyFont="1" applyBorder="1" applyAlignment="1" applyProtection="1">
      <alignment/>
      <protection locked="0"/>
    </xf>
    <xf numFmtId="0" fontId="0" fillId="39" borderId="0" xfId="0" applyFill="1" applyBorder="1" applyAlignment="1">
      <alignment/>
    </xf>
    <xf numFmtId="3" fontId="3" fillId="0" borderId="10" xfId="46" applyNumberFormat="1" applyFont="1" applyFill="1" applyBorder="1" applyAlignment="1" applyProtection="1">
      <alignment horizontal="center"/>
      <protection locked="0"/>
    </xf>
    <xf numFmtId="0" fontId="5" fillId="39" borderId="10" xfId="61" applyFont="1" applyFill="1" applyBorder="1" applyAlignment="1">
      <alignment vertical="top" wrapText="1"/>
      <protection/>
    </xf>
    <xf numFmtId="176" fontId="4" fillId="33" borderId="11" xfId="0" applyNumberFormat="1" applyFont="1" applyFill="1" applyBorder="1" applyAlignment="1">
      <alignment/>
    </xf>
    <xf numFmtId="176" fontId="4" fillId="33" borderId="57" xfId="0" applyNumberFormat="1" applyFont="1" applyFill="1" applyBorder="1" applyAlignment="1">
      <alignment/>
    </xf>
    <xf numFmtId="176" fontId="4" fillId="33" borderId="125" xfId="0" applyNumberFormat="1" applyFont="1" applyFill="1" applyBorder="1" applyAlignment="1">
      <alignment/>
    </xf>
    <xf numFmtId="176" fontId="0" fillId="39" borderId="111" xfId="0" applyNumberFormat="1" applyFont="1" applyFill="1" applyBorder="1" applyAlignment="1" applyProtection="1">
      <alignment/>
      <protection/>
    </xf>
    <xf numFmtId="0" fontId="6" fillId="33" borderId="16" xfId="0" applyFont="1" applyFill="1" applyBorder="1" applyAlignment="1" applyProtection="1">
      <alignment horizontal="right"/>
      <protection/>
    </xf>
    <xf numFmtId="0" fontId="3" fillId="40" borderId="10" xfId="0" applyFont="1" applyFill="1" applyBorder="1" applyAlignment="1">
      <alignment horizontal="center"/>
    </xf>
    <xf numFmtId="176" fontId="4" fillId="38" borderId="26" xfId="0" applyNumberFormat="1" applyFont="1" applyFill="1" applyBorder="1" applyAlignment="1" applyProtection="1">
      <alignment horizontal="right"/>
      <protection locked="0"/>
    </xf>
    <xf numFmtId="171" fontId="4" fillId="33" borderId="55" xfId="0" applyNumberFormat="1" applyFont="1" applyFill="1" applyBorder="1" applyAlignment="1" applyProtection="1">
      <alignment horizontal="right"/>
      <protection/>
    </xf>
    <xf numFmtId="0" fontId="4" fillId="39" borderId="126" xfId="0" applyFont="1" applyFill="1" applyBorder="1" applyAlignment="1">
      <alignment/>
    </xf>
    <xf numFmtId="176" fontId="4" fillId="39" borderId="92" xfId="0" applyNumberFormat="1" applyFont="1" applyFill="1" applyBorder="1" applyAlignment="1">
      <alignment/>
    </xf>
    <xf numFmtId="170" fontId="4" fillId="39" borderId="11" xfId="0" applyNumberFormat="1" applyFont="1" applyFill="1" applyBorder="1" applyAlignment="1">
      <alignment/>
    </xf>
    <xf numFmtId="0" fontId="19" fillId="0" borderId="26" xfId="0" applyFont="1" applyFill="1" applyBorder="1" applyAlignment="1" applyProtection="1">
      <alignment/>
      <protection locked="0"/>
    </xf>
    <xf numFmtId="3" fontId="3" fillId="0" borderId="10" xfId="0" applyNumberFormat="1" applyFont="1" applyBorder="1" applyAlignment="1" applyProtection="1">
      <alignment horizontal="center"/>
      <protection locked="0"/>
    </xf>
    <xf numFmtId="176" fontId="0" fillId="0" borderId="110" xfId="46" applyNumberFormat="1" applyFont="1" applyFill="1" applyBorder="1" applyAlignment="1" applyProtection="1">
      <alignment/>
      <protection locked="0"/>
    </xf>
    <xf numFmtId="176" fontId="0" fillId="0" borderId="115" xfId="46" applyNumberFormat="1" applyFont="1" applyFill="1" applyBorder="1" applyAlignment="1" applyProtection="1">
      <alignment/>
      <protection locked="0"/>
    </xf>
    <xf numFmtId="176" fontId="0" fillId="0" borderId="116" xfId="46" applyNumberFormat="1" applyFont="1" applyFill="1" applyBorder="1" applyAlignment="1" applyProtection="1">
      <alignment/>
      <protection locked="0"/>
    </xf>
    <xf numFmtId="176" fontId="0" fillId="0" borderId="79" xfId="46" applyNumberFormat="1" applyFont="1" applyFill="1" applyBorder="1" applyAlignment="1" applyProtection="1">
      <alignment/>
      <protection locked="0"/>
    </xf>
    <xf numFmtId="9" fontId="0" fillId="39" borderId="84" xfId="42" applyNumberFormat="1" applyFont="1" applyFill="1" applyBorder="1" applyAlignment="1" applyProtection="1">
      <alignment horizontal="center"/>
      <protection/>
    </xf>
    <xf numFmtId="176" fontId="4" fillId="46" borderId="11" xfId="61" applyNumberFormat="1" applyFont="1" applyFill="1" applyBorder="1" applyProtection="1">
      <alignment/>
      <protection/>
    </xf>
    <xf numFmtId="3" fontId="4" fillId="46" borderId="11" xfId="0" applyNumberFormat="1" applyFont="1" applyFill="1" applyBorder="1" applyAlignment="1" applyProtection="1">
      <alignment/>
      <protection/>
    </xf>
    <xf numFmtId="0" fontId="5" fillId="39" borderId="33" xfId="0" applyFont="1" applyFill="1" applyBorder="1" applyAlignment="1">
      <alignment vertical="top" wrapText="1"/>
    </xf>
    <xf numFmtId="168" fontId="21" fillId="39" borderId="84" xfId="46" applyNumberFormat="1" applyFont="1" applyFill="1" applyBorder="1" applyAlignment="1" applyProtection="1">
      <alignment/>
      <protection/>
    </xf>
    <xf numFmtId="176" fontId="0" fillId="33" borderId="110" xfId="46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176" fontId="0" fillId="0" borderId="110" xfId="46" applyNumberFormat="1" applyFont="1" applyFill="1" applyBorder="1" applyAlignment="1" applyProtection="1">
      <alignment/>
      <protection locked="0"/>
    </xf>
    <xf numFmtId="0" fontId="13" fillId="35" borderId="0" xfId="0" applyFont="1" applyFill="1" applyAlignment="1" applyProtection="1">
      <alignment horizontal="center"/>
      <protection/>
    </xf>
    <xf numFmtId="0" fontId="18" fillId="33" borderId="21" xfId="0" applyFont="1" applyFill="1" applyBorder="1" applyAlignment="1" applyProtection="1">
      <alignment horizontal="center" wrapText="1"/>
      <protection/>
    </xf>
    <xf numFmtId="0" fontId="18" fillId="33" borderId="22" xfId="0" applyFont="1" applyFill="1" applyBorder="1" applyAlignment="1" applyProtection="1">
      <alignment horizontal="center"/>
      <protection/>
    </xf>
    <xf numFmtId="0" fontId="18" fillId="33" borderId="12" xfId="0" applyFont="1" applyFill="1" applyBorder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 vertical="center"/>
      <protection/>
    </xf>
    <xf numFmtId="0" fontId="3" fillId="34" borderId="127" xfId="0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 wrapText="1"/>
    </xf>
    <xf numFmtId="0" fontId="0" fillId="0" borderId="128" xfId="0" applyBorder="1" applyAlignment="1">
      <alignment horizontal="center" vertical="center" wrapText="1"/>
    </xf>
    <xf numFmtId="0" fontId="6" fillId="0" borderId="87" xfId="0" applyFont="1" applyFill="1" applyBorder="1" applyAlignment="1" applyProtection="1">
      <alignment horizontal="center"/>
      <protection locked="0"/>
    </xf>
    <xf numFmtId="0" fontId="0" fillId="0" borderId="87" xfId="0" applyFill="1" applyBorder="1" applyAlignment="1" applyProtection="1">
      <alignment/>
      <protection locked="0"/>
    </xf>
    <xf numFmtId="0" fontId="6" fillId="0" borderId="48" xfId="0" applyFont="1" applyFill="1" applyBorder="1" applyAlignment="1" applyProtection="1">
      <alignment horizontal="center"/>
      <protection locked="0"/>
    </xf>
    <xf numFmtId="0" fontId="0" fillId="0" borderId="48" xfId="0" applyFill="1" applyBorder="1" applyAlignment="1" applyProtection="1">
      <alignment/>
      <protection locked="0"/>
    </xf>
    <xf numFmtId="0" fontId="6" fillId="0" borderId="97" xfId="0" applyFont="1" applyFill="1" applyBorder="1" applyAlignment="1" applyProtection="1">
      <alignment horizontal="center"/>
      <protection locked="0"/>
    </xf>
    <xf numFmtId="0" fontId="0" fillId="0" borderId="97" xfId="0" applyFill="1" applyBorder="1" applyAlignment="1" applyProtection="1">
      <alignment/>
      <protection locked="0"/>
    </xf>
    <xf numFmtId="3" fontId="5" fillId="35" borderId="0" xfId="0" applyNumberFormat="1" applyFont="1" applyFill="1" applyBorder="1" applyAlignment="1" applyProtection="1">
      <alignment horizontal="center"/>
      <protection/>
    </xf>
    <xf numFmtId="0" fontId="5" fillId="35" borderId="0" xfId="0" applyFont="1" applyFill="1" applyAlignment="1" applyProtection="1">
      <alignment horizontal="center"/>
      <protection/>
    </xf>
    <xf numFmtId="0" fontId="18" fillId="33" borderId="21" xfId="0" applyFont="1" applyFill="1" applyBorder="1" applyAlignment="1" applyProtection="1">
      <alignment horizontal="center"/>
      <protection/>
    </xf>
    <xf numFmtId="0" fontId="13" fillId="34" borderId="68" xfId="0" applyFont="1" applyFill="1" applyBorder="1" applyAlignment="1" applyProtection="1">
      <alignment horizontal="center" vertical="center"/>
      <protection/>
    </xf>
    <xf numFmtId="0" fontId="13" fillId="34" borderId="35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center" vertical="center"/>
      <protection/>
    </xf>
    <xf numFmtId="0" fontId="13" fillId="34" borderId="37" xfId="0" applyFont="1" applyFill="1" applyBorder="1" applyAlignment="1" applyProtection="1">
      <alignment horizontal="center" vertical="center"/>
      <protection/>
    </xf>
    <xf numFmtId="0" fontId="13" fillId="34" borderId="58" xfId="0" applyFont="1" applyFill="1" applyBorder="1" applyAlignment="1" applyProtection="1">
      <alignment horizontal="center" vertical="center"/>
      <protection/>
    </xf>
    <xf numFmtId="0" fontId="13" fillId="34" borderId="51" xfId="0" applyFont="1" applyFill="1" applyBorder="1" applyAlignment="1" applyProtection="1">
      <alignment horizontal="center" vertical="center"/>
      <protection/>
    </xf>
    <xf numFmtId="0" fontId="13" fillId="40" borderId="113" xfId="0" applyFont="1" applyFill="1" applyBorder="1" applyAlignment="1" applyProtection="1">
      <alignment horizontal="center" vertical="center" wrapText="1"/>
      <protection/>
    </xf>
    <xf numFmtId="0" fontId="13" fillId="34" borderId="79" xfId="0" applyFont="1" applyFill="1" applyBorder="1" applyAlignment="1" applyProtection="1">
      <alignment horizontal="center" vertical="center" wrapText="1"/>
      <protection/>
    </xf>
    <xf numFmtId="0" fontId="13" fillId="40" borderId="80" xfId="0" applyFont="1" applyFill="1" applyBorder="1" applyAlignment="1" applyProtection="1">
      <alignment horizontal="center" vertical="center" wrapText="1"/>
      <protection/>
    </xf>
    <xf numFmtId="3" fontId="6" fillId="33" borderId="16" xfId="0" applyNumberFormat="1" applyFont="1" applyFill="1" applyBorder="1" applyAlignment="1" applyProtection="1">
      <alignment horizontal="center"/>
      <protection/>
    </xf>
    <xf numFmtId="3" fontId="6" fillId="33" borderId="0" xfId="0" applyNumberFormat="1" applyFont="1" applyFill="1" applyBorder="1" applyAlignment="1" applyProtection="1">
      <alignment horizontal="center"/>
      <protection/>
    </xf>
    <xf numFmtId="3" fontId="6" fillId="33" borderId="13" xfId="0" applyNumberFormat="1" applyFont="1" applyFill="1" applyBorder="1" applyAlignment="1" applyProtection="1">
      <alignment horizontal="center"/>
      <protection/>
    </xf>
    <xf numFmtId="3" fontId="6" fillId="33" borderId="16" xfId="46" applyNumberFormat="1" applyFont="1" applyFill="1" applyBorder="1" applyAlignment="1" applyProtection="1">
      <alignment horizontal="center"/>
      <protection/>
    </xf>
    <xf numFmtId="3" fontId="6" fillId="33" borderId="0" xfId="46" applyNumberFormat="1" applyFont="1" applyFill="1" applyBorder="1" applyAlignment="1" applyProtection="1">
      <alignment horizontal="center"/>
      <protection/>
    </xf>
    <xf numFmtId="3" fontId="6" fillId="33" borderId="13" xfId="46" applyNumberFormat="1" applyFont="1" applyFill="1" applyBorder="1" applyAlignment="1" applyProtection="1">
      <alignment horizontal="center"/>
      <protection/>
    </xf>
    <xf numFmtId="0" fontId="13" fillId="40" borderId="129" xfId="0" applyFont="1" applyFill="1" applyBorder="1" applyAlignment="1" applyProtection="1">
      <alignment horizontal="center" vertical="center"/>
      <protection/>
    </xf>
    <xf numFmtId="0" fontId="13" fillId="34" borderId="130" xfId="0" applyFont="1" applyFill="1" applyBorder="1" applyAlignment="1" applyProtection="1">
      <alignment horizontal="center" vertical="center"/>
      <protection/>
    </xf>
    <xf numFmtId="0" fontId="13" fillId="40" borderId="120" xfId="0" applyFont="1" applyFill="1" applyBorder="1" applyAlignment="1" applyProtection="1">
      <alignment horizontal="center" vertical="center"/>
      <protection/>
    </xf>
    <xf numFmtId="3" fontId="13" fillId="34" borderId="113" xfId="46" applyNumberFormat="1" applyFont="1" applyFill="1" applyBorder="1" applyAlignment="1" applyProtection="1">
      <alignment horizontal="center" vertical="center" wrapText="1"/>
      <protection/>
    </xf>
    <xf numFmtId="3" fontId="13" fillId="34" borderId="79" xfId="46" applyNumberFormat="1" applyFont="1" applyFill="1" applyBorder="1" applyAlignment="1" applyProtection="1">
      <alignment horizontal="center" vertical="center" wrapText="1"/>
      <protection/>
    </xf>
    <xf numFmtId="3" fontId="13" fillId="34" borderId="80" xfId="46" applyNumberFormat="1" applyFont="1" applyFill="1" applyBorder="1" applyAlignment="1" applyProtection="1">
      <alignment horizontal="center" vertical="center" wrapText="1"/>
      <protection/>
    </xf>
    <xf numFmtId="0" fontId="13" fillId="40" borderId="131" xfId="0" applyFont="1" applyFill="1" applyBorder="1" applyAlignment="1" applyProtection="1">
      <alignment horizontal="center" vertical="center"/>
      <protection/>
    </xf>
    <xf numFmtId="0" fontId="13" fillId="34" borderId="119" xfId="0" applyFont="1" applyFill="1" applyBorder="1" applyAlignment="1" applyProtection="1">
      <alignment horizontal="center" vertical="center"/>
      <protection/>
    </xf>
    <xf numFmtId="0" fontId="13" fillId="40" borderId="121" xfId="0" applyFont="1" applyFill="1" applyBorder="1" applyAlignment="1" applyProtection="1">
      <alignment horizontal="center" vertical="center"/>
      <protection/>
    </xf>
    <xf numFmtId="0" fontId="3" fillId="33" borderId="18" xfId="0" applyFont="1" applyFill="1" applyBorder="1" applyAlignment="1" applyProtection="1">
      <alignment horizontal="left" vertical="top" wrapText="1"/>
      <protection/>
    </xf>
    <xf numFmtId="0" fontId="0" fillId="0" borderId="18" xfId="0" applyBorder="1" applyAlignment="1">
      <alignment horizontal="left"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0" fillId="33" borderId="22" xfId="0" applyFill="1" applyBorder="1" applyAlignment="1" applyProtection="1">
      <alignment horizontal="left"/>
      <protection/>
    </xf>
    <xf numFmtId="0" fontId="3" fillId="39" borderId="0" xfId="0" applyFont="1" applyFill="1" applyBorder="1" applyAlignment="1" applyProtection="1">
      <alignment horizontal="right"/>
      <protection/>
    </xf>
    <xf numFmtId="176" fontId="3" fillId="39" borderId="28" xfId="0" applyNumberFormat="1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left"/>
      <protection/>
    </xf>
    <xf numFmtId="0" fontId="0" fillId="0" borderId="132" xfId="0" applyFont="1" applyFill="1" applyBorder="1" applyAlignment="1" applyProtection="1">
      <alignment horizontal="left" vertical="top" wrapText="1"/>
      <protection locked="0"/>
    </xf>
    <xf numFmtId="0" fontId="0" fillId="0" borderId="30" xfId="0" applyFont="1" applyFill="1" applyBorder="1" applyAlignment="1" applyProtection="1">
      <alignment horizontal="left" vertical="top" wrapText="1"/>
      <protection locked="0"/>
    </xf>
    <xf numFmtId="0" fontId="0" fillId="0" borderId="133" xfId="0" applyFont="1" applyFill="1" applyBorder="1" applyAlignment="1" applyProtection="1">
      <alignment horizontal="left" vertical="top" wrapText="1"/>
      <protection locked="0"/>
    </xf>
    <xf numFmtId="0" fontId="5" fillId="33" borderId="0" xfId="0" applyFont="1" applyFill="1" applyBorder="1" applyAlignment="1" applyProtection="1">
      <alignment horizontal="left" vertical="top" wrapText="1"/>
      <protection/>
    </xf>
    <xf numFmtId="170" fontId="3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 horizontal="left"/>
      <protection/>
    </xf>
    <xf numFmtId="0" fontId="0" fillId="0" borderId="132" xfId="0" applyFont="1" applyFill="1" applyBorder="1" applyAlignment="1" applyProtection="1">
      <alignment horizontal="left" vertical="top" wrapText="1" readingOrder="1"/>
      <protection locked="0"/>
    </xf>
    <xf numFmtId="0" fontId="0" fillId="0" borderId="30" xfId="0" applyFont="1" applyFill="1" applyBorder="1" applyAlignment="1" applyProtection="1">
      <alignment horizontal="left" vertical="top" wrapText="1" readingOrder="1"/>
      <protection locked="0"/>
    </xf>
    <xf numFmtId="0" fontId="0" fillId="0" borderId="133" xfId="0" applyFont="1" applyFill="1" applyBorder="1" applyAlignment="1" applyProtection="1">
      <alignment horizontal="left" vertical="top" wrapText="1" readingOrder="1"/>
      <protection locked="0"/>
    </xf>
    <xf numFmtId="0" fontId="0" fillId="33" borderId="18" xfId="0" applyFill="1" applyBorder="1" applyAlignment="1" applyProtection="1">
      <alignment horizontal="center"/>
      <protection/>
    </xf>
    <xf numFmtId="0" fontId="0" fillId="0" borderId="132" xfId="0" applyFont="1" applyBorder="1" applyAlignment="1" applyProtection="1">
      <alignment horizontal="left" vertical="top" wrapText="1"/>
      <protection locked="0"/>
    </xf>
    <xf numFmtId="0" fontId="0" fillId="0" borderId="30" xfId="0" applyBorder="1" applyAlignment="1" applyProtection="1">
      <alignment horizontal="left" vertical="top" wrapText="1"/>
      <protection locked="0"/>
    </xf>
    <xf numFmtId="0" fontId="0" fillId="0" borderId="133" xfId="0" applyBorder="1" applyAlignment="1" applyProtection="1">
      <alignment horizontal="left" vertical="top" wrapText="1"/>
      <protection locked="0"/>
    </xf>
    <xf numFmtId="0" fontId="14" fillId="33" borderId="0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top" wrapText="1" readingOrder="1"/>
      <protection locked="0"/>
    </xf>
    <xf numFmtId="0" fontId="0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124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170" fontId="0" fillId="0" borderId="54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34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132" xfId="0" applyFont="1" applyFill="1" applyBorder="1" applyAlignment="1" applyProtection="1">
      <alignment horizontal="left" vertical="center" wrapText="1"/>
      <protection/>
    </xf>
    <xf numFmtId="0" fontId="3" fillId="35" borderId="30" xfId="0" applyFont="1" applyFill="1" applyBorder="1" applyAlignment="1" applyProtection="1">
      <alignment horizontal="left" vertical="center" wrapText="1"/>
      <protection/>
    </xf>
    <xf numFmtId="0" fontId="3" fillId="35" borderId="133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176" fontId="3" fillId="33" borderId="132" xfId="0" applyNumberFormat="1" applyFont="1" applyFill="1" applyBorder="1" applyAlignment="1" applyProtection="1">
      <alignment horizontal="center" vertical="center"/>
      <protection/>
    </xf>
    <xf numFmtId="176" fontId="3" fillId="33" borderId="133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right" vertical="top" wrapText="1"/>
      <protection/>
    </xf>
    <xf numFmtId="0" fontId="3" fillId="33" borderId="18" xfId="0" applyFont="1" applyFill="1" applyBorder="1" applyAlignment="1" applyProtection="1">
      <alignment horizontal="left"/>
      <protection/>
    </xf>
    <xf numFmtId="170" fontId="3" fillId="33" borderId="18" xfId="0" applyNumberFormat="1" applyFont="1" applyFill="1" applyBorder="1" applyAlignment="1" applyProtection="1">
      <alignment horizontal="center"/>
      <protection/>
    </xf>
    <xf numFmtId="0" fontId="0" fillId="0" borderId="54" xfId="0" applyNumberFormat="1" applyFont="1" applyFill="1" applyBorder="1" applyAlignment="1" applyProtection="1">
      <alignment horizontal="left" vertical="top" wrapText="1"/>
      <protection locked="0"/>
    </xf>
    <xf numFmtId="0" fontId="0" fillId="0" borderId="48" xfId="0" applyNumberFormat="1" applyFill="1" applyBorder="1" applyAlignment="1" applyProtection="1">
      <alignment horizontal="left" vertical="top" wrapText="1"/>
      <protection locked="0"/>
    </xf>
    <xf numFmtId="0" fontId="0" fillId="0" borderId="134" xfId="0" applyNumberFormat="1" applyFill="1" applyBorder="1" applyAlignment="1" applyProtection="1">
      <alignment horizontal="left" vertical="top" wrapText="1"/>
      <protection locked="0"/>
    </xf>
    <xf numFmtId="170" fontId="0" fillId="0" borderId="54" xfId="0" applyNumberFormat="1" applyBorder="1" applyAlignment="1" applyProtection="1">
      <alignment horizontal="center"/>
      <protection locked="0"/>
    </xf>
    <xf numFmtId="170" fontId="0" fillId="0" borderId="134" xfId="0" applyNumberFormat="1" applyBorder="1" applyAlignment="1" applyProtection="1">
      <alignment horizontal="center"/>
      <protection locked="0"/>
    </xf>
    <xf numFmtId="0" fontId="15" fillId="47" borderId="132" xfId="0" applyFont="1" applyFill="1" applyBorder="1" applyAlignment="1" applyProtection="1">
      <alignment horizontal="center"/>
      <protection/>
    </xf>
    <xf numFmtId="0" fontId="15" fillId="47" borderId="30" xfId="0" applyFont="1" applyFill="1" applyBorder="1" applyAlignment="1" applyProtection="1">
      <alignment horizontal="center"/>
      <protection/>
    </xf>
    <xf numFmtId="0" fontId="15" fillId="47" borderId="133" xfId="0" applyFont="1" applyFill="1" applyBorder="1" applyAlignment="1" applyProtection="1">
      <alignment horizontal="center"/>
      <protection/>
    </xf>
    <xf numFmtId="0" fontId="0" fillId="33" borderId="132" xfId="0" applyFont="1" applyFill="1" applyBorder="1" applyAlignment="1" applyProtection="1">
      <alignment horizontal="center" vertical="distributed" wrapText="1"/>
      <protection/>
    </xf>
    <xf numFmtId="0" fontId="0" fillId="33" borderId="133" xfId="0" applyFont="1" applyFill="1" applyBorder="1" applyAlignment="1" applyProtection="1">
      <alignment horizontal="center" vertical="distributed" wrapText="1"/>
      <protection/>
    </xf>
    <xf numFmtId="170" fontId="0" fillId="0" borderId="86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3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wrapText="1"/>
      <protection/>
    </xf>
    <xf numFmtId="0" fontId="0" fillId="0" borderId="54" xfId="0" applyFill="1" applyBorder="1" applyAlignment="1" applyProtection="1">
      <alignment horizontal="left" vertical="top" wrapText="1"/>
      <protection locked="0"/>
    </xf>
    <xf numFmtId="0" fontId="0" fillId="0" borderId="48" xfId="0" applyFill="1" applyBorder="1" applyAlignment="1" applyProtection="1">
      <alignment horizontal="left" vertical="top" wrapText="1"/>
      <protection locked="0"/>
    </xf>
    <xf numFmtId="0" fontId="0" fillId="0" borderId="134" xfId="0" applyFill="1" applyBorder="1" applyAlignment="1" applyProtection="1">
      <alignment horizontal="left" vertical="top" wrapText="1"/>
      <protection locked="0"/>
    </xf>
    <xf numFmtId="170" fontId="0" fillId="0" borderId="136" xfId="0" applyNumberFormat="1" applyBorder="1" applyAlignment="1" applyProtection="1">
      <alignment horizontal="center"/>
      <protection locked="0"/>
    </xf>
    <xf numFmtId="170" fontId="0" fillId="0" borderId="137" xfId="0" applyNumberFormat="1" applyBorder="1" applyAlignment="1" applyProtection="1">
      <alignment horizontal="center"/>
      <protection locked="0"/>
    </xf>
    <xf numFmtId="0" fontId="3" fillId="33" borderId="132" xfId="0" applyFont="1" applyFill="1" applyBorder="1" applyAlignment="1" applyProtection="1">
      <alignment horizontal="left" vertical="distributed" wrapText="1"/>
      <protection/>
    </xf>
    <xf numFmtId="0" fontId="3" fillId="33" borderId="30" xfId="0" applyFont="1" applyFill="1" applyBorder="1" applyAlignment="1" applyProtection="1">
      <alignment horizontal="left" vertical="distributed" wrapText="1"/>
      <protection/>
    </xf>
    <xf numFmtId="0" fontId="3" fillId="33" borderId="133" xfId="0" applyFont="1" applyFill="1" applyBorder="1" applyAlignment="1" applyProtection="1">
      <alignment horizontal="left" vertical="distributed" wrapText="1"/>
      <protection/>
    </xf>
    <xf numFmtId="0" fontId="0" fillId="0" borderId="93" xfId="0" applyNumberFormat="1" applyFill="1" applyBorder="1" applyAlignment="1" applyProtection="1">
      <alignment horizontal="left" vertical="top" wrapText="1"/>
      <protection locked="0"/>
    </xf>
    <xf numFmtId="0" fontId="0" fillId="0" borderId="46" xfId="0" applyNumberFormat="1" applyFill="1" applyBorder="1" applyAlignment="1" applyProtection="1">
      <alignment horizontal="left" vertical="top" wrapText="1"/>
      <protection locked="0"/>
    </xf>
    <xf numFmtId="0" fontId="0" fillId="0" borderId="138" xfId="0" applyNumberFormat="1" applyFill="1" applyBorder="1" applyAlignment="1" applyProtection="1">
      <alignment horizontal="left" vertical="top" wrapText="1"/>
      <protection locked="0"/>
    </xf>
    <xf numFmtId="0" fontId="0" fillId="0" borderId="54" xfId="0" applyNumberFormat="1" applyFill="1" applyBorder="1" applyAlignment="1" applyProtection="1">
      <alignment horizontal="left" vertical="top" wrapText="1"/>
      <protection locked="0"/>
    </xf>
    <xf numFmtId="170" fontId="0" fillId="33" borderId="17" xfId="0" applyNumberFormat="1" applyFill="1" applyBorder="1" applyAlignment="1" applyProtection="1">
      <alignment horizontal="center"/>
      <protection/>
    </xf>
    <xf numFmtId="170" fontId="0" fillId="33" borderId="19" xfId="0" applyNumberFormat="1" applyFill="1" applyBorder="1" applyAlignment="1" applyProtection="1">
      <alignment horizontal="center"/>
      <protection/>
    </xf>
    <xf numFmtId="0" fontId="0" fillId="0" borderId="136" xfId="0" applyFill="1" applyBorder="1" applyAlignment="1" applyProtection="1">
      <alignment horizontal="left" vertical="top" wrapText="1"/>
      <protection locked="0"/>
    </xf>
    <xf numFmtId="0" fontId="0" fillId="0" borderId="139" xfId="0" applyFill="1" applyBorder="1" applyAlignment="1" applyProtection="1">
      <alignment horizontal="left" vertical="top" wrapText="1"/>
      <protection locked="0"/>
    </xf>
    <xf numFmtId="0" fontId="0" fillId="0" borderId="137" xfId="0" applyFill="1" applyBorder="1" applyAlignment="1" applyProtection="1">
      <alignment horizontal="left" vertical="top" wrapText="1"/>
      <protection locked="0"/>
    </xf>
    <xf numFmtId="0" fontId="3" fillId="33" borderId="132" xfId="0" applyFont="1" applyFill="1" applyBorder="1" applyAlignment="1" applyProtection="1">
      <alignment horizontal="right" vertical="distributed" wrapText="1"/>
      <protection/>
    </xf>
    <xf numFmtId="0" fontId="3" fillId="33" borderId="30" xfId="0" applyFont="1" applyFill="1" applyBorder="1" applyAlignment="1" applyProtection="1">
      <alignment horizontal="right" vertical="distributed" wrapText="1"/>
      <protection/>
    </xf>
    <xf numFmtId="0" fontId="3" fillId="33" borderId="133" xfId="0" applyFont="1" applyFill="1" applyBorder="1" applyAlignment="1" applyProtection="1">
      <alignment horizontal="right" vertical="distributed" wrapText="1"/>
      <protection/>
    </xf>
    <xf numFmtId="170" fontId="0" fillId="0" borderId="93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13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3" xfId="0" applyFill="1" applyBorder="1" applyAlignment="1" applyProtection="1">
      <alignment horizontal="left" vertical="top" wrapText="1"/>
      <protection locked="0"/>
    </xf>
    <xf numFmtId="0" fontId="0" fillId="0" borderId="46" xfId="0" applyFill="1" applyBorder="1" applyAlignment="1" applyProtection="1">
      <alignment horizontal="left" vertical="top" wrapText="1"/>
      <protection locked="0"/>
    </xf>
    <xf numFmtId="0" fontId="0" fillId="0" borderId="138" xfId="0" applyFill="1" applyBorder="1" applyAlignment="1" applyProtection="1">
      <alignment horizontal="left" vertical="top" wrapText="1"/>
      <protection locked="0"/>
    </xf>
    <xf numFmtId="170" fontId="0" fillId="33" borderId="132" xfId="0" applyNumberFormat="1" applyFill="1" applyBorder="1" applyAlignment="1" applyProtection="1">
      <alignment horizontal="center"/>
      <protection/>
    </xf>
    <xf numFmtId="170" fontId="0" fillId="33" borderId="133" xfId="0" applyNumberFormat="1" applyFill="1" applyBorder="1" applyAlignment="1" applyProtection="1">
      <alignment horizontal="center"/>
      <protection/>
    </xf>
    <xf numFmtId="170" fontId="0" fillId="0" borderId="96" xfId="0" applyNumberFormat="1" applyBorder="1" applyAlignment="1" applyProtection="1">
      <alignment horizontal="center"/>
      <protection locked="0"/>
    </xf>
    <xf numFmtId="170" fontId="0" fillId="0" borderId="140" xfId="0" applyNumberFormat="1" applyBorder="1" applyAlignment="1" applyProtection="1">
      <alignment horizontal="center"/>
      <protection locked="0"/>
    </xf>
    <xf numFmtId="0" fontId="0" fillId="0" borderId="136" xfId="0" applyNumberFormat="1" applyFill="1" applyBorder="1" applyAlignment="1" applyProtection="1">
      <alignment horizontal="left" vertical="top" wrapText="1"/>
      <protection locked="0"/>
    </xf>
    <xf numFmtId="0" fontId="0" fillId="0" borderId="139" xfId="0" applyNumberFormat="1" applyFill="1" applyBorder="1" applyAlignment="1" applyProtection="1">
      <alignment horizontal="left" vertical="top" wrapText="1"/>
      <protection locked="0"/>
    </xf>
    <xf numFmtId="0" fontId="0" fillId="0" borderId="137" xfId="0" applyNumberFormat="1" applyFill="1" applyBorder="1" applyAlignment="1" applyProtection="1">
      <alignment horizontal="left" vertical="top" wrapText="1"/>
      <protection locked="0"/>
    </xf>
    <xf numFmtId="0" fontId="3" fillId="33" borderId="22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right"/>
      <protection/>
    </xf>
    <xf numFmtId="0" fontId="5" fillId="33" borderId="30" xfId="0" applyFont="1" applyFill="1" applyBorder="1" applyAlignment="1" applyProtection="1">
      <alignment horizontal="left"/>
      <protection/>
    </xf>
    <xf numFmtId="176" fontId="3" fillId="0" borderId="0" xfId="0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center"/>
      <protection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32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NumberFormat="1" applyFont="1" applyFill="1" applyBorder="1" applyAlignment="1" applyProtection="1">
      <alignment horizontal="left" vertical="top" wrapText="1"/>
      <protection locked="0"/>
    </xf>
    <xf numFmtId="0" fontId="0" fillId="0" borderId="133" xfId="0" applyNumberFormat="1" applyFont="1" applyFill="1" applyBorder="1" applyAlignment="1" applyProtection="1">
      <alignment horizontal="left" vertical="top" wrapText="1"/>
      <protection locked="0"/>
    </xf>
    <xf numFmtId="0" fontId="0" fillId="33" borderId="0" xfId="0" applyFont="1" applyFill="1" applyBorder="1" applyAlignment="1" applyProtection="1">
      <alignment horizontal="left" vertical="center" wrapText="1" readingOrder="1"/>
      <protection/>
    </xf>
    <xf numFmtId="0" fontId="0" fillId="0" borderId="18" xfId="0" applyBorder="1" applyAlignment="1">
      <alignment/>
    </xf>
    <xf numFmtId="0" fontId="0" fillId="33" borderId="30" xfId="0" applyFill="1" applyBorder="1" applyAlignment="1" applyProtection="1">
      <alignment horizontal="center"/>
      <protection/>
    </xf>
    <xf numFmtId="1" fontId="0" fillId="0" borderId="10" xfId="0" applyNumberFormat="1" applyBorder="1" applyAlignment="1" applyProtection="1">
      <alignment horizontal="center" vertical="center" wrapText="1" readingOrder="1"/>
      <protection locked="0"/>
    </xf>
    <xf numFmtId="176" fontId="0" fillId="0" borderId="10" xfId="0" applyNumberFormat="1" applyBorder="1" applyAlignment="1" applyProtection="1">
      <alignment horizontal="center" vertical="center" wrapText="1" readingOrder="1"/>
      <protection locked="0"/>
    </xf>
    <xf numFmtId="176" fontId="0" fillId="0" borderId="124" xfId="0" applyNumberFormat="1" applyBorder="1" applyAlignment="1" applyProtection="1">
      <alignment horizontal="center" vertical="center" wrapText="1" readingOrder="1"/>
      <protection locked="0"/>
    </xf>
    <xf numFmtId="0" fontId="14" fillId="33" borderId="141" xfId="0" applyFont="1" applyFill="1" applyBorder="1" applyAlignment="1" applyProtection="1">
      <alignment horizontal="center" vertical="center" wrapText="1"/>
      <protection/>
    </xf>
    <xf numFmtId="1" fontId="0" fillId="0" borderId="38" xfId="0" applyNumberFormat="1" applyBorder="1" applyAlignment="1" applyProtection="1">
      <alignment horizontal="center" vertical="center" wrapText="1" readingOrder="1"/>
      <protection locked="0"/>
    </xf>
    <xf numFmtId="0" fontId="14" fillId="33" borderId="142" xfId="0" applyFont="1" applyFill="1" applyBorder="1" applyAlignment="1" applyProtection="1">
      <alignment horizontal="center" vertical="center"/>
      <protection/>
    </xf>
    <xf numFmtId="0" fontId="14" fillId="33" borderId="143" xfId="0" applyFont="1" applyFill="1" applyBorder="1" applyAlignment="1" applyProtection="1">
      <alignment horizontal="center" vertical="center"/>
      <protection/>
    </xf>
    <xf numFmtId="0" fontId="14" fillId="33" borderId="141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176" fontId="3" fillId="33" borderId="142" xfId="0" applyNumberFormat="1" applyFont="1" applyFill="1" applyBorder="1" applyAlignment="1" applyProtection="1">
      <alignment horizontal="center" vertical="center"/>
      <protection/>
    </xf>
    <xf numFmtId="176" fontId="3" fillId="33" borderId="143" xfId="0" applyNumberFormat="1" applyFont="1" applyFill="1" applyBorder="1" applyAlignment="1" applyProtection="1">
      <alignment horizontal="center" vertical="center"/>
      <protection/>
    </xf>
    <xf numFmtId="1" fontId="0" fillId="0" borderId="25" xfId="0" applyNumberFormat="1" applyBorder="1" applyAlignment="1" applyProtection="1">
      <alignment horizontal="center" vertical="center" wrapText="1" readingOrder="1"/>
      <protection locked="0"/>
    </xf>
    <xf numFmtId="176" fontId="0" fillId="0" borderId="25" xfId="0" applyNumberFormat="1" applyBorder="1" applyAlignment="1" applyProtection="1">
      <alignment horizontal="center" vertical="center" wrapText="1" readingOrder="1"/>
      <protection locked="0"/>
    </xf>
    <xf numFmtId="176" fontId="0" fillId="0" borderId="144" xfId="0" applyNumberFormat="1" applyBorder="1" applyAlignment="1" applyProtection="1">
      <alignment horizontal="center" vertical="center" wrapText="1" readingOrder="1"/>
      <protection locked="0"/>
    </xf>
    <xf numFmtId="176" fontId="3" fillId="33" borderId="145" xfId="0" applyNumberFormat="1" applyFont="1" applyFill="1" applyBorder="1" applyAlignment="1" applyProtection="1">
      <alignment horizontal="center" vertical="center"/>
      <protection/>
    </xf>
    <xf numFmtId="176" fontId="3" fillId="33" borderId="91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left" vertical="top" wrapText="1" readingOrder="1"/>
      <protection locked="0"/>
    </xf>
    <xf numFmtId="0" fontId="0" fillId="0" borderId="25" xfId="0" applyFont="1" applyBorder="1" applyAlignment="1" applyProtection="1">
      <alignment horizontal="left" vertical="top" wrapText="1" readingOrder="1"/>
      <protection locked="0"/>
    </xf>
    <xf numFmtId="0" fontId="14" fillId="33" borderId="146" xfId="0" applyFont="1" applyFill="1" applyBorder="1" applyAlignment="1" applyProtection="1">
      <alignment horizontal="center" vertical="center" wrapText="1"/>
      <protection/>
    </xf>
    <xf numFmtId="0" fontId="14" fillId="33" borderId="30" xfId="0" applyFont="1" applyFill="1" applyBorder="1" applyAlignment="1" applyProtection="1">
      <alignment horizontal="center" vertical="center" wrapText="1"/>
      <protection/>
    </xf>
    <xf numFmtId="176" fontId="3" fillId="33" borderId="147" xfId="0" applyNumberFormat="1" applyFont="1" applyFill="1" applyBorder="1" applyAlignment="1" applyProtection="1">
      <alignment horizontal="center" vertical="center"/>
      <protection/>
    </xf>
    <xf numFmtId="176" fontId="3" fillId="33" borderId="65" xfId="0" applyNumberFormat="1" applyFont="1" applyFill="1" applyBorder="1" applyAlignment="1" applyProtection="1">
      <alignment horizontal="center" vertical="center"/>
      <protection/>
    </xf>
    <xf numFmtId="0" fontId="0" fillId="0" borderId="147" xfId="0" applyFont="1" applyBorder="1" applyAlignment="1" applyProtection="1">
      <alignment horizontal="left" vertical="top" wrapText="1" readingOrder="1"/>
      <protection locked="0"/>
    </xf>
    <xf numFmtId="0" fontId="0" fillId="0" borderId="38" xfId="0" applyFont="1" applyBorder="1" applyAlignment="1" applyProtection="1">
      <alignment horizontal="left" vertical="top" wrapText="1" readingOrder="1"/>
      <protection locked="0"/>
    </xf>
    <xf numFmtId="176" fontId="0" fillId="0" borderId="38" xfId="0" applyNumberFormat="1" applyBorder="1" applyAlignment="1" applyProtection="1">
      <alignment horizontal="center" vertical="center" wrapText="1" readingOrder="1"/>
      <protection locked="0"/>
    </xf>
    <xf numFmtId="176" fontId="0" fillId="0" borderId="42" xfId="0" applyNumberFormat="1" applyBorder="1" applyAlignment="1" applyProtection="1">
      <alignment horizontal="center" vertical="center" wrapText="1" readingOrder="1"/>
      <protection locked="0"/>
    </xf>
    <xf numFmtId="0" fontId="10" fillId="33" borderId="17" xfId="0" applyFont="1" applyFill="1" applyBorder="1" applyAlignment="1" applyProtection="1">
      <alignment horizontal="center" vertical="center" wrapText="1"/>
      <protection/>
    </xf>
    <xf numFmtId="0" fontId="10" fillId="33" borderId="18" xfId="0" applyFont="1" applyFill="1" applyBorder="1" applyAlignment="1" applyProtection="1">
      <alignment horizontal="center" vertical="center" wrapText="1"/>
      <protection/>
    </xf>
    <xf numFmtId="0" fontId="10" fillId="33" borderId="19" xfId="0" applyFont="1" applyFill="1" applyBorder="1" applyAlignment="1" applyProtection="1">
      <alignment horizontal="center" vertical="center" wrapText="1"/>
      <protection/>
    </xf>
    <xf numFmtId="0" fontId="0" fillId="0" borderId="132" xfId="0" applyFont="1" applyBorder="1" applyAlignment="1" applyProtection="1">
      <alignment horizontal="left" vertical="top" wrapText="1" readingOrder="1"/>
      <protection locked="0"/>
    </xf>
    <xf numFmtId="0" fontId="0" fillId="0" borderId="30" xfId="0" applyBorder="1" applyAlignment="1" applyProtection="1">
      <alignment horizontal="left" vertical="top" wrapText="1" readingOrder="1"/>
      <protection locked="0"/>
    </xf>
    <xf numFmtId="0" fontId="0" fillId="0" borderId="133" xfId="0" applyBorder="1" applyAlignment="1" applyProtection="1">
      <alignment horizontal="left" vertical="top" wrapText="1" readingOrder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/>
    </xf>
    <xf numFmtId="9" fontId="3" fillId="33" borderId="0" xfId="64" applyFont="1" applyFill="1" applyBorder="1" applyAlignment="1" applyProtection="1">
      <alignment horizontal="center"/>
      <protection/>
    </xf>
    <xf numFmtId="10" fontId="3" fillId="33" borderId="20" xfId="64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right" vertical="center"/>
      <protection/>
    </xf>
    <xf numFmtId="0" fontId="5" fillId="33" borderId="13" xfId="0" applyFont="1" applyFill="1" applyBorder="1" applyAlignment="1" applyProtection="1">
      <alignment horizontal="right" vertical="center"/>
      <protection/>
    </xf>
    <xf numFmtId="170" fontId="5" fillId="33" borderId="132" xfId="0" applyNumberFormat="1" applyFont="1" applyFill="1" applyBorder="1" applyAlignment="1" applyProtection="1">
      <alignment horizontal="center" vertical="center"/>
      <protection/>
    </xf>
    <xf numFmtId="170" fontId="5" fillId="33" borderId="133" xfId="0" applyNumberFormat="1" applyFont="1" applyFill="1" applyBorder="1" applyAlignment="1" applyProtection="1">
      <alignment horizontal="center" vertical="center"/>
      <protection/>
    </xf>
    <xf numFmtId="170" fontId="3" fillId="33" borderId="28" xfId="0" applyNumberFormat="1" applyFont="1" applyFill="1" applyBorder="1" applyAlignment="1" applyProtection="1">
      <alignment horizontal="center"/>
      <protection/>
    </xf>
    <xf numFmtId="0" fontId="12" fillId="33" borderId="21" xfId="0" applyFont="1" applyFill="1" applyBorder="1" applyAlignment="1" applyProtection="1">
      <alignment horizontal="center"/>
      <protection/>
    </xf>
    <xf numFmtId="0" fontId="12" fillId="33" borderId="22" xfId="0" applyFont="1" applyFill="1" applyBorder="1" applyAlignment="1" applyProtection="1">
      <alignment horizontal="center"/>
      <protection/>
    </xf>
    <xf numFmtId="0" fontId="12" fillId="33" borderId="12" xfId="0" applyFont="1" applyFill="1" applyBorder="1" applyAlignment="1" applyProtection="1">
      <alignment horizontal="center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 horizontal="left"/>
      <protection/>
    </xf>
    <xf numFmtId="10" fontId="3" fillId="33" borderId="142" xfId="0" applyNumberFormat="1" applyFont="1" applyFill="1" applyBorder="1" applyAlignment="1" applyProtection="1">
      <alignment horizontal="center" vertical="center"/>
      <protection/>
    </xf>
    <xf numFmtId="10" fontId="3" fillId="33" borderId="143" xfId="0" applyNumberFormat="1" applyFont="1" applyFill="1" applyBorder="1" applyAlignment="1" applyProtection="1">
      <alignment horizontal="center" vertical="center"/>
      <protection/>
    </xf>
    <xf numFmtId="0" fontId="3" fillId="0" borderId="67" xfId="0" applyFont="1" applyBorder="1" applyAlignment="1" applyProtection="1">
      <alignment horizontal="left" vertical="top" wrapText="1" readingOrder="1"/>
      <protection locked="0"/>
    </xf>
    <xf numFmtId="0" fontId="3" fillId="0" borderId="20" xfId="0" applyFont="1" applyBorder="1" applyAlignment="1" applyProtection="1">
      <alignment horizontal="left" vertical="top" wrapText="1" readingOrder="1"/>
      <protection locked="0"/>
    </xf>
    <xf numFmtId="0" fontId="0" fillId="0" borderId="20" xfId="0" applyFont="1" applyBorder="1" applyAlignment="1" applyProtection="1">
      <alignment wrapText="1" readingOrder="1"/>
      <protection locked="0"/>
    </xf>
    <xf numFmtId="176" fontId="3" fillId="0" borderId="147" xfId="0" applyNumberFormat="1" applyFont="1" applyFill="1" applyBorder="1" applyAlignment="1" applyProtection="1">
      <alignment horizontal="center" vertical="center"/>
      <protection locked="0"/>
    </xf>
    <xf numFmtId="176" fontId="3" fillId="0" borderId="65" xfId="0" applyNumberFormat="1" applyFont="1" applyFill="1" applyBorder="1" applyAlignment="1" applyProtection="1">
      <alignment horizontal="center" vertical="center"/>
      <protection locked="0"/>
    </xf>
    <xf numFmtId="10" fontId="3" fillId="0" borderId="147" xfId="0" applyNumberFormat="1" applyFont="1" applyFill="1" applyBorder="1" applyAlignment="1" applyProtection="1">
      <alignment horizontal="center" vertical="center"/>
      <protection locked="0"/>
    </xf>
    <xf numFmtId="10" fontId="3" fillId="0" borderId="65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wrapText="1" readingOrder="1"/>
      <protection locked="0"/>
    </xf>
    <xf numFmtId="0" fontId="14" fillId="33" borderId="132" xfId="0" applyFont="1" applyFill="1" applyBorder="1" applyAlignment="1" applyProtection="1">
      <alignment horizontal="center" vertical="center" wrapText="1"/>
      <protection/>
    </xf>
    <xf numFmtId="0" fontId="14" fillId="33" borderId="133" xfId="0" applyFont="1" applyFill="1" applyBorder="1" applyAlignment="1" applyProtection="1">
      <alignment horizontal="center" vertical="center" wrapText="1"/>
      <protection/>
    </xf>
    <xf numFmtId="176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125" xfId="0" applyNumberFormat="1" applyFont="1" applyFill="1" applyBorder="1" applyAlignment="1" applyProtection="1">
      <alignment horizontal="center" vertical="center"/>
      <protection locked="0"/>
    </xf>
    <xf numFmtId="0" fontId="14" fillId="33" borderId="132" xfId="0" applyFont="1" applyFill="1" applyBorder="1" applyAlignment="1" applyProtection="1">
      <alignment horizontal="center" vertical="center"/>
      <protection/>
    </xf>
    <xf numFmtId="0" fontId="14" fillId="33" borderId="30" xfId="0" applyFont="1" applyFill="1" applyBorder="1" applyAlignment="1" applyProtection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3" fillId="0" borderId="43" xfId="0" applyFont="1" applyBorder="1" applyAlignment="1" applyProtection="1">
      <alignment horizontal="left" vertical="top" wrapText="1" readingOrder="1"/>
      <protection locked="0"/>
    </xf>
    <xf numFmtId="0" fontId="3" fillId="0" borderId="15" xfId="0" applyFont="1" applyBorder="1" applyAlignment="1" applyProtection="1">
      <alignment horizontal="left" vertical="top" wrapText="1" readingOrder="1"/>
      <protection locked="0"/>
    </xf>
    <xf numFmtId="0" fontId="0" fillId="0" borderId="15" xfId="0" applyFont="1" applyBorder="1" applyAlignment="1" applyProtection="1">
      <alignment wrapText="1" readingOrder="1"/>
      <protection locked="0"/>
    </xf>
    <xf numFmtId="0" fontId="3" fillId="33" borderId="22" xfId="0" applyFont="1" applyFill="1" applyBorder="1" applyAlignment="1" applyProtection="1">
      <alignment horizontal="right" vertical="center"/>
      <protection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vertical="center"/>
    </xf>
    <xf numFmtId="176" fontId="3" fillId="0" borderId="145" xfId="0" applyNumberFormat="1" applyFont="1" applyFill="1" applyBorder="1" applyAlignment="1" applyProtection="1">
      <alignment horizontal="center" vertical="center"/>
      <protection locked="0"/>
    </xf>
    <xf numFmtId="176" fontId="3" fillId="0" borderId="91" xfId="0" applyNumberFormat="1" applyFont="1" applyFill="1" applyBorder="1" applyAlignment="1" applyProtection="1">
      <alignment horizontal="center" vertical="center"/>
      <protection locked="0"/>
    </xf>
    <xf numFmtId="10" fontId="3" fillId="0" borderId="148" xfId="0" applyNumberFormat="1" applyFont="1" applyFill="1" applyBorder="1" applyAlignment="1" applyProtection="1">
      <alignment horizontal="center" vertical="center"/>
      <protection locked="0"/>
    </xf>
    <xf numFmtId="10" fontId="3" fillId="0" borderId="149" xfId="0" applyNumberFormat="1" applyFont="1" applyFill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left" vertical="top" wrapText="1" readingOrder="1"/>
      <protection locked="0"/>
    </xf>
    <xf numFmtId="0" fontId="3" fillId="0" borderId="45" xfId="0" applyFont="1" applyBorder="1" applyAlignment="1" applyProtection="1">
      <alignment horizontal="left" vertical="top" wrapText="1" readingOrder="1"/>
      <protection locked="0"/>
    </xf>
    <xf numFmtId="0" fontId="0" fillId="0" borderId="45" xfId="0" applyBorder="1" applyAlignment="1" applyProtection="1">
      <alignment wrapText="1" readingOrder="1"/>
      <protection locked="0"/>
    </xf>
    <xf numFmtId="0" fontId="0" fillId="0" borderId="150" xfId="0" applyBorder="1" applyAlignment="1" applyProtection="1">
      <alignment wrapText="1" readingOrder="1"/>
      <protection locked="0"/>
    </xf>
    <xf numFmtId="176" fontId="3" fillId="33" borderId="18" xfId="0" applyNumberFormat="1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left" wrapText="1"/>
      <protection/>
    </xf>
    <xf numFmtId="0" fontId="0" fillId="0" borderId="30" xfId="0" applyBorder="1" applyAlignment="1">
      <alignment horizontal="left"/>
    </xf>
    <xf numFmtId="0" fontId="5" fillId="33" borderId="0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 horizontal="left" wrapText="1"/>
      <protection/>
    </xf>
    <xf numFmtId="0" fontId="12" fillId="33" borderId="21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151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/>
    </xf>
    <xf numFmtId="0" fontId="5" fillId="33" borderId="51" xfId="0" applyFont="1" applyFill="1" applyBorder="1" applyAlignment="1">
      <alignment horizontal="center"/>
    </xf>
    <xf numFmtId="0" fontId="6" fillId="33" borderId="16" xfId="0" applyFont="1" applyFill="1" applyBorder="1" applyAlignment="1" quotePrefix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3" fontId="6" fillId="33" borderId="16" xfId="46" applyNumberFormat="1" applyFont="1" applyFill="1" applyBorder="1" applyAlignment="1">
      <alignment horizontal="center"/>
    </xf>
    <xf numFmtId="3" fontId="6" fillId="33" borderId="0" xfId="46" applyNumberFormat="1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5" fillId="33" borderId="68" xfId="0" applyFont="1" applyFill="1" applyBorder="1" applyAlignment="1" applyProtection="1">
      <alignment horizontal="left"/>
      <protection/>
    </xf>
    <xf numFmtId="0" fontId="5" fillId="33" borderId="34" xfId="0" applyFont="1" applyFill="1" applyBorder="1" applyAlignment="1" applyProtection="1">
      <alignment horizontal="left"/>
      <protection/>
    </xf>
    <xf numFmtId="0" fontId="5" fillId="33" borderId="3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3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6" fillId="33" borderId="16" xfId="0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33" borderId="13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17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/>
      <protection/>
    </xf>
    <xf numFmtId="0" fontId="17" fillId="0" borderId="0" xfId="0" applyFont="1" applyBorder="1" applyAlignment="1" applyProtection="1">
      <alignment horizontal="left"/>
      <protection/>
    </xf>
    <xf numFmtId="0" fontId="6" fillId="0" borderId="18" xfId="0" applyFont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 indent="2"/>
      <protection/>
    </xf>
    <xf numFmtId="0" fontId="12" fillId="0" borderId="0" xfId="0" applyFont="1" applyBorder="1" applyAlignment="1" applyProtection="1">
      <alignment horizontal="right" indent="2"/>
      <protection/>
    </xf>
    <xf numFmtId="0" fontId="6" fillId="0" borderId="28" xfId="0" applyFont="1" applyBorder="1" applyAlignment="1" applyProtection="1">
      <alignment horizontal="left"/>
      <protection/>
    </xf>
    <xf numFmtId="0" fontId="6" fillId="0" borderId="20" xfId="0" applyFont="1" applyBorder="1" applyAlignment="1" applyProtection="1">
      <alignment horizontal="left"/>
      <protection/>
    </xf>
    <xf numFmtId="0" fontId="12" fillId="41" borderId="124" xfId="0" applyFont="1" applyFill="1" applyBorder="1" applyAlignment="1" applyProtection="1">
      <alignment horizontal="center" vertical="center"/>
      <protection/>
    </xf>
    <xf numFmtId="0" fontId="12" fillId="41" borderId="20" xfId="0" applyFont="1" applyFill="1" applyBorder="1" applyAlignment="1" applyProtection="1">
      <alignment horizontal="center" vertical="center"/>
      <protection/>
    </xf>
    <xf numFmtId="0" fontId="12" fillId="41" borderId="32" xfId="0" applyFont="1" applyFill="1" applyBorder="1" applyAlignment="1" applyProtection="1">
      <alignment horizontal="center" vertical="center"/>
      <protection/>
    </xf>
    <xf numFmtId="0" fontId="0" fillId="41" borderId="124" xfId="0" applyFont="1" applyFill="1" applyBorder="1" applyAlignment="1" applyProtection="1">
      <alignment horizontal="center"/>
      <protection/>
    </xf>
    <xf numFmtId="0" fontId="0" fillId="41" borderId="32" xfId="0" applyFill="1" applyBorder="1" applyAlignment="1" applyProtection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3"/>
  <sheetViews>
    <sheetView showGridLines="0" zoomScale="80" zoomScaleNormal="80" workbookViewId="0" topLeftCell="A1">
      <pane ySplit="10" topLeftCell="A47" activePane="bottomLeft" state="frozen"/>
      <selection pane="topLeft" activeCell="J25" sqref="J25"/>
      <selection pane="bottomLeft" activeCell="B3" sqref="B3:H3"/>
    </sheetView>
  </sheetViews>
  <sheetFormatPr defaultColWidth="9.140625" defaultRowHeight="12.75"/>
  <cols>
    <col min="1" max="1" width="53.7109375" style="333" customWidth="1"/>
    <col min="2" max="2" width="41.7109375" style="333" customWidth="1"/>
    <col min="3" max="4" width="11.00390625" style="333" customWidth="1"/>
    <col min="5" max="5" width="16.7109375" style="333" customWidth="1"/>
    <col min="6" max="6" width="13.57421875" style="333" customWidth="1"/>
    <col min="7" max="7" width="15.8515625" style="333" hidden="1" customWidth="1"/>
    <col min="8" max="8" width="15.140625" style="333" hidden="1" customWidth="1"/>
    <col min="9" max="9" width="16.7109375" style="333" customWidth="1"/>
    <col min="10" max="12" width="14.7109375" style="333" hidden="1" customWidth="1"/>
    <col min="13" max="13" width="16.7109375" style="333" customWidth="1"/>
    <col min="14" max="18" width="14.7109375" style="333" customWidth="1"/>
    <col min="19" max="16384" width="9.140625" style="333" customWidth="1"/>
  </cols>
  <sheetData>
    <row r="1" spans="1:14" ht="23.25" customHeight="1">
      <c r="A1" s="607" t="s">
        <v>248</v>
      </c>
      <c r="B1" s="608"/>
      <c r="C1" s="608"/>
      <c r="D1" s="608"/>
      <c r="E1" s="608"/>
      <c r="F1" s="608"/>
      <c r="G1" s="608"/>
      <c r="H1" s="608"/>
      <c r="I1" s="608"/>
      <c r="J1" s="608"/>
      <c r="K1" s="608"/>
      <c r="L1" s="608"/>
      <c r="M1" s="609"/>
      <c r="N1" s="175"/>
    </row>
    <row r="2" spans="1:14" ht="11.25" customHeight="1">
      <c r="A2" s="334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6"/>
      <c r="N2" s="175"/>
    </row>
    <row r="3" spans="1:14" ht="21" customHeight="1">
      <c r="A3" s="585" t="s">
        <v>123</v>
      </c>
      <c r="B3" s="614"/>
      <c r="C3" s="615"/>
      <c r="D3" s="615"/>
      <c r="E3" s="615"/>
      <c r="F3" s="615"/>
      <c r="G3" s="615"/>
      <c r="H3" s="615"/>
      <c r="I3" s="337"/>
      <c r="J3" s="337"/>
      <c r="K3" s="337"/>
      <c r="L3" s="337"/>
      <c r="M3" s="338"/>
      <c r="N3" s="175"/>
    </row>
    <row r="4" spans="1:14" ht="20.25" customHeight="1">
      <c r="A4" s="585" t="s">
        <v>125</v>
      </c>
      <c r="B4" s="616"/>
      <c r="C4" s="617"/>
      <c r="D4" s="617"/>
      <c r="E4" s="617"/>
      <c r="F4" s="617"/>
      <c r="G4" s="617"/>
      <c r="H4" s="617"/>
      <c r="I4" s="335"/>
      <c r="J4" s="335"/>
      <c r="K4" s="335"/>
      <c r="L4" s="294"/>
      <c r="M4" s="295"/>
      <c r="N4" s="175"/>
    </row>
    <row r="5" spans="1:14" ht="20.25" customHeight="1">
      <c r="A5" s="585" t="s">
        <v>124</v>
      </c>
      <c r="B5" s="618"/>
      <c r="C5" s="619"/>
      <c r="D5" s="619"/>
      <c r="E5" s="619"/>
      <c r="F5" s="619"/>
      <c r="G5" s="619"/>
      <c r="H5" s="619"/>
      <c r="I5" s="294"/>
      <c r="J5" s="294"/>
      <c r="K5" s="294"/>
      <c r="L5" s="294"/>
      <c r="M5" s="295"/>
      <c r="N5" s="175"/>
    </row>
    <row r="6" spans="1:14" ht="12" customHeight="1" thickBot="1">
      <c r="A6" s="334"/>
      <c r="B6" s="335"/>
      <c r="C6" s="335"/>
      <c r="D6" s="335"/>
      <c r="E6" s="335"/>
      <c r="F6" s="335"/>
      <c r="G6" s="335"/>
      <c r="H6" s="335"/>
      <c r="I6" s="339"/>
      <c r="J6" s="339"/>
      <c r="K6" s="339"/>
      <c r="L6" s="339"/>
      <c r="M6" s="340"/>
      <c r="N6" s="175"/>
    </row>
    <row r="7" spans="1:17" ht="12.75" customHeight="1">
      <c r="A7" s="341"/>
      <c r="B7" s="342"/>
      <c r="C7" s="342"/>
      <c r="D7" s="342"/>
      <c r="E7" s="342"/>
      <c r="F7" s="342"/>
      <c r="G7" s="442" t="s">
        <v>25</v>
      </c>
      <c r="H7" s="442" t="s">
        <v>25</v>
      </c>
      <c r="I7" s="442" t="s">
        <v>25</v>
      </c>
      <c r="J7" s="442" t="s">
        <v>25</v>
      </c>
      <c r="K7" s="442" t="s">
        <v>25</v>
      </c>
      <c r="L7" s="443" t="s">
        <v>25</v>
      </c>
      <c r="M7" s="611" t="s">
        <v>179</v>
      </c>
      <c r="N7" s="610" t="s">
        <v>68</v>
      </c>
      <c r="O7" s="606" t="s">
        <v>71</v>
      </c>
      <c r="P7" s="606"/>
      <c r="Q7" s="606"/>
    </row>
    <row r="8" spans="1:17" ht="12.75" customHeight="1">
      <c r="A8" s="246" t="s">
        <v>20</v>
      </c>
      <c r="B8" s="343" t="s">
        <v>21</v>
      </c>
      <c r="C8" s="343" t="s">
        <v>61</v>
      </c>
      <c r="D8" s="343" t="s">
        <v>67</v>
      </c>
      <c r="E8" s="343" t="s">
        <v>63</v>
      </c>
      <c r="F8" s="343" t="s">
        <v>13</v>
      </c>
      <c r="G8" s="343" t="s">
        <v>169</v>
      </c>
      <c r="H8" s="343" t="s">
        <v>204</v>
      </c>
      <c r="I8" s="343" t="s">
        <v>205</v>
      </c>
      <c r="J8" s="343" t="s">
        <v>206</v>
      </c>
      <c r="K8" s="571" t="s">
        <v>180</v>
      </c>
      <c r="L8" s="572" t="s">
        <v>17</v>
      </c>
      <c r="M8" s="612"/>
      <c r="N8" s="610"/>
      <c r="O8" s="606"/>
      <c r="P8" s="606"/>
      <c r="Q8" s="606"/>
    </row>
    <row r="9" spans="1:17" ht="12.75" customHeight="1" hidden="1">
      <c r="A9" s="246"/>
      <c r="B9" s="343"/>
      <c r="C9" s="343"/>
      <c r="D9" s="343"/>
      <c r="E9" s="343"/>
      <c r="F9" s="343"/>
      <c r="G9" s="343" t="s">
        <v>175</v>
      </c>
      <c r="H9" s="343"/>
      <c r="I9" s="343"/>
      <c r="J9" s="343"/>
      <c r="K9" s="571"/>
      <c r="L9" s="572"/>
      <c r="M9" s="612"/>
      <c r="N9" s="610"/>
      <c r="O9" s="444"/>
      <c r="P9" s="444"/>
      <c r="Q9" s="444"/>
    </row>
    <row r="10" spans="1:17" ht="12" customHeight="1">
      <c r="A10" s="247"/>
      <c r="B10" s="344"/>
      <c r="C10" s="344" t="s">
        <v>62</v>
      </c>
      <c r="D10" s="344" t="s">
        <v>62</v>
      </c>
      <c r="E10" s="344" t="s">
        <v>0</v>
      </c>
      <c r="F10" s="344" t="s">
        <v>14</v>
      </c>
      <c r="G10" s="344" t="s">
        <v>176</v>
      </c>
      <c r="H10" s="344" t="s">
        <v>24</v>
      </c>
      <c r="I10" s="344" t="s">
        <v>24</v>
      </c>
      <c r="J10" s="344" t="s">
        <v>24</v>
      </c>
      <c r="K10" s="571" t="s">
        <v>207</v>
      </c>
      <c r="L10" s="572" t="s">
        <v>208</v>
      </c>
      <c r="M10" s="613"/>
      <c r="N10" s="610"/>
      <c r="O10" s="345"/>
      <c r="P10" s="345"/>
      <c r="Q10" s="345"/>
    </row>
    <row r="11" spans="1:17" ht="18" customHeight="1">
      <c r="A11" s="321" t="s">
        <v>182</v>
      </c>
      <c r="B11" s="324"/>
      <c r="C11" s="398"/>
      <c r="D11" s="398"/>
      <c r="E11" s="323"/>
      <c r="F11" s="514">
        <f>IF(D11="","",C11/D11)</f>
      </c>
      <c r="G11" s="330"/>
      <c r="H11" s="352"/>
      <c r="I11" s="500"/>
      <c r="J11" s="501"/>
      <c r="K11" s="500"/>
      <c r="L11" s="502"/>
      <c r="M11" s="497">
        <f aca="true" t="shared" si="0" ref="M11:M42">SUM(G11:L11)</f>
        <v>0</v>
      </c>
      <c r="N11" s="346">
        <f aca="true" t="shared" si="1" ref="N11:N42">IF(F11="","",M11-ROUND(E11*F11,0))</f>
      </c>
      <c r="O11" s="402"/>
      <c r="P11" s="403"/>
      <c r="Q11" s="404"/>
    </row>
    <row r="12" spans="1:17" ht="18" customHeight="1">
      <c r="A12" s="321"/>
      <c r="B12" s="322"/>
      <c r="C12" s="398"/>
      <c r="D12" s="398"/>
      <c r="E12" s="323"/>
      <c r="F12" s="515">
        <f>IF(D12="","",C12/D12)</f>
      </c>
      <c r="G12" s="331"/>
      <c r="H12" s="332"/>
      <c r="I12" s="503"/>
      <c r="J12" s="465"/>
      <c r="K12" s="504"/>
      <c r="L12" s="505"/>
      <c r="M12" s="498">
        <f t="shared" si="0"/>
        <v>0</v>
      </c>
      <c r="N12" s="346">
        <f t="shared" si="1"/>
      </c>
      <c r="O12" s="402"/>
      <c r="P12" s="404"/>
      <c r="Q12" s="404"/>
    </row>
    <row r="13" spans="1:17" ht="18" customHeight="1">
      <c r="A13" s="321"/>
      <c r="B13" s="322"/>
      <c r="C13" s="398"/>
      <c r="D13" s="398"/>
      <c r="E13" s="323"/>
      <c r="F13" s="515">
        <f aca="true" t="shared" si="2" ref="F13:F60">IF(D13="","",C13/D13)</f>
      </c>
      <c r="G13" s="331"/>
      <c r="H13" s="332"/>
      <c r="I13" s="323"/>
      <c r="J13" s="504"/>
      <c r="K13" s="504"/>
      <c r="L13" s="505"/>
      <c r="M13" s="498">
        <f t="shared" si="0"/>
        <v>0</v>
      </c>
      <c r="N13" s="346">
        <f t="shared" si="1"/>
      </c>
      <c r="O13" s="402"/>
      <c r="P13" s="404"/>
      <c r="Q13" s="404"/>
    </row>
    <row r="14" spans="1:17" ht="18" customHeight="1">
      <c r="A14" s="321"/>
      <c r="B14" s="322"/>
      <c r="C14" s="398"/>
      <c r="D14" s="398"/>
      <c r="E14" s="323"/>
      <c r="F14" s="515">
        <f t="shared" si="2"/>
      </c>
      <c r="G14" s="331"/>
      <c r="H14" s="332"/>
      <c r="I14" s="323"/>
      <c r="J14" s="504"/>
      <c r="K14" s="504"/>
      <c r="L14" s="505"/>
      <c r="M14" s="498">
        <f t="shared" si="0"/>
        <v>0</v>
      </c>
      <c r="N14" s="346">
        <f t="shared" si="1"/>
      </c>
      <c r="O14" s="402"/>
      <c r="P14" s="404"/>
      <c r="Q14" s="404"/>
    </row>
    <row r="15" spans="1:17" ht="18" customHeight="1">
      <c r="A15" s="321"/>
      <c r="B15" s="322"/>
      <c r="C15" s="398"/>
      <c r="D15" s="398"/>
      <c r="E15" s="323"/>
      <c r="F15" s="515">
        <f t="shared" si="2"/>
      </c>
      <c r="G15" s="331"/>
      <c r="H15" s="332"/>
      <c r="I15" s="323"/>
      <c r="J15" s="504"/>
      <c r="K15" s="504"/>
      <c r="L15" s="505"/>
      <c r="M15" s="498">
        <f t="shared" si="0"/>
        <v>0</v>
      </c>
      <c r="N15" s="346">
        <f t="shared" si="1"/>
      </c>
      <c r="O15" s="402"/>
      <c r="P15" s="404"/>
      <c r="Q15" s="404"/>
    </row>
    <row r="16" spans="1:17" ht="18" customHeight="1">
      <c r="A16" s="321"/>
      <c r="B16" s="322"/>
      <c r="C16" s="398"/>
      <c r="D16" s="398"/>
      <c r="E16" s="323"/>
      <c r="F16" s="515">
        <f t="shared" si="2"/>
      </c>
      <c r="G16" s="331"/>
      <c r="H16" s="332"/>
      <c r="I16" s="323"/>
      <c r="J16" s="504"/>
      <c r="K16" s="504"/>
      <c r="L16" s="505"/>
      <c r="M16" s="498">
        <f t="shared" si="0"/>
        <v>0</v>
      </c>
      <c r="N16" s="346">
        <f t="shared" si="1"/>
      </c>
      <c r="O16" s="402"/>
      <c r="P16" s="404"/>
      <c r="Q16" s="404"/>
    </row>
    <row r="17" spans="1:17" ht="18" customHeight="1">
      <c r="A17" s="462"/>
      <c r="B17" s="463"/>
      <c r="C17" s="398"/>
      <c r="D17" s="398"/>
      <c r="E17" s="323"/>
      <c r="F17" s="515">
        <f t="shared" si="2"/>
      </c>
      <c r="G17" s="331"/>
      <c r="H17" s="332"/>
      <c r="I17" s="323"/>
      <c r="J17" s="504"/>
      <c r="K17" s="504"/>
      <c r="L17" s="505"/>
      <c r="M17" s="498">
        <f t="shared" si="0"/>
        <v>0</v>
      </c>
      <c r="N17" s="346">
        <f t="shared" si="1"/>
      </c>
      <c r="O17" s="405"/>
      <c r="P17" s="404"/>
      <c r="Q17" s="404"/>
    </row>
    <row r="18" spans="1:17" ht="18" customHeight="1">
      <c r="A18" s="462"/>
      <c r="B18" s="463"/>
      <c r="C18" s="398"/>
      <c r="D18" s="398"/>
      <c r="E18" s="323"/>
      <c r="F18" s="515">
        <f t="shared" si="2"/>
      </c>
      <c r="G18" s="331"/>
      <c r="H18" s="332"/>
      <c r="I18" s="323"/>
      <c r="J18" s="504"/>
      <c r="K18" s="504"/>
      <c r="L18" s="505"/>
      <c r="M18" s="498">
        <f t="shared" si="0"/>
        <v>0</v>
      </c>
      <c r="N18" s="346">
        <f t="shared" si="1"/>
      </c>
      <c r="O18" s="405"/>
      <c r="P18" s="404"/>
      <c r="Q18" s="404"/>
    </row>
    <row r="19" spans="1:17" ht="18" customHeight="1">
      <c r="A19" s="462"/>
      <c r="B19" s="463"/>
      <c r="C19" s="398"/>
      <c r="D19" s="398"/>
      <c r="E19" s="323"/>
      <c r="F19" s="515">
        <f t="shared" si="2"/>
      </c>
      <c r="G19" s="331"/>
      <c r="H19" s="332"/>
      <c r="I19" s="323"/>
      <c r="J19" s="504"/>
      <c r="K19" s="504"/>
      <c r="L19" s="505"/>
      <c r="M19" s="498">
        <f t="shared" si="0"/>
        <v>0</v>
      </c>
      <c r="N19" s="346">
        <f t="shared" si="1"/>
      </c>
      <c r="O19" s="405"/>
      <c r="P19" s="404"/>
      <c r="Q19" s="404"/>
    </row>
    <row r="20" spans="1:17" ht="18" customHeight="1">
      <c r="A20" s="462"/>
      <c r="B20" s="463"/>
      <c r="C20" s="398"/>
      <c r="D20" s="398"/>
      <c r="E20" s="323"/>
      <c r="F20" s="515">
        <f t="shared" si="2"/>
      </c>
      <c r="G20" s="331"/>
      <c r="H20" s="332"/>
      <c r="I20" s="323"/>
      <c r="J20" s="504"/>
      <c r="K20" s="504"/>
      <c r="L20" s="505"/>
      <c r="M20" s="498">
        <f t="shared" si="0"/>
        <v>0</v>
      </c>
      <c r="N20" s="346">
        <f t="shared" si="1"/>
      </c>
      <c r="O20" s="405"/>
      <c r="P20" s="404"/>
      <c r="Q20" s="404"/>
    </row>
    <row r="21" spans="1:17" ht="18" customHeight="1">
      <c r="A21" s="319"/>
      <c r="B21" s="320"/>
      <c r="C21" s="398"/>
      <c r="D21" s="398"/>
      <c r="E21" s="331"/>
      <c r="F21" s="515">
        <f t="shared" si="2"/>
      </c>
      <c r="G21" s="331"/>
      <c r="H21" s="332"/>
      <c r="I21" s="323"/>
      <c r="J21" s="504"/>
      <c r="K21" s="504"/>
      <c r="L21" s="505"/>
      <c r="M21" s="498">
        <f t="shared" si="0"/>
        <v>0</v>
      </c>
      <c r="N21" s="346">
        <f t="shared" si="1"/>
      </c>
      <c r="O21" s="405"/>
      <c r="P21" s="404"/>
      <c r="Q21" s="404"/>
    </row>
    <row r="22" spans="1:17" ht="18" customHeight="1">
      <c r="A22" s="319"/>
      <c r="B22" s="320"/>
      <c r="C22" s="398"/>
      <c r="D22" s="398"/>
      <c r="E22" s="331"/>
      <c r="F22" s="515">
        <f t="shared" si="2"/>
      </c>
      <c r="G22" s="331"/>
      <c r="H22" s="332"/>
      <c r="I22" s="323"/>
      <c r="J22" s="504"/>
      <c r="K22" s="504"/>
      <c r="L22" s="505"/>
      <c r="M22" s="498">
        <f t="shared" si="0"/>
        <v>0</v>
      </c>
      <c r="N22" s="346">
        <f t="shared" si="1"/>
      </c>
      <c r="O22" s="405"/>
      <c r="P22" s="404"/>
      <c r="Q22" s="404"/>
    </row>
    <row r="23" spans="1:17" ht="18" customHeight="1">
      <c r="A23" s="319"/>
      <c r="B23" s="320"/>
      <c r="C23" s="398"/>
      <c r="D23" s="398"/>
      <c r="E23" s="331"/>
      <c r="F23" s="515">
        <f t="shared" si="2"/>
      </c>
      <c r="G23" s="331"/>
      <c r="H23" s="332"/>
      <c r="I23" s="323"/>
      <c r="J23" s="504"/>
      <c r="K23" s="504"/>
      <c r="L23" s="505"/>
      <c r="M23" s="498">
        <f t="shared" si="0"/>
        <v>0</v>
      </c>
      <c r="N23" s="346">
        <f t="shared" si="1"/>
      </c>
      <c r="O23" s="405"/>
      <c r="P23" s="404"/>
      <c r="Q23" s="404"/>
    </row>
    <row r="24" spans="1:17" ht="18" customHeight="1">
      <c r="A24" s="319"/>
      <c r="B24" s="320"/>
      <c r="C24" s="398"/>
      <c r="D24" s="398"/>
      <c r="E24" s="331"/>
      <c r="F24" s="515">
        <f t="shared" si="2"/>
      </c>
      <c r="G24" s="331"/>
      <c r="H24" s="332"/>
      <c r="I24" s="323"/>
      <c r="J24" s="504"/>
      <c r="K24" s="323"/>
      <c r="L24" s="505"/>
      <c r="M24" s="498">
        <f t="shared" si="0"/>
        <v>0</v>
      </c>
      <c r="N24" s="346">
        <f t="shared" si="1"/>
      </c>
      <c r="O24" s="405"/>
      <c r="P24" s="404"/>
      <c r="Q24" s="404"/>
    </row>
    <row r="25" spans="1:17" ht="18" customHeight="1">
      <c r="A25" s="319"/>
      <c r="B25" s="320"/>
      <c r="C25" s="398"/>
      <c r="D25" s="398"/>
      <c r="E25" s="331"/>
      <c r="F25" s="515">
        <f t="shared" si="2"/>
      </c>
      <c r="G25" s="331"/>
      <c r="H25" s="332"/>
      <c r="I25" s="323"/>
      <c r="J25" s="504"/>
      <c r="K25" s="504"/>
      <c r="L25" s="505"/>
      <c r="M25" s="498">
        <f t="shared" si="0"/>
        <v>0</v>
      </c>
      <c r="N25" s="346">
        <f t="shared" si="1"/>
      </c>
      <c r="O25" s="405"/>
      <c r="P25" s="404"/>
      <c r="Q25" s="404"/>
    </row>
    <row r="26" spans="1:17" ht="18" customHeight="1">
      <c r="A26" s="319"/>
      <c r="B26" s="320"/>
      <c r="C26" s="398"/>
      <c r="D26" s="398"/>
      <c r="E26" s="331"/>
      <c r="F26" s="515">
        <f t="shared" si="2"/>
      </c>
      <c r="G26" s="331"/>
      <c r="H26" s="332"/>
      <c r="I26" s="323"/>
      <c r="J26" s="504"/>
      <c r="K26" s="504"/>
      <c r="L26" s="505"/>
      <c r="M26" s="498">
        <f t="shared" si="0"/>
        <v>0</v>
      </c>
      <c r="N26" s="346">
        <f t="shared" si="1"/>
      </c>
      <c r="O26" s="405"/>
      <c r="P26" s="404"/>
      <c r="Q26" s="404"/>
    </row>
    <row r="27" spans="1:17" ht="18" customHeight="1">
      <c r="A27" s="321" t="s">
        <v>185</v>
      </c>
      <c r="B27" s="320"/>
      <c r="C27" s="398"/>
      <c r="D27" s="398"/>
      <c r="E27" s="331"/>
      <c r="F27" s="515">
        <f t="shared" si="2"/>
      </c>
      <c r="G27" s="331"/>
      <c r="H27" s="332"/>
      <c r="I27" s="506"/>
      <c r="J27" s="504"/>
      <c r="K27" s="323"/>
      <c r="L27" s="503"/>
      <c r="M27" s="498">
        <f t="shared" si="0"/>
        <v>0</v>
      </c>
      <c r="N27" s="346">
        <f t="shared" si="1"/>
      </c>
      <c r="O27" s="405"/>
      <c r="P27" s="404"/>
      <c r="Q27" s="404"/>
    </row>
    <row r="28" spans="1:17" ht="18" customHeight="1">
      <c r="A28" s="319"/>
      <c r="B28" s="320"/>
      <c r="C28" s="398"/>
      <c r="D28" s="398"/>
      <c r="E28" s="503"/>
      <c r="F28" s="515">
        <f t="shared" si="2"/>
      </c>
      <c r="G28" s="465"/>
      <c r="H28" s="465"/>
      <c r="I28" s="503"/>
      <c r="J28" s="504"/>
      <c r="K28" s="504"/>
      <c r="L28" s="503"/>
      <c r="M28" s="498">
        <f t="shared" si="0"/>
        <v>0</v>
      </c>
      <c r="N28" s="346">
        <f t="shared" si="1"/>
      </c>
      <c r="O28" s="405"/>
      <c r="P28" s="404"/>
      <c r="Q28" s="404"/>
    </row>
    <row r="29" spans="1:17" ht="18" customHeight="1">
      <c r="A29" s="321"/>
      <c r="B29" s="322"/>
      <c r="C29" s="398"/>
      <c r="D29" s="398"/>
      <c r="E29" s="323"/>
      <c r="F29" s="515">
        <f t="shared" si="2"/>
      </c>
      <c r="G29" s="332"/>
      <c r="H29" s="332"/>
      <c r="I29" s="503"/>
      <c r="J29" s="504"/>
      <c r="K29" s="504"/>
      <c r="L29" s="503"/>
      <c r="M29" s="498">
        <f t="shared" si="0"/>
        <v>0</v>
      </c>
      <c r="N29" s="346">
        <f t="shared" si="1"/>
      </c>
      <c r="O29" s="405"/>
      <c r="P29" s="404"/>
      <c r="Q29" s="404"/>
    </row>
    <row r="30" spans="1:17" ht="18" customHeight="1">
      <c r="A30" s="321"/>
      <c r="B30" s="322"/>
      <c r="C30" s="398"/>
      <c r="D30" s="398"/>
      <c r="E30" s="323"/>
      <c r="F30" s="515">
        <f t="shared" si="2"/>
      </c>
      <c r="G30" s="332"/>
      <c r="H30" s="332"/>
      <c r="I30" s="503"/>
      <c r="J30" s="504"/>
      <c r="K30" s="504"/>
      <c r="L30" s="503"/>
      <c r="M30" s="498">
        <f t="shared" si="0"/>
        <v>0</v>
      </c>
      <c r="N30" s="346">
        <f t="shared" si="1"/>
      </c>
      <c r="O30" s="405"/>
      <c r="P30" s="404"/>
      <c r="Q30" s="404"/>
    </row>
    <row r="31" spans="1:17" ht="18" customHeight="1">
      <c r="A31" s="321"/>
      <c r="B31" s="324"/>
      <c r="C31" s="398"/>
      <c r="D31" s="398"/>
      <c r="E31" s="323"/>
      <c r="F31" s="515">
        <f t="shared" si="2"/>
      </c>
      <c r="G31" s="332"/>
      <c r="H31" s="332"/>
      <c r="I31" s="503"/>
      <c r="J31" s="504"/>
      <c r="K31" s="504"/>
      <c r="L31" s="503"/>
      <c r="M31" s="498">
        <f t="shared" si="0"/>
        <v>0</v>
      </c>
      <c r="N31" s="346">
        <f t="shared" si="1"/>
      </c>
      <c r="O31" s="405"/>
      <c r="P31" s="404"/>
      <c r="Q31" s="404"/>
    </row>
    <row r="32" spans="1:17" ht="18" customHeight="1">
      <c r="A32" s="321"/>
      <c r="B32" s="322"/>
      <c r="C32" s="398"/>
      <c r="D32" s="398"/>
      <c r="E32" s="323"/>
      <c r="F32" s="515">
        <f t="shared" si="2"/>
      </c>
      <c r="G32" s="332"/>
      <c r="H32" s="332"/>
      <c r="I32" s="503"/>
      <c r="J32" s="504"/>
      <c r="K32" s="504"/>
      <c r="L32" s="503"/>
      <c r="M32" s="498">
        <f t="shared" si="0"/>
        <v>0</v>
      </c>
      <c r="N32" s="346">
        <f t="shared" si="1"/>
      </c>
      <c r="O32" s="405"/>
      <c r="P32" s="404"/>
      <c r="Q32" s="404"/>
    </row>
    <row r="33" spans="1:17" ht="18" customHeight="1">
      <c r="A33" s="321"/>
      <c r="B33" s="322"/>
      <c r="C33" s="398"/>
      <c r="D33" s="398"/>
      <c r="E33" s="323"/>
      <c r="F33" s="515">
        <f t="shared" si="2"/>
      </c>
      <c r="G33" s="332"/>
      <c r="H33" s="332"/>
      <c r="I33" s="503"/>
      <c r="J33" s="504"/>
      <c r="K33" s="504"/>
      <c r="L33" s="503"/>
      <c r="M33" s="498">
        <f t="shared" si="0"/>
        <v>0</v>
      </c>
      <c r="N33" s="346">
        <f t="shared" si="1"/>
      </c>
      <c r="O33" s="405"/>
      <c r="P33" s="404"/>
      <c r="Q33" s="404"/>
    </row>
    <row r="34" spans="1:17" ht="18" customHeight="1">
      <c r="A34" s="321"/>
      <c r="B34" s="322"/>
      <c r="C34" s="398"/>
      <c r="D34" s="398"/>
      <c r="E34" s="323"/>
      <c r="F34" s="515">
        <f t="shared" si="2"/>
      </c>
      <c r="G34" s="332"/>
      <c r="H34" s="332"/>
      <c r="I34" s="503"/>
      <c r="J34" s="504"/>
      <c r="K34" s="504"/>
      <c r="L34" s="503"/>
      <c r="M34" s="498">
        <f t="shared" si="0"/>
        <v>0</v>
      </c>
      <c r="N34" s="346">
        <f t="shared" si="1"/>
      </c>
      <c r="O34" s="405"/>
      <c r="P34" s="404"/>
      <c r="Q34" s="404"/>
    </row>
    <row r="35" spans="1:17" ht="18" customHeight="1">
      <c r="A35" s="321"/>
      <c r="B35" s="322"/>
      <c r="C35" s="398"/>
      <c r="D35" s="398"/>
      <c r="E35" s="323"/>
      <c r="F35" s="515">
        <f t="shared" si="2"/>
      </c>
      <c r="G35" s="332"/>
      <c r="H35" s="332"/>
      <c r="I35" s="503"/>
      <c r="J35" s="504"/>
      <c r="K35" s="504"/>
      <c r="L35" s="503"/>
      <c r="M35" s="498">
        <f t="shared" si="0"/>
        <v>0</v>
      </c>
      <c r="N35" s="346">
        <f t="shared" si="1"/>
      </c>
      <c r="O35" s="405"/>
      <c r="P35" s="404"/>
      <c r="Q35" s="404"/>
    </row>
    <row r="36" spans="1:17" ht="18" customHeight="1">
      <c r="A36" s="321"/>
      <c r="B36" s="322"/>
      <c r="C36" s="398"/>
      <c r="D36" s="398"/>
      <c r="E36" s="323"/>
      <c r="F36" s="515">
        <f t="shared" si="2"/>
      </c>
      <c r="G36" s="332"/>
      <c r="H36" s="332"/>
      <c r="I36" s="503"/>
      <c r="J36" s="504"/>
      <c r="K36" s="504"/>
      <c r="L36" s="503"/>
      <c r="M36" s="498">
        <f t="shared" si="0"/>
        <v>0</v>
      </c>
      <c r="N36" s="346">
        <f t="shared" si="1"/>
      </c>
      <c r="O36" s="405"/>
      <c r="P36" s="404"/>
      <c r="Q36" s="404"/>
    </row>
    <row r="37" spans="1:17" ht="18" customHeight="1">
      <c r="A37" s="321"/>
      <c r="B37" s="322"/>
      <c r="C37" s="398"/>
      <c r="D37" s="398"/>
      <c r="E37" s="323"/>
      <c r="F37" s="515">
        <f t="shared" si="2"/>
      </c>
      <c r="G37" s="332"/>
      <c r="H37" s="332"/>
      <c r="I37" s="503"/>
      <c r="J37" s="504"/>
      <c r="K37" s="504"/>
      <c r="L37" s="503"/>
      <c r="M37" s="498">
        <f t="shared" si="0"/>
        <v>0</v>
      </c>
      <c r="N37" s="346">
        <f t="shared" si="1"/>
      </c>
      <c r="O37" s="405"/>
      <c r="P37" s="404"/>
      <c r="Q37" s="404"/>
    </row>
    <row r="38" spans="1:17" ht="18" customHeight="1">
      <c r="A38" s="321"/>
      <c r="B38" s="324"/>
      <c r="C38" s="398"/>
      <c r="D38" s="398"/>
      <c r="E38" s="323"/>
      <c r="F38" s="515">
        <f t="shared" si="2"/>
      </c>
      <c r="G38" s="332"/>
      <c r="H38" s="332"/>
      <c r="I38" s="503"/>
      <c r="J38" s="504"/>
      <c r="K38" s="504"/>
      <c r="L38" s="503"/>
      <c r="M38" s="498">
        <f t="shared" si="0"/>
        <v>0</v>
      </c>
      <c r="N38" s="346">
        <f t="shared" si="1"/>
      </c>
      <c r="O38" s="405"/>
      <c r="P38" s="404"/>
      <c r="Q38" s="404"/>
    </row>
    <row r="39" spans="1:17" ht="18" customHeight="1">
      <c r="A39" s="321"/>
      <c r="B39" s="324"/>
      <c r="C39" s="398"/>
      <c r="D39" s="398"/>
      <c r="E39" s="323"/>
      <c r="F39" s="515">
        <f t="shared" si="2"/>
      </c>
      <c r="G39" s="332"/>
      <c r="H39" s="332"/>
      <c r="I39" s="503"/>
      <c r="J39" s="504"/>
      <c r="K39" s="504"/>
      <c r="L39" s="503"/>
      <c r="M39" s="498">
        <f t="shared" si="0"/>
        <v>0</v>
      </c>
      <c r="N39" s="346">
        <f t="shared" si="1"/>
      </c>
      <c r="O39" s="405"/>
      <c r="P39" s="404"/>
      <c r="Q39" s="404"/>
    </row>
    <row r="40" spans="1:17" ht="18" customHeight="1">
      <c r="A40" s="321"/>
      <c r="B40" s="322"/>
      <c r="C40" s="398"/>
      <c r="D40" s="398"/>
      <c r="E40" s="323"/>
      <c r="F40" s="515">
        <f t="shared" si="2"/>
      </c>
      <c r="G40" s="332"/>
      <c r="H40" s="332"/>
      <c r="I40" s="503"/>
      <c r="J40" s="504"/>
      <c r="K40" s="504"/>
      <c r="L40" s="503"/>
      <c r="M40" s="498">
        <f t="shared" si="0"/>
        <v>0</v>
      </c>
      <c r="N40" s="346">
        <f t="shared" si="1"/>
      </c>
      <c r="O40" s="405"/>
      <c r="P40" s="404"/>
      <c r="Q40" s="404"/>
    </row>
    <row r="41" spans="1:17" ht="18" customHeight="1">
      <c r="A41" s="321"/>
      <c r="B41" s="322"/>
      <c r="C41" s="398"/>
      <c r="D41" s="398"/>
      <c r="E41" s="323"/>
      <c r="F41" s="515">
        <f t="shared" si="2"/>
      </c>
      <c r="G41" s="332"/>
      <c r="H41" s="332"/>
      <c r="I41" s="323"/>
      <c r="J41" s="504"/>
      <c r="K41" s="323"/>
      <c r="L41" s="503"/>
      <c r="M41" s="498">
        <f t="shared" si="0"/>
        <v>0</v>
      </c>
      <c r="N41" s="346">
        <f t="shared" si="1"/>
      </c>
      <c r="O41" s="405"/>
      <c r="P41" s="404"/>
      <c r="Q41" s="404"/>
    </row>
    <row r="42" spans="1:17" ht="18" customHeight="1">
      <c r="A42" s="321"/>
      <c r="B42" s="322"/>
      <c r="C42" s="398"/>
      <c r="D42" s="398"/>
      <c r="E42" s="323"/>
      <c r="F42" s="515">
        <f t="shared" si="2"/>
      </c>
      <c r="G42" s="332"/>
      <c r="H42" s="332"/>
      <c r="I42" s="507"/>
      <c r="J42" s="507"/>
      <c r="K42" s="507"/>
      <c r="L42" s="508"/>
      <c r="M42" s="498">
        <f t="shared" si="0"/>
        <v>0</v>
      </c>
      <c r="N42" s="346">
        <f t="shared" si="1"/>
      </c>
      <c r="O42" s="405"/>
      <c r="P42" s="404"/>
      <c r="Q42" s="404"/>
    </row>
    <row r="43" spans="1:17" ht="18" customHeight="1">
      <c r="A43" s="321"/>
      <c r="B43" s="322"/>
      <c r="C43" s="398"/>
      <c r="D43" s="398"/>
      <c r="E43" s="323"/>
      <c r="F43" s="515">
        <f t="shared" si="2"/>
      </c>
      <c r="G43" s="332"/>
      <c r="H43" s="332"/>
      <c r="I43" s="507"/>
      <c r="J43" s="507"/>
      <c r="K43" s="507"/>
      <c r="L43" s="508"/>
      <c r="M43" s="498">
        <f aca="true" t="shared" si="3" ref="M43:M62">SUM(G43:L43)</f>
        <v>0</v>
      </c>
      <c r="N43" s="346">
        <f aca="true" t="shared" si="4" ref="N43:N61">IF(F43="","",M43-ROUND(E43*F43,0))</f>
      </c>
      <c r="O43" s="405"/>
      <c r="P43" s="404"/>
      <c r="Q43" s="404"/>
    </row>
    <row r="44" spans="1:17" ht="18" customHeight="1">
      <c r="A44" s="462"/>
      <c r="B44" s="322"/>
      <c r="C44" s="398"/>
      <c r="D44" s="398"/>
      <c r="E44" s="323"/>
      <c r="F44" s="515">
        <f t="shared" si="2"/>
      </c>
      <c r="G44" s="332"/>
      <c r="H44" s="332"/>
      <c r="I44" s="323"/>
      <c r="J44" s="504"/>
      <c r="K44" s="323"/>
      <c r="L44" s="505"/>
      <c r="M44" s="498">
        <f t="shared" si="3"/>
        <v>0</v>
      </c>
      <c r="N44" s="346">
        <f t="shared" si="4"/>
      </c>
      <c r="O44" s="405"/>
      <c r="P44" s="404"/>
      <c r="Q44" s="404"/>
    </row>
    <row r="45" spans="1:17" ht="18" customHeight="1">
      <c r="A45" s="462"/>
      <c r="B45" s="463"/>
      <c r="C45" s="398"/>
      <c r="D45" s="398"/>
      <c r="E45" s="323"/>
      <c r="F45" s="515">
        <f t="shared" si="2"/>
      </c>
      <c r="G45" s="332"/>
      <c r="H45" s="332"/>
      <c r="I45" s="323"/>
      <c r="J45" s="504"/>
      <c r="K45" s="323"/>
      <c r="L45" s="505"/>
      <c r="M45" s="498">
        <f t="shared" si="3"/>
        <v>0</v>
      </c>
      <c r="N45" s="346">
        <f t="shared" si="4"/>
      </c>
      <c r="O45" s="405"/>
      <c r="P45" s="404"/>
      <c r="Q45" s="404"/>
    </row>
    <row r="46" spans="1:17" ht="18" customHeight="1">
      <c r="A46" s="462"/>
      <c r="B46" s="463"/>
      <c r="C46" s="398"/>
      <c r="D46" s="398"/>
      <c r="E46" s="323"/>
      <c r="F46" s="515">
        <f t="shared" si="2"/>
      </c>
      <c r="G46" s="332"/>
      <c r="H46" s="332"/>
      <c r="I46" s="323"/>
      <c r="J46" s="504"/>
      <c r="K46" s="323"/>
      <c r="L46" s="505"/>
      <c r="M46" s="498">
        <f t="shared" si="3"/>
        <v>0</v>
      </c>
      <c r="N46" s="346">
        <f t="shared" si="4"/>
      </c>
      <c r="O46" s="405"/>
      <c r="P46" s="404"/>
      <c r="Q46" s="404"/>
    </row>
    <row r="47" spans="1:17" ht="18" customHeight="1">
      <c r="A47" s="462"/>
      <c r="B47" s="463"/>
      <c r="C47" s="398"/>
      <c r="D47" s="398"/>
      <c r="E47" s="323"/>
      <c r="F47" s="515">
        <f t="shared" si="2"/>
      </c>
      <c r="G47" s="332"/>
      <c r="H47" s="332"/>
      <c r="I47" s="323"/>
      <c r="J47" s="504"/>
      <c r="K47" s="323"/>
      <c r="L47" s="505"/>
      <c r="M47" s="498">
        <f t="shared" si="3"/>
        <v>0</v>
      </c>
      <c r="N47" s="346">
        <f t="shared" si="4"/>
      </c>
      <c r="O47" s="405"/>
      <c r="P47" s="404"/>
      <c r="Q47" s="404"/>
    </row>
    <row r="48" spans="1:17" ht="18" customHeight="1">
      <c r="A48" s="462"/>
      <c r="B48" s="463"/>
      <c r="C48" s="398"/>
      <c r="D48" s="398"/>
      <c r="E48" s="323"/>
      <c r="F48" s="515">
        <f t="shared" si="2"/>
      </c>
      <c r="G48" s="332"/>
      <c r="H48" s="332"/>
      <c r="I48" s="323"/>
      <c r="J48" s="504"/>
      <c r="K48" s="323"/>
      <c r="L48" s="505"/>
      <c r="M48" s="498">
        <f t="shared" si="3"/>
        <v>0</v>
      </c>
      <c r="N48" s="346">
        <f t="shared" si="4"/>
      </c>
      <c r="O48" s="405"/>
      <c r="P48" s="404"/>
      <c r="Q48" s="404"/>
    </row>
    <row r="49" spans="1:17" ht="18" customHeight="1">
      <c r="A49" s="321"/>
      <c r="B49" s="322"/>
      <c r="C49" s="398"/>
      <c r="D49" s="398"/>
      <c r="E49" s="323"/>
      <c r="F49" s="515">
        <f t="shared" si="2"/>
      </c>
      <c r="G49" s="332"/>
      <c r="H49" s="332"/>
      <c r="I49" s="323"/>
      <c r="J49" s="504"/>
      <c r="K49" s="323"/>
      <c r="L49" s="505"/>
      <c r="M49" s="498">
        <f t="shared" si="3"/>
        <v>0</v>
      </c>
      <c r="N49" s="346">
        <f t="shared" si="4"/>
      </c>
      <c r="O49" s="405"/>
      <c r="P49" s="404"/>
      <c r="Q49" s="404"/>
    </row>
    <row r="50" spans="1:17" ht="18" customHeight="1">
      <c r="A50" s="321"/>
      <c r="B50" s="322"/>
      <c r="C50" s="398"/>
      <c r="D50" s="398"/>
      <c r="E50" s="323"/>
      <c r="F50" s="515">
        <f t="shared" si="2"/>
      </c>
      <c r="G50" s="332"/>
      <c r="H50" s="332"/>
      <c r="I50" s="323"/>
      <c r="J50" s="504"/>
      <c r="K50" s="323"/>
      <c r="L50" s="505"/>
      <c r="M50" s="498">
        <f t="shared" si="3"/>
        <v>0</v>
      </c>
      <c r="N50" s="346">
        <f t="shared" si="4"/>
      </c>
      <c r="O50" s="405"/>
      <c r="P50" s="404"/>
      <c r="Q50" s="404"/>
    </row>
    <row r="51" spans="1:17" ht="18" customHeight="1">
      <c r="A51" s="321"/>
      <c r="B51" s="322"/>
      <c r="C51" s="398"/>
      <c r="D51" s="398"/>
      <c r="E51" s="323"/>
      <c r="F51" s="515">
        <f t="shared" si="2"/>
      </c>
      <c r="G51" s="332"/>
      <c r="H51" s="332"/>
      <c r="I51" s="323"/>
      <c r="J51" s="504"/>
      <c r="K51" s="323"/>
      <c r="L51" s="505"/>
      <c r="M51" s="498">
        <f t="shared" si="3"/>
        <v>0</v>
      </c>
      <c r="N51" s="346">
        <f t="shared" si="4"/>
      </c>
      <c r="O51" s="405"/>
      <c r="P51" s="404"/>
      <c r="Q51" s="404"/>
    </row>
    <row r="52" spans="1:17" ht="18" customHeight="1">
      <c r="A52" s="321"/>
      <c r="B52" s="322"/>
      <c r="C52" s="398"/>
      <c r="D52" s="398"/>
      <c r="E52" s="323"/>
      <c r="F52" s="515">
        <f t="shared" si="2"/>
      </c>
      <c r="G52" s="332"/>
      <c r="H52" s="332"/>
      <c r="I52" s="323"/>
      <c r="J52" s="504"/>
      <c r="K52" s="323"/>
      <c r="L52" s="505"/>
      <c r="M52" s="498">
        <f t="shared" si="3"/>
        <v>0</v>
      </c>
      <c r="N52" s="346">
        <f t="shared" si="4"/>
      </c>
      <c r="O52" s="405"/>
      <c r="P52" s="404"/>
      <c r="Q52" s="404"/>
    </row>
    <row r="53" spans="1:17" ht="18" customHeight="1">
      <c r="A53" s="321"/>
      <c r="B53" s="322"/>
      <c r="C53" s="398"/>
      <c r="D53" s="398"/>
      <c r="E53" s="323"/>
      <c r="F53" s="515">
        <f t="shared" si="2"/>
      </c>
      <c r="G53" s="332"/>
      <c r="H53" s="332"/>
      <c r="I53" s="323"/>
      <c r="J53" s="504"/>
      <c r="K53" s="323"/>
      <c r="L53" s="505"/>
      <c r="M53" s="498">
        <f t="shared" si="3"/>
        <v>0</v>
      </c>
      <c r="N53" s="346">
        <f t="shared" si="4"/>
      </c>
      <c r="O53" s="405"/>
      <c r="P53" s="404"/>
      <c r="Q53" s="404"/>
    </row>
    <row r="54" spans="1:17" ht="18" customHeight="1">
      <c r="A54" s="319"/>
      <c r="B54" s="320"/>
      <c r="C54" s="398"/>
      <c r="D54" s="398"/>
      <c r="E54" s="503"/>
      <c r="F54" s="515">
        <f t="shared" si="2"/>
      </c>
      <c r="G54" s="503"/>
      <c r="H54" s="465"/>
      <c r="I54" s="323"/>
      <c r="J54" s="504"/>
      <c r="K54" s="323"/>
      <c r="L54" s="505"/>
      <c r="M54" s="498">
        <f t="shared" si="3"/>
        <v>0</v>
      </c>
      <c r="N54" s="346">
        <f t="shared" si="4"/>
      </c>
      <c r="O54" s="405"/>
      <c r="P54" s="404"/>
      <c r="Q54" s="404"/>
    </row>
    <row r="55" spans="1:17" ht="18" customHeight="1">
      <c r="A55" s="319"/>
      <c r="B55" s="320"/>
      <c r="C55" s="398"/>
      <c r="D55" s="398"/>
      <c r="E55" s="503"/>
      <c r="F55" s="515">
        <f t="shared" si="2"/>
      </c>
      <c r="G55" s="503"/>
      <c r="H55" s="465"/>
      <c r="I55" s="323"/>
      <c r="J55" s="504"/>
      <c r="K55" s="323"/>
      <c r="L55" s="505"/>
      <c r="M55" s="498">
        <f t="shared" si="3"/>
        <v>0</v>
      </c>
      <c r="N55" s="346">
        <f t="shared" si="4"/>
      </c>
      <c r="O55" s="405"/>
      <c r="P55" s="404"/>
      <c r="Q55" s="404"/>
    </row>
    <row r="56" spans="1:17" ht="18" customHeight="1">
      <c r="A56" s="319"/>
      <c r="B56" s="320"/>
      <c r="C56" s="398"/>
      <c r="D56" s="398"/>
      <c r="E56" s="503"/>
      <c r="F56" s="515">
        <f t="shared" si="2"/>
      </c>
      <c r="G56" s="503"/>
      <c r="H56" s="465"/>
      <c r="I56" s="323"/>
      <c r="J56" s="504"/>
      <c r="K56" s="323"/>
      <c r="L56" s="505"/>
      <c r="M56" s="498">
        <f t="shared" si="3"/>
        <v>0</v>
      </c>
      <c r="N56" s="346">
        <f t="shared" si="4"/>
      </c>
      <c r="O56" s="405"/>
      <c r="P56" s="404"/>
      <c r="Q56" s="404"/>
    </row>
    <row r="57" spans="1:17" ht="18" customHeight="1">
      <c r="A57" s="319"/>
      <c r="B57" s="320"/>
      <c r="C57" s="398"/>
      <c r="D57" s="398"/>
      <c r="E57" s="503"/>
      <c r="F57" s="515">
        <f t="shared" si="2"/>
      </c>
      <c r="G57" s="503"/>
      <c r="H57" s="465"/>
      <c r="I57" s="323"/>
      <c r="J57" s="504"/>
      <c r="K57" s="323"/>
      <c r="L57" s="505"/>
      <c r="M57" s="498">
        <f t="shared" si="3"/>
        <v>0</v>
      </c>
      <c r="N57" s="346">
        <f t="shared" si="4"/>
      </c>
      <c r="O57" s="405"/>
      <c r="P57" s="404"/>
      <c r="Q57" s="404"/>
    </row>
    <row r="58" spans="1:17" ht="18" customHeight="1">
      <c r="A58" s="319"/>
      <c r="B58" s="320"/>
      <c r="C58" s="398"/>
      <c r="D58" s="398"/>
      <c r="E58" s="503"/>
      <c r="F58" s="515">
        <f t="shared" si="2"/>
      </c>
      <c r="G58" s="503"/>
      <c r="H58" s="465"/>
      <c r="I58" s="323"/>
      <c r="J58" s="504"/>
      <c r="K58" s="323"/>
      <c r="L58" s="505"/>
      <c r="M58" s="498">
        <f t="shared" si="3"/>
        <v>0</v>
      </c>
      <c r="N58" s="346">
        <f t="shared" si="4"/>
      </c>
      <c r="O58" s="405"/>
      <c r="P58" s="404"/>
      <c r="Q58" s="404"/>
    </row>
    <row r="59" spans="1:17" ht="18" customHeight="1">
      <c r="A59" s="319"/>
      <c r="B59" s="320"/>
      <c r="C59" s="398"/>
      <c r="D59" s="398"/>
      <c r="E59" s="503"/>
      <c r="F59" s="515">
        <f t="shared" si="2"/>
      </c>
      <c r="G59" s="503"/>
      <c r="H59" s="465"/>
      <c r="I59" s="323"/>
      <c r="J59" s="504"/>
      <c r="K59" s="323"/>
      <c r="L59" s="505"/>
      <c r="M59" s="498">
        <f t="shared" si="3"/>
        <v>0</v>
      </c>
      <c r="N59" s="346">
        <f t="shared" si="4"/>
      </c>
      <c r="O59" s="405"/>
      <c r="P59" s="404"/>
      <c r="Q59" s="404"/>
    </row>
    <row r="60" spans="1:17" ht="18" customHeight="1" thickBot="1">
      <c r="A60" s="325"/>
      <c r="B60" s="326"/>
      <c r="C60" s="399"/>
      <c r="D60" s="399"/>
      <c r="E60" s="509"/>
      <c r="F60" s="516">
        <f t="shared" si="2"/>
      </c>
      <c r="G60" s="509"/>
      <c r="H60" s="510"/>
      <c r="I60" s="511"/>
      <c r="J60" s="512"/>
      <c r="K60" s="511"/>
      <c r="L60" s="513"/>
      <c r="M60" s="499">
        <f t="shared" si="3"/>
        <v>0</v>
      </c>
      <c r="N60" s="346">
        <f t="shared" si="4"/>
      </c>
      <c r="O60" s="405"/>
      <c r="P60" s="404"/>
      <c r="Q60" s="404"/>
    </row>
    <row r="61" spans="1:17" ht="18" customHeight="1" thickBot="1">
      <c r="A61" s="347" t="s">
        <v>1</v>
      </c>
      <c r="B61" s="348"/>
      <c r="C61" s="400">
        <f>IF(SUM(C11:C60)=0,"",SUM(C11:C60))</f>
      </c>
      <c r="D61" s="400">
        <f>IF(SUM(D11:D60)=0,"",SUM(D11:D60))</f>
      </c>
      <c r="E61" s="406">
        <f>IF(SUM(E11:E60)=0,"",SUM(E11:E60))</f>
      </c>
      <c r="F61" s="516">
        <f>IF(D61="","",C61/D61)</f>
      </c>
      <c r="G61" s="468">
        <f aca="true" t="shared" si="5" ref="G61:L61">SUM(G11:G60)</f>
        <v>0</v>
      </c>
      <c r="H61" s="468">
        <f t="shared" si="5"/>
        <v>0</v>
      </c>
      <c r="I61" s="468">
        <f t="shared" si="5"/>
        <v>0</v>
      </c>
      <c r="J61" s="464">
        <f t="shared" si="5"/>
        <v>0</v>
      </c>
      <c r="K61" s="464">
        <f t="shared" si="5"/>
        <v>0</v>
      </c>
      <c r="L61" s="469">
        <f t="shared" si="5"/>
        <v>0</v>
      </c>
      <c r="M61" s="489">
        <f t="shared" si="3"/>
        <v>0</v>
      </c>
      <c r="N61" s="346">
        <f t="shared" si="4"/>
      </c>
      <c r="O61" s="405"/>
      <c r="P61" s="404"/>
      <c r="Q61" s="404"/>
    </row>
    <row r="62" spans="1:17" ht="18" customHeight="1" thickBot="1">
      <c r="A62" s="347" t="s">
        <v>53</v>
      </c>
      <c r="B62" s="348"/>
      <c r="C62" s="348"/>
      <c r="D62" s="348"/>
      <c r="E62" s="349"/>
      <c r="F62" s="517"/>
      <c r="G62" s="468">
        <f>G61*F62</f>
        <v>0</v>
      </c>
      <c r="H62" s="468">
        <f>ROUND(H61*F62,0)</f>
        <v>0</v>
      </c>
      <c r="I62" s="464">
        <f>I61*F62</f>
        <v>0</v>
      </c>
      <c r="J62" s="464">
        <f>ROUND(J61*F62,0)</f>
        <v>0</v>
      </c>
      <c r="K62" s="464">
        <f>K61*F62</f>
        <v>0</v>
      </c>
      <c r="L62" s="469">
        <f>L61*F62</f>
        <v>0</v>
      </c>
      <c r="M62" s="466">
        <f t="shared" si="3"/>
        <v>0</v>
      </c>
      <c r="N62" s="346"/>
      <c r="O62" s="404"/>
      <c r="P62" s="404"/>
      <c r="Q62" s="404"/>
    </row>
    <row r="63" spans="1:17" ht="18" customHeight="1" thickBot="1">
      <c r="A63" s="350" t="s">
        <v>59</v>
      </c>
      <c r="B63" s="351"/>
      <c r="C63" s="351"/>
      <c r="D63" s="351"/>
      <c r="E63" s="602" t="s">
        <v>243</v>
      </c>
      <c r="F63" s="598"/>
      <c r="G63" s="470">
        <f>G61*F63</f>
        <v>0</v>
      </c>
      <c r="H63" s="471">
        <f>H61*F63</f>
        <v>0</v>
      </c>
      <c r="I63" s="470">
        <f>I61*F63</f>
        <v>0</v>
      </c>
      <c r="J63" s="470">
        <f>J61*F63</f>
        <v>0</v>
      </c>
      <c r="K63" s="470">
        <f>K61*F63</f>
        <v>0</v>
      </c>
      <c r="L63" s="472">
        <f>L61*F63</f>
        <v>0</v>
      </c>
      <c r="M63" s="467">
        <f>M61*F63</f>
        <v>0</v>
      </c>
      <c r="N63" s="346"/>
      <c r="O63" s="404"/>
      <c r="P63" s="404"/>
      <c r="Q63" s="404"/>
    </row>
    <row r="64" spans="2:3" ht="18" customHeight="1" thickBot="1">
      <c r="B64" s="401" t="s">
        <v>155</v>
      </c>
      <c r="C64" s="400">
        <f>IF(SUM(C11:C60)=0,"",C61/40)</f>
      </c>
    </row>
    <row r="65" spans="2:11" ht="15">
      <c r="B65" s="208"/>
      <c r="C65" s="208"/>
      <c r="D65" s="208"/>
      <c r="E65" s="208"/>
      <c r="F65" s="208"/>
      <c r="G65" s="208"/>
      <c r="H65" s="208"/>
      <c r="I65" s="208"/>
      <c r="J65" s="488"/>
      <c r="K65" s="208"/>
    </row>
    <row r="66" spans="2:11" ht="15">
      <c r="B66" s="485"/>
      <c r="C66" s="486"/>
      <c r="D66" s="486"/>
      <c r="E66" s="208"/>
      <c r="F66" s="485"/>
      <c r="G66" s="485"/>
      <c r="H66" s="208"/>
      <c r="I66" s="208"/>
      <c r="J66" s="488"/>
      <c r="K66" s="487"/>
    </row>
    <row r="68" ht="12.75">
      <c r="I68" s="576"/>
    </row>
    <row r="69" ht="12.75">
      <c r="I69" s="576"/>
    </row>
    <row r="70" ht="12.75">
      <c r="I70" s="576"/>
    </row>
    <row r="71" ht="12.75">
      <c r="I71" s="576"/>
    </row>
    <row r="72" ht="12.75">
      <c r="I72" s="576"/>
    </row>
    <row r="73" ht="12.75">
      <c r="I73" s="576"/>
    </row>
  </sheetData>
  <sheetProtection password="CC3D" sheet="1" selectLockedCells="1"/>
  <mergeCells count="7">
    <mergeCell ref="O7:Q8"/>
    <mergeCell ref="A1:M1"/>
    <mergeCell ref="N7:N10"/>
    <mergeCell ref="M7:M10"/>
    <mergeCell ref="B3:H3"/>
    <mergeCell ref="B4:H4"/>
    <mergeCell ref="B5:H5"/>
  </mergeCells>
  <printOptions horizontalCentered="1"/>
  <pageMargins left="0.5" right="0.5" top="0.5" bottom="0.5" header="0.25" footer="0.25"/>
  <pageSetup fitToHeight="1" fitToWidth="1" horizontalDpi="300" verticalDpi="300" orientation="landscape" scale="50" r:id="rId1"/>
  <headerFooter alignWithMargins="0">
    <oddFooter>&amp;LBudget Workbook V8&amp;C&amp;F&amp;R&amp;D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="75" zoomScaleNormal="75" workbookViewId="0" topLeftCell="A2">
      <pane ySplit="8" topLeftCell="A10" activePane="bottomLeft" state="frozen"/>
      <selection pane="topLeft" activeCell="J25" sqref="J25"/>
      <selection pane="bottomLeft" activeCell="G10" sqref="G10"/>
    </sheetView>
  </sheetViews>
  <sheetFormatPr defaultColWidth="9.140625" defaultRowHeight="12.75"/>
  <cols>
    <col min="1" max="1" width="4.8515625" style="51" customWidth="1"/>
    <col min="2" max="2" width="43.7109375" style="51" customWidth="1"/>
    <col min="3" max="3" width="15.7109375" style="51" customWidth="1"/>
    <col min="4" max="4" width="15.7109375" style="51" hidden="1" customWidth="1"/>
    <col min="5" max="5" width="16.7109375" style="51" hidden="1" customWidth="1"/>
    <col min="6" max="7" width="15.7109375" style="51" customWidth="1"/>
    <col min="8" max="9" width="15.7109375" style="51" hidden="1" customWidth="1"/>
    <col min="10" max="10" width="15.7109375" style="51" customWidth="1"/>
    <col min="11" max="11" width="16.7109375" style="51" customWidth="1"/>
    <col min="12" max="12" width="15.7109375" style="51" hidden="1" customWidth="1"/>
    <col min="13" max="15" width="15.7109375" style="51" customWidth="1"/>
    <col min="16" max="16384" width="9.140625" style="51" customWidth="1"/>
  </cols>
  <sheetData>
    <row r="1" spans="3:16" s="68" customFormat="1" ht="13.5" hidden="1" thickBot="1">
      <c r="C1" s="69"/>
      <c r="D1" s="70"/>
      <c r="E1" s="71"/>
      <c r="F1" s="72"/>
      <c r="G1" s="72"/>
      <c r="H1" s="72"/>
      <c r="I1" s="72"/>
      <c r="J1" s="72"/>
      <c r="K1" s="72"/>
      <c r="L1" s="73"/>
      <c r="M1" s="73"/>
      <c r="N1" s="73"/>
      <c r="O1" s="73"/>
      <c r="P1" s="73"/>
    </row>
    <row r="2" spans="1:16" ht="23.25" customHeight="1">
      <c r="A2" s="622" t="s">
        <v>249</v>
      </c>
      <c r="B2" s="608"/>
      <c r="C2" s="608"/>
      <c r="D2" s="608"/>
      <c r="E2" s="608"/>
      <c r="F2" s="608"/>
      <c r="G2" s="608"/>
      <c r="H2" s="608"/>
      <c r="I2" s="608"/>
      <c r="J2" s="608"/>
      <c r="K2" s="609"/>
      <c r="L2" s="73"/>
      <c r="M2" s="73"/>
      <c r="N2" s="74"/>
      <c r="O2" s="74"/>
      <c r="P2" s="74"/>
    </row>
    <row r="3" spans="1:16" ht="20.25" customHeight="1">
      <c r="A3" s="632">
        <f>'Salary Worksheet'!B3</f>
        <v>0</v>
      </c>
      <c r="B3" s="633"/>
      <c r="C3" s="633"/>
      <c r="D3" s="633"/>
      <c r="E3" s="633"/>
      <c r="F3" s="633"/>
      <c r="G3" s="633"/>
      <c r="H3" s="633"/>
      <c r="I3" s="633"/>
      <c r="J3" s="633"/>
      <c r="K3" s="634"/>
      <c r="L3" s="73"/>
      <c r="M3" s="73"/>
      <c r="N3" s="74"/>
      <c r="O3" s="74"/>
      <c r="P3" s="74"/>
    </row>
    <row r="4" spans="1:16" ht="23.25" customHeight="1">
      <c r="A4" s="632">
        <f>'Salary Worksheet'!$B$4</f>
        <v>0</v>
      </c>
      <c r="B4" s="633"/>
      <c r="C4" s="633"/>
      <c r="D4" s="633"/>
      <c r="E4" s="633"/>
      <c r="F4" s="633"/>
      <c r="G4" s="633"/>
      <c r="H4" s="633"/>
      <c r="I4" s="633"/>
      <c r="J4" s="633"/>
      <c r="K4" s="634"/>
      <c r="L4" s="73"/>
      <c r="M4" s="73"/>
      <c r="N4" s="74"/>
      <c r="O4" s="74"/>
      <c r="P4" s="74"/>
    </row>
    <row r="5" spans="1:16" ht="23.25" customHeight="1">
      <c r="A5" s="635">
        <f>'Salary Worksheet'!B5</f>
        <v>0</v>
      </c>
      <c r="B5" s="636"/>
      <c r="C5" s="636"/>
      <c r="D5" s="636"/>
      <c r="E5" s="636"/>
      <c r="F5" s="636"/>
      <c r="G5" s="636"/>
      <c r="H5" s="636"/>
      <c r="I5" s="636"/>
      <c r="J5" s="636"/>
      <c r="K5" s="637"/>
      <c r="L5" s="73"/>
      <c r="M5" s="73"/>
      <c r="N5" s="74"/>
      <c r="O5" s="74"/>
      <c r="P5" s="74"/>
    </row>
    <row r="6" spans="1:16" ht="6.75" customHeight="1">
      <c r="A6" s="239"/>
      <c r="B6" s="249"/>
      <c r="C6" s="249"/>
      <c r="D6" s="249"/>
      <c r="E6" s="250"/>
      <c r="F6" s="250"/>
      <c r="G6" s="250"/>
      <c r="H6" s="250"/>
      <c r="I6" s="250"/>
      <c r="J6" s="250"/>
      <c r="K6" s="251"/>
      <c r="L6" s="73"/>
      <c r="M6" s="73"/>
      <c r="N6" s="74"/>
      <c r="O6" s="74"/>
      <c r="P6" s="74"/>
    </row>
    <row r="7" spans="1:16" ht="12.75" customHeight="1">
      <c r="A7" s="623" t="s">
        <v>26</v>
      </c>
      <c r="B7" s="624"/>
      <c r="C7" s="638" t="s">
        <v>16</v>
      </c>
      <c r="D7" s="629" t="s">
        <v>170</v>
      </c>
      <c r="E7" s="629" t="s">
        <v>209</v>
      </c>
      <c r="F7" s="629" t="s">
        <v>236</v>
      </c>
      <c r="G7" s="629" t="s">
        <v>235</v>
      </c>
      <c r="H7" s="629" t="s">
        <v>156</v>
      </c>
      <c r="I7" s="629" t="s">
        <v>17</v>
      </c>
      <c r="J7" s="641" t="s">
        <v>161</v>
      </c>
      <c r="K7" s="644" t="s">
        <v>15</v>
      </c>
      <c r="L7" s="73"/>
      <c r="M7" s="73"/>
      <c r="N7" s="74"/>
      <c r="O7" s="74"/>
      <c r="P7" s="74"/>
    </row>
    <row r="8" spans="1:16" ht="15" customHeight="1">
      <c r="A8" s="625"/>
      <c r="B8" s="626"/>
      <c r="C8" s="639"/>
      <c r="D8" s="630"/>
      <c r="E8" s="630"/>
      <c r="F8" s="630"/>
      <c r="G8" s="630"/>
      <c r="H8" s="630"/>
      <c r="I8" s="630"/>
      <c r="J8" s="642"/>
      <c r="K8" s="645"/>
      <c r="L8" s="73"/>
      <c r="M8" s="73"/>
      <c r="N8" s="74"/>
      <c r="O8" s="74"/>
      <c r="P8" s="74"/>
    </row>
    <row r="9" spans="1:16" s="76" customFormat="1" ht="15" customHeight="1">
      <c r="A9" s="627"/>
      <c r="B9" s="628"/>
      <c r="C9" s="640"/>
      <c r="D9" s="631"/>
      <c r="E9" s="631"/>
      <c r="F9" s="631"/>
      <c r="G9" s="631"/>
      <c r="H9" s="631"/>
      <c r="I9" s="631"/>
      <c r="J9" s="643"/>
      <c r="K9" s="646"/>
      <c r="L9" s="77" t="s">
        <v>68</v>
      </c>
      <c r="M9" s="620" t="s">
        <v>71</v>
      </c>
      <c r="N9" s="621"/>
      <c r="O9" s="621"/>
      <c r="P9" s="75"/>
    </row>
    <row r="10" spans="1:16" ht="21.75" customHeight="1">
      <c r="A10" s="435" t="s">
        <v>32</v>
      </c>
      <c r="B10" s="425" t="s">
        <v>60</v>
      </c>
      <c r="C10" s="518">
        <f>'Salary Worksheet'!M61</f>
        <v>0</v>
      </c>
      <c r="D10" s="519">
        <f>'Salary Worksheet'!G61</f>
        <v>0</v>
      </c>
      <c r="E10" s="520">
        <f>'Salary Worksheet'!H61</f>
        <v>0</v>
      </c>
      <c r="F10" s="519">
        <f>'Salary Worksheet'!I61</f>
        <v>0</v>
      </c>
      <c r="G10" s="594"/>
      <c r="H10" s="519">
        <f>'Salary Worksheet'!K61</f>
        <v>0</v>
      </c>
      <c r="I10" s="519">
        <f>'Salary Worksheet'!$L$61</f>
        <v>0</v>
      </c>
      <c r="J10" s="594"/>
      <c r="K10" s="604"/>
      <c r="L10" s="353">
        <f>C10-(D10+E10+F10+G10+H10+I10+J10)</f>
        <v>0</v>
      </c>
      <c r="M10" s="60"/>
      <c r="N10" s="60"/>
      <c r="O10" s="60"/>
      <c r="P10" s="74"/>
    </row>
    <row r="11" spans="1:16" ht="15">
      <c r="A11" s="436" t="s">
        <v>34</v>
      </c>
      <c r="B11" s="426" t="s">
        <v>33</v>
      </c>
      <c r="C11" s="522">
        <f>'Salary Worksheet'!$M$62</f>
        <v>0</v>
      </c>
      <c r="D11" s="519">
        <f>'Salary Worksheet'!$G$62</f>
        <v>0</v>
      </c>
      <c r="E11" s="523">
        <f>'Salary Worksheet'!$H$62</f>
        <v>0</v>
      </c>
      <c r="F11" s="519">
        <f>'Salary Worksheet'!$I$62</f>
        <v>0</v>
      </c>
      <c r="G11" s="605"/>
      <c r="H11" s="519">
        <f>'Salary Worksheet'!$K$62</f>
        <v>0</v>
      </c>
      <c r="I11" s="524">
        <f>'Salary Worksheet'!$L$62</f>
        <v>0</v>
      </c>
      <c r="J11" s="594"/>
      <c r="K11" s="521"/>
      <c r="L11" s="353">
        <f aca="true" t="shared" si="0" ref="L11:L17">C11-(D11+E11+F11+G11+H11+I11+J11)</f>
        <v>0</v>
      </c>
      <c r="M11" s="60"/>
      <c r="N11" s="60"/>
      <c r="O11" s="60"/>
      <c r="P11" s="74"/>
    </row>
    <row r="12" spans="1:16" ht="15">
      <c r="A12" s="436" t="s">
        <v>36</v>
      </c>
      <c r="B12" s="427" t="s">
        <v>35</v>
      </c>
      <c r="C12" s="522">
        <f aca="true" t="shared" si="1" ref="C12:K12">SUM(C13:C15)</f>
        <v>0</v>
      </c>
      <c r="D12" s="522">
        <f t="shared" si="1"/>
        <v>0</v>
      </c>
      <c r="E12" s="520">
        <f t="shared" si="1"/>
        <v>0</v>
      </c>
      <c r="F12" s="520">
        <f t="shared" si="1"/>
        <v>0</v>
      </c>
      <c r="G12" s="520">
        <f t="shared" si="1"/>
        <v>0</v>
      </c>
      <c r="H12" s="520">
        <f t="shared" si="1"/>
        <v>0</v>
      </c>
      <c r="I12" s="520">
        <f t="shared" si="1"/>
        <v>0</v>
      </c>
      <c r="J12" s="519">
        <f t="shared" si="1"/>
        <v>0</v>
      </c>
      <c r="K12" s="525">
        <f t="shared" si="1"/>
        <v>0</v>
      </c>
      <c r="L12" s="353">
        <f>C12-(D12+E12+F12+G12+H12+I12+J12)</f>
        <v>0</v>
      </c>
      <c r="M12" s="60"/>
      <c r="N12" s="60"/>
      <c r="O12" s="60"/>
      <c r="P12" s="74"/>
    </row>
    <row r="13" spans="1:16" ht="15" customHeight="1">
      <c r="A13" s="437"/>
      <c r="B13" s="422" t="s">
        <v>184</v>
      </c>
      <c r="C13" s="526">
        <f>SUM(D13:F13)</f>
        <v>0</v>
      </c>
      <c r="D13" s="527"/>
      <c r="E13" s="528"/>
      <c r="F13" s="528"/>
      <c r="G13" s="528"/>
      <c r="H13" s="529"/>
      <c r="I13" s="528"/>
      <c r="J13" s="529"/>
      <c r="K13" s="530"/>
      <c r="L13" s="353">
        <f>C13-(D13+E13+F13+G13+H13+I13+J13)</f>
        <v>0</v>
      </c>
      <c r="M13" s="60"/>
      <c r="N13" s="60"/>
      <c r="O13" s="60"/>
      <c r="P13" s="74"/>
    </row>
    <row r="14" spans="1:16" ht="15">
      <c r="A14" s="437"/>
      <c r="B14" s="423" t="s">
        <v>3</v>
      </c>
      <c r="C14" s="526">
        <f>SUM(D14:F14)</f>
        <v>0</v>
      </c>
      <c r="D14" s="531"/>
      <c r="E14" s="531"/>
      <c r="F14" s="531"/>
      <c r="G14" s="531"/>
      <c r="H14" s="529"/>
      <c r="I14" s="531"/>
      <c r="J14" s="541"/>
      <c r="K14" s="241"/>
      <c r="L14" s="353">
        <f>C14-(D14+E14+F14+G14+H14+I14+J14)</f>
        <v>0</v>
      </c>
      <c r="M14" s="60"/>
      <c r="N14" s="60"/>
      <c r="O14" s="60"/>
      <c r="P14" s="74"/>
    </row>
    <row r="15" spans="1:16" ht="15">
      <c r="A15" s="438"/>
      <c r="B15" s="424" t="s">
        <v>49</v>
      </c>
      <c r="C15" s="526">
        <f>SUM(D15:I15)</f>
        <v>0</v>
      </c>
      <c r="D15" s="532"/>
      <c r="E15" s="533"/>
      <c r="F15" s="532"/>
      <c r="G15" s="532"/>
      <c r="H15" s="529"/>
      <c r="I15" s="532"/>
      <c r="J15" s="595"/>
      <c r="K15" s="242"/>
      <c r="L15" s="353">
        <f>C15-(D15+E15+F15+G15+H15+I15+J15)</f>
        <v>0</v>
      </c>
      <c r="M15" s="60"/>
      <c r="N15" s="60"/>
      <c r="O15" s="60"/>
      <c r="P15" s="74"/>
    </row>
    <row r="16" spans="1:16" ht="15">
      <c r="A16" s="436" t="s">
        <v>38</v>
      </c>
      <c r="B16" s="427" t="s">
        <v>37</v>
      </c>
      <c r="C16" s="534">
        <f>SUM(C17:C32)</f>
        <v>0</v>
      </c>
      <c r="D16" s="522">
        <f aca="true" t="shared" si="2" ref="D16:K16">SUM(D17:D32)</f>
        <v>0</v>
      </c>
      <c r="E16" s="522">
        <f t="shared" si="2"/>
        <v>0</v>
      </c>
      <c r="F16" s="522">
        <f t="shared" si="2"/>
        <v>0</v>
      </c>
      <c r="G16" s="522">
        <f>SUM(G17:G32)</f>
        <v>0</v>
      </c>
      <c r="H16" s="522">
        <f t="shared" si="2"/>
        <v>0</v>
      </c>
      <c r="I16" s="522">
        <f t="shared" si="2"/>
        <v>0</v>
      </c>
      <c r="J16" s="519">
        <f t="shared" si="2"/>
        <v>0</v>
      </c>
      <c r="K16" s="535">
        <f t="shared" si="2"/>
        <v>0</v>
      </c>
      <c r="L16" s="353">
        <f t="shared" si="0"/>
        <v>0</v>
      </c>
      <c r="M16" s="60"/>
      <c r="N16" s="60"/>
      <c r="O16" s="60"/>
      <c r="P16" s="74"/>
    </row>
    <row r="17" spans="1:16" ht="16.5" customHeight="1">
      <c r="A17" s="437"/>
      <c r="B17" s="422" t="s">
        <v>48</v>
      </c>
      <c r="C17" s="526">
        <f aca="true" t="shared" si="3" ref="C17:C32">SUM(D17:F17)</f>
        <v>0</v>
      </c>
      <c r="D17" s="536"/>
      <c r="E17" s="528"/>
      <c r="F17" s="528"/>
      <c r="G17" s="528"/>
      <c r="H17" s="529"/>
      <c r="I17" s="528"/>
      <c r="J17" s="529"/>
      <c r="K17" s="530"/>
      <c r="L17" s="353">
        <f t="shared" si="0"/>
        <v>0</v>
      </c>
      <c r="M17" s="60"/>
      <c r="N17" s="60"/>
      <c r="O17" s="60"/>
      <c r="P17" s="74"/>
    </row>
    <row r="18" spans="1:16" ht="15">
      <c r="A18" s="437"/>
      <c r="B18" s="423" t="s">
        <v>190</v>
      </c>
      <c r="C18" s="526">
        <f t="shared" si="3"/>
        <v>0</v>
      </c>
      <c r="D18" s="537"/>
      <c r="E18" s="531"/>
      <c r="F18" s="531"/>
      <c r="G18" s="531"/>
      <c r="H18" s="529"/>
      <c r="I18" s="531"/>
      <c r="J18" s="541"/>
      <c r="K18" s="530"/>
      <c r="L18" s="353">
        <f>C18-(D18+E18+F18+G18+H18+I18+J18)</f>
        <v>0</v>
      </c>
      <c r="M18" s="60"/>
      <c r="N18" s="60"/>
      <c r="O18" s="60"/>
      <c r="P18" s="74"/>
    </row>
    <row r="19" spans="1:16" ht="15">
      <c r="A19" s="437"/>
      <c r="B19" s="423" t="s">
        <v>47</v>
      </c>
      <c r="C19" s="526">
        <f t="shared" si="3"/>
        <v>0</v>
      </c>
      <c r="D19" s="537"/>
      <c r="E19" s="531"/>
      <c r="F19" s="531"/>
      <c r="G19" s="531"/>
      <c r="H19" s="529"/>
      <c r="I19" s="531"/>
      <c r="J19" s="541"/>
      <c r="K19" s="530"/>
      <c r="L19" s="353">
        <f>C19-(D19+E19+F19+G19+H19+I19+J19)</f>
        <v>0</v>
      </c>
      <c r="M19" s="60"/>
      <c r="N19" s="60"/>
      <c r="O19" s="60"/>
      <c r="P19" s="74"/>
    </row>
    <row r="20" spans="1:16" ht="15">
      <c r="A20" s="437"/>
      <c r="B20" s="423" t="s">
        <v>46</v>
      </c>
      <c r="C20" s="526">
        <f t="shared" si="3"/>
        <v>0</v>
      </c>
      <c r="D20" s="538"/>
      <c r="E20" s="531"/>
      <c r="F20" s="531"/>
      <c r="G20" s="531"/>
      <c r="H20" s="529"/>
      <c r="I20" s="531"/>
      <c r="J20" s="541"/>
      <c r="K20" s="530"/>
      <c r="L20" s="353">
        <f>C20-(D20+E20+F20+G20+H20+I20+J20)</f>
        <v>0</v>
      </c>
      <c r="M20" s="60"/>
      <c r="N20" s="60"/>
      <c r="O20" s="60"/>
      <c r="P20" s="74"/>
    </row>
    <row r="21" spans="1:16" ht="15">
      <c r="A21" s="437"/>
      <c r="B21" s="423" t="s">
        <v>187</v>
      </c>
      <c r="C21" s="526">
        <f t="shared" si="3"/>
        <v>0</v>
      </c>
      <c r="D21" s="332"/>
      <c r="E21" s="531"/>
      <c r="F21" s="531"/>
      <c r="G21" s="531"/>
      <c r="H21" s="529"/>
      <c r="I21" s="531"/>
      <c r="J21" s="541"/>
      <c r="K21" s="530"/>
      <c r="L21" s="353">
        <f aca="true" t="shared" si="4" ref="L21:L52">C21-(D21+E21+F21+G21+H21+I21+J21)</f>
        <v>0</v>
      </c>
      <c r="M21" s="60"/>
      <c r="N21" s="60"/>
      <c r="O21" s="60"/>
      <c r="P21" s="74"/>
    </row>
    <row r="22" spans="1:16" ht="15">
      <c r="A22" s="437"/>
      <c r="B22" s="423" t="s">
        <v>188</v>
      </c>
      <c r="C22" s="526">
        <f t="shared" si="3"/>
        <v>0</v>
      </c>
      <c r="D22" s="538"/>
      <c r="E22" s="531"/>
      <c r="F22" s="531"/>
      <c r="G22" s="531"/>
      <c r="H22" s="529"/>
      <c r="I22" s="531"/>
      <c r="J22" s="541"/>
      <c r="K22" s="530"/>
      <c r="L22" s="353">
        <f t="shared" si="4"/>
        <v>0</v>
      </c>
      <c r="M22" s="60"/>
      <c r="N22" s="60"/>
      <c r="O22" s="60"/>
      <c r="P22" s="74"/>
    </row>
    <row r="23" spans="1:16" ht="15">
      <c r="A23" s="437"/>
      <c r="B23" s="423" t="s">
        <v>5</v>
      </c>
      <c r="C23" s="526">
        <f t="shared" si="3"/>
        <v>0</v>
      </c>
      <c r="D23" s="537"/>
      <c r="E23" s="531"/>
      <c r="F23" s="531"/>
      <c r="G23" s="531"/>
      <c r="H23" s="529"/>
      <c r="I23" s="531"/>
      <c r="J23" s="541"/>
      <c r="K23" s="241"/>
      <c r="L23" s="353">
        <f t="shared" si="4"/>
        <v>0</v>
      </c>
      <c r="M23" s="60"/>
      <c r="N23" s="60"/>
      <c r="O23" s="60"/>
      <c r="P23" s="74"/>
    </row>
    <row r="24" spans="1:16" ht="15">
      <c r="A24" s="437"/>
      <c r="B24" s="423" t="s">
        <v>6</v>
      </c>
      <c r="C24" s="526">
        <f t="shared" si="3"/>
        <v>0</v>
      </c>
      <c r="D24" s="537"/>
      <c r="E24" s="531"/>
      <c r="F24" s="531"/>
      <c r="G24" s="531"/>
      <c r="H24" s="529"/>
      <c r="I24" s="531"/>
      <c r="J24" s="541"/>
      <c r="K24" s="241"/>
      <c r="L24" s="353">
        <f t="shared" si="4"/>
        <v>0</v>
      </c>
      <c r="M24" s="60"/>
      <c r="N24" s="60"/>
      <c r="O24" s="60"/>
      <c r="P24" s="74"/>
    </row>
    <row r="25" spans="1:16" ht="15">
      <c r="A25" s="437"/>
      <c r="B25" s="423" t="s">
        <v>189</v>
      </c>
      <c r="C25" s="526">
        <f t="shared" si="3"/>
        <v>0</v>
      </c>
      <c r="D25" s="537"/>
      <c r="E25" s="539"/>
      <c r="F25" s="531"/>
      <c r="G25" s="531"/>
      <c r="H25" s="529"/>
      <c r="I25" s="531"/>
      <c r="J25" s="541"/>
      <c r="K25" s="241"/>
      <c r="L25" s="353">
        <f t="shared" si="4"/>
        <v>0</v>
      </c>
      <c r="M25" s="60"/>
      <c r="N25" s="60"/>
      <c r="O25" s="60"/>
      <c r="P25" s="74"/>
    </row>
    <row r="26" spans="1:16" ht="15">
      <c r="A26" s="437"/>
      <c r="B26" s="423" t="s">
        <v>203</v>
      </c>
      <c r="C26" s="526">
        <f t="shared" si="3"/>
        <v>0</v>
      </c>
      <c r="D26" s="537"/>
      <c r="E26" s="531"/>
      <c r="F26" s="531"/>
      <c r="G26" s="531"/>
      <c r="H26" s="529"/>
      <c r="I26" s="531"/>
      <c r="J26" s="541"/>
      <c r="K26" s="530"/>
      <c r="L26" s="353">
        <f t="shared" si="4"/>
        <v>0</v>
      </c>
      <c r="M26" s="60"/>
      <c r="N26" s="60"/>
      <c r="O26" s="60"/>
      <c r="P26" s="74"/>
    </row>
    <row r="27" spans="1:16" ht="15">
      <c r="A27" s="437"/>
      <c r="B27" s="428" t="s">
        <v>49</v>
      </c>
      <c r="C27" s="526">
        <f t="shared" si="3"/>
        <v>0</v>
      </c>
      <c r="D27" s="537"/>
      <c r="E27" s="531"/>
      <c r="F27" s="531"/>
      <c r="G27" s="531"/>
      <c r="H27" s="529"/>
      <c r="I27" s="531"/>
      <c r="J27" s="541"/>
      <c r="K27" s="241"/>
      <c r="L27" s="353">
        <f t="shared" si="4"/>
        <v>0</v>
      </c>
      <c r="M27" s="60"/>
      <c r="N27" s="60"/>
      <c r="O27" s="60"/>
      <c r="P27" s="74"/>
    </row>
    <row r="28" spans="1:16" ht="15">
      <c r="A28" s="437"/>
      <c r="B28" s="428" t="s">
        <v>49</v>
      </c>
      <c r="C28" s="526">
        <f t="shared" si="3"/>
        <v>0</v>
      </c>
      <c r="D28" s="537"/>
      <c r="E28" s="540"/>
      <c r="F28" s="539"/>
      <c r="G28" s="531"/>
      <c r="H28" s="541"/>
      <c r="I28" s="531"/>
      <c r="J28" s="541"/>
      <c r="K28" s="241"/>
      <c r="L28" s="353">
        <f t="shared" si="4"/>
        <v>0</v>
      </c>
      <c r="M28" s="60"/>
      <c r="N28" s="60"/>
      <c r="O28" s="60"/>
      <c r="P28" s="74"/>
    </row>
    <row r="29" spans="1:16" ht="15">
      <c r="A29" s="437"/>
      <c r="B29" s="428" t="s">
        <v>49</v>
      </c>
      <c r="C29" s="526">
        <f t="shared" si="3"/>
        <v>0</v>
      </c>
      <c r="D29" s="537"/>
      <c r="E29" s="563"/>
      <c r="F29" s="539"/>
      <c r="G29" s="564"/>
      <c r="H29" s="565"/>
      <c r="I29" s="564"/>
      <c r="J29" s="596"/>
      <c r="K29" s="495"/>
      <c r="L29" s="353"/>
      <c r="M29" s="60"/>
      <c r="N29" s="60"/>
      <c r="O29" s="60"/>
      <c r="P29" s="74"/>
    </row>
    <row r="30" spans="1:16" ht="15">
      <c r="A30" s="437"/>
      <c r="B30" s="428" t="s">
        <v>49</v>
      </c>
      <c r="C30" s="526">
        <f t="shared" si="3"/>
        <v>0</v>
      </c>
      <c r="D30" s="537"/>
      <c r="E30" s="563"/>
      <c r="F30" s="539"/>
      <c r="G30" s="564"/>
      <c r="H30" s="565"/>
      <c r="I30" s="564"/>
      <c r="J30" s="596"/>
      <c r="K30" s="495"/>
      <c r="L30" s="353"/>
      <c r="M30" s="60"/>
      <c r="N30" s="60"/>
      <c r="O30" s="60"/>
      <c r="P30" s="74"/>
    </row>
    <row r="31" spans="1:16" ht="15">
      <c r="A31" s="437"/>
      <c r="B31" s="428" t="s">
        <v>49</v>
      </c>
      <c r="C31" s="526">
        <f t="shared" si="3"/>
        <v>0</v>
      </c>
      <c r="D31" s="537"/>
      <c r="E31" s="537"/>
      <c r="F31" s="537"/>
      <c r="G31" s="537"/>
      <c r="H31" s="537"/>
      <c r="I31" s="537"/>
      <c r="J31" s="596"/>
      <c r="K31" s="495"/>
      <c r="L31" s="353"/>
      <c r="M31" s="60"/>
      <c r="N31" s="60"/>
      <c r="O31" s="60"/>
      <c r="P31" s="74"/>
    </row>
    <row r="32" spans="1:16" ht="15">
      <c r="A32" s="438"/>
      <c r="B32" s="429" t="s">
        <v>49</v>
      </c>
      <c r="C32" s="526">
        <f t="shared" si="3"/>
        <v>0</v>
      </c>
      <c r="D32" s="537"/>
      <c r="E32" s="542"/>
      <c r="F32" s="543"/>
      <c r="G32" s="543"/>
      <c r="H32" s="543"/>
      <c r="I32" s="543"/>
      <c r="J32" s="595"/>
      <c r="K32" s="242"/>
      <c r="L32" s="353">
        <f t="shared" si="4"/>
        <v>0</v>
      </c>
      <c r="M32" s="60"/>
      <c r="N32" s="60"/>
      <c r="O32" s="60"/>
      <c r="P32" s="74"/>
    </row>
    <row r="33" spans="1:16" ht="15">
      <c r="A33" s="436" t="s">
        <v>40</v>
      </c>
      <c r="B33" s="427" t="s">
        <v>39</v>
      </c>
      <c r="C33" s="534">
        <f>SUM(C34:C43)</f>
        <v>0</v>
      </c>
      <c r="D33" s="522">
        <f aca="true" t="shared" si="5" ref="D33:I33">SUM(D34:D43)</f>
        <v>0</v>
      </c>
      <c r="E33" s="522">
        <f t="shared" si="5"/>
        <v>0</v>
      </c>
      <c r="F33" s="522">
        <f t="shared" si="5"/>
        <v>0</v>
      </c>
      <c r="G33" s="522">
        <f>SUM(G34:G43)</f>
        <v>0</v>
      </c>
      <c r="H33" s="522">
        <f t="shared" si="5"/>
        <v>0</v>
      </c>
      <c r="I33" s="522">
        <f t="shared" si="5"/>
        <v>0</v>
      </c>
      <c r="J33" s="519">
        <f>SUM(J34:J43)</f>
        <v>0</v>
      </c>
      <c r="K33" s="535">
        <f>SUM(K34:K43)</f>
        <v>0</v>
      </c>
      <c r="L33" s="353">
        <f t="shared" si="4"/>
        <v>0</v>
      </c>
      <c r="M33" s="60"/>
      <c r="N33" s="60"/>
      <c r="O33" s="60"/>
      <c r="P33" s="74"/>
    </row>
    <row r="34" spans="1:16" ht="15">
      <c r="A34" s="437"/>
      <c r="B34" s="430" t="s">
        <v>8</v>
      </c>
      <c r="C34" s="526">
        <f aca="true" t="shared" si="6" ref="C34:C43">SUM(D34:F34)</f>
        <v>0</v>
      </c>
      <c r="D34" s="536"/>
      <c r="E34" s="544"/>
      <c r="F34" s="544"/>
      <c r="G34" s="544"/>
      <c r="H34" s="529"/>
      <c r="I34" s="544"/>
      <c r="J34" s="529"/>
      <c r="K34" s="530"/>
      <c r="L34" s="353">
        <f t="shared" si="4"/>
        <v>0</v>
      </c>
      <c r="M34" s="60"/>
      <c r="N34" s="60"/>
      <c r="O34" s="60"/>
      <c r="P34" s="74"/>
    </row>
    <row r="35" spans="1:16" ht="15">
      <c r="A35" s="437"/>
      <c r="B35" s="431" t="s">
        <v>10</v>
      </c>
      <c r="C35" s="526">
        <f t="shared" si="6"/>
        <v>0</v>
      </c>
      <c r="D35" s="537"/>
      <c r="E35" s="539"/>
      <c r="F35" s="539"/>
      <c r="G35" s="539"/>
      <c r="H35" s="529"/>
      <c r="I35" s="539"/>
      <c r="J35" s="541"/>
      <c r="K35" s="241"/>
      <c r="L35" s="353">
        <f t="shared" si="4"/>
        <v>0</v>
      </c>
      <c r="M35" s="60"/>
      <c r="N35" s="60"/>
      <c r="O35" s="60"/>
      <c r="P35" s="74"/>
    </row>
    <row r="36" spans="1:16" ht="15">
      <c r="A36" s="437"/>
      <c r="B36" s="431" t="s">
        <v>9</v>
      </c>
      <c r="C36" s="526">
        <f t="shared" si="6"/>
        <v>0</v>
      </c>
      <c r="D36" s="539"/>
      <c r="E36" s="539"/>
      <c r="F36" s="539"/>
      <c r="G36" s="539"/>
      <c r="H36" s="529"/>
      <c r="I36" s="539"/>
      <c r="J36" s="541"/>
      <c r="K36" s="241"/>
      <c r="L36" s="353">
        <f t="shared" si="4"/>
        <v>0</v>
      </c>
      <c r="M36" s="60"/>
      <c r="N36" s="60"/>
      <c r="O36" s="60"/>
      <c r="P36" s="74"/>
    </row>
    <row r="37" spans="1:16" ht="15">
      <c r="A37" s="437"/>
      <c r="B37" s="453" t="s">
        <v>186</v>
      </c>
      <c r="C37" s="526">
        <f t="shared" si="6"/>
        <v>0</v>
      </c>
      <c r="D37" s="539"/>
      <c r="E37" s="539"/>
      <c r="F37" s="539"/>
      <c r="G37" s="539"/>
      <c r="H37" s="529"/>
      <c r="I37" s="539"/>
      <c r="J37" s="541"/>
      <c r="K37" s="241"/>
      <c r="L37" s="353">
        <f t="shared" si="4"/>
        <v>0</v>
      </c>
      <c r="M37" s="60"/>
      <c r="N37" s="60"/>
      <c r="O37" s="60"/>
      <c r="P37" s="74"/>
    </row>
    <row r="38" spans="1:16" ht="15">
      <c r="A38" s="437"/>
      <c r="B38" s="453" t="s">
        <v>244</v>
      </c>
      <c r="C38" s="526">
        <f t="shared" si="6"/>
        <v>0</v>
      </c>
      <c r="D38" s="539"/>
      <c r="E38" s="539"/>
      <c r="F38" s="539"/>
      <c r="G38" s="577"/>
      <c r="H38" s="529"/>
      <c r="I38" s="539"/>
      <c r="J38" s="541"/>
      <c r="K38" s="241"/>
      <c r="L38" s="353">
        <f t="shared" si="4"/>
        <v>0</v>
      </c>
      <c r="M38" s="60"/>
      <c r="N38" s="60"/>
      <c r="O38" s="60"/>
      <c r="P38" s="74"/>
    </row>
    <row r="39" spans="1:16" ht="15">
      <c r="A39" s="437"/>
      <c r="B39" s="592" t="s">
        <v>49</v>
      </c>
      <c r="C39" s="526">
        <f t="shared" si="6"/>
        <v>0</v>
      </c>
      <c r="D39" s="539"/>
      <c r="E39" s="539"/>
      <c r="F39" s="539"/>
      <c r="G39" s="539"/>
      <c r="H39" s="529"/>
      <c r="I39" s="539"/>
      <c r="J39" s="541"/>
      <c r="K39" s="545"/>
      <c r="L39" s="353">
        <f t="shared" si="4"/>
        <v>0</v>
      </c>
      <c r="M39" s="60"/>
      <c r="N39" s="60"/>
      <c r="O39" s="60"/>
      <c r="P39" s="74"/>
    </row>
    <row r="40" spans="1:16" ht="15">
      <c r="A40" s="437"/>
      <c r="B40" s="428" t="s">
        <v>49</v>
      </c>
      <c r="C40" s="526">
        <f t="shared" si="6"/>
        <v>0</v>
      </c>
      <c r="D40" s="539"/>
      <c r="E40" s="539"/>
      <c r="F40" s="539"/>
      <c r="G40" s="539"/>
      <c r="H40" s="529"/>
      <c r="I40" s="539"/>
      <c r="J40" s="541"/>
      <c r="K40" s="545"/>
      <c r="L40" s="353">
        <f t="shared" si="4"/>
        <v>0</v>
      </c>
      <c r="M40" s="60"/>
      <c r="N40" s="60"/>
      <c r="O40" s="60"/>
      <c r="P40" s="74"/>
    </row>
    <row r="41" spans="1:16" ht="15">
      <c r="A41" s="437"/>
      <c r="B41" s="428" t="s">
        <v>49</v>
      </c>
      <c r="C41" s="526">
        <f t="shared" si="6"/>
        <v>0</v>
      </c>
      <c r="D41" s="539"/>
      <c r="E41" s="539"/>
      <c r="F41" s="539"/>
      <c r="G41" s="539"/>
      <c r="H41" s="529"/>
      <c r="I41" s="539"/>
      <c r="J41" s="541"/>
      <c r="K41" s="241"/>
      <c r="L41" s="353">
        <f t="shared" si="4"/>
        <v>0</v>
      </c>
      <c r="M41" s="60"/>
      <c r="N41" s="60"/>
      <c r="O41" s="60"/>
      <c r="P41" s="74"/>
    </row>
    <row r="42" spans="1:16" ht="15">
      <c r="A42" s="437"/>
      <c r="B42" s="428" t="s">
        <v>49</v>
      </c>
      <c r="C42" s="526">
        <f t="shared" si="6"/>
        <v>0</v>
      </c>
      <c r="D42" s="539"/>
      <c r="E42" s="539"/>
      <c r="F42" s="539"/>
      <c r="G42" s="539"/>
      <c r="H42" s="529"/>
      <c r="I42" s="539"/>
      <c r="J42" s="541"/>
      <c r="K42" s="241"/>
      <c r="L42" s="353">
        <f t="shared" si="4"/>
        <v>0</v>
      </c>
      <c r="M42" s="60"/>
      <c r="N42" s="60"/>
      <c r="O42" s="60"/>
      <c r="P42" s="74"/>
    </row>
    <row r="43" spans="1:16" ht="15">
      <c r="A43" s="438"/>
      <c r="B43" s="429" t="s">
        <v>49</v>
      </c>
      <c r="C43" s="526">
        <f t="shared" si="6"/>
        <v>0</v>
      </c>
      <c r="D43" s="539"/>
      <c r="E43" s="539"/>
      <c r="F43" s="539"/>
      <c r="G43" s="539"/>
      <c r="H43" s="529"/>
      <c r="I43" s="539"/>
      <c r="J43" s="595"/>
      <c r="K43" s="242"/>
      <c r="L43" s="353">
        <f t="shared" si="4"/>
        <v>0</v>
      </c>
      <c r="M43" s="60"/>
      <c r="N43" s="60"/>
      <c r="O43" s="60"/>
      <c r="P43" s="74"/>
    </row>
    <row r="44" spans="1:16" ht="15">
      <c r="A44" s="435" t="s">
        <v>42</v>
      </c>
      <c r="B44" s="427" t="s">
        <v>41</v>
      </c>
      <c r="C44" s="546">
        <f>SUM(C45:C50)</f>
        <v>0</v>
      </c>
      <c r="D44" s="546">
        <f>SUM(D45:D50)</f>
        <v>0</v>
      </c>
      <c r="E44" s="546">
        <f aca="true" t="shared" si="7" ref="E44:K44">SUM(E45:E50)</f>
        <v>0</v>
      </c>
      <c r="F44" s="546">
        <f t="shared" si="7"/>
        <v>0</v>
      </c>
      <c r="G44" s="546">
        <f>SUM(G45:G50)</f>
        <v>0</v>
      </c>
      <c r="H44" s="546">
        <f t="shared" si="7"/>
        <v>0</v>
      </c>
      <c r="I44" s="546">
        <f t="shared" si="7"/>
        <v>0</v>
      </c>
      <c r="J44" s="546">
        <f>SUM(J45:J50)</f>
        <v>0</v>
      </c>
      <c r="K44" s="584">
        <f t="shared" si="7"/>
        <v>0</v>
      </c>
      <c r="L44" s="353">
        <f t="shared" si="4"/>
        <v>0</v>
      </c>
      <c r="M44" s="60"/>
      <c r="N44" s="60"/>
      <c r="O44" s="60"/>
      <c r="P44" s="74"/>
    </row>
    <row r="45" spans="1:16" ht="15">
      <c r="A45" s="439"/>
      <c r="B45" s="428" t="s">
        <v>49</v>
      </c>
      <c r="C45" s="526">
        <f aca="true" t="shared" si="8" ref="C45:C50">SUM(D45:F45)</f>
        <v>0</v>
      </c>
      <c r="D45" s="528"/>
      <c r="E45" s="527"/>
      <c r="F45" s="528"/>
      <c r="G45" s="528"/>
      <c r="H45" s="529"/>
      <c r="I45" s="528"/>
      <c r="J45" s="529"/>
      <c r="K45" s="530"/>
      <c r="L45" s="353">
        <f t="shared" si="4"/>
        <v>0</v>
      </c>
      <c r="M45" s="60"/>
      <c r="N45" s="60"/>
      <c r="O45" s="60"/>
      <c r="P45" s="74"/>
    </row>
    <row r="46" spans="1:16" ht="15">
      <c r="A46" s="439"/>
      <c r="B46" s="428" t="s">
        <v>49</v>
      </c>
      <c r="C46" s="526">
        <f t="shared" si="8"/>
        <v>0</v>
      </c>
      <c r="D46" s="531"/>
      <c r="E46" s="540"/>
      <c r="F46" s="531"/>
      <c r="G46" s="531"/>
      <c r="H46" s="541"/>
      <c r="I46" s="531"/>
      <c r="J46" s="541"/>
      <c r="K46" s="241"/>
      <c r="L46" s="353">
        <f t="shared" si="4"/>
        <v>0</v>
      </c>
      <c r="M46" s="60"/>
      <c r="N46" s="60"/>
      <c r="O46" s="60"/>
      <c r="P46" s="74"/>
    </row>
    <row r="47" spans="1:16" ht="15">
      <c r="A47" s="439"/>
      <c r="B47" s="428" t="s">
        <v>49</v>
      </c>
      <c r="C47" s="526">
        <f t="shared" si="8"/>
        <v>0</v>
      </c>
      <c r="D47" s="531"/>
      <c r="E47" s="540"/>
      <c r="F47" s="531"/>
      <c r="G47" s="531"/>
      <c r="H47" s="541"/>
      <c r="I47" s="531"/>
      <c r="J47" s="541"/>
      <c r="K47" s="241"/>
      <c r="L47" s="353">
        <f t="shared" si="4"/>
        <v>0</v>
      </c>
      <c r="M47" s="60"/>
      <c r="N47" s="60"/>
      <c r="O47" s="60"/>
      <c r="P47" s="74"/>
    </row>
    <row r="48" spans="1:16" ht="15">
      <c r="A48" s="439"/>
      <c r="B48" s="428" t="s">
        <v>49</v>
      </c>
      <c r="C48" s="526">
        <f t="shared" si="8"/>
        <v>0</v>
      </c>
      <c r="D48" s="531"/>
      <c r="E48" s="540"/>
      <c r="F48" s="531"/>
      <c r="G48" s="531"/>
      <c r="H48" s="541"/>
      <c r="I48" s="531"/>
      <c r="J48" s="541"/>
      <c r="K48" s="241"/>
      <c r="L48" s="353">
        <f t="shared" si="4"/>
        <v>0</v>
      </c>
      <c r="M48" s="60"/>
      <c r="N48" s="60"/>
      <c r="O48" s="60"/>
      <c r="P48" s="74"/>
    </row>
    <row r="49" spans="1:16" ht="15">
      <c r="A49" s="439"/>
      <c r="B49" s="428" t="s">
        <v>49</v>
      </c>
      <c r="C49" s="526">
        <f t="shared" si="8"/>
        <v>0</v>
      </c>
      <c r="D49" s="547"/>
      <c r="E49" s="548"/>
      <c r="F49" s="547"/>
      <c r="G49" s="547"/>
      <c r="H49" s="529"/>
      <c r="I49" s="547"/>
      <c r="J49" s="597"/>
      <c r="K49" s="549"/>
      <c r="L49" s="353">
        <f t="shared" si="4"/>
        <v>0</v>
      </c>
      <c r="M49" s="60"/>
      <c r="N49" s="60"/>
      <c r="O49" s="60"/>
      <c r="P49" s="74"/>
    </row>
    <row r="50" spans="1:16" ht="15">
      <c r="A50" s="439"/>
      <c r="B50" s="432" t="s">
        <v>49</v>
      </c>
      <c r="C50" s="526">
        <f t="shared" si="8"/>
        <v>0</v>
      </c>
      <c r="D50" s="550"/>
      <c r="E50" s="551"/>
      <c r="F50" s="550"/>
      <c r="G50" s="550"/>
      <c r="H50" s="529"/>
      <c r="I50" s="550"/>
      <c r="J50" s="596"/>
      <c r="K50" s="495"/>
      <c r="L50" s="353">
        <f t="shared" si="4"/>
        <v>0</v>
      </c>
      <c r="M50" s="60"/>
      <c r="N50" s="60"/>
      <c r="O50" s="60"/>
      <c r="P50" s="74"/>
    </row>
    <row r="51" spans="1:16" ht="15">
      <c r="A51" s="435" t="s">
        <v>43</v>
      </c>
      <c r="B51" s="427" t="s">
        <v>239</v>
      </c>
      <c r="C51" s="522">
        <f>G51</f>
        <v>0</v>
      </c>
      <c r="D51" s="519">
        <f>'Salary Worksheet'!G63</f>
        <v>0</v>
      </c>
      <c r="E51" s="520">
        <f>'Salary Worksheet'!H63</f>
        <v>0</v>
      </c>
      <c r="F51" s="603" t="s">
        <v>247</v>
      </c>
      <c r="G51" s="519">
        <f>SUM(G10+G11+G12+G16+G33+G44)</f>
        <v>0</v>
      </c>
      <c r="H51" s="519">
        <f>'Salary Worksheet'!K63</f>
        <v>0</v>
      </c>
      <c r="I51" s="519">
        <f>'Salary Worksheet'!L63</f>
        <v>0</v>
      </c>
      <c r="J51" s="594"/>
      <c r="K51" s="521"/>
      <c r="L51" s="353" t="e">
        <f t="shared" si="4"/>
        <v>#VALUE!</v>
      </c>
      <c r="M51" s="60"/>
      <c r="N51" s="60"/>
      <c r="O51" s="60"/>
      <c r="P51" s="74"/>
    </row>
    <row r="52" spans="1:16" ht="15">
      <c r="A52" s="438" t="s">
        <v>45</v>
      </c>
      <c r="B52" s="426" t="s">
        <v>44</v>
      </c>
      <c r="C52" s="552">
        <f>C44+C33+C16+C12+C11+C10+C51</f>
        <v>0</v>
      </c>
      <c r="D52" s="553">
        <f>D51+D44+D33+D16+D12+D11+D10</f>
        <v>0</v>
      </c>
      <c r="E52" s="553">
        <f>ROUND(E51+E44+E33+E16+E12+E11+E10,0)</f>
        <v>0</v>
      </c>
      <c r="F52" s="553">
        <f>F44+F33+F16+F12+F11+F10</f>
        <v>0</v>
      </c>
      <c r="G52" s="553">
        <f>G51</f>
        <v>0</v>
      </c>
      <c r="H52" s="553">
        <f>H51+H44+H33+H16+H12+H11+H10</f>
        <v>0</v>
      </c>
      <c r="I52" s="553">
        <f>I51+I44+I33+I16+I12+I11+I10</f>
        <v>0</v>
      </c>
      <c r="J52" s="553">
        <f>J51+J44+J33+J16+J12+J11+J10</f>
        <v>0</v>
      </c>
      <c r="K52" s="554" t="e">
        <f>K51+K44+K33+K16+K12+#REF!+K11</f>
        <v>#REF!</v>
      </c>
      <c r="L52" s="353">
        <f t="shared" si="4"/>
        <v>0</v>
      </c>
      <c r="M52" s="60"/>
      <c r="N52" s="60"/>
      <c r="O52" s="60"/>
      <c r="P52" s="74"/>
    </row>
    <row r="53" spans="1:16" ht="15">
      <c r="A53" s="437" t="s">
        <v>65</v>
      </c>
      <c r="B53" s="433" t="s">
        <v>66</v>
      </c>
      <c r="C53" s="555">
        <f>C52-H52</f>
        <v>0</v>
      </c>
      <c r="D53" s="556"/>
      <c r="E53" s="557"/>
      <c r="F53" s="556"/>
      <c r="G53" s="556"/>
      <c r="H53" s="556"/>
      <c r="I53" s="556"/>
      <c r="J53" s="556"/>
      <c r="K53" s="558"/>
      <c r="L53" s="353"/>
      <c r="M53" s="60"/>
      <c r="N53" s="60"/>
      <c r="O53" s="60"/>
      <c r="P53" s="74"/>
    </row>
    <row r="54" spans="1:16" ht="15.75" thickBot="1">
      <c r="A54" s="440"/>
      <c r="B54" s="434" t="s">
        <v>145</v>
      </c>
      <c r="C54" s="559"/>
      <c r="D54" s="560"/>
      <c r="E54" s="561"/>
      <c r="F54" s="560"/>
      <c r="G54" s="560"/>
      <c r="H54" s="560"/>
      <c r="I54" s="560"/>
      <c r="J54" s="560"/>
      <c r="K54" s="562"/>
      <c r="L54" s="354"/>
      <c r="M54" s="60"/>
      <c r="N54" s="60"/>
      <c r="O54" s="60"/>
      <c r="P54" s="74"/>
    </row>
    <row r="55" spans="7:9" ht="13.5" customHeight="1" hidden="1">
      <c r="G55" s="355"/>
      <c r="H55" s="356">
        <f>ROUND((D52/0.9)-D52,0)</f>
        <v>0</v>
      </c>
      <c r="I55" s="355"/>
    </row>
    <row r="56" spans="8:9" ht="20.25" customHeight="1" hidden="1">
      <c r="H56" s="357" t="s">
        <v>73</v>
      </c>
      <c r="I56" s="358"/>
    </row>
    <row r="57" ht="13.5" customHeight="1" hidden="1">
      <c r="H57" s="359" t="s">
        <v>68</v>
      </c>
    </row>
    <row r="58" ht="13.5" customHeight="1" hidden="1">
      <c r="H58" s="360">
        <f>H52-H55</f>
        <v>0</v>
      </c>
    </row>
    <row r="59" spans="1:11" ht="13.5" customHeight="1">
      <c r="A59" s="483"/>
      <c r="B59" s="483"/>
      <c r="C59" s="483"/>
      <c r="D59" s="483"/>
      <c r="E59" s="483"/>
      <c r="F59" s="483"/>
      <c r="G59" s="483"/>
      <c r="H59" s="483"/>
      <c r="I59" s="483"/>
      <c r="J59" s="483"/>
      <c r="K59" s="483"/>
    </row>
    <row r="60" spans="1:11" ht="13.5" customHeight="1">
      <c r="A60" s="483"/>
      <c r="B60" s="208"/>
      <c r="C60" s="485"/>
      <c r="D60" s="486"/>
      <c r="E60" s="486"/>
      <c r="F60" s="208"/>
      <c r="G60" s="485"/>
      <c r="H60" s="485"/>
      <c r="I60" s="208"/>
      <c r="J60" s="208"/>
      <c r="K60" s="487"/>
    </row>
    <row r="61" ht="13.5" customHeight="1"/>
    <row r="62" ht="13.5" customHeight="1"/>
    <row r="63" ht="13.5" customHeight="1"/>
  </sheetData>
  <sheetProtection password="CC3D" sheet="1" selectLockedCells="1"/>
  <mergeCells count="15">
    <mergeCell ref="G7:G9"/>
    <mergeCell ref="C7:C9"/>
    <mergeCell ref="H7:H9"/>
    <mergeCell ref="J7:J9"/>
    <mergeCell ref="K7:K9"/>
    <mergeCell ref="M9:O9"/>
    <mergeCell ref="A2:K2"/>
    <mergeCell ref="A7:B9"/>
    <mergeCell ref="I7:I9"/>
    <mergeCell ref="A3:K3"/>
    <mergeCell ref="A4:K4"/>
    <mergeCell ref="A5:K5"/>
    <mergeCell ref="D7:D9"/>
    <mergeCell ref="E7:E9"/>
    <mergeCell ref="F7:F9"/>
  </mergeCells>
  <printOptions horizontalCentered="1"/>
  <pageMargins left="0.5" right="0.5" top="0.5" bottom="0.5" header="0.25" footer="0.25"/>
  <pageSetup fitToHeight="1" fitToWidth="1" horizontalDpi="600" verticalDpi="600" orientation="portrait" scale="76" r:id="rId1"/>
  <headerFooter alignWithMargins="0">
    <oddFooter>&amp;LBudget Workbook V8&amp;C&amp;F&amp;R&amp;D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236"/>
  <sheetViews>
    <sheetView workbookViewId="0" topLeftCell="A1">
      <selection activeCell="B12" sqref="B12:K12"/>
    </sheetView>
  </sheetViews>
  <sheetFormatPr defaultColWidth="9.140625" defaultRowHeight="12.75"/>
  <cols>
    <col min="1" max="1" width="4.7109375" style="68" customWidth="1"/>
    <col min="2" max="9" width="8.7109375" style="51" customWidth="1"/>
    <col min="10" max="10" width="5.8515625" style="51" customWidth="1"/>
    <col min="11" max="11" width="12.00390625" style="51" customWidth="1"/>
    <col min="12" max="12" width="4.57421875" style="68" customWidth="1"/>
    <col min="13" max="16384" width="9.140625" style="51" customWidth="1"/>
  </cols>
  <sheetData>
    <row r="1" spans="1:12" ht="20.25">
      <c r="A1" s="783" t="s">
        <v>250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5"/>
    </row>
    <row r="2" spans="1:12" ht="8.25" customHeight="1">
      <c r="A2" s="239"/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96"/>
    </row>
    <row r="3" spans="1:12" ht="15.75">
      <c r="A3" s="786">
        <f>'Salary Worksheet'!$B$3</f>
        <v>0</v>
      </c>
      <c r="B3" s="787"/>
      <c r="C3" s="787"/>
      <c r="D3" s="787"/>
      <c r="E3" s="787"/>
      <c r="F3" s="787"/>
      <c r="G3" s="787"/>
      <c r="H3" s="787"/>
      <c r="I3" s="787"/>
      <c r="J3" s="787"/>
      <c r="K3" s="787"/>
      <c r="L3" s="788"/>
    </row>
    <row r="4" spans="1:12" ht="15.75">
      <c r="A4" s="786">
        <f>'Salary Worksheet'!$B$4</f>
        <v>0</v>
      </c>
      <c r="B4" s="787"/>
      <c r="C4" s="787"/>
      <c r="D4" s="787"/>
      <c r="E4" s="787"/>
      <c r="F4" s="787"/>
      <c r="G4" s="787"/>
      <c r="H4" s="787"/>
      <c r="I4" s="787"/>
      <c r="J4" s="787"/>
      <c r="K4" s="787"/>
      <c r="L4" s="788"/>
    </row>
    <row r="5" spans="1:12" ht="15.75">
      <c r="A5" s="786">
        <f>'Salary Worksheet'!$B$5</f>
        <v>0</v>
      </c>
      <c r="B5" s="787"/>
      <c r="C5" s="787"/>
      <c r="D5" s="787"/>
      <c r="E5" s="787"/>
      <c r="F5" s="787"/>
      <c r="G5" s="787"/>
      <c r="H5" s="787"/>
      <c r="I5" s="787"/>
      <c r="J5" s="787"/>
      <c r="K5" s="787"/>
      <c r="L5" s="788"/>
    </row>
    <row r="6" spans="1:12" ht="32.25" customHeight="1" thickBot="1">
      <c r="A6" s="769" t="s">
        <v>242</v>
      </c>
      <c r="B6" s="770"/>
      <c r="C6" s="770"/>
      <c r="D6" s="770"/>
      <c r="E6" s="770"/>
      <c r="F6" s="770"/>
      <c r="G6" s="770"/>
      <c r="H6" s="770"/>
      <c r="I6" s="770"/>
      <c r="J6" s="770"/>
      <c r="K6" s="770"/>
      <c r="L6" s="771"/>
    </row>
    <row r="7" spans="1:12" ht="12.75">
      <c r="A7" s="52"/>
      <c r="B7" s="55"/>
      <c r="C7" s="55"/>
      <c r="D7" s="55"/>
      <c r="E7" s="55"/>
      <c r="F7" s="55"/>
      <c r="G7" s="55"/>
      <c r="H7" s="55"/>
      <c r="I7" s="55"/>
      <c r="J7" s="55"/>
      <c r="K7" s="55"/>
      <c r="L7" s="53"/>
    </row>
    <row r="8" spans="1:12" ht="15.75">
      <c r="A8" s="94" t="s">
        <v>97</v>
      </c>
      <c r="B8" s="732" t="s">
        <v>60</v>
      </c>
      <c r="C8" s="732"/>
      <c r="D8" s="55"/>
      <c r="E8" s="55"/>
      <c r="F8" s="55"/>
      <c r="G8" s="651" t="s">
        <v>162</v>
      </c>
      <c r="H8" s="651"/>
      <c r="I8" s="651"/>
      <c r="J8" s="652">
        <f>'Budget Worksheet '!F10+'Budget Worksheet '!G10</f>
        <v>0</v>
      </c>
      <c r="K8" s="652"/>
      <c r="L8" s="53"/>
    </row>
    <row r="9" spans="1:12" ht="15.75">
      <c r="A9" s="94"/>
      <c r="B9" s="91"/>
      <c r="C9" s="91"/>
      <c r="D9" s="55"/>
      <c r="E9" s="55"/>
      <c r="F9" s="55"/>
      <c r="G9" s="90"/>
      <c r="H9" s="90"/>
      <c r="I9" s="90"/>
      <c r="J9" s="97"/>
      <c r="K9" s="97"/>
      <c r="L9" s="53"/>
    </row>
    <row r="10" spans="1:12" ht="12.75">
      <c r="A10" s="52"/>
      <c r="B10" s="789" t="s">
        <v>241</v>
      </c>
      <c r="C10" s="789"/>
      <c r="D10" s="789"/>
      <c r="E10" s="789"/>
      <c r="F10" s="789"/>
      <c r="G10" s="789"/>
      <c r="H10" s="789"/>
      <c r="I10" s="789"/>
      <c r="J10" s="789"/>
      <c r="K10" s="789"/>
      <c r="L10" s="53"/>
    </row>
    <row r="11" spans="1:12" ht="12.75" customHeight="1" thickBot="1">
      <c r="A11" s="52"/>
      <c r="B11" s="496"/>
      <c r="C11" s="496"/>
      <c r="D11" s="496"/>
      <c r="E11" s="496"/>
      <c r="F11" s="496"/>
      <c r="G11" s="496"/>
      <c r="H11" s="496"/>
      <c r="I11" s="496"/>
      <c r="J11" s="496"/>
      <c r="K11" s="496"/>
      <c r="L11" s="53"/>
    </row>
    <row r="12" spans="1:12" ht="140.25" customHeight="1" thickBot="1">
      <c r="A12" s="52"/>
      <c r="B12" s="664"/>
      <c r="C12" s="665"/>
      <c r="D12" s="665"/>
      <c r="E12" s="665"/>
      <c r="F12" s="665"/>
      <c r="G12" s="665"/>
      <c r="H12" s="665"/>
      <c r="I12" s="665"/>
      <c r="J12" s="665"/>
      <c r="K12" s="666"/>
      <c r="L12" s="53"/>
    </row>
    <row r="13" spans="1:12" ht="12.75">
      <c r="A13" s="52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3"/>
    </row>
    <row r="14" spans="1:12" ht="15.75">
      <c r="A14" s="94" t="s">
        <v>98</v>
      </c>
      <c r="B14" s="101" t="s">
        <v>33</v>
      </c>
      <c r="C14" s="101"/>
      <c r="D14" s="101"/>
      <c r="E14" s="55"/>
      <c r="F14" s="55"/>
      <c r="G14" s="102" t="s">
        <v>162</v>
      </c>
      <c r="H14" s="102"/>
      <c r="I14" s="102"/>
      <c r="J14" s="652">
        <f>'Budget Worksheet '!F11+'Budget Worksheet '!G11</f>
        <v>0</v>
      </c>
      <c r="K14" s="652"/>
      <c r="L14" s="53"/>
    </row>
    <row r="15" spans="1:12" ht="15.75">
      <c r="A15" s="94"/>
      <c r="B15" s="101"/>
      <c r="C15" s="101"/>
      <c r="D15" s="101"/>
      <c r="E15" s="55"/>
      <c r="F15" s="55"/>
      <c r="G15" s="102" t="s">
        <v>89</v>
      </c>
      <c r="H15" s="102"/>
      <c r="I15" s="102"/>
      <c r="J15" s="777">
        <f>'Salary Worksheet'!F62</f>
        <v>0</v>
      </c>
      <c r="K15" s="777"/>
      <c r="L15" s="53"/>
    </row>
    <row r="16" spans="1:12" ht="15.75">
      <c r="A16" s="94"/>
      <c r="B16" s="101"/>
      <c r="C16" s="101"/>
      <c r="D16" s="101"/>
      <c r="E16" s="55"/>
      <c r="F16" s="55"/>
      <c r="G16" s="102"/>
      <c r="H16" s="102"/>
      <c r="I16" s="102"/>
      <c r="J16" s="776"/>
      <c r="K16" s="776"/>
      <c r="L16" s="53"/>
    </row>
    <row r="17" spans="1:12" ht="25.5" customHeight="1">
      <c r="A17" s="52"/>
      <c r="B17" s="775" t="s">
        <v>122</v>
      </c>
      <c r="C17" s="775"/>
      <c r="D17" s="775"/>
      <c r="E17" s="775"/>
      <c r="F17" s="775"/>
      <c r="G17" s="775"/>
      <c r="H17" s="775"/>
      <c r="I17" s="775"/>
      <c r="J17" s="775"/>
      <c r="K17" s="775"/>
      <c r="L17" s="53"/>
    </row>
    <row r="18" spans="1:12" ht="10.5" customHeight="1" thickBot="1">
      <c r="A18" s="52"/>
      <c r="B18" s="492"/>
      <c r="C18" s="492"/>
      <c r="D18" s="492"/>
      <c r="E18" s="492"/>
      <c r="F18" s="492"/>
      <c r="G18" s="492"/>
      <c r="H18" s="492"/>
      <c r="I18" s="492"/>
      <c r="J18" s="492"/>
      <c r="K18" s="492"/>
      <c r="L18" s="53"/>
    </row>
    <row r="19" spans="1:12" ht="25.5" customHeight="1" thickBot="1">
      <c r="A19" s="52"/>
      <c r="B19" s="804" t="s">
        <v>192</v>
      </c>
      <c r="C19" s="805"/>
      <c r="D19" s="805"/>
      <c r="E19" s="805"/>
      <c r="F19" s="806"/>
      <c r="G19" s="806"/>
      <c r="H19" s="800" t="s">
        <v>28</v>
      </c>
      <c r="I19" s="801"/>
      <c r="J19" s="747" t="s">
        <v>191</v>
      </c>
      <c r="K19" s="748"/>
      <c r="L19" s="53"/>
    </row>
    <row r="20" spans="1:12" ht="15" customHeight="1">
      <c r="A20" s="52"/>
      <c r="B20" s="807" t="s">
        <v>193</v>
      </c>
      <c r="C20" s="808"/>
      <c r="D20" s="808"/>
      <c r="E20" s="808"/>
      <c r="F20" s="809"/>
      <c r="G20" s="809"/>
      <c r="H20" s="802"/>
      <c r="I20" s="803"/>
      <c r="J20" s="797"/>
      <c r="K20" s="798"/>
      <c r="L20" s="53"/>
    </row>
    <row r="21" spans="1:12" ht="15" customHeight="1">
      <c r="A21" s="52"/>
      <c r="B21" s="792" t="s">
        <v>194</v>
      </c>
      <c r="C21" s="793"/>
      <c r="D21" s="793"/>
      <c r="E21" s="793"/>
      <c r="F21" s="794"/>
      <c r="G21" s="794"/>
      <c r="H21" s="795"/>
      <c r="I21" s="796"/>
      <c r="J21" s="797"/>
      <c r="K21" s="798"/>
      <c r="L21" s="53"/>
    </row>
    <row r="22" spans="1:12" ht="15" customHeight="1">
      <c r="A22" s="52"/>
      <c r="B22" s="792" t="s">
        <v>199</v>
      </c>
      <c r="C22" s="793"/>
      <c r="D22" s="793"/>
      <c r="E22" s="793"/>
      <c r="F22" s="794"/>
      <c r="G22" s="794"/>
      <c r="H22" s="795"/>
      <c r="I22" s="796"/>
      <c r="J22" s="797"/>
      <c r="K22" s="798"/>
      <c r="L22" s="53"/>
    </row>
    <row r="23" spans="1:12" ht="15" customHeight="1">
      <c r="A23" s="52"/>
      <c r="B23" s="792" t="s">
        <v>202</v>
      </c>
      <c r="C23" s="793"/>
      <c r="D23" s="793"/>
      <c r="E23" s="793"/>
      <c r="F23" s="794"/>
      <c r="G23" s="794"/>
      <c r="H23" s="795"/>
      <c r="I23" s="796"/>
      <c r="J23" s="797"/>
      <c r="K23" s="798"/>
      <c r="L23" s="53"/>
    </row>
    <row r="24" spans="1:12" ht="15" customHeight="1">
      <c r="A24" s="52"/>
      <c r="B24" s="792" t="s">
        <v>195</v>
      </c>
      <c r="C24" s="793"/>
      <c r="D24" s="793"/>
      <c r="E24" s="793"/>
      <c r="F24" s="794"/>
      <c r="G24" s="794"/>
      <c r="H24" s="795"/>
      <c r="I24" s="796"/>
      <c r="J24" s="797"/>
      <c r="K24" s="798"/>
      <c r="L24" s="53"/>
    </row>
    <row r="25" spans="1:12" ht="15" customHeight="1">
      <c r="A25" s="52"/>
      <c r="B25" s="792" t="s">
        <v>196</v>
      </c>
      <c r="C25" s="793"/>
      <c r="D25" s="793"/>
      <c r="E25" s="793"/>
      <c r="F25" s="794"/>
      <c r="G25" s="794"/>
      <c r="H25" s="795"/>
      <c r="I25" s="796"/>
      <c r="J25" s="797"/>
      <c r="K25" s="798"/>
      <c r="L25" s="53"/>
    </row>
    <row r="26" spans="1:12" ht="15" customHeight="1">
      <c r="A26" s="52"/>
      <c r="B26" s="792"/>
      <c r="C26" s="793"/>
      <c r="D26" s="793"/>
      <c r="E26" s="793"/>
      <c r="F26" s="799"/>
      <c r="G26" s="799"/>
      <c r="H26" s="795"/>
      <c r="I26" s="796"/>
      <c r="J26" s="797"/>
      <c r="K26" s="798"/>
      <c r="L26" s="53"/>
    </row>
    <row r="27" spans="1:12" ht="15" customHeight="1">
      <c r="A27" s="52"/>
      <c r="B27" s="792"/>
      <c r="C27" s="793"/>
      <c r="D27" s="793"/>
      <c r="E27" s="793"/>
      <c r="F27" s="799"/>
      <c r="G27" s="799"/>
      <c r="H27" s="795"/>
      <c r="I27" s="796"/>
      <c r="J27" s="797"/>
      <c r="K27" s="798"/>
      <c r="L27" s="53"/>
    </row>
    <row r="28" spans="1:12" ht="15" customHeight="1">
      <c r="A28" s="52"/>
      <c r="B28" s="792"/>
      <c r="C28" s="793"/>
      <c r="D28" s="793"/>
      <c r="E28" s="793"/>
      <c r="F28" s="799"/>
      <c r="G28" s="799"/>
      <c r="H28" s="795"/>
      <c r="I28" s="796"/>
      <c r="J28" s="797"/>
      <c r="K28" s="798"/>
      <c r="L28" s="53"/>
    </row>
    <row r="29" spans="1:12" ht="15" customHeight="1" thickBot="1">
      <c r="A29" s="52"/>
      <c r="B29" s="817"/>
      <c r="C29" s="818"/>
      <c r="D29" s="818"/>
      <c r="E29" s="818"/>
      <c r="F29" s="819"/>
      <c r="G29" s="820"/>
      <c r="H29" s="813"/>
      <c r="I29" s="814"/>
      <c r="J29" s="815"/>
      <c r="K29" s="816"/>
      <c r="L29" s="53"/>
    </row>
    <row r="30" spans="1:12" ht="19.5" customHeight="1" thickBot="1">
      <c r="A30" s="52"/>
      <c r="B30" s="677"/>
      <c r="C30" s="677"/>
      <c r="D30" s="810" t="s">
        <v>198</v>
      </c>
      <c r="E30" s="811"/>
      <c r="F30" s="811"/>
      <c r="G30" s="812"/>
      <c r="H30" s="752">
        <f>SUM(H20:I29)</f>
        <v>0</v>
      </c>
      <c r="I30" s="753"/>
      <c r="J30" s="790">
        <f>SUM(J20:K29)</f>
        <v>0</v>
      </c>
      <c r="K30" s="791"/>
      <c r="L30" s="53"/>
    </row>
    <row r="31" spans="1:12" ht="25.5" customHeight="1" thickBot="1">
      <c r="A31" s="52"/>
      <c r="B31" s="91" t="s">
        <v>197</v>
      </c>
      <c r="C31" s="492"/>
      <c r="D31" s="492"/>
      <c r="E31" s="492"/>
      <c r="F31" s="492"/>
      <c r="G31" s="492"/>
      <c r="H31" s="492"/>
      <c r="I31" s="492"/>
      <c r="J31" s="492"/>
      <c r="K31" s="492"/>
      <c r="L31" s="53"/>
    </row>
    <row r="32" spans="1:12" ht="124.5" customHeight="1" thickBot="1">
      <c r="A32" s="52"/>
      <c r="B32" s="664"/>
      <c r="C32" s="665"/>
      <c r="D32" s="665"/>
      <c r="E32" s="665"/>
      <c r="F32" s="665"/>
      <c r="G32" s="665"/>
      <c r="H32" s="665"/>
      <c r="I32" s="665"/>
      <c r="J32" s="665"/>
      <c r="K32" s="666"/>
      <c r="L32" s="53"/>
    </row>
    <row r="33" spans="1:12" ht="26.25" customHeight="1" thickBot="1">
      <c r="A33" s="57"/>
      <c r="B33" s="58"/>
      <c r="C33" s="58"/>
      <c r="D33" s="58"/>
      <c r="E33" s="58"/>
      <c r="F33" s="58"/>
      <c r="G33" s="58"/>
      <c r="H33" s="58"/>
      <c r="I33" s="58"/>
      <c r="J33" s="741"/>
      <c r="K33" s="741"/>
      <c r="L33" s="59"/>
    </row>
    <row r="34" spans="1:12" ht="12.7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50"/>
    </row>
    <row r="35" spans="1:12" ht="15.75">
      <c r="A35" s="94" t="s">
        <v>99</v>
      </c>
      <c r="B35" s="91" t="s">
        <v>54</v>
      </c>
      <c r="C35" s="91"/>
      <c r="D35" s="103"/>
      <c r="E35" s="55"/>
      <c r="F35" s="55"/>
      <c r="G35" s="651" t="s">
        <v>162</v>
      </c>
      <c r="H35" s="651"/>
      <c r="I35" s="651"/>
      <c r="J35" s="652">
        <f>'Budget Worksheet '!F12+'Budget Worksheet '!G12</f>
        <v>0</v>
      </c>
      <c r="K35" s="652"/>
      <c r="L35" s="53"/>
    </row>
    <row r="36" spans="1:12" ht="11.25" customHeight="1">
      <c r="A36" s="94"/>
      <c r="B36" s="91"/>
      <c r="C36" s="91"/>
      <c r="D36" s="103"/>
      <c r="E36" s="55"/>
      <c r="F36" s="55"/>
      <c r="G36" s="90"/>
      <c r="H36" s="90"/>
      <c r="I36" s="90"/>
      <c r="J36" s="97"/>
      <c r="K36" s="97"/>
      <c r="L36" s="53"/>
    </row>
    <row r="37" spans="1:12" ht="11.25" customHeight="1">
      <c r="A37" s="94"/>
      <c r="B37" s="739" t="s">
        <v>120</v>
      </c>
      <c r="C37" s="739"/>
      <c r="D37" s="739"/>
      <c r="E37" s="739"/>
      <c r="F37" s="739"/>
      <c r="G37" s="739"/>
      <c r="H37" s="739"/>
      <c r="I37" s="739"/>
      <c r="J37" s="739"/>
      <c r="K37" s="739"/>
      <c r="L37" s="53"/>
    </row>
    <row r="38" spans="1:12" ht="11.25" customHeight="1">
      <c r="A38" s="94"/>
      <c r="B38" s="177" t="s">
        <v>121</v>
      </c>
      <c r="C38" s="55"/>
      <c r="D38" s="55"/>
      <c r="E38" s="55"/>
      <c r="F38" s="55"/>
      <c r="G38" s="55"/>
      <c r="H38" s="55"/>
      <c r="I38" s="55"/>
      <c r="J38" s="115"/>
      <c r="K38" s="115"/>
      <c r="L38" s="53"/>
    </row>
    <row r="39" spans="1:12" ht="11.25" customHeight="1">
      <c r="A39" s="94"/>
      <c r="B39" s="91"/>
      <c r="C39" s="91"/>
      <c r="D39" s="103"/>
      <c r="E39" s="55"/>
      <c r="F39" s="55"/>
      <c r="G39" s="90"/>
      <c r="H39" s="90"/>
      <c r="I39" s="90"/>
      <c r="J39" s="97"/>
      <c r="K39" s="97"/>
      <c r="L39" s="53"/>
    </row>
    <row r="40" spans="1:12" ht="15.75">
      <c r="A40" s="52"/>
      <c r="B40" s="288" t="s">
        <v>83</v>
      </c>
      <c r="C40" s="55"/>
      <c r="D40" s="176"/>
      <c r="E40" s="55"/>
      <c r="F40" s="55"/>
      <c r="G40" s="176"/>
      <c r="H40" s="176"/>
      <c r="I40" s="176"/>
      <c r="J40" s="176"/>
      <c r="K40" s="176"/>
      <c r="L40" s="53"/>
    </row>
    <row r="41" spans="1:12" ht="12.75">
      <c r="A41" s="52"/>
      <c r="B41" s="55"/>
      <c r="C41" s="55"/>
      <c r="D41" s="55"/>
      <c r="E41" s="493"/>
      <c r="F41" s="55"/>
      <c r="G41" s="55"/>
      <c r="H41" s="55"/>
      <c r="I41" s="55"/>
      <c r="J41" s="55"/>
      <c r="K41" s="55"/>
      <c r="L41" s="53"/>
    </row>
    <row r="42" spans="1:12" ht="12.75">
      <c r="A42" s="52"/>
      <c r="B42" s="104" t="s">
        <v>81</v>
      </c>
      <c r="C42" s="490"/>
      <c r="D42" s="104" t="s">
        <v>82</v>
      </c>
      <c r="E42" s="494">
        <v>0.4</v>
      </c>
      <c r="F42" s="651" t="s">
        <v>80</v>
      </c>
      <c r="G42" s="651"/>
      <c r="H42" s="652">
        <f>C42*E42</f>
        <v>0</v>
      </c>
      <c r="I42" s="652"/>
      <c r="J42" s="55"/>
      <c r="K42" s="176"/>
      <c r="L42" s="53"/>
    </row>
    <row r="43" spans="1:12" ht="12.75">
      <c r="A43" s="239"/>
      <c r="B43" s="286"/>
      <c r="C43" s="289"/>
      <c r="D43" s="286"/>
      <c r="E43" s="290"/>
      <c r="F43" s="287"/>
      <c r="G43" s="90"/>
      <c r="H43" s="285"/>
      <c r="I43" s="285"/>
      <c r="J43" s="55"/>
      <c r="K43" s="176"/>
      <c r="L43" s="53"/>
    </row>
    <row r="44" spans="1:12" ht="12.75" customHeight="1" thickBot="1">
      <c r="A44" s="52"/>
      <c r="B44" s="55"/>
      <c r="C44" s="55"/>
      <c r="D44" s="55"/>
      <c r="E44" s="55"/>
      <c r="F44" s="55"/>
      <c r="G44" s="651" t="s">
        <v>162</v>
      </c>
      <c r="H44" s="651"/>
      <c r="I44" s="651"/>
      <c r="J44" s="652">
        <f>'Budget Worksheet '!F13+'Budget Worksheet '!G13</f>
        <v>0</v>
      </c>
      <c r="K44" s="652"/>
      <c r="L44" s="53"/>
    </row>
    <row r="45" spans="1:12" ht="100.5" customHeight="1" thickBot="1">
      <c r="A45" s="52"/>
      <c r="B45" s="664"/>
      <c r="C45" s="665"/>
      <c r="D45" s="665"/>
      <c r="E45" s="665"/>
      <c r="F45" s="665"/>
      <c r="G45" s="665"/>
      <c r="H45" s="665"/>
      <c r="I45" s="665"/>
      <c r="J45" s="665"/>
      <c r="K45" s="666"/>
      <c r="L45" s="53"/>
    </row>
    <row r="46" spans="1:12" ht="12.75">
      <c r="A46" s="52"/>
      <c r="B46" s="667" t="s">
        <v>163</v>
      </c>
      <c r="C46" s="667"/>
      <c r="D46" s="667"/>
      <c r="E46" s="667"/>
      <c r="F46" s="667"/>
      <c r="G46" s="667"/>
      <c r="H46" s="55"/>
      <c r="I46" s="55"/>
      <c r="J46" s="55"/>
      <c r="K46" s="55"/>
      <c r="L46" s="53"/>
    </row>
    <row r="47" spans="1:12" ht="12.75">
      <c r="A47" s="52"/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3"/>
    </row>
    <row r="48" spans="1:12" ht="15" customHeight="1" thickBot="1">
      <c r="A48" s="52"/>
      <c r="B48" s="288" t="str">
        <f>'Budget Worksheet '!B14</f>
        <v>Training</v>
      </c>
      <c r="C48" s="55"/>
      <c r="D48" s="176"/>
      <c r="E48" s="55"/>
      <c r="F48" s="55"/>
      <c r="G48" s="651" t="s">
        <v>162</v>
      </c>
      <c r="H48" s="651"/>
      <c r="I48" s="651"/>
      <c r="J48" s="682">
        <f>'Budget Worksheet '!F14+'Budget Worksheet '!G14</f>
        <v>0</v>
      </c>
      <c r="K48" s="682"/>
      <c r="L48" s="53"/>
    </row>
    <row r="49" spans="1:12" ht="100.5" customHeight="1" thickBot="1">
      <c r="A49" s="52"/>
      <c r="B49" s="664"/>
      <c r="C49" s="665"/>
      <c r="D49" s="665"/>
      <c r="E49" s="665"/>
      <c r="F49" s="665"/>
      <c r="G49" s="665"/>
      <c r="H49" s="665"/>
      <c r="I49" s="665"/>
      <c r="J49" s="665"/>
      <c r="K49" s="666"/>
      <c r="L49" s="53"/>
    </row>
    <row r="50" spans="1:12" ht="24" customHeight="1" thickBot="1">
      <c r="A50" s="52"/>
      <c r="B50" s="288" t="str">
        <f>'Budget Worksheet '!$B$15</f>
        <v>Other (specify)</v>
      </c>
      <c r="C50" s="55"/>
      <c r="D50" s="55"/>
      <c r="E50" s="55"/>
      <c r="F50" s="55"/>
      <c r="G50" s="651" t="s">
        <v>162</v>
      </c>
      <c r="H50" s="651"/>
      <c r="I50" s="651"/>
      <c r="J50" s="652">
        <f>'Budget Worksheet '!F15+'Budget Worksheet '!G15</f>
        <v>0</v>
      </c>
      <c r="K50" s="652"/>
      <c r="L50" s="53"/>
    </row>
    <row r="51" spans="1:12" ht="100.5" customHeight="1" thickBot="1">
      <c r="A51" s="52"/>
      <c r="B51" s="664"/>
      <c r="C51" s="665"/>
      <c r="D51" s="665"/>
      <c r="E51" s="665"/>
      <c r="F51" s="665"/>
      <c r="G51" s="665"/>
      <c r="H51" s="665"/>
      <c r="I51" s="665"/>
      <c r="J51" s="665"/>
      <c r="K51" s="666"/>
      <c r="L51" s="53"/>
    </row>
    <row r="52" spans="1:12" ht="12.75">
      <c r="A52" s="52"/>
      <c r="B52" s="667"/>
      <c r="C52" s="667"/>
      <c r="D52" s="667"/>
      <c r="E52" s="667"/>
      <c r="F52" s="667"/>
      <c r="G52" s="667"/>
      <c r="H52" s="55"/>
      <c r="I52" s="55"/>
      <c r="J52" s="49"/>
      <c r="K52" s="49"/>
      <c r="L52" s="53"/>
    </row>
    <row r="53" spans="1:12" ht="17.25" customHeight="1" thickBot="1">
      <c r="A53" s="57"/>
      <c r="B53" s="58"/>
      <c r="C53" s="58"/>
      <c r="D53" s="58"/>
      <c r="E53" s="58"/>
      <c r="F53" s="58"/>
      <c r="G53" s="58"/>
      <c r="H53" s="58"/>
      <c r="I53" s="58"/>
      <c r="J53" s="663"/>
      <c r="K53" s="663"/>
      <c r="L53" s="59"/>
    </row>
    <row r="54" spans="1:12" ht="12.75">
      <c r="A54" s="48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50"/>
    </row>
    <row r="55" spans="1:12" ht="15.75">
      <c r="A55" s="105" t="s">
        <v>84</v>
      </c>
      <c r="B55" s="732" t="s">
        <v>85</v>
      </c>
      <c r="C55" s="732"/>
      <c r="D55" s="55"/>
      <c r="E55" s="55"/>
      <c r="F55" s="55"/>
      <c r="G55" s="651" t="s">
        <v>162</v>
      </c>
      <c r="H55" s="651"/>
      <c r="I55" s="651"/>
      <c r="J55" s="652">
        <f>'Budget Worksheet '!F16+'Budget Worksheet '!G16</f>
        <v>0</v>
      </c>
      <c r="K55" s="652"/>
      <c r="L55" s="53"/>
    </row>
    <row r="56" spans="1:12" ht="11.25" customHeight="1">
      <c r="A56" s="105"/>
      <c r="B56" s="91"/>
      <c r="C56" s="91"/>
      <c r="D56" s="55"/>
      <c r="E56" s="55"/>
      <c r="F56" s="55"/>
      <c r="G56" s="90"/>
      <c r="H56" s="90"/>
      <c r="I56" s="90"/>
      <c r="J56" s="97"/>
      <c r="K56" s="97"/>
      <c r="L56" s="53"/>
    </row>
    <row r="57" spans="1:12" ht="11.25" customHeight="1">
      <c r="A57" s="52"/>
      <c r="B57" s="739" t="s">
        <v>120</v>
      </c>
      <c r="C57" s="739"/>
      <c r="D57" s="739"/>
      <c r="E57" s="739"/>
      <c r="F57" s="739"/>
      <c r="G57" s="739"/>
      <c r="H57" s="739"/>
      <c r="I57" s="739"/>
      <c r="J57" s="739"/>
      <c r="K57" s="739"/>
      <c r="L57" s="53"/>
    </row>
    <row r="58" spans="1:12" ht="11.25" customHeight="1">
      <c r="A58" s="52"/>
      <c r="B58" s="177" t="s">
        <v>121</v>
      </c>
      <c r="C58" s="55"/>
      <c r="D58" s="55"/>
      <c r="E58" s="55"/>
      <c r="F58" s="55"/>
      <c r="G58" s="55"/>
      <c r="H58" s="55"/>
      <c r="I58" s="55"/>
      <c r="J58" s="115"/>
      <c r="K58" s="115"/>
      <c r="L58" s="53"/>
    </row>
    <row r="59" spans="1:12" ht="9.75" customHeight="1">
      <c r="A59" s="105"/>
      <c r="B59" s="91"/>
      <c r="C59" s="91"/>
      <c r="D59" s="55"/>
      <c r="E59" s="55"/>
      <c r="F59" s="55"/>
      <c r="G59" s="90"/>
      <c r="H59" s="90"/>
      <c r="I59" s="90"/>
      <c r="J59" s="97"/>
      <c r="K59" s="97"/>
      <c r="L59" s="53"/>
    </row>
    <row r="60" spans="1:12" ht="15.75" customHeight="1" thickBot="1">
      <c r="A60" s="52"/>
      <c r="B60" s="288" t="str">
        <f>'Budget Worksheet '!B17</f>
        <v>Rent (include cost per sq. ft.)</v>
      </c>
      <c r="C60" s="55"/>
      <c r="D60" s="55"/>
      <c r="E60" s="55"/>
      <c r="F60" s="55"/>
      <c r="G60" s="55"/>
      <c r="H60" s="55"/>
      <c r="I60" s="55"/>
      <c r="J60" s="55"/>
      <c r="K60" s="55"/>
      <c r="L60" s="53"/>
    </row>
    <row r="61" spans="1:12" s="108" customFormat="1" ht="25.5" customHeight="1" thickBot="1">
      <c r="A61" s="106"/>
      <c r="B61" s="747" t="s">
        <v>86</v>
      </c>
      <c r="C61" s="749"/>
      <c r="D61" s="749"/>
      <c r="E61" s="749"/>
      <c r="F61" s="745" t="s">
        <v>183</v>
      </c>
      <c r="G61" s="745"/>
      <c r="H61" s="761" t="s">
        <v>91</v>
      </c>
      <c r="I61" s="762"/>
      <c r="J61" s="747" t="s">
        <v>2</v>
      </c>
      <c r="K61" s="748"/>
      <c r="L61" s="107"/>
    </row>
    <row r="62" spans="1:12" ht="19.5" customHeight="1">
      <c r="A62" s="52"/>
      <c r="B62" s="765"/>
      <c r="C62" s="766"/>
      <c r="D62" s="766"/>
      <c r="E62" s="766"/>
      <c r="F62" s="746"/>
      <c r="G62" s="746"/>
      <c r="H62" s="767"/>
      <c r="I62" s="768"/>
      <c r="J62" s="763">
        <f>F62*H62</f>
        <v>0</v>
      </c>
      <c r="K62" s="764"/>
      <c r="L62" s="53"/>
    </row>
    <row r="63" spans="1:12" ht="19.5" customHeight="1">
      <c r="A63" s="52"/>
      <c r="B63" s="668"/>
      <c r="C63" s="669"/>
      <c r="D63" s="669"/>
      <c r="E63" s="669"/>
      <c r="F63" s="742"/>
      <c r="G63" s="742"/>
      <c r="H63" s="743"/>
      <c r="I63" s="744"/>
      <c r="J63" s="763">
        <f>F63*H63</f>
        <v>0</v>
      </c>
      <c r="K63" s="764"/>
      <c r="L63" s="53"/>
    </row>
    <row r="64" spans="1:12" ht="19.5" customHeight="1">
      <c r="A64" s="52"/>
      <c r="B64" s="668"/>
      <c r="C64" s="669"/>
      <c r="D64" s="669"/>
      <c r="E64" s="669"/>
      <c r="F64" s="742"/>
      <c r="G64" s="742"/>
      <c r="H64" s="743"/>
      <c r="I64" s="744"/>
      <c r="J64" s="763">
        <f>F64*H64</f>
        <v>0</v>
      </c>
      <c r="K64" s="764"/>
      <c r="L64" s="53"/>
    </row>
    <row r="65" spans="1:12" ht="19.5" customHeight="1" thickBot="1">
      <c r="A65" s="52"/>
      <c r="B65" s="759"/>
      <c r="C65" s="760"/>
      <c r="D65" s="760"/>
      <c r="E65" s="760"/>
      <c r="F65" s="754"/>
      <c r="G65" s="754"/>
      <c r="H65" s="755"/>
      <c r="I65" s="756"/>
      <c r="J65" s="757">
        <f>F65*H65</f>
        <v>0</v>
      </c>
      <c r="K65" s="758"/>
      <c r="L65" s="53"/>
    </row>
    <row r="66" spans="1:12" ht="16.5" customHeight="1" thickBot="1">
      <c r="A66" s="52"/>
      <c r="B66" s="750"/>
      <c r="C66" s="750"/>
      <c r="D66" s="750"/>
      <c r="E66" s="750"/>
      <c r="F66" s="751"/>
      <c r="G66" s="751"/>
      <c r="H66" s="677" t="s">
        <v>87</v>
      </c>
      <c r="I66" s="677"/>
      <c r="J66" s="752">
        <f>SUM(J62:K65)</f>
        <v>0</v>
      </c>
      <c r="K66" s="753"/>
      <c r="L66" s="53"/>
    </row>
    <row r="67" spans="1:12" ht="16.5" customHeight="1" thickBot="1">
      <c r="A67" s="52"/>
      <c r="B67" s="680" t="s">
        <v>158</v>
      </c>
      <c r="C67" s="680"/>
      <c r="D67" s="680"/>
      <c r="E67" s="680"/>
      <c r="F67" s="670"/>
      <c r="G67" s="671"/>
      <c r="H67" s="677" t="s">
        <v>157</v>
      </c>
      <c r="I67" s="677"/>
      <c r="J67" s="678">
        <f>IF(F67=0,0,J66/F67)</f>
        <v>0</v>
      </c>
      <c r="K67" s="679"/>
      <c r="L67" s="53"/>
    </row>
    <row r="68" spans="1:12" ht="12" customHeight="1">
      <c r="A68" s="52"/>
      <c r="B68" s="131"/>
      <c r="C68" s="131"/>
      <c r="D68" s="131"/>
      <c r="E68" s="131"/>
      <c r="F68" s="132"/>
      <c r="G68" s="132"/>
      <c r="H68" s="133"/>
      <c r="I68" s="133"/>
      <c r="J68" s="178"/>
      <c r="K68" s="178"/>
      <c r="L68" s="53"/>
    </row>
    <row r="69" spans="1:12" ht="16.5" thickBot="1">
      <c r="A69" s="52"/>
      <c r="B69" s="91" t="s">
        <v>88</v>
      </c>
      <c r="C69" s="109"/>
      <c r="D69" s="110"/>
      <c r="E69" s="55"/>
      <c r="F69" s="55"/>
      <c r="G69" s="651" t="s">
        <v>162</v>
      </c>
      <c r="H69" s="651"/>
      <c r="I69" s="651"/>
      <c r="J69" s="652">
        <f>'Budget Worksheet '!F17+'Budget Worksheet '!G17</f>
        <v>0</v>
      </c>
      <c r="K69" s="652"/>
      <c r="L69" s="53"/>
    </row>
    <row r="70" spans="1:12" ht="69" customHeight="1" thickBot="1">
      <c r="A70" s="111"/>
      <c r="B70" s="772"/>
      <c r="C70" s="773"/>
      <c r="D70" s="773"/>
      <c r="E70" s="773"/>
      <c r="F70" s="773"/>
      <c r="G70" s="773"/>
      <c r="H70" s="773"/>
      <c r="I70" s="773"/>
      <c r="J70" s="773"/>
      <c r="K70" s="774"/>
      <c r="L70" s="111"/>
    </row>
    <row r="71" spans="1:12" ht="15" customHeight="1" thickBot="1">
      <c r="A71" s="52"/>
      <c r="B71" s="657" t="str">
        <f>'Budget Worksheet '!B18</f>
        <v>Rent: Equipment</v>
      </c>
      <c r="C71" s="657"/>
      <c r="D71" s="657"/>
      <c r="E71" s="114"/>
      <c r="F71" s="114"/>
      <c r="G71" s="651" t="s">
        <v>162</v>
      </c>
      <c r="H71" s="651"/>
      <c r="I71" s="651"/>
      <c r="J71" s="652">
        <f>'Budget Worksheet '!F18+'Budget Worksheet '!G18</f>
        <v>0</v>
      </c>
      <c r="K71" s="652"/>
      <c r="L71" s="53"/>
    </row>
    <row r="72" spans="1:12" ht="75" customHeight="1" thickBot="1">
      <c r="A72" s="52"/>
      <c r="B72" s="660"/>
      <c r="C72" s="661"/>
      <c r="D72" s="661"/>
      <c r="E72" s="661"/>
      <c r="F72" s="661"/>
      <c r="G72" s="661"/>
      <c r="H72" s="661"/>
      <c r="I72" s="661"/>
      <c r="J72" s="661"/>
      <c r="K72" s="662"/>
      <c r="L72" s="53"/>
    </row>
    <row r="73" spans="1:12" ht="15" customHeight="1" thickBot="1">
      <c r="A73" s="52"/>
      <c r="B73" s="657" t="str">
        <f>'Budget Worksheet '!B19</f>
        <v>Electricity</v>
      </c>
      <c r="C73" s="657"/>
      <c r="D73" s="657"/>
      <c r="E73" s="117"/>
      <c r="F73" s="117"/>
      <c r="G73" s="651" t="s">
        <v>162</v>
      </c>
      <c r="H73" s="651"/>
      <c r="I73" s="651"/>
      <c r="J73" s="652">
        <f>'Budget Worksheet '!F19+'Budget Worksheet '!G19</f>
        <v>0</v>
      </c>
      <c r="K73" s="652"/>
      <c r="L73" s="53"/>
    </row>
    <row r="74" spans="1:12" ht="75" customHeight="1" thickBot="1">
      <c r="A74" s="52"/>
      <c r="B74" s="654"/>
      <c r="C74" s="655"/>
      <c r="D74" s="655"/>
      <c r="E74" s="655"/>
      <c r="F74" s="655"/>
      <c r="G74" s="655"/>
      <c r="H74" s="655"/>
      <c r="I74" s="655"/>
      <c r="J74" s="655"/>
      <c r="K74" s="656"/>
      <c r="L74" s="53"/>
    </row>
    <row r="75" spans="1:12" ht="15" customHeight="1" thickBot="1">
      <c r="A75" s="52"/>
      <c r="B75" s="657" t="str">
        <f>'Budget Worksheet '!B20</f>
        <v>Heat</v>
      </c>
      <c r="C75" s="657"/>
      <c r="D75" s="657"/>
      <c r="E75" s="117"/>
      <c r="F75" s="117"/>
      <c r="G75" s="651" t="s">
        <v>162</v>
      </c>
      <c r="H75" s="651"/>
      <c r="I75" s="651"/>
      <c r="J75" s="652">
        <f>'Budget Worksheet '!F20+'Budget Worksheet '!G20</f>
        <v>0</v>
      </c>
      <c r="K75" s="652"/>
      <c r="L75" s="53"/>
    </row>
    <row r="76" spans="1:12" ht="75" customHeight="1" thickBot="1">
      <c r="A76" s="52"/>
      <c r="B76" s="654"/>
      <c r="C76" s="655"/>
      <c r="D76" s="655"/>
      <c r="E76" s="655"/>
      <c r="F76" s="655"/>
      <c r="G76" s="655"/>
      <c r="H76" s="655"/>
      <c r="I76" s="655"/>
      <c r="J76" s="655"/>
      <c r="K76" s="656"/>
      <c r="L76" s="53"/>
    </row>
    <row r="77" spans="1:12" ht="30" customHeight="1" thickBot="1">
      <c r="A77" s="57"/>
      <c r="B77" s="647"/>
      <c r="C77" s="647"/>
      <c r="D77" s="647"/>
      <c r="E77" s="117"/>
      <c r="F77" s="117"/>
      <c r="G77" s="117"/>
      <c r="H77" s="117"/>
      <c r="I77" s="117"/>
      <c r="J77" s="741"/>
      <c r="K77" s="741"/>
      <c r="L77" s="59"/>
    </row>
    <row r="78" spans="1:12" ht="13.5" customHeight="1">
      <c r="A78" s="48"/>
      <c r="B78" s="118"/>
      <c r="C78" s="118"/>
      <c r="D78" s="118"/>
      <c r="E78" s="92"/>
      <c r="F78" s="92"/>
      <c r="G78" s="92"/>
      <c r="H78" s="92"/>
      <c r="I78" s="92"/>
      <c r="J78" s="92"/>
      <c r="K78" s="92"/>
      <c r="L78" s="50"/>
    </row>
    <row r="79" spans="1:14" ht="15" customHeight="1">
      <c r="A79" s="105" t="s">
        <v>84</v>
      </c>
      <c r="B79" s="732" t="s">
        <v>85</v>
      </c>
      <c r="C79" s="732"/>
      <c r="D79" s="649" t="s">
        <v>90</v>
      </c>
      <c r="E79" s="649"/>
      <c r="F79" s="739"/>
      <c r="G79" s="739"/>
      <c r="H79" s="739"/>
      <c r="I79" s="739"/>
      <c r="J79" s="739"/>
      <c r="K79" s="739"/>
      <c r="L79" s="119"/>
      <c r="M79" s="120"/>
      <c r="N79" s="120"/>
    </row>
    <row r="80" spans="1:12" ht="7.5" customHeight="1">
      <c r="A80" s="52"/>
      <c r="B80" s="55"/>
      <c r="C80" s="55"/>
      <c r="D80" s="55"/>
      <c r="E80" s="55"/>
      <c r="F80" s="55"/>
      <c r="G80" s="55"/>
      <c r="H80" s="55"/>
      <c r="I80" s="55"/>
      <c r="J80" s="115"/>
      <c r="K80" s="115"/>
      <c r="L80" s="53"/>
    </row>
    <row r="81" spans="1:12" ht="11.25" customHeight="1">
      <c r="A81" s="52"/>
      <c r="B81" s="739" t="s">
        <v>120</v>
      </c>
      <c r="C81" s="739"/>
      <c r="D81" s="739"/>
      <c r="E81" s="739"/>
      <c r="F81" s="739"/>
      <c r="G81" s="739"/>
      <c r="H81" s="739"/>
      <c r="I81" s="739"/>
      <c r="J81" s="739"/>
      <c r="K81" s="739"/>
      <c r="L81" s="53"/>
    </row>
    <row r="82" spans="1:12" ht="11.25" customHeight="1">
      <c r="A82" s="52"/>
      <c r="B82" s="177" t="s">
        <v>121</v>
      </c>
      <c r="C82" s="55"/>
      <c r="D82" s="55"/>
      <c r="E82" s="55"/>
      <c r="F82" s="55"/>
      <c r="G82" s="55"/>
      <c r="H82" s="55"/>
      <c r="I82" s="55"/>
      <c r="J82" s="115"/>
      <c r="K82" s="115"/>
      <c r="L82" s="53"/>
    </row>
    <row r="83" spans="1:12" ht="9" customHeight="1">
      <c r="A83" s="52"/>
      <c r="B83" s="55"/>
      <c r="C83" s="55"/>
      <c r="D83" s="55"/>
      <c r="E83" s="55"/>
      <c r="F83" s="55"/>
      <c r="G83" s="55"/>
      <c r="H83" s="55"/>
      <c r="I83" s="55"/>
      <c r="J83" s="115"/>
      <c r="K83" s="115"/>
      <c r="L83" s="53"/>
    </row>
    <row r="84" spans="1:12" ht="15" customHeight="1" thickBot="1">
      <c r="A84" s="52"/>
      <c r="B84" s="657" t="str">
        <f>'Budget Worksheet '!B21</f>
        <v>Telephone/Internet</v>
      </c>
      <c r="C84" s="657"/>
      <c r="D84" s="657"/>
      <c r="E84" s="115"/>
      <c r="F84" s="115"/>
      <c r="G84" s="651" t="s">
        <v>162</v>
      </c>
      <c r="H84" s="651"/>
      <c r="I84" s="651"/>
      <c r="J84" s="652">
        <f>'Budget Worksheet '!F21+'Budget Worksheet '!G21</f>
        <v>0</v>
      </c>
      <c r="K84" s="652"/>
      <c r="L84" s="53"/>
    </row>
    <row r="85" spans="1:12" ht="75" customHeight="1" thickBot="1">
      <c r="A85" s="52"/>
      <c r="B85" s="654"/>
      <c r="C85" s="655"/>
      <c r="D85" s="655"/>
      <c r="E85" s="655"/>
      <c r="F85" s="655"/>
      <c r="G85" s="655"/>
      <c r="H85" s="655"/>
      <c r="I85" s="655"/>
      <c r="J85" s="655"/>
      <c r="K85" s="656"/>
      <c r="L85" s="53"/>
    </row>
    <row r="86" spans="1:12" ht="15" customHeight="1" thickBot="1">
      <c r="A86" s="52"/>
      <c r="B86" s="657" t="str">
        <f>'Budget Worksheet '!B22</f>
        <v>Utilities Other</v>
      </c>
      <c r="C86" s="657"/>
      <c r="D86" s="657"/>
      <c r="E86" s="117"/>
      <c r="F86" s="117"/>
      <c r="G86" s="651" t="s">
        <v>162</v>
      </c>
      <c r="H86" s="651"/>
      <c r="I86" s="651"/>
      <c r="J86" s="652">
        <f>'Budget Worksheet '!F22+'Budget Worksheet '!G22</f>
        <v>0</v>
      </c>
      <c r="K86" s="652"/>
      <c r="L86" s="53"/>
    </row>
    <row r="87" spans="1:12" ht="75" customHeight="1" thickBot="1">
      <c r="A87" s="52"/>
      <c r="B87" s="654"/>
      <c r="C87" s="655"/>
      <c r="D87" s="655"/>
      <c r="E87" s="655"/>
      <c r="F87" s="655"/>
      <c r="G87" s="655"/>
      <c r="H87" s="655"/>
      <c r="I87" s="655"/>
      <c r="J87" s="655"/>
      <c r="K87" s="656"/>
      <c r="L87" s="53"/>
    </row>
    <row r="88" spans="1:12" ht="15" customHeight="1" thickBot="1">
      <c r="A88" s="52"/>
      <c r="B88" s="657" t="str">
        <f>'Budget Worksheet '!B23</f>
        <v>Printing/Advertising</v>
      </c>
      <c r="C88" s="657"/>
      <c r="D88" s="657"/>
      <c r="E88" s="117"/>
      <c r="F88" s="117"/>
      <c r="G88" s="651" t="s">
        <v>164</v>
      </c>
      <c r="H88" s="651"/>
      <c r="I88" s="651"/>
      <c r="J88" s="652">
        <f>'Budget Worksheet '!F23+'Budget Worksheet '!G23</f>
        <v>0</v>
      </c>
      <c r="K88" s="652"/>
      <c r="L88" s="53"/>
    </row>
    <row r="89" spans="1:12" ht="75" customHeight="1" thickBot="1">
      <c r="A89" s="52"/>
      <c r="B89" s="654"/>
      <c r="C89" s="655"/>
      <c r="D89" s="655"/>
      <c r="E89" s="655"/>
      <c r="F89" s="655"/>
      <c r="G89" s="655"/>
      <c r="H89" s="655"/>
      <c r="I89" s="655"/>
      <c r="J89" s="655"/>
      <c r="K89" s="656"/>
      <c r="L89" s="53"/>
    </row>
    <row r="90" spans="1:12" ht="15" customHeight="1" thickBot="1">
      <c r="A90" s="52"/>
      <c r="B90" s="657" t="str">
        <f>'Budget Worksheet '!B24</f>
        <v>Postage</v>
      </c>
      <c r="C90" s="657"/>
      <c r="D90" s="657"/>
      <c r="E90" s="117"/>
      <c r="F90" s="117"/>
      <c r="G90" s="651" t="s">
        <v>164</v>
      </c>
      <c r="H90" s="651"/>
      <c r="I90" s="651"/>
      <c r="J90" s="652">
        <f>'Budget Worksheet '!F24+'Budget Worksheet '!G24</f>
        <v>0</v>
      </c>
      <c r="K90" s="652"/>
      <c r="L90" s="53"/>
    </row>
    <row r="91" spans="1:12" ht="69.75" customHeight="1" thickBot="1">
      <c r="A91" s="52"/>
      <c r="B91" s="654"/>
      <c r="C91" s="655"/>
      <c r="D91" s="655"/>
      <c r="E91" s="655"/>
      <c r="F91" s="655"/>
      <c r="G91" s="655"/>
      <c r="H91" s="655"/>
      <c r="I91" s="655"/>
      <c r="J91" s="655"/>
      <c r="K91" s="656"/>
      <c r="L91" s="53"/>
    </row>
    <row r="92" spans="1:12" ht="15" customHeight="1" thickBot="1">
      <c r="A92" s="52"/>
      <c r="B92" s="657" t="str">
        <f>'Budget Worksheet '!B25</f>
        <v>Insurance: Building</v>
      </c>
      <c r="C92" s="657"/>
      <c r="D92" s="657"/>
      <c r="E92" s="114"/>
      <c r="F92" s="114"/>
      <c r="G92" s="651" t="s">
        <v>164</v>
      </c>
      <c r="H92" s="651"/>
      <c r="I92" s="651"/>
      <c r="J92" s="652">
        <f>'Budget Worksheet '!F25+'Budget Worksheet '!G25</f>
        <v>0</v>
      </c>
      <c r="K92" s="652"/>
      <c r="L92" s="53"/>
    </row>
    <row r="93" spans="1:12" ht="69.75" customHeight="1" thickBot="1">
      <c r="A93" s="52"/>
      <c r="B93" s="660"/>
      <c r="C93" s="661"/>
      <c r="D93" s="661"/>
      <c r="E93" s="661"/>
      <c r="F93" s="661"/>
      <c r="G93" s="661"/>
      <c r="H93" s="661"/>
      <c r="I93" s="661"/>
      <c r="J93" s="661"/>
      <c r="K93" s="662"/>
      <c r="L93" s="53"/>
    </row>
    <row r="94" spans="1:12" ht="15" customHeight="1" thickBot="1">
      <c r="A94" s="52"/>
      <c r="B94" s="730" t="str">
        <f>'Budget Worksheet '!B26</f>
        <v>Audit</v>
      </c>
      <c r="C94" s="730"/>
      <c r="D94" s="730"/>
      <c r="E94" s="176"/>
      <c r="F94" s="117"/>
      <c r="G94" s="651" t="s">
        <v>162</v>
      </c>
      <c r="H94" s="651"/>
      <c r="I94" s="651"/>
      <c r="J94" s="652">
        <f>'Budget Worksheet '!F26+'Budget Worksheet '!G26</f>
        <v>0</v>
      </c>
      <c r="K94" s="652"/>
      <c r="L94" s="53"/>
    </row>
    <row r="95" spans="1:12" ht="69.75" customHeight="1" thickBot="1">
      <c r="A95" s="52"/>
      <c r="B95" s="654"/>
      <c r="C95" s="655"/>
      <c r="D95" s="655"/>
      <c r="E95" s="655"/>
      <c r="F95" s="655"/>
      <c r="G95" s="655"/>
      <c r="H95" s="655"/>
      <c r="I95" s="655"/>
      <c r="J95" s="655"/>
      <c r="K95" s="656"/>
      <c r="L95" s="53"/>
    </row>
    <row r="96" spans="1:12" ht="15" customHeight="1">
      <c r="A96" s="52"/>
      <c r="B96" s="649"/>
      <c r="C96" s="649"/>
      <c r="D96" s="649"/>
      <c r="E96" s="659"/>
      <c r="F96" s="659"/>
      <c r="G96" s="659"/>
      <c r="H96" s="659"/>
      <c r="I96" s="659"/>
      <c r="J96" s="659"/>
      <c r="K96" s="659"/>
      <c r="L96" s="53"/>
    </row>
    <row r="97" spans="1:12" ht="15" customHeight="1" thickBot="1">
      <c r="A97" s="57"/>
      <c r="B97" s="116"/>
      <c r="C97" s="116"/>
      <c r="D97" s="116"/>
      <c r="E97" s="121"/>
      <c r="F97" s="121"/>
      <c r="G97" s="121"/>
      <c r="H97" s="121"/>
      <c r="I97" s="121"/>
      <c r="J97" s="663"/>
      <c r="K97" s="663"/>
      <c r="L97" s="59"/>
    </row>
    <row r="98" spans="1:12" ht="15" customHeight="1">
      <c r="A98" s="48"/>
      <c r="B98" s="118"/>
      <c r="C98" s="118"/>
      <c r="D98" s="118"/>
      <c r="E98" s="122"/>
      <c r="F98" s="122"/>
      <c r="G98" s="122"/>
      <c r="H98" s="122"/>
      <c r="I98" s="122"/>
      <c r="J98" s="122"/>
      <c r="K98" s="122"/>
      <c r="L98" s="50"/>
    </row>
    <row r="99" spans="1:12" ht="15" customHeight="1">
      <c r="A99" s="105" t="s">
        <v>84</v>
      </c>
      <c r="B99" s="732" t="s">
        <v>85</v>
      </c>
      <c r="C99" s="732"/>
      <c r="D99" s="649" t="s">
        <v>90</v>
      </c>
      <c r="E99" s="649"/>
      <c r="F99" s="103"/>
      <c r="G99" s="103"/>
      <c r="H99" s="103"/>
      <c r="I99" s="103"/>
      <c r="J99" s="103"/>
      <c r="K99" s="103"/>
      <c r="L99" s="53"/>
    </row>
    <row r="100" spans="1:12" ht="9.75" customHeight="1">
      <c r="A100" s="52"/>
      <c r="B100" s="113"/>
      <c r="C100" s="113"/>
      <c r="D100" s="113"/>
      <c r="E100" s="103"/>
      <c r="F100" s="103"/>
      <c r="G100" s="103"/>
      <c r="H100" s="103"/>
      <c r="I100" s="103"/>
      <c r="J100" s="103"/>
      <c r="K100" s="103"/>
      <c r="L100" s="53"/>
    </row>
    <row r="101" spans="1:12" ht="11.25" customHeight="1">
      <c r="A101" s="52"/>
      <c r="B101" s="739" t="s">
        <v>120</v>
      </c>
      <c r="C101" s="739"/>
      <c r="D101" s="739"/>
      <c r="E101" s="739"/>
      <c r="F101" s="739"/>
      <c r="G101" s="739"/>
      <c r="H101" s="739"/>
      <c r="I101" s="739"/>
      <c r="J101" s="739"/>
      <c r="K101" s="739"/>
      <c r="L101" s="53"/>
    </row>
    <row r="102" spans="1:12" ht="11.25" customHeight="1">
      <c r="A102" s="52"/>
      <c r="B102" s="177" t="s">
        <v>121</v>
      </c>
      <c r="C102" s="55"/>
      <c r="D102" s="55"/>
      <c r="E102" s="55"/>
      <c r="F102" s="55"/>
      <c r="G102" s="55"/>
      <c r="H102" s="55"/>
      <c r="I102" s="55"/>
      <c r="J102" s="115"/>
      <c r="K102" s="115"/>
      <c r="L102" s="53"/>
    </row>
    <row r="103" spans="1:12" ht="9" customHeight="1">
      <c r="A103" s="52"/>
      <c r="B103" s="177"/>
      <c r="C103" s="55"/>
      <c r="D103" s="55"/>
      <c r="E103" s="55"/>
      <c r="F103" s="55"/>
      <c r="G103" s="55"/>
      <c r="H103" s="55"/>
      <c r="I103" s="55"/>
      <c r="J103" s="115"/>
      <c r="K103" s="115"/>
      <c r="L103" s="53"/>
    </row>
    <row r="104" spans="1:12" ht="15" customHeight="1" thickBot="1">
      <c r="A104" s="52"/>
      <c r="B104" s="653" t="str">
        <f>'Budget Worksheet '!B27</f>
        <v>Other (specify)</v>
      </c>
      <c r="C104" s="653"/>
      <c r="D104" s="653"/>
      <c r="E104" s="740"/>
      <c r="F104" s="114"/>
      <c r="G104" s="651" t="s">
        <v>162</v>
      </c>
      <c r="H104" s="651"/>
      <c r="I104" s="651"/>
      <c r="J104" s="652">
        <f>'Budget Worksheet '!F27+'Budget Worksheet '!G27</f>
        <v>0</v>
      </c>
      <c r="K104" s="652"/>
      <c r="L104" s="53"/>
    </row>
    <row r="105" spans="1:12" ht="75" customHeight="1" thickBot="1">
      <c r="A105" s="52"/>
      <c r="B105" s="654"/>
      <c r="C105" s="655"/>
      <c r="D105" s="655"/>
      <c r="E105" s="655"/>
      <c r="F105" s="655"/>
      <c r="G105" s="655"/>
      <c r="H105" s="655"/>
      <c r="I105" s="655"/>
      <c r="J105" s="655"/>
      <c r="K105" s="656"/>
      <c r="L105" s="53"/>
    </row>
    <row r="106" spans="1:12" ht="15" customHeight="1" thickBot="1">
      <c r="A106" s="52"/>
      <c r="B106" s="730" t="str">
        <f>'Budget Worksheet '!B28</f>
        <v>Other (specify)</v>
      </c>
      <c r="C106" s="730"/>
      <c r="D106" s="730"/>
      <c r="E106" s="176"/>
      <c r="F106" s="117"/>
      <c r="G106" s="651" t="s">
        <v>162</v>
      </c>
      <c r="H106" s="651"/>
      <c r="I106" s="651"/>
      <c r="J106" s="652">
        <f>'Budget Worksheet '!F28+'Budget Worksheet '!G28</f>
        <v>0</v>
      </c>
      <c r="K106" s="652"/>
      <c r="L106" s="53"/>
    </row>
    <row r="107" spans="1:12" ht="75" customHeight="1" thickBot="1">
      <c r="A107" s="52"/>
      <c r="B107" s="654"/>
      <c r="C107" s="655"/>
      <c r="D107" s="655"/>
      <c r="E107" s="655"/>
      <c r="F107" s="655"/>
      <c r="G107" s="655"/>
      <c r="H107" s="655"/>
      <c r="I107" s="655"/>
      <c r="J107" s="655"/>
      <c r="K107" s="656"/>
      <c r="L107" s="53"/>
    </row>
    <row r="108" spans="1:12" ht="15" customHeight="1" thickBot="1">
      <c r="A108" s="52"/>
      <c r="B108" s="730" t="str">
        <f>'Budget Worksheet '!B29</f>
        <v>Other (specify)</v>
      </c>
      <c r="C108" s="730"/>
      <c r="D108" s="730"/>
      <c r="E108" s="176"/>
      <c r="F108" s="55"/>
      <c r="G108" s="651" t="s">
        <v>162</v>
      </c>
      <c r="H108" s="651"/>
      <c r="I108" s="651"/>
      <c r="J108" s="652">
        <f>'Budget Worksheet '!F29+'Budget Worksheet '!G29</f>
        <v>0</v>
      </c>
      <c r="K108" s="652"/>
      <c r="L108" s="53"/>
    </row>
    <row r="109" spans="1:12" ht="75" customHeight="1" thickBot="1">
      <c r="A109" s="52"/>
      <c r="B109" s="654"/>
      <c r="C109" s="655"/>
      <c r="D109" s="655"/>
      <c r="E109" s="655"/>
      <c r="F109" s="655"/>
      <c r="G109" s="655"/>
      <c r="H109" s="655"/>
      <c r="I109" s="655"/>
      <c r="J109" s="655"/>
      <c r="K109" s="656"/>
      <c r="L109" s="53"/>
    </row>
    <row r="110" spans="1:12" ht="15" customHeight="1" thickBot="1">
      <c r="A110" s="52"/>
      <c r="B110" s="730" t="str">
        <f>'Budget Worksheet '!B30</f>
        <v>Other (specify)</v>
      </c>
      <c r="C110" s="730"/>
      <c r="D110" s="730"/>
      <c r="E110" s="176"/>
      <c r="F110" s="55"/>
      <c r="G110" s="651" t="s">
        <v>162</v>
      </c>
      <c r="H110" s="651"/>
      <c r="I110" s="651"/>
      <c r="J110" s="652">
        <f>'Budget Worksheet '!F30+'Budget Worksheet '!G30</f>
        <v>0</v>
      </c>
      <c r="K110" s="652"/>
      <c r="L110" s="53"/>
    </row>
    <row r="111" spans="1:12" ht="75" customHeight="1" thickBot="1">
      <c r="A111" s="52"/>
      <c r="B111" s="654"/>
      <c r="C111" s="655"/>
      <c r="D111" s="655"/>
      <c r="E111" s="655"/>
      <c r="F111" s="655"/>
      <c r="G111" s="655"/>
      <c r="H111" s="655"/>
      <c r="I111" s="655"/>
      <c r="J111" s="655"/>
      <c r="K111" s="656"/>
      <c r="L111" s="53"/>
    </row>
    <row r="112" spans="1:12" ht="15" customHeight="1" thickBot="1">
      <c r="A112" s="52"/>
      <c r="B112" s="730" t="str">
        <f>'Budget Worksheet '!B31</f>
        <v>Other (specify)</v>
      </c>
      <c r="C112" s="730"/>
      <c r="D112" s="730"/>
      <c r="E112" s="176"/>
      <c r="F112" s="55"/>
      <c r="G112" s="651" t="s">
        <v>162</v>
      </c>
      <c r="H112" s="651"/>
      <c r="I112" s="651"/>
      <c r="J112" s="652">
        <f>'Budget Worksheet '!F31+'Budget Worksheet '!G31</f>
        <v>0</v>
      </c>
      <c r="K112" s="652"/>
      <c r="L112" s="53"/>
    </row>
    <row r="113" spans="1:12" ht="75" customHeight="1" thickBot="1">
      <c r="A113" s="52"/>
      <c r="B113" s="654"/>
      <c r="C113" s="655"/>
      <c r="D113" s="655"/>
      <c r="E113" s="655"/>
      <c r="F113" s="655"/>
      <c r="G113" s="655"/>
      <c r="H113" s="655"/>
      <c r="I113" s="655"/>
      <c r="J113" s="655"/>
      <c r="K113" s="656"/>
      <c r="L113" s="53"/>
    </row>
    <row r="114" spans="1:12" ht="15" customHeight="1" thickBot="1">
      <c r="A114" s="52"/>
      <c r="B114" s="730" t="str">
        <f>'Budget Worksheet '!B32</f>
        <v>Other (specify)</v>
      </c>
      <c r="C114" s="730"/>
      <c r="D114" s="730"/>
      <c r="E114" s="176"/>
      <c r="F114" s="55"/>
      <c r="G114" s="651" t="s">
        <v>162</v>
      </c>
      <c r="H114" s="651"/>
      <c r="I114" s="651"/>
      <c r="J114" s="652">
        <f>'Budget Worksheet '!F32+'Budget Worksheet '!G32</f>
        <v>0</v>
      </c>
      <c r="K114" s="652"/>
      <c r="L114" s="53"/>
    </row>
    <row r="115" spans="1:12" ht="75" customHeight="1" thickBot="1">
      <c r="A115" s="52"/>
      <c r="B115" s="654"/>
      <c r="C115" s="655"/>
      <c r="D115" s="655"/>
      <c r="E115" s="655"/>
      <c r="F115" s="655"/>
      <c r="G115" s="655"/>
      <c r="H115" s="655"/>
      <c r="I115" s="655"/>
      <c r="J115" s="655"/>
      <c r="K115" s="656"/>
      <c r="L115" s="53"/>
    </row>
    <row r="116" spans="1:12" ht="15" customHeight="1" thickBot="1">
      <c r="A116" s="52"/>
      <c r="B116" s="288" t="s">
        <v>114</v>
      </c>
      <c r="C116" s="55"/>
      <c r="D116" s="55"/>
      <c r="E116" s="55"/>
      <c r="F116" s="55"/>
      <c r="G116" s="651"/>
      <c r="H116" s="651"/>
      <c r="I116" s="651"/>
      <c r="J116" s="782"/>
      <c r="K116" s="782"/>
      <c r="L116" s="53"/>
    </row>
    <row r="117" spans="1:12" ht="85.5" customHeight="1" thickBot="1">
      <c r="A117" s="52"/>
      <c r="B117" s="654"/>
      <c r="C117" s="655"/>
      <c r="D117" s="655"/>
      <c r="E117" s="655"/>
      <c r="F117" s="655"/>
      <c r="G117" s="655"/>
      <c r="H117" s="655"/>
      <c r="I117" s="655"/>
      <c r="J117" s="655"/>
      <c r="K117" s="656"/>
      <c r="L117" s="53"/>
    </row>
    <row r="118" spans="1:12" ht="12.75">
      <c r="A118" s="52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3"/>
    </row>
    <row r="119" spans="1:12" ht="13.5" thickBot="1">
      <c r="A119" s="57"/>
      <c r="B119" s="58"/>
      <c r="C119" s="58"/>
      <c r="D119" s="58"/>
      <c r="E119" s="58"/>
      <c r="F119" s="58"/>
      <c r="G119" s="58"/>
      <c r="H119" s="58"/>
      <c r="I119" s="58"/>
      <c r="J119" s="663"/>
      <c r="K119" s="663"/>
      <c r="L119" s="59"/>
    </row>
    <row r="120" spans="1:12" ht="13.5" customHeight="1">
      <c r="A120" s="48"/>
      <c r="B120" s="118"/>
      <c r="C120" s="118"/>
      <c r="D120" s="118"/>
      <c r="E120" s="92"/>
      <c r="F120" s="92"/>
      <c r="G120" s="92"/>
      <c r="H120" s="92"/>
      <c r="I120" s="92"/>
      <c r="J120" s="92"/>
      <c r="K120" s="92"/>
      <c r="L120" s="50"/>
    </row>
    <row r="121" spans="1:14" ht="15" customHeight="1">
      <c r="A121" s="105" t="s">
        <v>92</v>
      </c>
      <c r="B121" s="732" t="s">
        <v>7</v>
      </c>
      <c r="C121" s="732"/>
      <c r="D121" s="649"/>
      <c r="E121" s="649"/>
      <c r="F121" s="112"/>
      <c r="G121" s="651" t="s">
        <v>162</v>
      </c>
      <c r="H121" s="651"/>
      <c r="I121" s="651"/>
      <c r="J121" s="652">
        <f>'Budget Worksheet '!F33+'Budget Worksheet '!G33</f>
        <v>0</v>
      </c>
      <c r="K121" s="652"/>
      <c r="L121" s="119"/>
      <c r="M121" s="120"/>
      <c r="N121" s="120"/>
    </row>
    <row r="122" spans="1:12" ht="8.25" customHeight="1">
      <c r="A122" s="52"/>
      <c r="B122" s="55"/>
      <c r="C122" s="55"/>
      <c r="D122" s="55"/>
      <c r="E122" s="55"/>
      <c r="F122" s="55"/>
      <c r="G122" s="55"/>
      <c r="H122" s="55"/>
      <c r="I122" s="55"/>
      <c r="J122" s="115"/>
      <c r="K122" s="115"/>
      <c r="L122" s="53"/>
    </row>
    <row r="123" spans="1:12" ht="11.25" customHeight="1">
      <c r="A123" s="52"/>
      <c r="B123" s="739" t="s">
        <v>120</v>
      </c>
      <c r="C123" s="739"/>
      <c r="D123" s="739"/>
      <c r="E123" s="739"/>
      <c r="F123" s="739"/>
      <c r="G123" s="739"/>
      <c r="H123" s="739"/>
      <c r="I123" s="739"/>
      <c r="J123" s="739"/>
      <c r="K123" s="739"/>
      <c r="L123" s="53"/>
    </row>
    <row r="124" spans="1:12" ht="11.25" customHeight="1">
      <c r="A124" s="52"/>
      <c r="B124" s="177" t="s">
        <v>121</v>
      </c>
      <c r="C124" s="55"/>
      <c r="D124" s="55"/>
      <c r="E124" s="55"/>
      <c r="F124" s="55"/>
      <c r="G124" s="55"/>
      <c r="H124" s="55"/>
      <c r="I124" s="55"/>
      <c r="J124" s="115"/>
      <c r="K124" s="115"/>
      <c r="L124" s="53"/>
    </row>
    <row r="125" spans="1:12" ht="9" customHeight="1">
      <c r="A125" s="52"/>
      <c r="B125" s="177"/>
      <c r="C125" s="55"/>
      <c r="D125" s="55"/>
      <c r="E125" s="55"/>
      <c r="F125" s="55"/>
      <c r="G125" s="55"/>
      <c r="H125" s="55"/>
      <c r="I125" s="55"/>
      <c r="J125" s="115"/>
      <c r="K125" s="115"/>
      <c r="L125" s="53"/>
    </row>
    <row r="126" spans="1:12" ht="15" customHeight="1" thickBot="1">
      <c r="A126" s="52"/>
      <c r="B126" s="657" t="str">
        <f>'Budget Worksheet '!B34</f>
        <v>Office Supplies</v>
      </c>
      <c r="C126" s="657"/>
      <c r="D126" s="657"/>
      <c r="E126" s="115"/>
      <c r="F126" s="115"/>
      <c r="G126" s="651" t="s">
        <v>162</v>
      </c>
      <c r="H126" s="651"/>
      <c r="I126" s="651"/>
      <c r="J126" s="652">
        <f>'Budget Worksheet '!F34+'Budget Worksheet '!G34</f>
        <v>0</v>
      </c>
      <c r="K126" s="652"/>
      <c r="L126" s="53"/>
    </row>
    <row r="127" spans="1:12" ht="69.75" customHeight="1" thickBot="1">
      <c r="A127" s="52"/>
      <c r="B127" s="736"/>
      <c r="C127" s="737"/>
      <c r="D127" s="737"/>
      <c r="E127" s="737"/>
      <c r="F127" s="737"/>
      <c r="G127" s="737"/>
      <c r="H127" s="737"/>
      <c r="I127" s="737"/>
      <c r="J127" s="737"/>
      <c r="K127" s="738"/>
      <c r="L127" s="53"/>
    </row>
    <row r="128" spans="1:12" ht="15" customHeight="1" thickBot="1">
      <c r="A128" s="52"/>
      <c r="B128" s="657" t="str">
        <f>'Budget Worksheet '!B35</f>
        <v>Paper Supplies</v>
      </c>
      <c r="C128" s="657"/>
      <c r="D128" s="657"/>
      <c r="E128" s="117"/>
      <c r="F128" s="117"/>
      <c r="G128" s="651" t="s">
        <v>162</v>
      </c>
      <c r="H128" s="651"/>
      <c r="I128" s="651"/>
      <c r="J128" s="652">
        <f>'Budget Worksheet '!F35+'Budget Worksheet '!G35</f>
        <v>0</v>
      </c>
      <c r="K128" s="652"/>
      <c r="L128" s="53"/>
    </row>
    <row r="129" spans="1:12" ht="69.75" customHeight="1" thickBot="1">
      <c r="A129" s="52"/>
      <c r="B129" s="736"/>
      <c r="C129" s="737"/>
      <c r="D129" s="737"/>
      <c r="E129" s="737"/>
      <c r="F129" s="737"/>
      <c r="G129" s="737"/>
      <c r="H129" s="737"/>
      <c r="I129" s="737"/>
      <c r="J129" s="737"/>
      <c r="K129" s="738"/>
      <c r="L129" s="53"/>
    </row>
    <row r="130" spans="1:12" ht="15" customHeight="1" thickBot="1">
      <c r="A130" s="52"/>
      <c r="B130" s="657" t="str">
        <f>'Budget Worksheet '!B36</f>
        <v>Program Supplies</v>
      </c>
      <c r="C130" s="657"/>
      <c r="D130" s="657"/>
      <c r="E130" s="117"/>
      <c r="F130" s="117"/>
      <c r="G130" s="651" t="s">
        <v>162</v>
      </c>
      <c r="H130" s="651"/>
      <c r="I130" s="651"/>
      <c r="J130" s="652">
        <f>'Budget Worksheet '!F36+'Budget Worksheet '!G36</f>
        <v>0</v>
      </c>
      <c r="K130" s="652"/>
      <c r="L130" s="53"/>
    </row>
    <row r="131" spans="1:12" ht="69.75" customHeight="1" thickBot="1">
      <c r="A131" s="52"/>
      <c r="B131" s="736"/>
      <c r="C131" s="737"/>
      <c r="D131" s="737"/>
      <c r="E131" s="737"/>
      <c r="F131" s="737"/>
      <c r="G131" s="737"/>
      <c r="H131" s="737"/>
      <c r="I131" s="737"/>
      <c r="J131" s="737"/>
      <c r="K131" s="738"/>
      <c r="L131" s="53"/>
    </row>
    <row r="132" spans="1:12" ht="15" customHeight="1" thickBot="1">
      <c r="A132" s="52"/>
      <c r="B132" s="657" t="str">
        <f>'Budget Worksheet '!B37</f>
        <v>Janitorial Supplies</v>
      </c>
      <c r="C132" s="657"/>
      <c r="D132" s="657"/>
      <c r="E132" s="117"/>
      <c r="F132" s="117"/>
      <c r="G132" s="651" t="s">
        <v>162</v>
      </c>
      <c r="H132" s="651"/>
      <c r="I132" s="651"/>
      <c r="J132" s="652">
        <f>'Budget Worksheet '!F37+'Budget Worksheet '!G37</f>
        <v>0</v>
      </c>
      <c r="K132" s="652"/>
      <c r="L132" s="53"/>
    </row>
    <row r="133" spans="1:12" ht="69.75" customHeight="1" thickBot="1">
      <c r="A133" s="52"/>
      <c r="B133" s="654"/>
      <c r="C133" s="655"/>
      <c r="D133" s="655"/>
      <c r="E133" s="655"/>
      <c r="F133" s="655"/>
      <c r="G133" s="655"/>
      <c r="H133" s="655"/>
      <c r="I133" s="655"/>
      <c r="J133" s="655"/>
      <c r="K133" s="656"/>
      <c r="L133" s="53"/>
    </row>
    <row r="134" spans="1:12" ht="15" customHeight="1" thickBot="1">
      <c r="A134" s="52"/>
      <c r="B134" s="657" t="str">
        <f>'Budget Worksheet '!B39</f>
        <v>Other (specify)</v>
      </c>
      <c r="C134" s="657"/>
      <c r="D134" s="657"/>
      <c r="E134" s="114"/>
      <c r="F134" s="114"/>
      <c r="G134" s="651" t="s">
        <v>162</v>
      </c>
      <c r="H134" s="651"/>
      <c r="I134" s="651"/>
      <c r="J134" s="652">
        <f>'Budget Worksheet '!F39+'Budget Worksheet '!G39</f>
        <v>0</v>
      </c>
      <c r="K134" s="652"/>
      <c r="L134" s="53"/>
    </row>
    <row r="135" spans="1:12" ht="69.75" customHeight="1" thickBot="1">
      <c r="A135" s="52"/>
      <c r="B135" s="660"/>
      <c r="C135" s="661"/>
      <c r="D135" s="661"/>
      <c r="E135" s="661"/>
      <c r="F135" s="661"/>
      <c r="G135" s="661"/>
      <c r="H135" s="661"/>
      <c r="I135" s="661"/>
      <c r="J135" s="661"/>
      <c r="K135" s="662"/>
      <c r="L135" s="53"/>
    </row>
    <row r="136" spans="1:12" ht="15" customHeight="1" thickBot="1">
      <c r="A136" s="52"/>
      <c r="B136" s="657" t="str">
        <f>'Budget Worksheet '!B40</f>
        <v>Other (specify)</v>
      </c>
      <c r="C136" s="657"/>
      <c r="D136" s="657"/>
      <c r="E136" s="117"/>
      <c r="F136" s="117"/>
      <c r="G136" s="651" t="s">
        <v>162</v>
      </c>
      <c r="H136" s="651"/>
      <c r="I136" s="651"/>
      <c r="J136" s="652">
        <f>'Budget Worksheet '!F40+'Budget Worksheet '!G40</f>
        <v>0</v>
      </c>
      <c r="K136" s="652"/>
      <c r="L136" s="53"/>
    </row>
    <row r="137" spans="1:12" ht="69.75" customHeight="1" thickBot="1">
      <c r="A137" s="52"/>
      <c r="B137" s="654"/>
      <c r="C137" s="655"/>
      <c r="D137" s="655"/>
      <c r="E137" s="655"/>
      <c r="F137" s="655"/>
      <c r="G137" s="655"/>
      <c r="H137" s="655"/>
      <c r="I137" s="655"/>
      <c r="J137" s="655"/>
      <c r="K137" s="656"/>
      <c r="L137" s="53"/>
    </row>
    <row r="138" spans="1:12" ht="15" customHeight="1">
      <c r="A138" s="52"/>
      <c r="B138" s="649"/>
      <c r="C138" s="649"/>
      <c r="D138" s="649"/>
      <c r="E138" s="659"/>
      <c r="F138" s="659"/>
      <c r="G138" s="659"/>
      <c r="H138" s="659"/>
      <c r="I138" s="659"/>
      <c r="J138" s="659"/>
      <c r="K138" s="659"/>
      <c r="L138" s="53"/>
    </row>
    <row r="139" spans="1:12" ht="15" customHeight="1" thickBot="1">
      <c r="A139" s="57"/>
      <c r="B139" s="116"/>
      <c r="C139" s="116"/>
      <c r="D139" s="116"/>
      <c r="E139" s="121"/>
      <c r="F139" s="121"/>
      <c r="G139" s="121"/>
      <c r="H139" s="121"/>
      <c r="I139" s="121"/>
      <c r="J139" s="663"/>
      <c r="K139" s="663"/>
      <c r="L139" s="59"/>
    </row>
    <row r="140" spans="1:12" ht="12.75">
      <c r="A140" s="48"/>
      <c r="B140" s="118"/>
      <c r="C140" s="118"/>
      <c r="D140" s="118"/>
      <c r="E140" s="92"/>
      <c r="F140" s="92"/>
      <c r="G140" s="92"/>
      <c r="H140" s="92"/>
      <c r="I140" s="92"/>
      <c r="J140" s="92"/>
      <c r="K140" s="92"/>
      <c r="L140" s="50"/>
    </row>
    <row r="141" spans="1:12" ht="15.75" customHeight="1">
      <c r="A141" s="105" t="s">
        <v>92</v>
      </c>
      <c r="B141" s="732" t="s">
        <v>7</v>
      </c>
      <c r="C141" s="732"/>
      <c r="D141" s="649" t="s">
        <v>90</v>
      </c>
      <c r="E141" s="649"/>
      <c r="F141" s="112"/>
      <c r="G141" s="651"/>
      <c r="H141" s="651"/>
      <c r="I141" s="651"/>
      <c r="J141" s="658"/>
      <c r="K141" s="658"/>
      <c r="L141" s="119"/>
    </row>
    <row r="142" spans="1:12" ht="7.5" customHeight="1">
      <c r="A142" s="52"/>
      <c r="B142" s="55"/>
      <c r="C142" s="55"/>
      <c r="D142" s="55"/>
      <c r="E142" s="55"/>
      <c r="F142" s="55"/>
      <c r="G142" s="55"/>
      <c r="H142" s="55"/>
      <c r="I142" s="55"/>
      <c r="J142" s="115"/>
      <c r="K142" s="115"/>
      <c r="L142" s="53"/>
    </row>
    <row r="143" spans="1:12" ht="11.25" customHeight="1">
      <c r="A143" s="52"/>
      <c r="B143" s="739" t="s">
        <v>120</v>
      </c>
      <c r="C143" s="739"/>
      <c r="D143" s="739"/>
      <c r="E143" s="739"/>
      <c r="F143" s="739"/>
      <c r="G143" s="739"/>
      <c r="H143" s="739"/>
      <c r="I143" s="739"/>
      <c r="J143" s="739"/>
      <c r="K143" s="739"/>
      <c r="L143" s="53"/>
    </row>
    <row r="144" spans="1:12" ht="11.25" customHeight="1">
      <c r="A144" s="52"/>
      <c r="B144" s="177" t="s">
        <v>121</v>
      </c>
      <c r="C144" s="55"/>
      <c r="D144" s="55"/>
      <c r="E144" s="55"/>
      <c r="F144" s="55"/>
      <c r="G144" s="55"/>
      <c r="H144" s="55"/>
      <c r="I144" s="55"/>
      <c r="J144" s="115"/>
      <c r="K144" s="115"/>
      <c r="L144" s="53"/>
    </row>
    <row r="145" spans="1:12" ht="8.25" customHeight="1">
      <c r="A145" s="52"/>
      <c r="B145" s="55"/>
      <c r="C145" s="55"/>
      <c r="D145" s="55"/>
      <c r="E145" s="55"/>
      <c r="F145" s="55"/>
      <c r="G145" s="55"/>
      <c r="H145" s="55"/>
      <c r="I145" s="55"/>
      <c r="J145" s="115"/>
      <c r="K145" s="115"/>
      <c r="L145" s="53"/>
    </row>
    <row r="146" spans="1:21" ht="13.5" customHeight="1">
      <c r="A146" s="52"/>
      <c r="B146" s="657" t="str">
        <f>'Budget Worksheet '!B38</f>
        <v>Meals</v>
      </c>
      <c r="C146" s="657"/>
      <c r="D146" s="657"/>
      <c r="E146" s="115"/>
      <c r="F146" s="115"/>
      <c r="G146" s="651" t="s">
        <v>162</v>
      </c>
      <c r="H146" s="651"/>
      <c r="I146" s="651"/>
      <c r="J146" s="652">
        <f>'Budget Worksheet '!F38+'Budget Worksheet '!G38</f>
        <v>0</v>
      </c>
      <c r="K146" s="652"/>
      <c r="L146" s="53"/>
      <c r="M146" s="123"/>
      <c r="N146" s="124"/>
      <c r="O146" s="123"/>
      <c r="P146" s="125"/>
      <c r="Q146" s="729"/>
      <c r="R146" s="729"/>
      <c r="S146" s="731"/>
      <c r="T146" s="731"/>
      <c r="U146" s="128"/>
    </row>
    <row r="147" spans="1:21" ht="13.5" customHeight="1">
      <c r="A147" s="52"/>
      <c r="B147" s="113"/>
      <c r="C147" s="113"/>
      <c r="D147" s="113"/>
      <c r="E147" s="115"/>
      <c r="F147" s="115"/>
      <c r="G147" s="115"/>
      <c r="H147" s="115"/>
      <c r="I147" s="115"/>
      <c r="J147" s="115"/>
      <c r="K147" s="115"/>
      <c r="L147" s="53"/>
      <c r="M147" s="123"/>
      <c r="N147" s="124"/>
      <c r="O147" s="123"/>
      <c r="P147" s="125"/>
      <c r="Q147" s="126"/>
      <c r="R147" s="126"/>
      <c r="S147" s="127"/>
      <c r="T147" s="127"/>
      <c r="U147" s="128"/>
    </row>
    <row r="148" spans="1:21" ht="13.5" customHeight="1">
      <c r="A148" s="52"/>
      <c r="B148" s="651" t="s">
        <v>94</v>
      </c>
      <c r="C148" s="651"/>
      <c r="D148" s="99"/>
      <c r="E148" s="651" t="s">
        <v>93</v>
      </c>
      <c r="F148" s="651"/>
      <c r="G148" s="100"/>
      <c r="H148" s="129"/>
      <c r="I148" s="130" t="s">
        <v>2</v>
      </c>
      <c r="J148" s="652">
        <f>D148*G148</f>
        <v>0</v>
      </c>
      <c r="K148" s="652"/>
      <c r="L148" s="53"/>
      <c r="M148" s="123"/>
      <c r="N148" s="124"/>
      <c r="O148" s="123"/>
      <c r="P148" s="125"/>
      <c r="Q148" s="126"/>
      <c r="R148" s="126"/>
      <c r="S148" s="127"/>
      <c r="T148" s="127"/>
      <c r="U148" s="128"/>
    </row>
    <row r="149" spans="1:21" ht="13.5" customHeight="1" thickBot="1">
      <c r="A149" s="52"/>
      <c r="B149" s="113"/>
      <c r="C149" s="113"/>
      <c r="D149" s="113"/>
      <c r="E149" s="115"/>
      <c r="F149" s="115"/>
      <c r="G149" s="115"/>
      <c r="H149" s="115"/>
      <c r="I149" s="115"/>
      <c r="J149" s="115"/>
      <c r="K149" s="115"/>
      <c r="L149" s="53"/>
      <c r="M149" s="123"/>
      <c r="N149" s="124"/>
      <c r="O149" s="123"/>
      <c r="P149" s="125"/>
      <c r="Q149" s="126"/>
      <c r="R149" s="126"/>
      <c r="S149" s="127"/>
      <c r="T149" s="127"/>
      <c r="U149" s="128"/>
    </row>
    <row r="150" spans="1:12" ht="75" customHeight="1" thickBot="1">
      <c r="A150" s="52"/>
      <c r="B150" s="654"/>
      <c r="C150" s="655"/>
      <c r="D150" s="655"/>
      <c r="E150" s="655"/>
      <c r="F150" s="655"/>
      <c r="G150" s="655"/>
      <c r="H150" s="655"/>
      <c r="I150" s="655"/>
      <c r="J150" s="655"/>
      <c r="K150" s="656"/>
      <c r="L150" s="53"/>
    </row>
    <row r="151" spans="1:12" ht="16.5" customHeight="1" thickBot="1">
      <c r="A151" s="52"/>
      <c r="B151" s="657" t="str">
        <f>'Budget Worksheet '!B41</f>
        <v>Other (specify)</v>
      </c>
      <c r="C151" s="657"/>
      <c r="D151" s="657"/>
      <c r="E151" s="117"/>
      <c r="F151" s="117"/>
      <c r="G151" s="651" t="s">
        <v>162</v>
      </c>
      <c r="H151" s="651"/>
      <c r="I151" s="651"/>
      <c r="J151" s="652">
        <f>'Budget Worksheet '!F41+'Budget Worksheet '!G41</f>
        <v>0</v>
      </c>
      <c r="K151" s="652"/>
      <c r="L151" s="53"/>
    </row>
    <row r="152" spans="1:12" ht="75" customHeight="1" thickBot="1">
      <c r="A152" s="52"/>
      <c r="B152" s="654"/>
      <c r="C152" s="655"/>
      <c r="D152" s="655"/>
      <c r="E152" s="655"/>
      <c r="F152" s="655"/>
      <c r="G152" s="655"/>
      <c r="H152" s="655"/>
      <c r="I152" s="655"/>
      <c r="J152" s="655"/>
      <c r="K152" s="656"/>
      <c r="L152" s="53"/>
    </row>
    <row r="153" spans="1:12" ht="16.5" thickBot="1">
      <c r="A153" s="52"/>
      <c r="B153" s="730" t="str">
        <f>'Budget Worksheet '!B42</f>
        <v>Other (specify)</v>
      </c>
      <c r="C153" s="730"/>
      <c r="D153" s="730"/>
      <c r="E153" s="176"/>
      <c r="F153" s="117"/>
      <c r="G153" s="651" t="s">
        <v>162</v>
      </c>
      <c r="H153" s="651"/>
      <c r="I153" s="651"/>
      <c r="J153" s="652">
        <f>'Budget Worksheet '!F42+'Budget Worksheet '!G42</f>
        <v>0</v>
      </c>
      <c r="K153" s="652"/>
      <c r="L153" s="53"/>
    </row>
    <row r="154" spans="1:12" ht="75" customHeight="1" thickBot="1">
      <c r="A154" s="52"/>
      <c r="B154" s="654"/>
      <c r="C154" s="655"/>
      <c r="D154" s="655"/>
      <c r="E154" s="655"/>
      <c r="F154" s="655"/>
      <c r="G154" s="655"/>
      <c r="H154" s="655"/>
      <c r="I154" s="655"/>
      <c r="J154" s="655"/>
      <c r="K154" s="656"/>
      <c r="L154" s="53"/>
    </row>
    <row r="155" spans="1:12" ht="16.5" customHeight="1" thickBot="1">
      <c r="A155" s="52"/>
      <c r="B155" s="730" t="str">
        <f>'Budget Worksheet '!B43</f>
        <v>Other (specify)</v>
      </c>
      <c r="C155" s="730"/>
      <c r="D155" s="730"/>
      <c r="E155" s="176"/>
      <c r="F155" s="117"/>
      <c r="G155" s="651" t="s">
        <v>162</v>
      </c>
      <c r="H155" s="651"/>
      <c r="I155" s="651"/>
      <c r="J155" s="652">
        <f>'Budget Worksheet '!F43+'Budget Worksheet '!G43</f>
        <v>0</v>
      </c>
      <c r="K155" s="652"/>
      <c r="L155" s="53"/>
    </row>
    <row r="156" spans="1:12" ht="75" customHeight="1" thickBot="1">
      <c r="A156" s="52"/>
      <c r="B156" s="654"/>
      <c r="C156" s="655"/>
      <c r="D156" s="655"/>
      <c r="E156" s="655"/>
      <c r="F156" s="655"/>
      <c r="G156" s="655"/>
      <c r="H156" s="655"/>
      <c r="I156" s="655"/>
      <c r="J156" s="655"/>
      <c r="K156" s="656"/>
      <c r="L156" s="53"/>
    </row>
    <row r="157" spans="1:12" ht="13.5" customHeight="1">
      <c r="A157" s="52"/>
      <c r="B157" s="728"/>
      <c r="C157" s="728"/>
      <c r="D157" s="728"/>
      <c r="E157" s="728"/>
      <c r="F157" s="87"/>
      <c r="G157" s="87"/>
      <c r="H157" s="87"/>
      <c r="I157" s="87"/>
      <c r="J157" s="87"/>
      <c r="K157" s="87"/>
      <c r="L157" s="53"/>
    </row>
    <row r="158" spans="1:12" ht="13.5" customHeight="1" thickBot="1">
      <c r="A158" s="57"/>
      <c r="B158" s="116"/>
      <c r="C158" s="116"/>
      <c r="D158" s="116"/>
      <c r="E158" s="116"/>
      <c r="F158" s="114"/>
      <c r="G158" s="114"/>
      <c r="H158" s="114"/>
      <c r="I158" s="114"/>
      <c r="J158" s="663"/>
      <c r="K158" s="663"/>
      <c r="L158" s="59"/>
    </row>
    <row r="159" spans="1:12" ht="13.5" customHeight="1">
      <c r="A159" s="48"/>
      <c r="B159" s="118"/>
      <c r="C159" s="118"/>
      <c r="D159" s="118"/>
      <c r="E159" s="118"/>
      <c r="F159" s="87"/>
      <c r="G159" s="87"/>
      <c r="H159" s="87"/>
      <c r="I159" s="87"/>
      <c r="J159" s="87"/>
      <c r="K159" s="87"/>
      <c r="L159" s="50"/>
    </row>
    <row r="160" spans="1:12" ht="15.75" customHeight="1">
      <c r="A160" s="94" t="s">
        <v>95</v>
      </c>
      <c r="B160" s="657" t="s">
        <v>96</v>
      </c>
      <c r="C160" s="657"/>
      <c r="D160" s="657"/>
      <c r="E160" s="657"/>
      <c r="F160" s="657"/>
      <c r="G160" s="651" t="s">
        <v>162</v>
      </c>
      <c r="H160" s="651"/>
      <c r="I160" s="651"/>
      <c r="J160" s="652">
        <f>'Budget Worksheet '!F44+'Budget Worksheet '!G44</f>
        <v>0</v>
      </c>
      <c r="K160" s="652"/>
      <c r="L160" s="53"/>
    </row>
    <row r="161" spans="1:12" ht="8.25" customHeight="1">
      <c r="A161" s="52"/>
      <c r="B161" s="113"/>
      <c r="C161" s="113"/>
      <c r="D161" s="113"/>
      <c r="E161" s="103"/>
      <c r="F161" s="103"/>
      <c r="G161" s="103"/>
      <c r="H161" s="103"/>
      <c r="I161" s="103"/>
      <c r="J161" s="103"/>
      <c r="K161" s="103"/>
      <c r="L161" s="53"/>
    </row>
    <row r="162" spans="1:12" ht="11.25" customHeight="1">
      <c r="A162" s="52"/>
      <c r="B162" s="739" t="s">
        <v>120</v>
      </c>
      <c r="C162" s="739"/>
      <c r="D162" s="739"/>
      <c r="E162" s="739"/>
      <c r="F162" s="739"/>
      <c r="G162" s="739"/>
      <c r="H162" s="739"/>
      <c r="I162" s="739"/>
      <c r="J162" s="739"/>
      <c r="K162" s="739"/>
      <c r="L162" s="53"/>
    </row>
    <row r="163" spans="1:12" ht="11.25" customHeight="1">
      <c r="A163" s="52"/>
      <c r="B163" s="177" t="s">
        <v>121</v>
      </c>
      <c r="C163" s="55"/>
      <c r="D163" s="55"/>
      <c r="E163" s="55"/>
      <c r="F163" s="55"/>
      <c r="G163" s="55"/>
      <c r="H163" s="55"/>
      <c r="I163" s="55"/>
      <c r="J163" s="115"/>
      <c r="K163" s="115"/>
      <c r="L163" s="53"/>
    </row>
    <row r="164" spans="1:12" ht="12.75">
      <c r="A164" s="52"/>
      <c r="B164" s="113"/>
      <c r="C164" s="113"/>
      <c r="D164" s="113"/>
      <c r="E164" s="103"/>
      <c r="F164" s="103"/>
      <c r="G164" s="103"/>
      <c r="H164" s="103"/>
      <c r="I164" s="103"/>
      <c r="J164" s="103"/>
      <c r="K164" s="103"/>
      <c r="L164" s="53"/>
    </row>
    <row r="165" spans="1:12" ht="16.5" thickBot="1">
      <c r="A165" s="52"/>
      <c r="B165" s="653" t="str">
        <f>'Budget Worksheet '!B45</f>
        <v>Other (specify)</v>
      </c>
      <c r="C165" s="653"/>
      <c r="D165" s="653"/>
      <c r="E165" s="176"/>
      <c r="F165" s="114"/>
      <c r="G165" s="651" t="s">
        <v>162</v>
      </c>
      <c r="H165" s="651"/>
      <c r="I165" s="651"/>
      <c r="J165" s="652">
        <f>'Budget Worksheet '!F45+'Budget Worksheet '!G45</f>
        <v>0</v>
      </c>
      <c r="K165" s="652"/>
      <c r="L165" s="53"/>
    </row>
    <row r="166" spans="1:12" ht="69.75" customHeight="1" thickBot="1">
      <c r="A166" s="52"/>
      <c r="B166" s="654"/>
      <c r="C166" s="655"/>
      <c r="D166" s="655"/>
      <c r="E166" s="655"/>
      <c r="F166" s="655"/>
      <c r="G166" s="655"/>
      <c r="H166" s="655"/>
      <c r="I166" s="655"/>
      <c r="J166" s="655"/>
      <c r="K166" s="656"/>
      <c r="L166" s="53"/>
    </row>
    <row r="167" spans="1:12" ht="16.5" customHeight="1" thickBot="1">
      <c r="A167" s="52"/>
      <c r="B167" s="730" t="str">
        <f>'Budget Worksheet '!B46</f>
        <v>Other (specify)</v>
      </c>
      <c r="C167" s="730"/>
      <c r="D167" s="730"/>
      <c r="E167" s="176"/>
      <c r="F167" s="117"/>
      <c r="G167" s="651" t="s">
        <v>162</v>
      </c>
      <c r="H167" s="651"/>
      <c r="I167" s="651"/>
      <c r="J167" s="652">
        <f>'Budget Worksheet '!F46+'Budget Worksheet '!G46</f>
        <v>0</v>
      </c>
      <c r="K167" s="652"/>
      <c r="L167" s="53"/>
    </row>
    <row r="168" spans="1:12" ht="69.75" customHeight="1" thickBot="1">
      <c r="A168" s="52"/>
      <c r="B168" s="654"/>
      <c r="C168" s="655"/>
      <c r="D168" s="655"/>
      <c r="E168" s="655"/>
      <c r="F168" s="655"/>
      <c r="G168" s="655"/>
      <c r="H168" s="655"/>
      <c r="I168" s="655"/>
      <c r="J168" s="655"/>
      <c r="K168" s="656"/>
      <c r="L168" s="53"/>
    </row>
    <row r="169" spans="1:12" ht="16.5" thickBot="1">
      <c r="A169" s="52"/>
      <c r="B169" s="653" t="str">
        <f>'Budget Worksheet '!B47</f>
        <v>Other (specify)</v>
      </c>
      <c r="C169" s="653"/>
      <c r="D169" s="653"/>
      <c r="E169" s="176"/>
      <c r="F169" s="114"/>
      <c r="G169" s="651" t="s">
        <v>162</v>
      </c>
      <c r="H169" s="651"/>
      <c r="I169" s="651"/>
      <c r="J169" s="652">
        <f>'Budget Worksheet '!F47+'Budget Worksheet '!G47</f>
        <v>0</v>
      </c>
      <c r="K169" s="652"/>
      <c r="L169" s="53"/>
    </row>
    <row r="170" spans="1:12" ht="69.75" customHeight="1" thickBot="1">
      <c r="A170" s="52"/>
      <c r="B170" s="654"/>
      <c r="C170" s="655"/>
      <c r="D170" s="655"/>
      <c r="E170" s="655"/>
      <c r="F170" s="655"/>
      <c r="G170" s="655"/>
      <c r="H170" s="655"/>
      <c r="I170" s="655"/>
      <c r="J170" s="655"/>
      <c r="K170" s="656"/>
      <c r="L170" s="53"/>
    </row>
    <row r="171" spans="1:12" ht="16.5" thickBot="1">
      <c r="A171" s="52"/>
      <c r="B171" s="653" t="str">
        <f>'Budget Worksheet '!B48</f>
        <v>Other (specify)</v>
      </c>
      <c r="C171" s="653"/>
      <c r="D171" s="653"/>
      <c r="E171" s="176"/>
      <c r="F171" s="114"/>
      <c r="G171" s="651" t="s">
        <v>162</v>
      </c>
      <c r="H171" s="651"/>
      <c r="I171" s="651"/>
      <c r="J171" s="652">
        <f>'Budget Worksheet '!F48+'Budget Worksheet '!G48</f>
        <v>0</v>
      </c>
      <c r="K171" s="652"/>
      <c r="L171" s="53"/>
    </row>
    <row r="172" spans="1:12" ht="69.75" customHeight="1" thickBot="1">
      <c r="A172" s="52"/>
      <c r="B172" s="654"/>
      <c r="C172" s="655"/>
      <c r="D172" s="655"/>
      <c r="E172" s="655"/>
      <c r="F172" s="655"/>
      <c r="G172" s="655"/>
      <c r="H172" s="655"/>
      <c r="I172" s="655"/>
      <c r="J172" s="655"/>
      <c r="K172" s="656"/>
      <c r="L172" s="53"/>
    </row>
    <row r="173" spans="1:12" ht="16.5" thickBot="1">
      <c r="A173" s="52"/>
      <c r="B173" s="653" t="str">
        <f>'Budget Worksheet '!B49</f>
        <v>Other (specify)</v>
      </c>
      <c r="C173" s="653"/>
      <c r="D173" s="653"/>
      <c r="E173" s="176"/>
      <c r="F173" s="114"/>
      <c r="G173" s="651" t="s">
        <v>162</v>
      </c>
      <c r="H173" s="651"/>
      <c r="I173" s="651"/>
      <c r="J173" s="652">
        <f>'Budget Worksheet '!F49+'Budget Worksheet '!G49</f>
        <v>0</v>
      </c>
      <c r="K173" s="652"/>
      <c r="L173" s="53"/>
    </row>
    <row r="174" spans="1:12" ht="69.75" customHeight="1" thickBot="1">
      <c r="A174" s="52"/>
      <c r="B174" s="654"/>
      <c r="C174" s="655"/>
      <c r="D174" s="655"/>
      <c r="E174" s="655"/>
      <c r="F174" s="655"/>
      <c r="G174" s="655"/>
      <c r="H174" s="655"/>
      <c r="I174" s="655"/>
      <c r="J174" s="655"/>
      <c r="K174" s="656"/>
      <c r="L174" s="53"/>
    </row>
    <row r="175" spans="1:12" s="128" customFormat="1" ht="16.5" thickBot="1">
      <c r="A175" s="52"/>
      <c r="B175" s="653" t="str">
        <f>'Budget Worksheet '!B50</f>
        <v>Other (specify)</v>
      </c>
      <c r="C175" s="653"/>
      <c r="D175" s="653"/>
      <c r="E175" s="176"/>
      <c r="F175" s="114"/>
      <c r="G175" s="651" t="s">
        <v>162</v>
      </c>
      <c r="H175" s="651"/>
      <c r="I175" s="651"/>
      <c r="J175" s="652">
        <f>'Budget Worksheet '!F50+'Budget Worksheet '!G50</f>
        <v>0</v>
      </c>
      <c r="K175" s="652"/>
      <c r="L175" s="53"/>
    </row>
    <row r="176" spans="1:12" s="128" customFormat="1" ht="69.75" customHeight="1" thickBot="1">
      <c r="A176" s="52"/>
      <c r="B176" s="654"/>
      <c r="C176" s="655"/>
      <c r="D176" s="655"/>
      <c r="E176" s="655"/>
      <c r="F176" s="655"/>
      <c r="G176" s="655"/>
      <c r="H176" s="655"/>
      <c r="I176" s="655"/>
      <c r="J176" s="655"/>
      <c r="K176" s="656"/>
      <c r="L176" s="53"/>
    </row>
    <row r="177" spans="1:12" s="128" customFormat="1" ht="19.5" customHeight="1" thickBot="1">
      <c r="A177" s="57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9"/>
    </row>
    <row r="178" spans="1:12" ht="13.5" customHeight="1">
      <c r="A178" s="48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50"/>
    </row>
    <row r="179" spans="1:12" ht="13.5" customHeight="1" hidden="1" thickBot="1">
      <c r="A179" s="52"/>
      <c r="B179" s="681" t="s">
        <v>100</v>
      </c>
      <c r="C179" s="681"/>
      <c r="D179" s="681"/>
      <c r="E179" s="681"/>
      <c r="F179" s="681"/>
      <c r="G179" s="681"/>
      <c r="H179" s="58"/>
      <c r="I179" s="58"/>
      <c r="J179" s="682">
        <f>'Final Budget'!C23</f>
        <v>0</v>
      </c>
      <c r="K179" s="682"/>
      <c r="L179" s="53"/>
    </row>
    <row r="180" spans="1:12" ht="99.75" customHeight="1" hidden="1" thickBot="1">
      <c r="A180" s="52"/>
      <c r="B180" s="733"/>
      <c r="C180" s="734"/>
      <c r="D180" s="734"/>
      <c r="E180" s="734"/>
      <c r="F180" s="734"/>
      <c r="G180" s="734"/>
      <c r="H180" s="734"/>
      <c r="I180" s="734"/>
      <c r="J180" s="734"/>
      <c r="K180" s="735"/>
      <c r="L180" s="53"/>
    </row>
    <row r="181" spans="1:12" ht="19.5" customHeight="1" hidden="1" thickBot="1">
      <c r="A181" s="57"/>
      <c r="B181" s="647"/>
      <c r="C181" s="647"/>
      <c r="D181" s="647"/>
      <c r="E181" s="650"/>
      <c r="F181" s="650"/>
      <c r="G181" s="650"/>
      <c r="H181" s="650"/>
      <c r="I181" s="650"/>
      <c r="J181" s="650"/>
      <c r="K181" s="650"/>
      <c r="L181" s="53"/>
    </row>
    <row r="182" spans="1:12" ht="21" customHeight="1">
      <c r="A182" s="52"/>
      <c r="B182" s="649"/>
      <c r="C182" s="649"/>
      <c r="D182" s="649"/>
      <c r="E182" s="113"/>
      <c r="F182" s="113"/>
      <c r="G182" s="113"/>
      <c r="H182" s="103"/>
      <c r="I182" s="90" t="s">
        <v>246</v>
      </c>
      <c r="J182" s="652">
        <f>'Final Budget'!C16</f>
        <v>0</v>
      </c>
      <c r="K182" s="652"/>
      <c r="L182" s="53"/>
    </row>
    <row r="183" spans="1:12" ht="13.5" customHeight="1">
      <c r="A183" s="52"/>
      <c r="B183" s="649"/>
      <c r="C183" s="649"/>
      <c r="D183" s="649"/>
      <c r="E183" s="659"/>
      <c r="F183" s="659"/>
      <c r="G183" s="659"/>
      <c r="H183" s="659"/>
      <c r="I183" s="659"/>
      <c r="J183" s="659"/>
      <c r="K183" s="659"/>
      <c r="L183" s="53"/>
    </row>
    <row r="184" spans="1:12" ht="13.5" customHeight="1" thickBot="1">
      <c r="A184" s="52"/>
      <c r="B184" s="647" t="s">
        <v>245</v>
      </c>
      <c r="C184" s="647"/>
      <c r="D184" s="647"/>
      <c r="E184" s="647"/>
      <c r="F184" s="647"/>
      <c r="G184" s="647"/>
      <c r="H184" s="648"/>
      <c r="I184" s="648"/>
      <c r="J184" s="176"/>
      <c r="K184" s="176"/>
      <c r="L184" s="53"/>
    </row>
    <row r="185" spans="1:12" ht="141" customHeight="1" thickBot="1">
      <c r="A185" s="52"/>
      <c r="B185" s="654"/>
      <c r="C185" s="655"/>
      <c r="D185" s="655"/>
      <c r="E185" s="655"/>
      <c r="F185" s="655"/>
      <c r="G185" s="655"/>
      <c r="H185" s="655"/>
      <c r="I185" s="655"/>
      <c r="J185" s="655"/>
      <c r="K185" s="656"/>
      <c r="L185" s="53"/>
    </row>
    <row r="186" spans="1:12" ht="21" customHeight="1" thickBot="1">
      <c r="A186" s="52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53"/>
    </row>
    <row r="187" spans="1:12" ht="21" customHeight="1" thickBot="1">
      <c r="A187" s="52"/>
      <c r="B187" s="688" t="s">
        <v>213</v>
      </c>
      <c r="C187" s="689"/>
      <c r="D187" s="689"/>
      <c r="E187" s="689"/>
      <c r="F187" s="689"/>
      <c r="G187" s="689"/>
      <c r="H187" s="689"/>
      <c r="I187" s="689"/>
      <c r="J187" s="689"/>
      <c r="K187" s="690"/>
      <c r="L187" s="53"/>
    </row>
    <row r="188" spans="1:12" ht="27" customHeight="1" thickBot="1">
      <c r="A188" s="52"/>
      <c r="B188" s="822" t="s">
        <v>214</v>
      </c>
      <c r="C188" s="822"/>
      <c r="D188" s="822"/>
      <c r="E188" s="822"/>
      <c r="F188" s="822"/>
      <c r="G188" s="822"/>
      <c r="H188" s="823"/>
      <c r="I188" s="823"/>
      <c r="J188" s="821">
        <f>'Final Budget'!C25</f>
        <v>0</v>
      </c>
      <c r="K188" s="821"/>
      <c r="L188" s="53"/>
    </row>
    <row r="189" spans="1:12" ht="199.5" customHeight="1" thickBot="1">
      <c r="A189" s="52"/>
      <c r="B189" s="654"/>
      <c r="C189" s="655"/>
      <c r="D189" s="655"/>
      <c r="E189" s="655"/>
      <c r="F189" s="655"/>
      <c r="G189" s="655"/>
      <c r="H189" s="655"/>
      <c r="I189" s="655"/>
      <c r="J189" s="655"/>
      <c r="K189" s="656"/>
      <c r="L189" s="53"/>
    </row>
    <row r="190" spans="1:12" ht="13.5" customHeight="1">
      <c r="A190" s="52"/>
      <c r="B190" s="728"/>
      <c r="C190" s="728"/>
      <c r="D190" s="728"/>
      <c r="E190" s="650"/>
      <c r="F190" s="650"/>
      <c r="G190" s="650"/>
      <c r="H190" s="650"/>
      <c r="I190" s="650"/>
      <c r="J190" s="650"/>
      <c r="K190" s="650"/>
      <c r="L190" s="53"/>
    </row>
    <row r="191" spans="1:12" ht="13.5" customHeight="1" thickBot="1">
      <c r="A191" s="52"/>
      <c r="B191" s="825" t="s">
        <v>233</v>
      </c>
      <c r="C191" s="825"/>
      <c r="D191" s="825"/>
      <c r="E191" s="825"/>
      <c r="F191" s="825"/>
      <c r="G191" s="825"/>
      <c r="H191" s="121"/>
      <c r="I191" s="121"/>
      <c r="J191" s="821" t="e">
        <f>'Budget Worksheet '!K52</f>
        <v>#REF!</v>
      </c>
      <c r="K191" s="821"/>
      <c r="L191" s="53"/>
    </row>
    <row r="192" spans="1:12" ht="143.25" customHeight="1" thickBot="1">
      <c r="A192" s="52"/>
      <c r="B192" s="654"/>
      <c r="C192" s="655"/>
      <c r="D192" s="655"/>
      <c r="E192" s="655"/>
      <c r="F192" s="655"/>
      <c r="G192" s="655"/>
      <c r="H192" s="655"/>
      <c r="I192" s="655"/>
      <c r="J192" s="655"/>
      <c r="K192" s="656"/>
      <c r="L192" s="53"/>
    </row>
    <row r="193" spans="1:12" ht="13.5" customHeight="1" thickBot="1">
      <c r="A193" s="57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9"/>
    </row>
    <row r="194" spans="1:12" ht="12.75" customHeight="1" hidden="1">
      <c r="A194" s="48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50"/>
    </row>
    <row r="195" spans="1:12" ht="15.75" customHeight="1" hidden="1">
      <c r="A195" s="94" t="s">
        <v>77</v>
      </c>
      <c r="B195" s="95"/>
      <c r="C195" s="824" t="s">
        <v>78</v>
      </c>
      <c r="D195" s="824"/>
      <c r="E195" s="824"/>
      <c r="F195" s="824"/>
      <c r="G195" s="824"/>
      <c r="H195" s="824"/>
      <c r="I195" s="824"/>
      <c r="J195" s="658"/>
      <c r="K195" s="658"/>
      <c r="L195" s="53"/>
    </row>
    <row r="196" spans="1:12" ht="16.5" hidden="1" thickBot="1">
      <c r="A196" s="94"/>
      <c r="B196" s="95"/>
      <c r="C196" s="93"/>
      <c r="D196" s="93"/>
      <c r="E196" s="93"/>
      <c r="F196" s="93"/>
      <c r="G196" s="93"/>
      <c r="H196" s="93"/>
      <c r="I196" s="93"/>
      <c r="J196" s="96"/>
      <c r="K196" s="96"/>
      <c r="L196" s="53"/>
    </row>
    <row r="197" spans="1:12" ht="16.5" hidden="1" thickBot="1">
      <c r="A197" s="54"/>
      <c r="B197" s="688" t="s">
        <v>171</v>
      </c>
      <c r="C197" s="689"/>
      <c r="D197" s="689"/>
      <c r="E197" s="689"/>
      <c r="F197" s="689"/>
      <c r="G197" s="689"/>
      <c r="H197" s="689"/>
      <c r="I197" s="689"/>
      <c r="J197" s="689"/>
      <c r="K197" s="690"/>
      <c r="L197" s="53"/>
    </row>
    <row r="198" spans="1:12" ht="66" customHeight="1" hidden="1" thickBot="1">
      <c r="A198" s="54"/>
      <c r="B198" s="674" t="s">
        <v>172</v>
      </c>
      <c r="C198" s="675"/>
      <c r="D198" s="675"/>
      <c r="E198" s="675"/>
      <c r="F198" s="675"/>
      <c r="G198" s="675"/>
      <c r="H198" s="675"/>
      <c r="I198" s="675"/>
      <c r="J198" s="675"/>
      <c r="K198" s="676"/>
      <c r="L198" s="53"/>
    </row>
    <row r="199" spans="1:12" ht="15" hidden="1">
      <c r="A199" s="54"/>
      <c r="B199" s="55"/>
      <c r="C199" s="55"/>
      <c r="D199" s="79"/>
      <c r="E199" s="55"/>
      <c r="F199" s="55"/>
      <c r="G199" s="55"/>
      <c r="H199" s="55"/>
      <c r="I199" s="55"/>
      <c r="J199" s="55"/>
      <c r="K199" s="55"/>
      <c r="L199" s="53"/>
    </row>
    <row r="200" spans="1:12" ht="15.75" customHeight="1" hidden="1" thickBot="1">
      <c r="A200" s="54"/>
      <c r="B200" s="695" t="s">
        <v>74</v>
      </c>
      <c r="C200" s="695"/>
      <c r="D200" s="695"/>
      <c r="E200" s="695"/>
      <c r="F200" s="695"/>
      <c r="G200" s="695"/>
      <c r="H200" s="695"/>
      <c r="I200" s="695"/>
      <c r="J200" s="79"/>
      <c r="K200" s="79"/>
      <c r="L200" s="53"/>
    </row>
    <row r="201" spans="1:12" ht="15.75" customHeight="1" hidden="1" thickBot="1">
      <c r="A201" s="52"/>
      <c r="B201" s="701" t="s">
        <v>75</v>
      </c>
      <c r="C201" s="702"/>
      <c r="D201" s="702"/>
      <c r="E201" s="702"/>
      <c r="F201" s="702"/>
      <c r="G201" s="702"/>
      <c r="H201" s="702"/>
      <c r="I201" s="703"/>
      <c r="J201" s="691" t="s">
        <v>28</v>
      </c>
      <c r="K201" s="692"/>
      <c r="L201" s="53"/>
    </row>
    <row r="202" spans="1:12" ht="12.75" hidden="1">
      <c r="A202" s="52"/>
      <c r="B202" s="704"/>
      <c r="C202" s="705"/>
      <c r="D202" s="705"/>
      <c r="E202" s="705"/>
      <c r="F202" s="705"/>
      <c r="G202" s="705"/>
      <c r="H202" s="705"/>
      <c r="I202" s="706"/>
      <c r="J202" s="693"/>
      <c r="K202" s="694"/>
      <c r="L202" s="53"/>
    </row>
    <row r="203" spans="1:12" ht="12.75" hidden="1">
      <c r="A203" s="52"/>
      <c r="B203" s="683"/>
      <c r="C203" s="684"/>
      <c r="D203" s="684"/>
      <c r="E203" s="684"/>
      <c r="F203" s="684"/>
      <c r="G203" s="684"/>
      <c r="H203" s="684"/>
      <c r="I203" s="685"/>
      <c r="J203" s="672"/>
      <c r="K203" s="673"/>
      <c r="L203" s="53"/>
    </row>
    <row r="204" spans="1:12" ht="12.75" hidden="1">
      <c r="A204" s="52"/>
      <c r="B204" s="707"/>
      <c r="C204" s="684"/>
      <c r="D204" s="684"/>
      <c r="E204" s="684"/>
      <c r="F204" s="684"/>
      <c r="G204" s="684"/>
      <c r="H204" s="684"/>
      <c r="I204" s="685"/>
      <c r="J204" s="672"/>
      <c r="K204" s="673"/>
      <c r="L204" s="53"/>
    </row>
    <row r="205" spans="1:12" ht="12.75" hidden="1">
      <c r="A205" s="52"/>
      <c r="B205" s="683"/>
      <c r="C205" s="684"/>
      <c r="D205" s="684"/>
      <c r="E205" s="684"/>
      <c r="F205" s="684"/>
      <c r="G205" s="684"/>
      <c r="H205" s="684"/>
      <c r="I205" s="685"/>
      <c r="J205" s="686"/>
      <c r="K205" s="687"/>
      <c r="L205" s="53"/>
    </row>
    <row r="206" spans="1:12" ht="12.75" hidden="1">
      <c r="A206" s="52"/>
      <c r="B206" s="683"/>
      <c r="C206" s="684"/>
      <c r="D206" s="684"/>
      <c r="E206" s="684"/>
      <c r="F206" s="684"/>
      <c r="G206" s="684"/>
      <c r="H206" s="684"/>
      <c r="I206" s="685"/>
      <c r="J206" s="686"/>
      <c r="K206" s="687"/>
      <c r="L206" s="53"/>
    </row>
    <row r="207" spans="1:12" ht="12.75" hidden="1">
      <c r="A207" s="52"/>
      <c r="B207" s="707"/>
      <c r="C207" s="684"/>
      <c r="D207" s="684"/>
      <c r="E207" s="684"/>
      <c r="F207" s="684"/>
      <c r="G207" s="684"/>
      <c r="H207" s="684"/>
      <c r="I207" s="685"/>
      <c r="J207" s="686"/>
      <c r="K207" s="687"/>
      <c r="L207" s="53"/>
    </row>
    <row r="208" spans="1:12" ht="12.75" hidden="1">
      <c r="A208" s="52"/>
      <c r="B208" s="707"/>
      <c r="C208" s="684"/>
      <c r="D208" s="684"/>
      <c r="E208" s="684"/>
      <c r="F208" s="684"/>
      <c r="G208" s="684"/>
      <c r="H208" s="684"/>
      <c r="I208" s="685"/>
      <c r="J208" s="686"/>
      <c r="K208" s="687"/>
      <c r="L208" s="53"/>
    </row>
    <row r="209" spans="1:12" ht="12.75" hidden="1">
      <c r="A209" s="52"/>
      <c r="B209" s="707"/>
      <c r="C209" s="684"/>
      <c r="D209" s="684"/>
      <c r="E209" s="684"/>
      <c r="F209" s="684"/>
      <c r="G209" s="684"/>
      <c r="H209" s="684"/>
      <c r="I209" s="685"/>
      <c r="J209" s="686"/>
      <c r="K209" s="687"/>
      <c r="L209" s="53"/>
    </row>
    <row r="210" spans="1:12" ht="12.75" hidden="1">
      <c r="A210" s="52"/>
      <c r="B210" s="707"/>
      <c r="C210" s="684"/>
      <c r="D210" s="684"/>
      <c r="E210" s="684"/>
      <c r="F210" s="684"/>
      <c r="G210" s="684"/>
      <c r="H210" s="684"/>
      <c r="I210" s="685"/>
      <c r="J210" s="686"/>
      <c r="K210" s="687"/>
      <c r="L210" s="53"/>
    </row>
    <row r="211" spans="1:12" ht="12.75" hidden="1">
      <c r="A211" s="52"/>
      <c r="B211" s="707"/>
      <c r="C211" s="684"/>
      <c r="D211" s="684"/>
      <c r="E211" s="684"/>
      <c r="F211" s="684"/>
      <c r="G211" s="684"/>
      <c r="H211" s="684"/>
      <c r="I211" s="685"/>
      <c r="J211" s="686"/>
      <c r="K211" s="687"/>
      <c r="L211" s="53"/>
    </row>
    <row r="212" spans="1:12" ht="15" hidden="1">
      <c r="A212" s="54"/>
      <c r="B212" s="707"/>
      <c r="C212" s="684"/>
      <c r="D212" s="684"/>
      <c r="E212" s="684"/>
      <c r="F212" s="684"/>
      <c r="G212" s="684"/>
      <c r="H212" s="684"/>
      <c r="I212" s="685"/>
      <c r="J212" s="686"/>
      <c r="K212" s="687"/>
      <c r="L212" s="53"/>
    </row>
    <row r="213" spans="1:12" ht="13.5" hidden="1" thickBot="1">
      <c r="A213" s="52"/>
      <c r="B213" s="725"/>
      <c r="C213" s="726"/>
      <c r="D213" s="726"/>
      <c r="E213" s="726"/>
      <c r="F213" s="726"/>
      <c r="G213" s="726"/>
      <c r="H213" s="726"/>
      <c r="I213" s="727"/>
      <c r="J213" s="723"/>
      <c r="K213" s="724"/>
      <c r="L213" s="53"/>
    </row>
    <row r="214" spans="1:12" ht="13.5" hidden="1" thickBot="1">
      <c r="A214" s="52"/>
      <c r="B214" s="713" t="s">
        <v>16</v>
      </c>
      <c r="C214" s="714"/>
      <c r="D214" s="714"/>
      <c r="E214" s="714"/>
      <c r="F214" s="714"/>
      <c r="G214" s="714"/>
      <c r="H214" s="714"/>
      <c r="I214" s="715"/>
      <c r="J214" s="721">
        <f>SUM(J202:K213)</f>
        <v>0</v>
      </c>
      <c r="K214" s="722"/>
      <c r="L214" s="53"/>
    </row>
    <row r="215" spans="1:12" ht="12.75" hidden="1">
      <c r="A215" s="52"/>
      <c r="B215" s="56"/>
      <c r="C215" s="56"/>
      <c r="D215" s="55"/>
      <c r="E215" s="55"/>
      <c r="F215" s="55"/>
      <c r="G215" s="55"/>
      <c r="H215" s="55"/>
      <c r="I215" s="55"/>
      <c r="J215" s="55"/>
      <c r="K215" s="55"/>
      <c r="L215" s="53"/>
    </row>
    <row r="216" spans="1:12" ht="15.75" customHeight="1" hidden="1" thickBot="1">
      <c r="A216" s="54"/>
      <c r="B216" s="695" t="s">
        <v>76</v>
      </c>
      <c r="C216" s="695"/>
      <c r="D216" s="695"/>
      <c r="E216" s="695"/>
      <c r="F216" s="695"/>
      <c r="G216" s="695"/>
      <c r="H216" s="695"/>
      <c r="I216" s="695"/>
      <c r="J216" s="81"/>
      <c r="K216" s="81"/>
      <c r="L216" s="53"/>
    </row>
    <row r="217" spans="1:12" ht="13.5" customHeight="1" hidden="1" thickBot="1">
      <c r="A217" s="52"/>
      <c r="B217" s="701" t="s">
        <v>75</v>
      </c>
      <c r="C217" s="702"/>
      <c r="D217" s="702"/>
      <c r="E217" s="702"/>
      <c r="F217" s="702"/>
      <c r="G217" s="702"/>
      <c r="H217" s="702"/>
      <c r="I217" s="703"/>
      <c r="J217" s="691" t="s">
        <v>28</v>
      </c>
      <c r="K217" s="692"/>
      <c r="L217" s="53"/>
    </row>
    <row r="218" spans="1:12" ht="12.75" hidden="1">
      <c r="A218" s="52"/>
      <c r="B218" s="718"/>
      <c r="C218" s="719"/>
      <c r="D218" s="719"/>
      <c r="E218" s="719"/>
      <c r="F218" s="719"/>
      <c r="G218" s="719"/>
      <c r="H218" s="719"/>
      <c r="I218" s="720"/>
      <c r="J218" s="716"/>
      <c r="K218" s="717"/>
      <c r="L218" s="53"/>
    </row>
    <row r="219" spans="1:12" ht="12.75" hidden="1">
      <c r="A219" s="52"/>
      <c r="B219" s="696"/>
      <c r="C219" s="697"/>
      <c r="D219" s="697"/>
      <c r="E219" s="697"/>
      <c r="F219" s="697"/>
      <c r="G219" s="697"/>
      <c r="H219" s="697"/>
      <c r="I219" s="698"/>
      <c r="J219" s="672"/>
      <c r="K219" s="673"/>
      <c r="L219" s="53"/>
    </row>
    <row r="220" spans="1:12" ht="12.75" hidden="1">
      <c r="A220" s="52"/>
      <c r="B220" s="696"/>
      <c r="C220" s="697"/>
      <c r="D220" s="697"/>
      <c r="E220" s="697"/>
      <c r="F220" s="697"/>
      <c r="G220" s="697"/>
      <c r="H220" s="697"/>
      <c r="I220" s="698"/>
      <c r="J220" s="672"/>
      <c r="K220" s="673"/>
      <c r="L220" s="53"/>
    </row>
    <row r="221" spans="1:12" ht="12.75" hidden="1">
      <c r="A221" s="52"/>
      <c r="B221" s="696"/>
      <c r="C221" s="697"/>
      <c r="D221" s="697"/>
      <c r="E221" s="697"/>
      <c r="F221" s="697"/>
      <c r="G221" s="697"/>
      <c r="H221" s="697"/>
      <c r="I221" s="698"/>
      <c r="J221" s="686"/>
      <c r="K221" s="687"/>
      <c r="L221" s="53"/>
    </row>
    <row r="222" spans="1:12" ht="12.75" hidden="1">
      <c r="A222" s="52"/>
      <c r="B222" s="696"/>
      <c r="C222" s="697"/>
      <c r="D222" s="697"/>
      <c r="E222" s="697"/>
      <c r="F222" s="697"/>
      <c r="G222" s="697"/>
      <c r="H222" s="697"/>
      <c r="I222" s="698"/>
      <c r="J222" s="686"/>
      <c r="K222" s="687"/>
      <c r="L222" s="53"/>
    </row>
    <row r="223" spans="1:12" ht="12.75" hidden="1">
      <c r="A223" s="52"/>
      <c r="B223" s="696"/>
      <c r="C223" s="697"/>
      <c r="D223" s="697"/>
      <c r="E223" s="697"/>
      <c r="F223" s="697"/>
      <c r="G223" s="697"/>
      <c r="H223" s="697"/>
      <c r="I223" s="698"/>
      <c r="J223" s="686"/>
      <c r="K223" s="687"/>
      <c r="L223" s="53"/>
    </row>
    <row r="224" spans="1:12" ht="12.75" hidden="1">
      <c r="A224" s="52"/>
      <c r="B224" s="696"/>
      <c r="C224" s="697"/>
      <c r="D224" s="697"/>
      <c r="E224" s="697"/>
      <c r="F224" s="697"/>
      <c r="G224" s="697"/>
      <c r="H224" s="697"/>
      <c r="I224" s="698"/>
      <c r="J224" s="686"/>
      <c r="K224" s="687"/>
      <c r="L224" s="53"/>
    </row>
    <row r="225" spans="1:12" ht="12.75" hidden="1">
      <c r="A225" s="52"/>
      <c r="B225" s="696"/>
      <c r="C225" s="697"/>
      <c r="D225" s="697"/>
      <c r="E225" s="697"/>
      <c r="F225" s="697"/>
      <c r="G225" s="697"/>
      <c r="H225" s="697"/>
      <c r="I225" s="698"/>
      <c r="J225" s="686"/>
      <c r="K225" s="687"/>
      <c r="L225" s="53"/>
    </row>
    <row r="226" spans="1:12" ht="12.75" hidden="1">
      <c r="A226" s="52"/>
      <c r="B226" s="696"/>
      <c r="C226" s="697"/>
      <c r="D226" s="697"/>
      <c r="E226" s="697"/>
      <c r="F226" s="697"/>
      <c r="G226" s="697"/>
      <c r="H226" s="697"/>
      <c r="I226" s="698"/>
      <c r="J226" s="686"/>
      <c r="K226" s="687"/>
      <c r="L226" s="53"/>
    </row>
    <row r="227" spans="1:12" ht="12.75" hidden="1">
      <c r="A227" s="52"/>
      <c r="B227" s="696"/>
      <c r="C227" s="697"/>
      <c r="D227" s="697"/>
      <c r="E227" s="697"/>
      <c r="F227" s="697"/>
      <c r="G227" s="697"/>
      <c r="H227" s="697"/>
      <c r="I227" s="698"/>
      <c r="J227" s="686"/>
      <c r="K227" s="687"/>
      <c r="L227" s="53"/>
    </row>
    <row r="228" spans="1:12" ht="15" hidden="1">
      <c r="A228" s="54"/>
      <c r="B228" s="696"/>
      <c r="C228" s="697"/>
      <c r="D228" s="697"/>
      <c r="E228" s="697"/>
      <c r="F228" s="697"/>
      <c r="G228" s="697"/>
      <c r="H228" s="697"/>
      <c r="I228" s="698"/>
      <c r="J228" s="686"/>
      <c r="K228" s="687"/>
      <c r="L228" s="53"/>
    </row>
    <row r="229" spans="1:12" ht="13.5" hidden="1" thickBot="1">
      <c r="A229" s="52"/>
      <c r="B229" s="710"/>
      <c r="C229" s="711"/>
      <c r="D229" s="711"/>
      <c r="E229" s="711"/>
      <c r="F229" s="711"/>
      <c r="G229" s="711"/>
      <c r="H229" s="711"/>
      <c r="I229" s="712"/>
      <c r="J229" s="699"/>
      <c r="K229" s="700"/>
      <c r="L229" s="53"/>
    </row>
    <row r="230" spans="1:12" ht="13.5" hidden="1" thickBot="1">
      <c r="A230" s="52"/>
      <c r="B230" s="713" t="s">
        <v>16</v>
      </c>
      <c r="C230" s="714"/>
      <c r="D230" s="714"/>
      <c r="E230" s="714"/>
      <c r="F230" s="714"/>
      <c r="G230" s="714"/>
      <c r="H230" s="714"/>
      <c r="I230" s="715"/>
      <c r="J230" s="708">
        <f>SUM(J218:K229)</f>
        <v>0</v>
      </c>
      <c r="K230" s="709"/>
      <c r="L230" s="53"/>
    </row>
    <row r="231" spans="1:12" ht="16.5" hidden="1" thickBot="1">
      <c r="A231" s="54"/>
      <c r="B231" s="55"/>
      <c r="C231" s="82"/>
      <c r="D231" s="82"/>
      <c r="E231" s="55"/>
      <c r="F231" s="55"/>
      <c r="G231" s="55"/>
      <c r="H231" s="55"/>
      <c r="I231" s="55"/>
      <c r="J231" s="55"/>
      <c r="K231" s="55"/>
      <c r="L231" s="53"/>
    </row>
    <row r="232" spans="1:13" ht="16.5" hidden="1" thickBot="1">
      <c r="A232" s="54"/>
      <c r="B232" s="55"/>
      <c r="C232" s="84"/>
      <c r="D232" s="778" t="s">
        <v>79</v>
      </c>
      <c r="E232" s="778"/>
      <c r="F232" s="778"/>
      <c r="G232" s="778"/>
      <c r="H232" s="778"/>
      <c r="I232" s="779"/>
      <c r="J232" s="780">
        <f>J214+J230</f>
        <v>0</v>
      </c>
      <c r="K232" s="781"/>
      <c r="L232" s="53"/>
      <c r="M232" s="85" t="s">
        <v>68</v>
      </c>
    </row>
    <row r="233" spans="1:13" ht="16.5" hidden="1" thickBot="1">
      <c r="A233" s="54"/>
      <c r="B233" s="55"/>
      <c r="C233" s="84"/>
      <c r="D233" s="778" t="s">
        <v>130</v>
      </c>
      <c r="E233" s="778"/>
      <c r="F233" s="778"/>
      <c r="G233" s="778"/>
      <c r="H233" s="778"/>
      <c r="I233" s="779"/>
      <c r="J233" s="780">
        <f>'Budget Worksheet '!H55</f>
        <v>0</v>
      </c>
      <c r="K233" s="781"/>
      <c r="L233" s="53"/>
      <c r="M233" s="86">
        <f>J232-J233</f>
        <v>0</v>
      </c>
    </row>
    <row r="234" spans="1:12" ht="15.75" hidden="1">
      <c r="A234" s="54"/>
      <c r="B234" s="55"/>
      <c r="C234" s="84"/>
      <c r="D234" s="83"/>
      <c r="E234" s="55"/>
      <c r="F234" s="55"/>
      <c r="G234" s="55"/>
      <c r="H234" s="55"/>
      <c r="I234" s="55"/>
      <c r="J234" s="55"/>
      <c r="K234" s="55"/>
      <c r="L234" s="53"/>
    </row>
    <row r="235" spans="1:12" ht="16.5" hidden="1" thickBot="1">
      <c r="A235" s="98"/>
      <c r="B235" s="58"/>
      <c r="C235" s="78"/>
      <c r="D235" s="78"/>
      <c r="E235" s="58"/>
      <c r="F235" s="58"/>
      <c r="G235" s="58"/>
      <c r="H235" s="58"/>
      <c r="I235" s="58"/>
      <c r="J235" s="663"/>
      <c r="K235" s="663"/>
      <c r="L235" s="59"/>
    </row>
    <row r="236" ht="12.75">
      <c r="F236" s="76"/>
    </row>
  </sheetData>
  <sheetProtection password="CC3D" sheet="1" selectLockedCells="1"/>
  <mergeCells count="356">
    <mergeCell ref="J191:K191"/>
    <mergeCell ref="B192:K192"/>
    <mergeCell ref="B190:D190"/>
    <mergeCell ref="H29:I29"/>
    <mergeCell ref="J29:K29"/>
    <mergeCell ref="B29:G29"/>
    <mergeCell ref="B95:K95"/>
    <mergeCell ref="J188:K188"/>
    <mergeCell ref="B189:K189"/>
    <mergeCell ref="B187:K187"/>
    <mergeCell ref="B188:I188"/>
    <mergeCell ref="H28:I28"/>
    <mergeCell ref="J28:K28"/>
    <mergeCell ref="B25:G25"/>
    <mergeCell ref="H25:I25"/>
    <mergeCell ref="J25:K25"/>
    <mergeCell ref="B26:G26"/>
    <mergeCell ref="H26:I26"/>
    <mergeCell ref="H27:I27"/>
    <mergeCell ref="J27:K27"/>
    <mergeCell ref="H21:I21"/>
    <mergeCell ref="J21:K21"/>
    <mergeCell ref="H23:I23"/>
    <mergeCell ref="J23:K23"/>
    <mergeCell ref="B21:G21"/>
    <mergeCell ref="B22:G22"/>
    <mergeCell ref="H22:I22"/>
    <mergeCell ref="J22:K22"/>
    <mergeCell ref="B23:G23"/>
    <mergeCell ref="H19:I19"/>
    <mergeCell ref="J19:K19"/>
    <mergeCell ref="H20:I20"/>
    <mergeCell ref="J20:K20"/>
    <mergeCell ref="B19:G19"/>
    <mergeCell ref="B20:G20"/>
    <mergeCell ref="B113:K113"/>
    <mergeCell ref="B89:K89"/>
    <mergeCell ref="B88:D88"/>
    <mergeCell ref="B24:G24"/>
    <mergeCell ref="H24:I24"/>
    <mergeCell ref="J26:K26"/>
    <mergeCell ref="B27:G27"/>
    <mergeCell ref="J24:K24"/>
    <mergeCell ref="D30:G30"/>
    <mergeCell ref="B28:G28"/>
    <mergeCell ref="H30:I30"/>
    <mergeCell ref="J30:K30"/>
    <mergeCell ref="B30:C30"/>
    <mergeCell ref="B112:D112"/>
    <mergeCell ref="G112:I112"/>
    <mergeCell ref="J112:K112"/>
    <mergeCell ref="B110:D110"/>
    <mergeCell ref="G110:I110"/>
    <mergeCell ref="J110:K110"/>
    <mergeCell ref="B111:K111"/>
    <mergeCell ref="A1:L1"/>
    <mergeCell ref="A3:L3"/>
    <mergeCell ref="A4:L4"/>
    <mergeCell ref="A5:L5"/>
    <mergeCell ref="B37:K37"/>
    <mergeCell ref="G44:I44"/>
    <mergeCell ref="J44:K44"/>
    <mergeCell ref="B8:C8"/>
    <mergeCell ref="B12:K12"/>
    <mergeCell ref="B10:K10"/>
    <mergeCell ref="D232:I232"/>
    <mergeCell ref="J232:K232"/>
    <mergeCell ref="D233:I233"/>
    <mergeCell ref="J233:K233"/>
    <mergeCell ref="G116:I116"/>
    <mergeCell ref="J116:K116"/>
    <mergeCell ref="J136:K136"/>
    <mergeCell ref="G146:I146"/>
    <mergeCell ref="B143:K143"/>
    <mergeCell ref="B162:K162"/>
    <mergeCell ref="B96:D96"/>
    <mergeCell ref="J151:K151"/>
    <mergeCell ref="G153:I153"/>
    <mergeCell ref="J153:K153"/>
    <mergeCell ref="B114:D114"/>
    <mergeCell ref="G114:I114"/>
    <mergeCell ref="J114:K114"/>
    <mergeCell ref="D99:E99"/>
    <mergeCell ref="B106:D106"/>
    <mergeCell ref="J108:K108"/>
    <mergeCell ref="G69:I69"/>
    <mergeCell ref="J69:K69"/>
    <mergeCell ref="B81:K81"/>
    <mergeCell ref="E96:K96"/>
    <mergeCell ref="B108:D108"/>
    <mergeCell ref="G104:I104"/>
    <mergeCell ref="J104:K104"/>
    <mergeCell ref="G106:I106"/>
    <mergeCell ref="J106:K106"/>
    <mergeCell ref="B99:C99"/>
    <mergeCell ref="G90:I90"/>
    <mergeCell ref="J90:K90"/>
    <mergeCell ref="B93:K93"/>
    <mergeCell ref="B90:D90"/>
    <mergeCell ref="B94:D94"/>
    <mergeCell ref="B92:D92"/>
    <mergeCell ref="J235:K235"/>
    <mergeCell ref="A6:L6"/>
    <mergeCell ref="B70:K70"/>
    <mergeCell ref="B17:K17"/>
    <mergeCell ref="J16:K16"/>
    <mergeCell ref="J14:K14"/>
    <mergeCell ref="J15:K15"/>
    <mergeCell ref="G8:I8"/>
    <mergeCell ref="J8:K8"/>
    <mergeCell ref="G73:I73"/>
    <mergeCell ref="B32:K32"/>
    <mergeCell ref="H61:I61"/>
    <mergeCell ref="J64:K64"/>
    <mergeCell ref="B62:E62"/>
    <mergeCell ref="H62:I62"/>
    <mergeCell ref="J62:K62"/>
    <mergeCell ref="J63:K63"/>
    <mergeCell ref="H64:I64"/>
    <mergeCell ref="B57:K57"/>
    <mergeCell ref="F64:G64"/>
    <mergeCell ref="B66:E66"/>
    <mergeCell ref="F66:G66"/>
    <mergeCell ref="H66:I66"/>
    <mergeCell ref="J66:K66"/>
    <mergeCell ref="F65:G65"/>
    <mergeCell ref="H65:I65"/>
    <mergeCell ref="J65:K65"/>
    <mergeCell ref="B65:E65"/>
    <mergeCell ref="J33:K33"/>
    <mergeCell ref="J61:K61"/>
    <mergeCell ref="J55:K55"/>
    <mergeCell ref="B61:E61"/>
    <mergeCell ref="G35:I35"/>
    <mergeCell ref="J35:K35"/>
    <mergeCell ref="F42:G42"/>
    <mergeCell ref="H42:I42"/>
    <mergeCell ref="B45:K45"/>
    <mergeCell ref="B49:K49"/>
    <mergeCell ref="B46:G46"/>
    <mergeCell ref="B87:K87"/>
    <mergeCell ref="B86:D86"/>
    <mergeCell ref="B73:D73"/>
    <mergeCell ref="B75:D75"/>
    <mergeCell ref="B72:K72"/>
    <mergeCell ref="B84:D84"/>
    <mergeCell ref="B71:D71"/>
    <mergeCell ref="B74:K74"/>
    <mergeCell ref="J73:K73"/>
    <mergeCell ref="J75:K75"/>
    <mergeCell ref="G84:I84"/>
    <mergeCell ref="F79:K79"/>
    <mergeCell ref="B76:K76"/>
    <mergeCell ref="J84:K84"/>
    <mergeCell ref="D79:E79"/>
    <mergeCell ref="B77:D77"/>
    <mergeCell ref="J48:K48"/>
    <mergeCell ref="G48:I48"/>
    <mergeCell ref="B55:C55"/>
    <mergeCell ref="F63:G63"/>
    <mergeCell ref="H63:I63"/>
    <mergeCell ref="F61:G61"/>
    <mergeCell ref="F62:G62"/>
    <mergeCell ref="B63:E63"/>
    <mergeCell ref="G50:I50"/>
    <mergeCell ref="J50:K50"/>
    <mergeCell ref="G86:I86"/>
    <mergeCell ref="J86:K86"/>
    <mergeCell ref="B85:K85"/>
    <mergeCell ref="G92:I92"/>
    <mergeCell ref="G71:I71"/>
    <mergeCell ref="J71:K71"/>
    <mergeCell ref="J88:K88"/>
    <mergeCell ref="B79:C79"/>
    <mergeCell ref="J77:K77"/>
    <mergeCell ref="G75:I75"/>
    <mergeCell ref="G88:I88"/>
    <mergeCell ref="J97:K97"/>
    <mergeCell ref="J119:K119"/>
    <mergeCell ref="B105:K105"/>
    <mergeCell ref="B101:K101"/>
    <mergeCell ref="B104:E104"/>
    <mergeCell ref="J92:K92"/>
    <mergeCell ref="B91:K91"/>
    <mergeCell ref="G94:I94"/>
    <mergeCell ref="J94:K94"/>
    <mergeCell ref="B107:K107"/>
    <mergeCell ref="G108:I108"/>
    <mergeCell ref="B127:K127"/>
    <mergeCell ref="B128:D128"/>
    <mergeCell ref="G126:I126"/>
    <mergeCell ref="G128:I128"/>
    <mergeCell ref="G121:I121"/>
    <mergeCell ref="B121:C121"/>
    <mergeCell ref="D121:E121"/>
    <mergeCell ref="B115:K115"/>
    <mergeCell ref="J158:K158"/>
    <mergeCell ref="B130:D130"/>
    <mergeCell ref="J132:K132"/>
    <mergeCell ref="J130:K130"/>
    <mergeCell ref="B131:K131"/>
    <mergeCell ref="J126:K126"/>
    <mergeCell ref="J128:K128"/>
    <mergeCell ref="B129:K129"/>
    <mergeCell ref="G130:I130"/>
    <mergeCell ref="B133:K133"/>
    <mergeCell ref="B132:D132"/>
    <mergeCell ref="G155:I155"/>
    <mergeCell ref="J155:K155"/>
    <mergeCell ref="E148:F148"/>
    <mergeCell ref="J146:K146"/>
    <mergeCell ref="B185:K185"/>
    <mergeCell ref="J182:K182"/>
    <mergeCell ref="B156:K156"/>
    <mergeCell ref="B148:C148"/>
    <mergeCell ref="B166:K166"/>
    <mergeCell ref="B167:D167"/>
    <mergeCell ref="J167:K167"/>
    <mergeCell ref="G167:I167"/>
    <mergeCell ref="B155:D155"/>
    <mergeCell ref="G141:I141"/>
    <mergeCell ref="B146:D146"/>
    <mergeCell ref="Q146:R146"/>
    <mergeCell ref="B153:D153"/>
    <mergeCell ref="S146:T146"/>
    <mergeCell ref="B141:C141"/>
    <mergeCell ref="D141:E141"/>
    <mergeCell ref="B150:K150"/>
    <mergeCell ref="B151:D151"/>
    <mergeCell ref="J148:K148"/>
    <mergeCell ref="B170:K170"/>
    <mergeCell ref="G173:I173"/>
    <mergeCell ref="B154:K154"/>
    <mergeCell ref="G151:I151"/>
    <mergeCell ref="G165:I165"/>
    <mergeCell ref="J165:K165"/>
    <mergeCell ref="B157:E157"/>
    <mergeCell ref="J173:K173"/>
    <mergeCell ref="B168:K168"/>
    <mergeCell ref="B172:K172"/>
    <mergeCell ref="J210:K210"/>
    <mergeCell ref="J211:K211"/>
    <mergeCell ref="B207:I207"/>
    <mergeCell ref="B208:I208"/>
    <mergeCell ref="B209:I209"/>
    <mergeCell ref="J208:K208"/>
    <mergeCell ref="J209:K209"/>
    <mergeCell ref="J207:K207"/>
    <mergeCell ref="B218:I218"/>
    <mergeCell ref="B216:I216"/>
    <mergeCell ref="J214:K214"/>
    <mergeCell ref="B219:I219"/>
    <mergeCell ref="B210:I210"/>
    <mergeCell ref="J212:K212"/>
    <mergeCell ref="J213:K213"/>
    <mergeCell ref="B211:I211"/>
    <mergeCell ref="B212:I212"/>
    <mergeCell ref="B213:I213"/>
    <mergeCell ref="B220:I220"/>
    <mergeCell ref="J221:K221"/>
    <mergeCell ref="J222:K222"/>
    <mergeCell ref="B221:I221"/>
    <mergeCell ref="B222:I222"/>
    <mergeCell ref="B214:I214"/>
    <mergeCell ref="J217:K217"/>
    <mergeCell ref="J219:K219"/>
    <mergeCell ref="J218:K218"/>
    <mergeCell ref="B217:I217"/>
    <mergeCell ref="J223:K223"/>
    <mergeCell ref="J225:K225"/>
    <mergeCell ref="B224:I224"/>
    <mergeCell ref="J230:K230"/>
    <mergeCell ref="B229:I229"/>
    <mergeCell ref="B230:I230"/>
    <mergeCell ref="J227:K227"/>
    <mergeCell ref="J228:K228"/>
    <mergeCell ref="B228:I228"/>
    <mergeCell ref="J224:K224"/>
    <mergeCell ref="B223:I223"/>
    <mergeCell ref="J229:K229"/>
    <mergeCell ref="B117:K117"/>
    <mergeCell ref="B201:I201"/>
    <mergeCell ref="B202:I202"/>
    <mergeCell ref="B203:I203"/>
    <mergeCell ref="B204:I204"/>
    <mergeCell ref="B205:I205"/>
    <mergeCell ref="B176:K176"/>
    <mergeCell ref="J201:K201"/>
    <mergeCell ref="J202:K202"/>
    <mergeCell ref="B200:I200"/>
    <mergeCell ref="B183:D183"/>
    <mergeCell ref="B227:I227"/>
    <mergeCell ref="J226:K226"/>
    <mergeCell ref="B225:I225"/>
    <mergeCell ref="B226:I226"/>
    <mergeCell ref="J220:K220"/>
    <mergeCell ref="J179:K179"/>
    <mergeCell ref="B206:I206"/>
    <mergeCell ref="J204:K204"/>
    <mergeCell ref="J205:K205"/>
    <mergeCell ref="J206:K206"/>
    <mergeCell ref="B197:K197"/>
    <mergeCell ref="B180:K180"/>
    <mergeCell ref="C195:I195"/>
    <mergeCell ref="J195:K195"/>
    <mergeCell ref="B191:G191"/>
    <mergeCell ref="J169:K169"/>
    <mergeCell ref="E190:K190"/>
    <mergeCell ref="J203:K203"/>
    <mergeCell ref="B198:K198"/>
    <mergeCell ref="B173:D173"/>
    <mergeCell ref="H67:I67"/>
    <mergeCell ref="J67:K67"/>
    <mergeCell ref="B67:E67"/>
    <mergeCell ref="E183:K183"/>
    <mergeCell ref="B179:G179"/>
    <mergeCell ref="G132:I132"/>
    <mergeCell ref="B136:D136"/>
    <mergeCell ref="B152:K152"/>
    <mergeCell ref="J175:K175"/>
    <mergeCell ref="G175:I175"/>
    <mergeCell ref="B175:D175"/>
    <mergeCell ref="B160:F160"/>
    <mergeCell ref="B169:D169"/>
    <mergeCell ref="B138:D138"/>
    <mergeCell ref="G169:I169"/>
    <mergeCell ref="B51:K51"/>
    <mergeCell ref="B52:G52"/>
    <mergeCell ref="G55:I55"/>
    <mergeCell ref="B64:E64"/>
    <mergeCell ref="J53:K53"/>
    <mergeCell ref="B126:D126"/>
    <mergeCell ref="F67:G67"/>
    <mergeCell ref="B123:K123"/>
    <mergeCell ref="J121:K121"/>
    <mergeCell ref="B109:K109"/>
    <mergeCell ref="B165:D165"/>
    <mergeCell ref="B137:K137"/>
    <mergeCell ref="B134:D134"/>
    <mergeCell ref="J141:K141"/>
    <mergeCell ref="G134:I134"/>
    <mergeCell ref="J134:K134"/>
    <mergeCell ref="G136:I136"/>
    <mergeCell ref="E138:K138"/>
    <mergeCell ref="B135:K135"/>
    <mergeCell ref="J139:K139"/>
    <mergeCell ref="B184:I184"/>
    <mergeCell ref="B182:D182"/>
    <mergeCell ref="B181:D181"/>
    <mergeCell ref="E181:K181"/>
    <mergeCell ref="G160:I160"/>
    <mergeCell ref="J160:K160"/>
    <mergeCell ref="J171:K171"/>
    <mergeCell ref="G171:I171"/>
    <mergeCell ref="B171:D171"/>
    <mergeCell ref="B174:K174"/>
  </mergeCells>
  <printOptions horizontalCentered="1"/>
  <pageMargins left="0.5" right="0.5" top="0.5" bottom="0.5" header="0.25" footer="0.25"/>
  <pageSetup fitToHeight="9" horizontalDpi="600" verticalDpi="600" orientation="portrait" scale="73" r:id="rId1"/>
  <headerFooter alignWithMargins="0">
    <oddFooter>&amp;LBudget Workbook V8&amp;C&amp;F&amp;R&amp;D</oddFooter>
  </headerFooter>
  <rowBreaks count="9" manualBreakCount="9">
    <brk id="33" max="11" man="1"/>
    <brk id="53" max="11" man="1"/>
    <brk id="77" max="11" man="1"/>
    <brk id="97" max="11" man="1"/>
    <brk id="119" max="11" man="1"/>
    <brk id="139" max="11" man="1"/>
    <brk id="158" max="11" man="1"/>
    <brk id="177" max="11" man="1"/>
    <brk id="193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showGridLines="0" zoomScale="90" zoomScaleNormal="90" workbookViewId="0" topLeftCell="A2">
      <selection activeCell="A2" sqref="A2:G2"/>
    </sheetView>
  </sheetViews>
  <sheetFormatPr defaultColWidth="9.140625" defaultRowHeight="12.75"/>
  <cols>
    <col min="1" max="1" width="4.7109375" style="0" customWidth="1"/>
    <col min="2" max="2" width="62.57421875" style="0" customWidth="1"/>
    <col min="3" max="3" width="13.140625" style="0" customWidth="1"/>
    <col min="4" max="4" width="15.28125" style="0" hidden="1" customWidth="1"/>
    <col min="5" max="5" width="13.7109375" style="0" hidden="1" customWidth="1"/>
    <col min="6" max="6" width="14.7109375" style="0" hidden="1" customWidth="1"/>
    <col min="7" max="7" width="13.7109375" style="0" hidden="1" customWidth="1"/>
    <col min="8" max="8" width="15.28125" style="0" customWidth="1"/>
    <col min="9" max="9" width="15.57421875" style="0" customWidth="1"/>
    <col min="10" max="10" width="12.28125" style="0" customWidth="1"/>
    <col min="11" max="11" width="11.421875" style="0" bestFit="1" customWidth="1"/>
    <col min="12" max="12" width="13.7109375" style="0" customWidth="1"/>
    <col min="13" max="13" width="9.7109375" style="0" bestFit="1" customWidth="1"/>
  </cols>
  <sheetData>
    <row r="1" spans="3:17" s="4" customFormat="1" ht="13.5" hidden="1" thickBot="1">
      <c r="C1" s="61"/>
      <c r="D1" s="62"/>
      <c r="E1" s="63"/>
      <c r="F1" s="10"/>
      <c r="G1" s="10"/>
      <c r="H1" s="10"/>
      <c r="I1" s="10"/>
      <c r="J1" s="10"/>
      <c r="K1" s="10"/>
      <c r="L1" s="10"/>
      <c r="M1" s="2"/>
      <c r="N1" s="2"/>
      <c r="O1" s="2"/>
      <c r="P1" s="2"/>
      <c r="Q1" s="2"/>
    </row>
    <row r="2" spans="1:17" ht="24.75" customHeight="1">
      <c r="A2" s="826" t="s">
        <v>251</v>
      </c>
      <c r="B2" s="827"/>
      <c r="C2" s="827"/>
      <c r="D2" s="827"/>
      <c r="E2" s="827"/>
      <c r="F2" s="827"/>
      <c r="G2" s="827"/>
      <c r="H2" s="574"/>
      <c r="I2" s="10"/>
      <c r="J2" s="1"/>
      <c r="K2" s="1"/>
      <c r="L2" s="1"/>
      <c r="M2" s="2"/>
      <c r="N2" s="2"/>
      <c r="O2" s="3"/>
      <c r="P2" s="3"/>
      <c r="Q2" s="3"/>
    </row>
    <row r="3" spans="1:17" ht="12.75">
      <c r="A3" s="32"/>
      <c r="B3" s="33"/>
      <c r="C3" s="33"/>
      <c r="D3" s="19"/>
      <c r="E3" s="34"/>
      <c r="F3" s="19"/>
      <c r="G3" s="19"/>
      <c r="H3" s="35"/>
      <c r="I3" s="10"/>
      <c r="J3" s="1"/>
      <c r="K3" s="1"/>
      <c r="L3" s="1"/>
      <c r="M3" s="2"/>
      <c r="N3" s="2"/>
      <c r="O3" s="3"/>
      <c r="P3" s="3"/>
      <c r="Q3" s="3"/>
    </row>
    <row r="4" spans="1:17" ht="18" customHeight="1">
      <c r="A4" s="832">
        <f>'Salary Worksheet'!$B$3</f>
        <v>0</v>
      </c>
      <c r="B4" s="833"/>
      <c r="C4" s="834"/>
      <c r="D4" s="292"/>
      <c r="E4" s="34"/>
      <c r="F4" s="19"/>
      <c r="G4" s="19"/>
      <c r="H4" s="35"/>
      <c r="I4" s="10"/>
      <c r="J4" s="1"/>
      <c r="K4" s="1"/>
      <c r="L4" s="1"/>
      <c r="M4" s="2"/>
      <c r="N4" s="2"/>
      <c r="O4" s="3"/>
      <c r="P4" s="3"/>
      <c r="Q4" s="3"/>
    </row>
    <row r="5" spans="1:17" ht="18" customHeight="1">
      <c r="A5" s="835">
        <f>'Salary Worksheet'!$B$4</f>
        <v>0</v>
      </c>
      <c r="B5" s="836"/>
      <c r="C5" s="834"/>
      <c r="D5" s="293"/>
      <c r="E5" s="34"/>
      <c r="F5" s="19"/>
      <c r="G5" s="19"/>
      <c r="H5" s="35"/>
      <c r="I5" s="10"/>
      <c r="J5" s="1"/>
      <c r="K5" s="1"/>
      <c r="L5" s="1"/>
      <c r="M5" s="2"/>
      <c r="N5" s="2"/>
      <c r="O5" s="3"/>
      <c r="P5" s="3"/>
      <c r="Q5" s="3"/>
    </row>
    <row r="6" spans="1:17" ht="17.25" customHeight="1">
      <c r="A6" s="837">
        <f>'Salary Worksheet'!B5</f>
        <v>0</v>
      </c>
      <c r="B6" s="833"/>
      <c r="C6" s="834"/>
      <c r="D6" s="245"/>
      <c r="E6" s="245"/>
      <c r="F6" s="245"/>
      <c r="G6" s="578"/>
      <c r="H6" s="291"/>
      <c r="I6" s="10"/>
      <c r="J6" s="1"/>
      <c r="K6" s="1"/>
      <c r="L6" s="1"/>
      <c r="M6" s="2"/>
      <c r="N6" s="2"/>
      <c r="O6" s="3"/>
      <c r="P6" s="3"/>
      <c r="Q6" s="3"/>
    </row>
    <row r="7" spans="1:17" ht="13.5" thickBot="1">
      <c r="A7" s="32"/>
      <c r="B7" s="33"/>
      <c r="C7" s="13"/>
      <c r="D7" s="19"/>
      <c r="E7" s="34"/>
      <c r="F7" s="19"/>
      <c r="G7" s="19"/>
      <c r="H7" s="35"/>
      <c r="I7" s="10"/>
      <c r="J7" s="1"/>
      <c r="K7" s="1"/>
      <c r="L7" s="1"/>
      <c r="M7" s="2"/>
      <c r="N7" s="2"/>
      <c r="O7" s="3"/>
      <c r="P7" s="3"/>
      <c r="Q7" s="3"/>
    </row>
    <row r="8" spans="1:17" ht="15.75">
      <c r="A8" s="828" t="s">
        <v>27</v>
      </c>
      <c r="B8" s="829"/>
      <c r="C8" s="23"/>
      <c r="D8" s="19"/>
      <c r="E8" s="34"/>
      <c r="F8" s="19"/>
      <c r="G8" s="19"/>
      <c r="H8" s="35"/>
      <c r="I8" s="10"/>
      <c r="J8" s="9"/>
      <c r="K8" s="10"/>
      <c r="L8" s="10"/>
      <c r="M8" s="2"/>
      <c r="N8" s="2"/>
      <c r="O8" s="3"/>
      <c r="P8" s="3"/>
      <c r="Q8" s="3"/>
    </row>
    <row r="9" spans="1:17" ht="15" customHeight="1">
      <c r="A9" s="830"/>
      <c r="B9" s="831"/>
      <c r="C9" s="24" t="s">
        <v>22</v>
      </c>
      <c r="D9" s="36"/>
      <c r="E9" s="36"/>
      <c r="F9" s="36"/>
      <c r="G9" s="36"/>
      <c r="H9" s="37"/>
      <c r="I9" s="9"/>
      <c r="J9" s="9"/>
      <c r="K9" s="11"/>
      <c r="L9" s="9"/>
      <c r="M9" s="2"/>
      <c r="N9" s="2"/>
      <c r="O9" s="3"/>
      <c r="P9" s="3"/>
      <c r="Q9" s="3"/>
    </row>
    <row r="10" spans="1:17" ht="17.25" customHeight="1">
      <c r="A10" s="25" t="s">
        <v>32</v>
      </c>
      <c r="B10" s="14" t="s">
        <v>60</v>
      </c>
      <c r="C10" s="581">
        <f>'Salary Worksheet'!M61</f>
        <v>0</v>
      </c>
      <c r="D10" s="22"/>
      <c r="E10" s="29"/>
      <c r="F10" s="22"/>
      <c r="G10" s="22"/>
      <c r="H10" s="38"/>
      <c r="I10" s="44"/>
      <c r="J10" s="8"/>
      <c r="K10" s="1"/>
      <c r="L10" s="1"/>
      <c r="M10" s="2"/>
      <c r="N10" s="2"/>
      <c r="O10" s="3"/>
      <c r="P10" s="3"/>
      <c r="Q10" s="3"/>
    </row>
    <row r="11" spans="1:17" ht="17.25" customHeight="1">
      <c r="A11" s="26" t="s">
        <v>34</v>
      </c>
      <c r="B11" s="16" t="s">
        <v>33</v>
      </c>
      <c r="C11" s="581">
        <f>'Salary Worksheet'!$M$62</f>
        <v>0</v>
      </c>
      <c r="D11" s="22"/>
      <c r="E11" s="29"/>
      <c r="F11" s="22"/>
      <c r="G11" s="22"/>
      <c r="H11" s="38"/>
      <c r="I11" s="44"/>
      <c r="J11" s="8"/>
      <c r="K11" s="1"/>
      <c r="L11" s="1"/>
      <c r="M11" s="2"/>
      <c r="N11" s="2"/>
      <c r="O11" s="3"/>
      <c r="P11" s="3"/>
      <c r="Q11" s="3"/>
    </row>
    <row r="12" spans="1:17" ht="17.25" customHeight="1">
      <c r="A12" s="26" t="s">
        <v>36</v>
      </c>
      <c r="B12" s="16" t="s">
        <v>138</v>
      </c>
      <c r="C12" s="581">
        <f>'Budget Worksheet '!C12</f>
        <v>0</v>
      </c>
      <c r="D12" s="22"/>
      <c r="E12" s="29"/>
      <c r="F12" s="22"/>
      <c r="G12" s="22"/>
      <c r="H12" s="38"/>
      <c r="I12" s="44"/>
      <c r="J12" s="8"/>
      <c r="K12" s="1"/>
      <c r="L12" s="1"/>
      <c r="M12" s="2"/>
      <c r="N12" s="2"/>
      <c r="O12" s="3"/>
      <c r="P12" s="3"/>
      <c r="Q12" s="3"/>
    </row>
    <row r="13" spans="1:17" ht="17.25" customHeight="1">
      <c r="A13" s="26" t="s">
        <v>38</v>
      </c>
      <c r="B13" s="17" t="s">
        <v>139</v>
      </c>
      <c r="C13" s="581">
        <f>'Budget Worksheet '!C16</f>
        <v>0</v>
      </c>
      <c r="D13" s="22"/>
      <c r="E13" s="29"/>
      <c r="F13" s="22"/>
      <c r="G13" s="22"/>
      <c r="H13" s="38"/>
      <c r="I13" s="44"/>
      <c r="J13" s="8"/>
      <c r="K13" s="1"/>
      <c r="L13" s="1"/>
      <c r="M13" s="2"/>
      <c r="N13" s="2"/>
      <c r="O13" s="3"/>
      <c r="P13" s="3"/>
      <c r="Q13" s="3"/>
    </row>
    <row r="14" spans="1:17" ht="17.25" customHeight="1">
      <c r="A14" s="26" t="s">
        <v>40</v>
      </c>
      <c r="B14" s="17" t="s">
        <v>140</v>
      </c>
      <c r="C14" s="581">
        <f>'Budget Worksheet '!C33</f>
        <v>0</v>
      </c>
      <c r="D14" s="22"/>
      <c r="E14" s="29"/>
      <c r="F14" s="22"/>
      <c r="G14" s="22"/>
      <c r="H14" s="38"/>
      <c r="I14" s="44"/>
      <c r="J14" s="8"/>
      <c r="K14" s="1"/>
      <c r="L14" s="1"/>
      <c r="M14" s="2"/>
      <c r="N14" s="2"/>
      <c r="O14" s="3"/>
      <c r="P14" s="3"/>
      <c r="Q14" s="3"/>
    </row>
    <row r="15" spans="1:17" ht="17.25" customHeight="1">
      <c r="A15" s="25" t="s">
        <v>42</v>
      </c>
      <c r="B15" s="17" t="s">
        <v>141</v>
      </c>
      <c r="C15" s="581">
        <f>'Budget Worksheet '!C44</f>
        <v>0</v>
      </c>
      <c r="D15" s="22"/>
      <c r="E15" s="29"/>
      <c r="F15" s="22"/>
      <c r="G15" s="22"/>
      <c r="H15" s="38"/>
      <c r="I15" s="44"/>
      <c r="J15" s="8"/>
      <c r="K15" s="1"/>
      <c r="L15" s="1"/>
      <c r="M15" s="2"/>
      <c r="N15" s="2"/>
      <c r="O15" s="3"/>
      <c r="P15" s="3"/>
      <c r="Q15" s="3"/>
    </row>
    <row r="16" spans="1:17" ht="17.25" customHeight="1">
      <c r="A16" s="25" t="s">
        <v>43</v>
      </c>
      <c r="B16" s="17" t="s">
        <v>239</v>
      </c>
      <c r="C16" s="581">
        <f>'Budget Worksheet '!C51</f>
        <v>0</v>
      </c>
      <c r="D16" s="22"/>
      <c r="E16" s="29"/>
      <c r="F16" s="22"/>
      <c r="G16" s="22"/>
      <c r="H16" s="38"/>
      <c r="I16" s="44"/>
      <c r="J16" s="8"/>
      <c r="K16" s="1"/>
      <c r="L16" s="1"/>
      <c r="M16" s="2"/>
      <c r="N16" s="2"/>
      <c r="O16" s="3"/>
      <c r="P16" s="3"/>
      <c r="Q16" s="3"/>
    </row>
    <row r="17" spans="1:17" ht="17.25" customHeight="1" thickBot="1">
      <c r="A17" s="66" t="s">
        <v>72</v>
      </c>
      <c r="B17" s="67" t="s">
        <v>144</v>
      </c>
      <c r="C17" s="582">
        <f>'Budget Worksheet '!$C$52</f>
        <v>0</v>
      </c>
      <c r="D17" s="22"/>
      <c r="E17" s="29"/>
      <c r="F17" s="22"/>
      <c r="G17" s="22"/>
      <c r="H17" s="38"/>
      <c r="I17" s="154"/>
      <c r="J17" s="8"/>
      <c r="K17" s="1"/>
      <c r="L17" s="1"/>
      <c r="M17" s="2"/>
      <c r="N17" s="2"/>
      <c r="O17" s="3"/>
      <c r="P17" s="3"/>
      <c r="Q17" s="3"/>
    </row>
    <row r="18" spans="1:17" ht="17.25" customHeight="1" thickBot="1">
      <c r="A18" s="235"/>
      <c r="B18" s="65"/>
      <c r="C18" s="20"/>
      <c r="D18" s="22"/>
      <c r="E18" s="452"/>
      <c r="F18" s="22"/>
      <c r="G18" s="22"/>
      <c r="H18" s="38"/>
      <c r="I18" s="44"/>
      <c r="J18" s="8"/>
      <c r="K18" s="1"/>
      <c r="L18" s="1"/>
      <c r="M18" s="2"/>
      <c r="N18" s="2"/>
      <c r="O18" s="3"/>
      <c r="P18" s="3"/>
      <c r="Q18" s="3"/>
    </row>
    <row r="19" spans="1:17" ht="17.25" customHeight="1">
      <c r="A19" s="64" t="s">
        <v>65</v>
      </c>
      <c r="B19" s="297" t="s">
        <v>142</v>
      </c>
      <c r="C19" s="583">
        <f>'Budget Worksheet '!$C$53</f>
        <v>0</v>
      </c>
      <c r="D19" s="33"/>
      <c r="E19" s="452"/>
      <c r="F19" s="22"/>
      <c r="G19" s="22"/>
      <c r="H19" s="38"/>
      <c r="I19" s="45"/>
      <c r="J19" s="6"/>
      <c r="K19" s="1"/>
      <c r="L19" s="1"/>
      <c r="M19" s="2"/>
      <c r="N19" s="2"/>
      <c r="O19" s="3"/>
      <c r="P19" s="3"/>
      <c r="Q19" s="3"/>
    </row>
    <row r="20" spans="1:17" ht="17.25" customHeight="1">
      <c r="A20" s="26"/>
      <c r="B20" s="18"/>
      <c r="C20" s="15"/>
      <c r="D20" s="179" t="s">
        <v>212</v>
      </c>
      <c r="E20" s="31" t="s">
        <v>177</v>
      </c>
      <c r="F20" s="31" t="s">
        <v>234</v>
      </c>
      <c r="G20" s="31" t="s">
        <v>211</v>
      </c>
      <c r="H20" s="38"/>
      <c r="I20" s="45"/>
      <c r="J20" s="6"/>
      <c r="K20" s="1"/>
      <c r="L20" s="1"/>
      <c r="M20" s="2"/>
      <c r="N20" s="2"/>
      <c r="O20" s="3"/>
      <c r="P20" s="3"/>
      <c r="Q20" s="3"/>
    </row>
    <row r="21" spans="1:17" ht="17.25" customHeight="1">
      <c r="A21" s="27"/>
      <c r="B21" s="17" t="s">
        <v>215</v>
      </c>
      <c r="C21" s="600"/>
      <c r="D21" s="570">
        <v>0</v>
      </c>
      <c r="E21" s="575">
        <v>0</v>
      </c>
      <c r="F21" s="593">
        <v>0</v>
      </c>
      <c r="G21" s="579">
        <v>0</v>
      </c>
      <c r="H21" s="38"/>
      <c r="I21" s="72"/>
      <c r="J21" s="8"/>
      <c r="K21" s="1"/>
      <c r="L21" s="1"/>
      <c r="M21" s="2"/>
      <c r="N21" s="2"/>
      <c r="O21" s="3"/>
      <c r="P21" s="3"/>
      <c r="Q21" s="3"/>
    </row>
    <row r="22" spans="1:17" ht="17.25" customHeight="1">
      <c r="A22" s="135"/>
      <c r="B22" s="580" t="s">
        <v>11</v>
      </c>
      <c r="C22" s="599"/>
      <c r="D22" s="566">
        <f>IF(D21=0,0,ROUND(('Budget Worksheet '!D52+'Budget Worksheet '!I52)/'Final Budget'!D21,2))</f>
        <v>0</v>
      </c>
      <c r="E22" s="567">
        <f>IF(E21=0,0,ROUND('Budget Worksheet '!E52/'Final Budget'!E21,2))</f>
        <v>0</v>
      </c>
      <c r="F22" s="568">
        <f>IF(F21=0,0,ROUND(('Budget Worksheet '!F52+'Budget Worksheet '!J52)/F21,3))</f>
        <v>0</v>
      </c>
      <c r="G22" s="573">
        <f>IF(G21=0,0,ROUND('Budget Worksheet '!G52/G21,2))</f>
        <v>0</v>
      </c>
      <c r="H22" s="38"/>
      <c r="I22" s="44"/>
      <c r="J22" s="8"/>
      <c r="K22" s="1"/>
      <c r="L22" s="1"/>
      <c r="M22" s="2"/>
      <c r="N22" s="2"/>
      <c r="O22" s="3"/>
      <c r="P22" s="3"/>
      <c r="Q22" s="3"/>
    </row>
    <row r="23" spans="1:17" ht="17.25" customHeight="1" hidden="1">
      <c r="A23" s="137"/>
      <c r="B23" s="138" t="s">
        <v>19</v>
      </c>
      <c r="C23" s="143">
        <f>ROUND('Budget Worksheet '!I52,0)</f>
        <v>0</v>
      </c>
      <c r="D23" s="139"/>
      <c r="E23" s="140"/>
      <c r="F23" s="139"/>
      <c r="G23" s="139"/>
      <c r="H23" s="141"/>
      <c r="I23" s="44"/>
      <c r="J23" s="8"/>
      <c r="K23" s="1"/>
      <c r="L23" s="1"/>
      <c r="M23" s="2"/>
      <c r="N23" s="2"/>
      <c r="O23" s="3"/>
      <c r="P23" s="3"/>
      <c r="Q23" s="3"/>
    </row>
    <row r="24" spans="1:17" ht="17.25" customHeight="1" hidden="1">
      <c r="A24" s="137"/>
      <c r="B24" s="142" t="s">
        <v>23</v>
      </c>
      <c r="C24" s="143">
        <f>IF(C23=0,0,(ROUND(C23/D21,2)))</f>
        <v>0</v>
      </c>
      <c r="D24" s="139"/>
      <c r="E24" s="140"/>
      <c r="F24" s="139"/>
      <c r="G24" s="139"/>
      <c r="H24" s="141"/>
      <c r="I24" s="44"/>
      <c r="J24" s="8"/>
      <c r="K24" s="1"/>
      <c r="L24" s="1"/>
      <c r="M24" s="2"/>
      <c r="N24" s="2"/>
      <c r="O24" s="3"/>
      <c r="P24" s="3"/>
      <c r="Q24" s="3"/>
    </row>
    <row r="25" spans="1:17" ht="17.25" customHeight="1">
      <c r="A25" s="137"/>
      <c r="B25" s="136" t="s">
        <v>159</v>
      </c>
      <c r="C25" s="143">
        <f>'Budget Worksheet '!J52</f>
        <v>0</v>
      </c>
      <c r="D25" s="144"/>
      <c r="E25" s="140"/>
      <c r="F25" s="139"/>
      <c r="G25" s="139"/>
      <c r="H25" s="141"/>
      <c r="I25" s="44"/>
      <c r="J25" s="8"/>
      <c r="K25" s="1"/>
      <c r="L25" s="1"/>
      <c r="M25" s="2"/>
      <c r="N25" s="2"/>
      <c r="O25" s="3"/>
      <c r="P25" s="3"/>
      <c r="Q25" s="3"/>
    </row>
    <row r="26" spans="1:17" ht="17.25" customHeight="1">
      <c r="A26" s="137"/>
      <c r="B26" s="136" t="s">
        <v>15</v>
      </c>
      <c r="C26" s="143" t="e">
        <f>'Budget Worksheet '!K52</f>
        <v>#REF!</v>
      </c>
      <c r="D26" s="144"/>
      <c r="E26" s="140"/>
      <c r="F26" s="139"/>
      <c r="G26" s="139"/>
      <c r="H26" s="141"/>
      <c r="I26" s="44"/>
      <c r="J26" s="8"/>
      <c r="K26" s="1"/>
      <c r="L26" s="1"/>
      <c r="M26" s="2"/>
      <c r="N26" s="2"/>
      <c r="O26" s="3"/>
      <c r="P26" s="3"/>
      <c r="Q26" s="3"/>
    </row>
    <row r="27" spans="1:17" ht="17.25" customHeight="1">
      <c r="A27" s="137"/>
      <c r="B27" s="136" t="s">
        <v>238</v>
      </c>
      <c r="C27" s="143">
        <f>'Budget Worksheet '!G52</f>
        <v>0</v>
      </c>
      <c r="D27" s="144"/>
      <c r="E27" s="140"/>
      <c r="F27" s="139"/>
      <c r="G27" s="139"/>
      <c r="H27" s="141"/>
      <c r="I27" s="44"/>
      <c r="J27" s="8"/>
      <c r="K27" s="1"/>
      <c r="L27" s="1"/>
      <c r="M27" s="2"/>
      <c r="N27" s="2"/>
      <c r="O27" s="3"/>
      <c r="P27" s="3"/>
      <c r="Q27" s="3"/>
    </row>
    <row r="28" spans="1:17" ht="17.25" customHeight="1" hidden="1">
      <c r="A28" s="137"/>
      <c r="B28" s="136" t="s">
        <v>225</v>
      </c>
      <c r="C28" s="143">
        <f>IF(C25=0,0,C25/F21)</f>
        <v>0</v>
      </c>
      <c r="D28" s="144"/>
      <c r="E28" s="140"/>
      <c r="F28" s="139"/>
      <c r="G28" s="139"/>
      <c r="H28" s="141"/>
      <c r="I28" s="44"/>
      <c r="J28" s="8"/>
      <c r="K28" s="1"/>
      <c r="L28" s="1"/>
      <c r="M28" s="2"/>
      <c r="N28" s="2"/>
      <c r="O28" s="3"/>
      <c r="P28" s="3"/>
      <c r="Q28" s="3"/>
    </row>
    <row r="29" spans="1:17" ht="17.25" customHeight="1">
      <c r="A29" s="137"/>
      <c r="B29" s="136" t="s">
        <v>237</v>
      </c>
      <c r="C29" s="143">
        <f>'Budget Worksheet '!F52</f>
        <v>0</v>
      </c>
      <c r="D29" s="144"/>
      <c r="E29" s="140"/>
      <c r="F29" s="139"/>
      <c r="G29" s="139"/>
      <c r="H29" s="141"/>
      <c r="I29" s="44"/>
      <c r="J29" s="491"/>
      <c r="K29" s="1"/>
      <c r="L29" s="1"/>
      <c r="M29" s="2"/>
      <c r="N29" s="2"/>
      <c r="O29" s="3"/>
      <c r="P29" s="3"/>
      <c r="Q29" s="3"/>
    </row>
    <row r="30" spans="1:17" ht="17.25" customHeight="1" hidden="1">
      <c r="A30" s="137"/>
      <c r="B30" s="136" t="s">
        <v>216</v>
      </c>
      <c r="C30" s="143">
        <f>'Budget Worksheet '!G52</f>
        <v>0</v>
      </c>
      <c r="D30" s="144"/>
      <c r="E30" s="140"/>
      <c r="F30" s="139"/>
      <c r="G30" s="139"/>
      <c r="H30" s="141"/>
      <c r="I30" s="44"/>
      <c r="J30" s="8"/>
      <c r="K30" s="1"/>
      <c r="L30" s="1"/>
      <c r="M30" s="2"/>
      <c r="N30" s="2"/>
      <c r="O30" s="3"/>
      <c r="P30" s="3"/>
      <c r="Q30" s="3"/>
    </row>
    <row r="31" spans="1:17" ht="17.25" customHeight="1">
      <c r="A31" s="137"/>
      <c r="B31" s="136" t="s">
        <v>229</v>
      </c>
      <c r="C31" s="143">
        <f>C27+C29</f>
        <v>0</v>
      </c>
      <c r="D31" s="145"/>
      <c r="E31" s="134"/>
      <c r="F31" s="134"/>
      <c r="G31" s="134"/>
      <c r="H31" s="146"/>
      <c r="I31" s="45"/>
      <c r="J31" s="6"/>
      <c r="K31" s="1"/>
      <c r="L31" s="1"/>
      <c r="M31" s="2"/>
      <c r="N31" s="2"/>
      <c r="O31" s="3"/>
      <c r="P31" s="3"/>
      <c r="Q31" s="3"/>
    </row>
    <row r="32" spans="1:17" ht="17.25" customHeight="1">
      <c r="A32" s="589"/>
      <c r="B32" s="601" t="s">
        <v>102</v>
      </c>
      <c r="C32" s="590" t="e">
        <f>C23+C25+C31+C26</f>
        <v>#REF!</v>
      </c>
      <c r="D32" s="147"/>
      <c r="E32" s="245"/>
      <c r="F32" s="148"/>
      <c r="G32" s="148"/>
      <c r="H32" s="149"/>
      <c r="I32" s="45"/>
      <c r="J32" s="6"/>
      <c r="K32" s="1"/>
      <c r="L32" s="1"/>
      <c r="M32" s="2"/>
      <c r="N32" s="2"/>
      <c r="O32" s="3"/>
      <c r="P32" s="3"/>
      <c r="Q32" s="3"/>
    </row>
    <row r="33" spans="1:17" ht="17.25" customHeight="1">
      <c r="A33" s="137"/>
      <c r="B33" s="142"/>
      <c r="C33" s="591"/>
      <c r="D33" s="180" t="s">
        <v>177</v>
      </c>
      <c r="E33" s="147"/>
      <c r="F33" s="586" t="s">
        <v>210</v>
      </c>
      <c r="G33" s="148"/>
      <c r="H33" s="149"/>
      <c r="I33" s="45"/>
      <c r="J33" s="6"/>
      <c r="K33" s="1"/>
      <c r="L33" s="1"/>
      <c r="M33" s="2"/>
      <c r="N33" s="2"/>
      <c r="O33" s="3"/>
      <c r="P33" s="3"/>
      <c r="Q33" s="3"/>
    </row>
    <row r="34" spans="1:17" ht="17.25" customHeight="1" thickBot="1">
      <c r="A34" s="150"/>
      <c r="B34" s="151" t="s">
        <v>12</v>
      </c>
      <c r="C34" s="244"/>
      <c r="D34" s="569">
        <f>IF(D21=0,0,(ROUND('Budget Worksheet '!D52/D21,2)))</f>
        <v>0</v>
      </c>
      <c r="E34" s="152"/>
      <c r="F34" s="573">
        <f>IF(F21=0,0,(ROUND('Budget Worksheet '!F52/F21,2)))</f>
        <v>0</v>
      </c>
      <c r="G34" s="144"/>
      <c r="H34" s="153"/>
      <c r="I34" s="44"/>
      <c r="J34" s="8"/>
      <c r="K34" s="1"/>
      <c r="L34" s="1"/>
      <c r="M34" s="2"/>
      <c r="N34" s="2"/>
      <c r="O34" s="3"/>
      <c r="P34" s="3"/>
      <c r="Q34" s="3"/>
    </row>
    <row r="35" spans="1:17" ht="12.75">
      <c r="A35" s="32"/>
      <c r="B35" s="21"/>
      <c r="C35" s="28"/>
      <c r="D35" s="22"/>
      <c r="E35" s="29"/>
      <c r="F35" s="22"/>
      <c r="G35" s="22"/>
      <c r="H35" s="38"/>
      <c r="I35" s="44"/>
      <c r="J35" s="8"/>
      <c r="K35" s="1"/>
      <c r="L35" s="1"/>
      <c r="M35" s="2"/>
      <c r="N35" s="2"/>
      <c r="O35" s="3"/>
      <c r="P35" s="3"/>
      <c r="Q35" s="3"/>
    </row>
    <row r="36" spans="1:17" ht="12.75">
      <c r="A36" s="32"/>
      <c r="B36" s="21"/>
      <c r="C36" s="28"/>
      <c r="D36" s="22"/>
      <c r="E36" s="29"/>
      <c r="F36" s="22"/>
      <c r="G36" s="22"/>
      <c r="H36" s="38"/>
      <c r="I36" s="44"/>
      <c r="J36" s="8"/>
      <c r="K36" s="1"/>
      <c r="L36" s="1"/>
      <c r="M36" s="2"/>
      <c r="N36" s="2"/>
      <c r="O36" s="3"/>
      <c r="P36" s="3"/>
      <c r="Q36" s="3"/>
    </row>
    <row r="37" spans="1:17" ht="12.75">
      <c r="A37" s="32"/>
      <c r="B37" s="21"/>
      <c r="C37" s="28"/>
      <c r="D37" s="22"/>
      <c r="E37" s="29"/>
      <c r="F37" s="22"/>
      <c r="G37" s="22"/>
      <c r="H37" s="38"/>
      <c r="I37" s="44"/>
      <c r="J37" s="8"/>
      <c r="K37" s="1"/>
      <c r="L37" s="1"/>
      <c r="M37" s="2"/>
      <c r="N37" s="2"/>
      <c r="O37" s="3"/>
      <c r="P37" s="3"/>
      <c r="Q37" s="3"/>
    </row>
    <row r="38" spans="1:17" ht="13.5" thickBot="1">
      <c r="A38" s="39"/>
      <c r="B38" s="441"/>
      <c r="C38" s="41"/>
      <c r="D38" s="40"/>
      <c r="E38" s="42"/>
      <c r="F38" s="40"/>
      <c r="G38" s="40"/>
      <c r="H38" s="43"/>
      <c r="I38" s="44"/>
      <c r="J38" s="8"/>
      <c r="K38" s="1"/>
      <c r="L38" s="1"/>
      <c r="M38" s="2"/>
      <c r="N38" s="2"/>
      <c r="O38" s="3"/>
      <c r="P38" s="3"/>
      <c r="Q38" s="3"/>
    </row>
    <row r="39" spans="1:17" ht="13.5" hidden="1" thickBot="1">
      <c r="A39" s="39"/>
      <c r="B39" s="441" t="s">
        <v>165</v>
      </c>
      <c r="C39" s="41"/>
      <c r="D39" s="40"/>
      <c r="E39" s="42"/>
      <c r="F39" s="40"/>
      <c r="G39" s="40"/>
      <c r="H39" s="43"/>
      <c r="I39" s="44"/>
      <c r="J39" s="8"/>
      <c r="K39" s="1"/>
      <c r="L39" s="1"/>
      <c r="M39" s="2"/>
      <c r="N39" s="2"/>
      <c r="O39" s="3"/>
      <c r="P39" s="3"/>
      <c r="Q39" s="3"/>
    </row>
    <row r="40" spans="3:17" ht="12.75">
      <c r="C40" s="5"/>
      <c r="D40" s="6"/>
      <c r="E40" s="7"/>
      <c r="F40" s="8"/>
      <c r="G40" s="12"/>
      <c r="H40" s="12"/>
      <c r="I40" s="8"/>
      <c r="J40" s="8"/>
      <c r="K40" s="1"/>
      <c r="L40" s="1"/>
      <c r="M40" s="2"/>
      <c r="N40" s="2"/>
      <c r="O40" s="3"/>
      <c r="P40" s="3"/>
      <c r="Q40" s="3"/>
    </row>
    <row r="41" spans="1:6" ht="14.25">
      <c r="A41" s="480"/>
      <c r="B41" s="482"/>
      <c r="C41" s="478"/>
      <c r="D41" s="479"/>
      <c r="E41" s="480"/>
      <c r="F41" s="481"/>
    </row>
  </sheetData>
  <sheetProtection password="CC3D" sheet="1" selectLockedCells="1"/>
  <mergeCells count="5">
    <mergeCell ref="A2:G2"/>
    <mergeCell ref="A8:B9"/>
    <mergeCell ref="A4:C4"/>
    <mergeCell ref="A5:C5"/>
    <mergeCell ref="A6:C6"/>
  </mergeCells>
  <conditionalFormatting sqref="E14">
    <cfRule type="cellIs" priority="1" dxfId="0" operator="equal" stopIfTrue="1">
      <formula>"Yes"</formula>
    </cfRule>
    <cfRule type="expression" priority="2" dxfId="0" stopIfTrue="1">
      <formula>"D20:g20"</formula>
    </cfRule>
  </conditionalFormatting>
  <printOptions horizontalCentered="1"/>
  <pageMargins left="0.5" right="0.5" top="0.5" bottom="0.5" header="0.25" footer="0.25"/>
  <pageSetup fitToHeight="1" fitToWidth="1" horizontalDpi="600" verticalDpi="600" orientation="landscape" r:id="rId1"/>
  <headerFooter alignWithMargins="0">
    <oddFooter>&amp;LBudget Workbook V8&amp;C&amp;F&amp;R&amp;D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workbookViewId="0" topLeftCell="A1">
      <selection activeCell="D9" sqref="D9"/>
    </sheetView>
  </sheetViews>
  <sheetFormatPr defaultColWidth="9.140625" defaultRowHeight="12.75"/>
  <cols>
    <col min="1" max="1" width="7.140625" style="51" customWidth="1"/>
    <col min="2" max="2" width="40.28125" style="208" customWidth="1"/>
    <col min="3" max="3" width="29.140625" style="208" customWidth="1"/>
    <col min="4" max="4" width="17.57421875" style="208" customWidth="1"/>
    <col min="5" max="5" width="16.00390625" style="208" customWidth="1"/>
    <col min="6" max="6" width="16.57421875" style="208" customWidth="1"/>
    <col min="7" max="16384" width="9.140625" style="51" customWidth="1"/>
  </cols>
  <sheetData>
    <row r="1" spans="1:6" ht="18.75" customHeight="1">
      <c r="A1" s="783" t="s">
        <v>252</v>
      </c>
      <c r="B1" s="784"/>
      <c r="C1" s="784"/>
      <c r="D1" s="784"/>
      <c r="E1" s="784"/>
      <c r="F1" s="785"/>
    </row>
    <row r="2" spans="1:6" ht="5.25" customHeight="1" hidden="1">
      <c r="A2" s="850"/>
      <c r="B2" s="851"/>
      <c r="C2" s="851"/>
      <c r="D2" s="851"/>
      <c r="E2" s="851"/>
      <c r="F2" s="852"/>
    </row>
    <row r="3" spans="1:6" ht="18">
      <c r="A3" s="841">
        <f>'Salary Worksheet'!B3</f>
        <v>0</v>
      </c>
      <c r="B3" s="842"/>
      <c r="C3" s="842"/>
      <c r="D3" s="842"/>
      <c r="E3" s="842"/>
      <c r="F3" s="843"/>
    </row>
    <row r="4" spans="1:6" ht="19.5" customHeight="1">
      <c r="A4" s="856">
        <f>'Salary Worksheet'!$B$4</f>
        <v>0</v>
      </c>
      <c r="B4" s="857"/>
      <c r="C4" s="857"/>
      <c r="D4" s="857"/>
      <c r="E4" s="857"/>
      <c r="F4" s="858"/>
    </row>
    <row r="5" spans="1:6" ht="19.5" customHeight="1">
      <c r="A5" s="841">
        <f>'Salary Worksheet'!B5</f>
        <v>0</v>
      </c>
      <c r="B5" s="842"/>
      <c r="C5" s="842"/>
      <c r="D5" s="842"/>
      <c r="E5" s="842"/>
      <c r="F5" s="843"/>
    </row>
    <row r="6" spans="1:6" ht="9" customHeight="1" thickBot="1">
      <c r="A6" s="52"/>
      <c r="B6" s="209"/>
      <c r="C6" s="209"/>
      <c r="D6" s="80"/>
      <c r="E6" s="209"/>
      <c r="F6" s="210"/>
    </row>
    <row r="7" spans="1:6" ht="19.5" customHeight="1">
      <c r="A7" s="211" t="s">
        <v>50</v>
      </c>
      <c r="B7" s="318" t="s">
        <v>143</v>
      </c>
      <c r="C7" s="30"/>
      <c r="D7" s="379" t="s">
        <v>69</v>
      </c>
      <c r="E7" s="379" t="s">
        <v>70</v>
      </c>
      <c r="F7" s="380"/>
    </row>
    <row r="8" spans="1:6" ht="19.5" customHeight="1" thickBot="1">
      <c r="A8" s="212"/>
      <c r="B8" s="298" t="s">
        <v>30</v>
      </c>
      <c r="C8" s="213"/>
      <c r="D8" s="381" t="s">
        <v>64</v>
      </c>
      <c r="E8" s="382" t="s">
        <v>64</v>
      </c>
      <c r="F8" s="383" t="s">
        <v>29</v>
      </c>
    </row>
    <row r="9" spans="1:6" ht="19.5" customHeight="1">
      <c r="A9" s="391" t="s">
        <v>148</v>
      </c>
      <c r="B9" s="214" t="s">
        <v>0</v>
      </c>
      <c r="C9" s="215"/>
      <c r="D9" s="420"/>
      <c r="E9" s="409">
        <f>'Salary Worksheet'!M61-'Salary Worksheet'!K61</f>
        <v>0</v>
      </c>
      <c r="F9" s="254">
        <f aca="true" t="shared" si="0" ref="F9:F20">IF(D9=0,"",(E9/D9)-1)</f>
      </c>
    </row>
    <row r="10" spans="1:6" ht="19.5" customHeight="1">
      <c r="A10" s="392" t="s">
        <v>149</v>
      </c>
      <c r="B10" s="216" t="s">
        <v>53</v>
      </c>
      <c r="C10" s="217"/>
      <c r="D10" s="421"/>
      <c r="E10" s="410">
        <f>'Salary Worksheet'!$M$62-'Salary Worksheet'!K62</f>
        <v>0</v>
      </c>
      <c r="F10" s="255">
        <f t="shared" si="0"/>
      </c>
    </row>
    <row r="11" spans="1:6" ht="19.5" customHeight="1">
      <c r="A11" s="392" t="s">
        <v>150</v>
      </c>
      <c r="B11" s="216" t="s">
        <v>54</v>
      </c>
      <c r="C11" s="217"/>
      <c r="D11" s="421"/>
      <c r="E11" s="410">
        <f>'Budget Worksheet '!C12-'Budget Worksheet '!H12</f>
        <v>0</v>
      </c>
      <c r="F11" s="255">
        <f t="shared" si="0"/>
      </c>
    </row>
    <row r="12" spans="1:6" ht="19.5" customHeight="1">
      <c r="A12" s="392" t="s">
        <v>151</v>
      </c>
      <c r="B12" s="216" t="s">
        <v>4</v>
      </c>
      <c r="C12" s="217"/>
      <c r="D12" s="421"/>
      <c r="E12" s="410">
        <f>'Budget Worksheet '!C16-'Budget Worksheet '!H16</f>
        <v>0</v>
      </c>
      <c r="F12" s="255">
        <f t="shared" si="0"/>
      </c>
    </row>
    <row r="13" spans="1:6" ht="19.5" customHeight="1">
      <c r="A13" s="392" t="s">
        <v>152</v>
      </c>
      <c r="B13" s="216" t="s">
        <v>7</v>
      </c>
      <c r="C13" s="217"/>
      <c r="D13" s="421"/>
      <c r="E13" s="410">
        <f>'Budget Worksheet '!C33-'Budget Worksheet '!H33</f>
        <v>0</v>
      </c>
      <c r="F13" s="255">
        <f t="shared" si="0"/>
      </c>
    </row>
    <row r="14" spans="1:6" ht="19.5" customHeight="1">
      <c r="A14" s="392" t="s">
        <v>153</v>
      </c>
      <c r="B14" s="216" t="s">
        <v>200</v>
      </c>
      <c r="C14" s="217"/>
      <c r="D14" s="421"/>
      <c r="E14" s="410">
        <f>'Budget Worksheet '!C44-'Budget Worksheet '!H44</f>
        <v>0</v>
      </c>
      <c r="F14" s="255">
        <f t="shared" si="0"/>
      </c>
    </row>
    <row r="15" spans="1:6" ht="19.5" customHeight="1" hidden="1">
      <c r="A15" s="454" t="s">
        <v>181</v>
      </c>
      <c r="B15" s="455" t="str">
        <f>'Budget Worksheet '!B45</f>
        <v>Other (specify)</v>
      </c>
      <c r="C15" s="456"/>
      <c r="D15" s="457"/>
      <c r="E15" s="458">
        <f>'Budget Worksheet '!C45-'Budget Worksheet '!H45</f>
        <v>0</v>
      </c>
      <c r="F15" s="255">
        <f t="shared" si="0"/>
      </c>
    </row>
    <row r="16" spans="1:6" ht="19.5" customHeight="1" hidden="1">
      <c r="A16" s="454" t="s">
        <v>181</v>
      </c>
      <c r="B16" s="455" t="str">
        <f>'Budget Worksheet '!B46</f>
        <v>Other (specify)</v>
      </c>
      <c r="C16" s="456"/>
      <c r="D16" s="457"/>
      <c r="E16" s="458">
        <f>'Budget Worksheet '!C46-'Budget Worksheet '!H46</f>
        <v>0</v>
      </c>
      <c r="F16" s="255">
        <f t="shared" si="0"/>
      </c>
    </row>
    <row r="17" spans="1:6" ht="19.5" customHeight="1" hidden="1">
      <c r="A17" s="454" t="s">
        <v>181</v>
      </c>
      <c r="B17" s="455" t="str">
        <f>'Budget Worksheet '!B47</f>
        <v>Other (specify)</v>
      </c>
      <c r="C17" s="456"/>
      <c r="D17" s="457"/>
      <c r="E17" s="458">
        <f>'Budget Worksheet '!C47-'Budget Worksheet '!H47</f>
        <v>0</v>
      </c>
      <c r="F17" s="255">
        <f t="shared" si="0"/>
      </c>
    </row>
    <row r="18" spans="1:6" ht="19.5" customHeight="1" hidden="1">
      <c r="A18" s="454" t="s">
        <v>181</v>
      </c>
      <c r="B18" s="455" t="str">
        <f>'Budget Worksheet '!B48</f>
        <v>Other (specify)</v>
      </c>
      <c r="C18" s="456"/>
      <c r="D18" s="457"/>
      <c r="E18" s="458">
        <f>'Budget Worksheet '!G50</f>
        <v>0</v>
      </c>
      <c r="F18" s="255">
        <f t="shared" si="0"/>
      </c>
    </row>
    <row r="19" spans="1:6" ht="19.5" customHeight="1">
      <c r="A19" s="393" t="s">
        <v>154</v>
      </c>
      <c r="B19" s="361" t="s">
        <v>55</v>
      </c>
      <c r="C19" s="362"/>
      <c r="D19" s="416"/>
      <c r="E19" s="411">
        <f>'Final Budget'!C27</f>
        <v>0</v>
      </c>
      <c r="F19" s="258">
        <f t="shared" si="0"/>
      </c>
    </row>
    <row r="20" spans="1:6" ht="19.5" customHeight="1">
      <c r="A20" s="844" t="s">
        <v>146</v>
      </c>
      <c r="B20" s="845"/>
      <c r="C20" s="846"/>
      <c r="D20" s="417">
        <f>SUM(D9:D14)+D19</f>
        <v>0</v>
      </c>
      <c r="E20" s="412">
        <f>'Budget Worksheet '!$C$53</f>
        <v>0</v>
      </c>
      <c r="F20" s="387">
        <f t="shared" si="0"/>
      </c>
    </row>
    <row r="21" spans="1:6" ht="7.5" customHeight="1">
      <c r="A21" s="388"/>
      <c r="B21" s="93"/>
      <c r="C21" s="93"/>
      <c r="D21" s="390"/>
      <c r="E21" s="390"/>
      <c r="F21" s="389"/>
    </row>
    <row r="22" spans="1:6" ht="3" customHeight="1" thickBot="1">
      <c r="A22" s="371"/>
      <c r="B22" s="372"/>
      <c r="C22" s="372"/>
      <c r="D22" s="394"/>
      <c r="E22" s="395"/>
      <c r="F22" s="373"/>
    </row>
    <row r="23" spans="1:6" ht="19.5" customHeight="1">
      <c r="A23" s="299" t="s">
        <v>51</v>
      </c>
      <c r="B23" s="300" t="s">
        <v>58</v>
      </c>
      <c r="C23" s="301"/>
      <c r="D23" s="396"/>
      <c r="E23" s="397"/>
      <c r="F23" s="218"/>
    </row>
    <row r="24" spans="1:6" ht="19.5" customHeight="1">
      <c r="A24" s="302"/>
      <c r="B24" s="316" t="s">
        <v>166</v>
      </c>
      <c r="C24" s="303"/>
      <c r="D24" s="47"/>
      <c r="E24" s="47"/>
      <c r="F24" s="219"/>
    </row>
    <row r="25" spans="1:6" ht="19.5" customHeight="1" hidden="1">
      <c r="A25" s="308"/>
      <c r="B25" s="309" t="s">
        <v>217</v>
      </c>
      <c r="C25" s="310"/>
      <c r="D25" s="459"/>
      <c r="E25" s="446">
        <f>'Budget Worksheet '!D52</f>
        <v>0</v>
      </c>
      <c r="F25" s="255">
        <f>IF(D25=0,"",(E25/D25)-1)</f>
      </c>
    </row>
    <row r="26" spans="1:6" ht="19.5" customHeight="1" hidden="1">
      <c r="A26" s="448"/>
      <c r="B26" s="449" t="s">
        <v>218</v>
      </c>
      <c r="C26" s="450"/>
      <c r="D26" s="460"/>
      <c r="E26" s="451">
        <f>'Budget Worksheet '!E52</f>
        <v>0</v>
      </c>
      <c r="F26" s="255">
        <f>IF(D26=0,"",(E26/D26)-1)</f>
      </c>
    </row>
    <row r="27" spans="1:6" ht="19.5" customHeight="1" hidden="1">
      <c r="A27" s="448"/>
      <c r="B27" s="449" t="s">
        <v>219</v>
      </c>
      <c r="C27" s="473"/>
      <c r="D27" s="460"/>
      <c r="E27" s="451">
        <f>'Budget Worksheet '!F52</f>
        <v>0</v>
      </c>
      <c r="F27" s="255">
        <f>IF(D27=0,"",(E27/D27)-1)</f>
      </c>
    </row>
    <row r="28" spans="1:6" ht="19.5" customHeight="1" hidden="1">
      <c r="A28" s="311"/>
      <c r="B28" s="312" t="s">
        <v>220</v>
      </c>
      <c r="C28" s="313"/>
      <c r="D28" s="461"/>
      <c r="E28" s="447">
        <f>'Budget Worksheet '!G52</f>
        <v>0</v>
      </c>
      <c r="F28" s="255">
        <f>IF(D28=0,"",(E28/D28)-1)</f>
      </c>
    </row>
    <row r="29" spans="1:6" ht="19.5" customHeight="1">
      <c r="A29" s="304"/>
      <c r="B29" s="305" t="s">
        <v>178</v>
      </c>
      <c r="C29" s="306"/>
      <c r="D29" s="419"/>
      <c r="E29" s="413">
        <f>'Final Budget'!$C$31</f>
        <v>0</v>
      </c>
      <c r="F29" s="256">
        <f>IF(D29=0,"",(E29/D29)-1)</f>
      </c>
    </row>
    <row r="30" spans="1:6" ht="19.5" customHeight="1">
      <c r="A30" s="307"/>
      <c r="B30" s="317" t="s">
        <v>56</v>
      </c>
      <c r="C30" s="303"/>
      <c r="D30" s="46"/>
      <c r="E30" s="46"/>
      <c r="F30" s="219"/>
    </row>
    <row r="31" spans="1:6" ht="19.5" customHeight="1">
      <c r="A31" s="308"/>
      <c r="B31" s="309" t="s">
        <v>160</v>
      </c>
      <c r="C31" s="310"/>
      <c r="D31" s="414"/>
      <c r="E31" s="415">
        <f>'Final Budget'!$C$25</f>
        <v>0</v>
      </c>
      <c r="F31" s="257">
        <f>IF(D31=0,"",(E31/D31)-1)</f>
      </c>
    </row>
    <row r="32" spans="1:6" ht="19.5" customHeight="1">
      <c r="A32" s="311"/>
      <c r="B32" s="312" t="s">
        <v>240</v>
      </c>
      <c r="C32" s="313"/>
      <c r="D32" s="416"/>
      <c r="E32" s="411" t="e">
        <f>'Final Budget'!C26</f>
        <v>#REF!</v>
      </c>
      <c r="F32" s="258">
        <f>IF(D32=0,"",(E32/D32)-1)</f>
      </c>
    </row>
    <row r="33" spans="1:6" ht="19.5" customHeight="1">
      <c r="A33" s="307"/>
      <c r="B33" s="317" t="s">
        <v>57</v>
      </c>
      <c r="C33" s="378"/>
      <c r="D33" s="417">
        <f>D29+D31+D32</f>
        <v>0</v>
      </c>
      <c r="E33" s="412" t="e">
        <f>SUM(E29+E31+E32)</f>
        <v>#REF!</v>
      </c>
      <c r="F33" s="387">
        <f>IF(D33=0,"",(E33/D33)-1)</f>
      </c>
    </row>
    <row r="34" spans="1:6" ht="3.75" customHeight="1" thickBot="1">
      <c r="A34" s="384"/>
      <c r="B34" s="385"/>
      <c r="C34" s="238"/>
      <c r="D34" s="418"/>
      <c r="E34" s="418"/>
      <c r="F34" s="386"/>
    </row>
    <row r="35" spans="1:6" ht="3" customHeight="1" thickBot="1">
      <c r="A35" s="374"/>
      <c r="B35" s="375"/>
      <c r="C35" s="375"/>
      <c r="D35" s="376"/>
      <c r="E35" s="376"/>
      <c r="F35" s="377"/>
    </row>
    <row r="36" spans="1:6" ht="19.5" customHeight="1" hidden="1">
      <c r="A36" s="368" t="s">
        <v>52</v>
      </c>
      <c r="B36" s="474" t="s">
        <v>201</v>
      </c>
      <c r="C36" s="306"/>
      <c r="D36" s="369"/>
      <c r="E36" s="370">
        <f>'Final Budget'!C21</f>
        <v>0</v>
      </c>
      <c r="F36" s="259">
        <f aca="true" t="shared" si="1" ref="F36:F42">IF(D36=0,"",(E36/D36)-1)</f>
      </c>
    </row>
    <row r="37" spans="1:6" ht="19.5" customHeight="1" hidden="1">
      <c r="A37" s="363"/>
      <c r="B37" s="364" t="s">
        <v>222</v>
      </c>
      <c r="C37" s="365"/>
      <c r="D37" s="366"/>
      <c r="E37" s="367">
        <f>'Final Budget'!E22</f>
        <v>0</v>
      </c>
      <c r="F37" s="252">
        <f t="shared" si="1"/>
      </c>
    </row>
    <row r="38" spans="1:6" ht="19.5" customHeight="1" hidden="1">
      <c r="A38" s="236"/>
      <c r="B38" s="314" t="s">
        <v>232</v>
      </c>
      <c r="C38" s="220"/>
      <c r="D38" s="88"/>
      <c r="E38" s="221">
        <f>'Final Budget'!F22</f>
        <v>0</v>
      </c>
      <c r="F38" s="252">
        <f t="shared" si="1"/>
      </c>
    </row>
    <row r="39" spans="1:6" ht="19.5" customHeight="1" hidden="1">
      <c r="A39" s="236"/>
      <c r="B39" s="314" t="s">
        <v>231</v>
      </c>
      <c r="C39" s="220"/>
      <c r="D39" s="587"/>
      <c r="E39" s="221">
        <f>'Final Budget'!F34</f>
        <v>0</v>
      </c>
      <c r="F39" s="588">
        <f>IF(D39=0,"",(E39/D39)-1)</f>
      </c>
    </row>
    <row r="40" spans="1:6" ht="19.5" customHeight="1" hidden="1">
      <c r="A40" s="363"/>
      <c r="B40" s="364" t="s">
        <v>230</v>
      </c>
      <c r="C40" s="365"/>
      <c r="D40" s="366"/>
      <c r="E40" s="367">
        <f>'Final Budget'!G22</f>
        <v>0</v>
      </c>
      <c r="F40" s="252">
        <f t="shared" si="1"/>
      </c>
    </row>
    <row r="41" spans="1:6" ht="19.5" customHeight="1" hidden="1">
      <c r="A41" s="236"/>
      <c r="B41" s="314" t="s">
        <v>221</v>
      </c>
      <c r="C41" s="220"/>
      <c r="D41" s="88"/>
      <c r="E41" s="221">
        <f>'Final Budget'!D22</f>
        <v>0</v>
      </c>
      <c r="F41" s="252">
        <f t="shared" si="1"/>
      </c>
    </row>
    <row r="42" spans="1:6" ht="19.5" customHeight="1" hidden="1" thickBot="1">
      <c r="A42" s="237"/>
      <c r="B42" s="315" t="s">
        <v>223</v>
      </c>
      <c r="C42" s="238"/>
      <c r="D42" s="89"/>
      <c r="E42" s="222">
        <f>'Final Budget'!D34</f>
        <v>0</v>
      </c>
      <c r="F42" s="253">
        <f t="shared" si="1"/>
      </c>
    </row>
    <row r="43" spans="1:6" ht="12.75">
      <c r="A43" s="853" t="s">
        <v>31</v>
      </c>
      <c r="B43" s="854"/>
      <c r="C43" s="854"/>
      <c r="D43" s="854"/>
      <c r="E43" s="854"/>
      <c r="F43" s="855"/>
    </row>
    <row r="44" spans="1:6" ht="12.75" hidden="1">
      <c r="A44" s="847" t="s">
        <v>224</v>
      </c>
      <c r="B44" s="848"/>
      <c r="C44" s="848"/>
      <c r="D44" s="848"/>
      <c r="E44" s="848"/>
      <c r="F44" s="849"/>
    </row>
    <row r="45" spans="1:6" ht="13.5" thickBot="1">
      <c r="A45" s="838"/>
      <c r="B45" s="839"/>
      <c r="C45" s="839"/>
      <c r="D45" s="839"/>
      <c r="E45" s="839"/>
      <c r="F45" s="840"/>
    </row>
    <row r="46" spans="1:6" ht="14.25">
      <c r="A46" s="480"/>
      <c r="B46" s="484"/>
      <c r="C46" s="478"/>
      <c r="D46" s="479"/>
      <c r="E46" s="480"/>
      <c r="F46" s="481"/>
    </row>
  </sheetData>
  <sheetProtection password="CC3D" sheet="1" selectLockedCells="1"/>
  <mergeCells count="9">
    <mergeCell ref="A45:F45"/>
    <mergeCell ref="A5:F5"/>
    <mergeCell ref="A20:C20"/>
    <mergeCell ref="A44:F44"/>
    <mergeCell ref="A1:F1"/>
    <mergeCell ref="A2:F2"/>
    <mergeCell ref="A43:F43"/>
    <mergeCell ref="A3:F3"/>
    <mergeCell ref="A4:F4"/>
  </mergeCells>
  <printOptions horizontalCentered="1"/>
  <pageMargins left="0.5" right="0.5" top="0.5" bottom="0.5" header="0.25" footer="0.25"/>
  <pageSetup fitToHeight="1" fitToWidth="1" horizontalDpi="600" verticalDpi="600" orientation="landscape" scale="91" r:id="rId1"/>
  <headerFooter alignWithMargins="0">
    <oddFooter>&amp;LBudget Workbook V8&amp;C&amp;F&amp;R&amp;D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showGridLines="0" workbookViewId="0" topLeftCell="A1">
      <selection activeCell="U17" sqref="U17"/>
    </sheetView>
  </sheetViews>
  <sheetFormatPr defaultColWidth="9.140625" defaultRowHeight="12.75"/>
  <cols>
    <col min="1" max="4" width="2.7109375" style="169" customWidth="1"/>
    <col min="5" max="6" width="2.7109375" style="170" customWidth="1"/>
    <col min="7" max="7" width="9.140625" style="170" customWidth="1"/>
    <col min="8" max="8" width="9.140625" style="51" customWidth="1"/>
    <col min="9" max="9" width="18.57421875" style="51" customWidth="1"/>
    <col min="10" max="10" width="19.8515625" style="51" customWidth="1"/>
    <col min="11" max="11" width="24.57421875" style="181" customWidth="1"/>
    <col min="12" max="12" width="1.28515625" style="51" customWidth="1"/>
    <col min="13" max="13" width="10.7109375" style="51" customWidth="1"/>
    <col min="14" max="14" width="1.28515625" style="51" customWidth="1"/>
    <col min="15" max="15" width="10.7109375" style="51" customWidth="1"/>
    <col min="16" max="16" width="1.28515625" style="51" customWidth="1"/>
    <col min="17" max="17" width="10.7109375" style="51" customWidth="1"/>
    <col min="18" max="18" width="1.28515625" style="51" customWidth="1"/>
    <col min="19" max="19" width="10.7109375" style="51" customWidth="1"/>
    <col min="20" max="20" width="1.28515625" style="51" customWidth="1"/>
    <col min="21" max="21" width="10.7109375" style="51" customWidth="1"/>
    <col min="22" max="22" width="1.57421875" style="51" customWidth="1"/>
    <col min="23" max="23" width="10.7109375" style="51" customWidth="1"/>
    <col min="24" max="24" width="1.28515625" style="51" customWidth="1"/>
    <col min="25" max="25" width="10.7109375" style="51" customWidth="1"/>
    <col min="26" max="26" width="1.28515625" style="51" customWidth="1"/>
    <col min="27" max="27" width="15.00390625" style="51" customWidth="1"/>
    <col min="28" max="28" width="1.28515625" style="51" customWidth="1"/>
    <col min="29" max="29" width="16.140625" style="51" customWidth="1"/>
    <col min="30" max="16384" width="9.140625" style="51" customWidth="1"/>
  </cols>
  <sheetData>
    <row r="1" spans="1:29" s="155" customFormat="1" ht="30" customHeight="1">
      <c r="A1" s="866" t="s">
        <v>136</v>
      </c>
      <c r="B1" s="866"/>
      <c r="C1" s="866"/>
      <c r="D1" s="866"/>
      <c r="E1" s="866"/>
      <c r="F1" s="866"/>
      <c r="G1" s="866"/>
      <c r="H1" s="866"/>
      <c r="I1" s="866"/>
      <c r="J1" s="866"/>
      <c r="K1" s="866"/>
      <c r="L1" s="284"/>
      <c r="M1" s="284"/>
      <c r="N1" s="284"/>
      <c r="O1" s="284"/>
      <c r="P1" s="243"/>
      <c r="Q1" s="243"/>
      <c r="R1" s="243"/>
      <c r="S1" s="243"/>
      <c r="T1" s="243"/>
      <c r="U1" s="243"/>
      <c r="V1" s="243"/>
      <c r="W1" s="243"/>
      <c r="X1" s="243"/>
      <c r="Y1" s="243"/>
      <c r="Z1" s="243"/>
      <c r="AA1" s="243"/>
      <c r="AB1" s="243"/>
      <c r="AC1" s="243"/>
    </row>
    <row r="2" spans="1:30" s="158" customFormat="1" ht="13.5" customHeight="1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7"/>
    </row>
    <row r="3" spans="1:30" s="158" customFormat="1" ht="18.75" customHeight="1">
      <c r="A3" s="863" t="s">
        <v>111</v>
      </c>
      <c r="B3" s="863"/>
      <c r="C3" s="863"/>
      <c r="D3" s="863"/>
      <c r="E3" s="863"/>
      <c r="F3" s="863"/>
      <c r="G3" s="863"/>
      <c r="H3" s="869">
        <f>'Salary Worksheet'!$B$3</f>
        <v>0</v>
      </c>
      <c r="I3" s="869"/>
      <c r="J3" s="869"/>
      <c r="K3" s="869"/>
      <c r="L3" s="280"/>
      <c r="M3" s="280"/>
      <c r="N3" s="280"/>
      <c r="O3" s="280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7"/>
    </row>
    <row r="4" spans="1:15" ht="18.75" customHeight="1">
      <c r="A4" s="863" t="s">
        <v>112</v>
      </c>
      <c r="B4" s="863"/>
      <c r="C4" s="863"/>
      <c r="D4" s="863"/>
      <c r="E4" s="863"/>
      <c r="F4" s="863"/>
      <c r="G4" s="863"/>
      <c r="H4" s="870">
        <f>'Salary Worksheet'!$B$4</f>
        <v>0</v>
      </c>
      <c r="I4" s="870"/>
      <c r="J4" s="870"/>
      <c r="K4" s="870"/>
      <c r="L4" s="280"/>
      <c r="M4" s="280"/>
      <c r="N4" s="280"/>
      <c r="O4" s="280"/>
    </row>
    <row r="5" spans="1:15" ht="18.75" customHeight="1">
      <c r="A5" s="863" t="s">
        <v>131</v>
      </c>
      <c r="B5" s="863"/>
      <c r="C5" s="863"/>
      <c r="D5" s="863"/>
      <c r="E5" s="863"/>
      <c r="F5" s="863"/>
      <c r="G5" s="863"/>
      <c r="H5" s="870">
        <f>'Salary Worksheet'!$B$5</f>
        <v>0</v>
      </c>
      <c r="I5" s="870"/>
      <c r="J5" s="870"/>
      <c r="K5" s="870"/>
      <c r="L5" s="280"/>
      <c r="M5" s="280"/>
      <c r="N5" s="280"/>
      <c r="O5" s="280"/>
    </row>
    <row r="6" spans="1:14" s="162" customFormat="1" ht="12" customHeight="1">
      <c r="A6" s="159"/>
      <c r="B6" s="160"/>
      <c r="C6" s="160"/>
      <c r="D6" s="161"/>
      <c r="E6" s="161"/>
      <c r="F6" s="161"/>
      <c r="G6" s="161"/>
      <c r="H6" s="161"/>
      <c r="I6" s="161"/>
      <c r="J6" s="161"/>
      <c r="K6" s="248"/>
      <c r="L6" s="161"/>
      <c r="M6" s="163"/>
      <c r="N6" s="163"/>
    </row>
    <row r="7" spans="1:14" s="162" customFormat="1" ht="18.75" customHeight="1" thickBot="1">
      <c r="A7" s="279">
        <f>'Final Budget'!F19</f>
        <v>0</v>
      </c>
      <c r="B7" s="279"/>
      <c r="C7" s="279"/>
      <c r="D7" s="279"/>
      <c r="E7" s="279" t="str">
        <f>'Final Budget'!F20</f>
        <v>STATE w/Other</v>
      </c>
      <c r="F7" s="279"/>
      <c r="G7" s="279"/>
      <c r="H7" s="279"/>
      <c r="I7" s="279"/>
      <c r="J7" s="240"/>
      <c r="K7" s="260"/>
      <c r="L7" s="164"/>
      <c r="M7" s="164"/>
      <c r="N7" s="165"/>
    </row>
    <row r="8" spans="1:15" ht="18.75" customHeight="1">
      <c r="A8" s="261"/>
      <c r="B8" s="261"/>
      <c r="C8" s="261" t="s">
        <v>50</v>
      </c>
      <c r="D8" s="261"/>
      <c r="E8" s="861" t="s">
        <v>11</v>
      </c>
      <c r="F8" s="861"/>
      <c r="G8" s="861"/>
      <c r="H8" s="861"/>
      <c r="I8" s="861"/>
      <c r="J8" s="861"/>
      <c r="K8" s="263">
        <f>'Final Budget'!$F$22</f>
        <v>0</v>
      </c>
      <c r="L8" s="166"/>
      <c r="M8" s="166"/>
      <c r="O8" s="68"/>
    </row>
    <row r="9" spans="1:15" ht="18.75" customHeight="1">
      <c r="A9" s="261"/>
      <c r="B9" s="261"/>
      <c r="C9" s="261" t="s">
        <v>51</v>
      </c>
      <c r="D9" s="269"/>
      <c r="E9" s="859" t="s">
        <v>23</v>
      </c>
      <c r="F9" s="859"/>
      <c r="G9" s="859"/>
      <c r="H9" s="859"/>
      <c r="I9" s="859"/>
      <c r="J9" s="859"/>
      <c r="K9" s="265">
        <f>'Final Budget'!C28</f>
        <v>0</v>
      </c>
      <c r="L9" s="166"/>
      <c r="M9" s="166"/>
      <c r="O9" s="68"/>
    </row>
    <row r="10" spans="1:15" ht="18.75" customHeight="1">
      <c r="A10" s="261"/>
      <c r="B10" s="261"/>
      <c r="C10" s="261" t="s">
        <v>52</v>
      </c>
      <c r="D10" s="261"/>
      <c r="E10" s="861" t="s">
        <v>101</v>
      </c>
      <c r="F10" s="861"/>
      <c r="G10" s="861"/>
      <c r="H10" s="861"/>
      <c r="I10" s="861"/>
      <c r="J10" s="861"/>
      <c r="K10" s="264">
        <f>'Final Budget'!$F$21</f>
        <v>0</v>
      </c>
      <c r="L10" s="75"/>
      <c r="M10" s="75"/>
      <c r="O10" s="68"/>
    </row>
    <row r="11" spans="1:15" ht="18.75" customHeight="1">
      <c r="A11" s="261"/>
      <c r="B11" s="261"/>
      <c r="C11" s="261" t="s">
        <v>105</v>
      </c>
      <c r="D11" s="269"/>
      <c r="E11" s="859" t="s">
        <v>226</v>
      </c>
      <c r="F11" s="859"/>
      <c r="G11" s="859"/>
      <c r="H11" s="859"/>
      <c r="I11" s="859"/>
      <c r="J11" s="859"/>
      <c r="K11" s="270">
        <f>'Final Budget'!F34</f>
        <v>0</v>
      </c>
      <c r="L11" s="75"/>
      <c r="M11" s="75"/>
      <c r="O11" s="68"/>
    </row>
    <row r="12" spans="1:15" ht="18.75" customHeight="1">
      <c r="A12" s="261"/>
      <c r="B12" s="261"/>
      <c r="C12" s="261" t="s">
        <v>106</v>
      </c>
      <c r="D12" s="261"/>
      <c r="E12" s="861" t="s">
        <v>102</v>
      </c>
      <c r="F12" s="861"/>
      <c r="G12" s="861"/>
      <c r="H12" s="861"/>
      <c r="I12" s="861"/>
      <c r="J12" s="861"/>
      <c r="K12" s="265"/>
      <c r="L12" s="166"/>
      <c r="M12" s="166"/>
      <c r="O12" s="68"/>
    </row>
    <row r="13" spans="1:15" ht="18.75" customHeight="1">
      <c r="A13" s="261"/>
      <c r="B13" s="261"/>
      <c r="C13" s="261"/>
      <c r="D13" s="261"/>
      <c r="E13" s="261" t="s">
        <v>103</v>
      </c>
      <c r="F13" s="262"/>
      <c r="G13" s="861" t="s">
        <v>227</v>
      </c>
      <c r="H13" s="861"/>
      <c r="I13" s="861"/>
      <c r="J13" s="861"/>
      <c r="K13" s="282">
        <f>ROUNDUP(K10*K11,0)</f>
        <v>0</v>
      </c>
      <c r="L13" s="167"/>
      <c r="M13" s="167"/>
      <c r="O13" s="168"/>
    </row>
    <row r="14" spans="1:15" ht="18.75" customHeight="1">
      <c r="A14" s="267"/>
      <c r="B14" s="267"/>
      <c r="C14" s="273"/>
      <c r="D14" s="273"/>
      <c r="E14" s="274" t="s">
        <v>108</v>
      </c>
      <c r="F14" s="274"/>
      <c r="G14" s="860" t="s">
        <v>228</v>
      </c>
      <c r="H14" s="860"/>
      <c r="I14" s="860"/>
      <c r="J14" s="860"/>
      <c r="K14" s="276">
        <f>ROUNDUP(K9*K10,0)</f>
        <v>0</v>
      </c>
      <c r="L14" s="167"/>
      <c r="M14" s="167"/>
      <c r="O14" s="168"/>
    </row>
    <row r="15" spans="1:13" ht="12.75" customHeight="1">
      <c r="A15" s="261"/>
      <c r="B15" s="261"/>
      <c r="C15" s="261"/>
      <c r="D15" s="261"/>
      <c r="E15" s="262"/>
      <c r="F15" s="262"/>
      <c r="G15" s="864"/>
      <c r="H15" s="864"/>
      <c r="I15" s="864"/>
      <c r="J15" s="864"/>
      <c r="K15" s="266"/>
      <c r="L15" s="76"/>
      <c r="M15" s="76"/>
    </row>
    <row r="16" spans="1:13" ht="18.75" customHeight="1" thickBot="1">
      <c r="A16" s="407">
        <f>'Final Budget'!E19</f>
        <v>0</v>
      </c>
      <c r="B16" s="407"/>
      <c r="C16" s="407"/>
      <c r="D16" s="407"/>
      <c r="E16" s="407" t="str">
        <f>'Final Budget'!E20</f>
        <v>FED</v>
      </c>
      <c r="F16" s="407"/>
      <c r="G16" s="407"/>
      <c r="H16" s="407"/>
      <c r="I16" s="407"/>
      <c r="J16" s="240"/>
      <c r="K16" s="260"/>
      <c r="L16" s="161"/>
      <c r="M16" s="163"/>
    </row>
    <row r="17" spans="1:13" s="162" customFormat="1" ht="18.75" customHeight="1">
      <c r="A17" s="261"/>
      <c r="B17" s="261"/>
      <c r="C17" s="261" t="s">
        <v>50</v>
      </c>
      <c r="D17" s="261"/>
      <c r="E17" s="861" t="s">
        <v>11</v>
      </c>
      <c r="F17" s="861"/>
      <c r="G17" s="861"/>
      <c r="H17" s="861"/>
      <c r="I17" s="861"/>
      <c r="J17" s="861"/>
      <c r="K17" s="263">
        <f>'Final Budget'!$E$22</f>
        <v>0</v>
      </c>
      <c r="L17" s="164"/>
      <c r="M17" s="171"/>
    </row>
    <row r="18" spans="1:13" ht="18.75" customHeight="1">
      <c r="A18" s="261"/>
      <c r="B18" s="261"/>
      <c r="C18" s="261" t="s">
        <v>51</v>
      </c>
      <c r="D18" s="261"/>
      <c r="E18" s="861" t="s">
        <v>101</v>
      </c>
      <c r="F18" s="861"/>
      <c r="G18" s="861"/>
      <c r="H18" s="861"/>
      <c r="I18" s="861"/>
      <c r="J18" s="861"/>
      <c r="K18" s="264">
        <f>'Final Budget'!$E$21</f>
        <v>0</v>
      </c>
      <c r="L18" s="164"/>
      <c r="M18" s="164"/>
    </row>
    <row r="19" spans="1:17" ht="18.75" customHeight="1">
      <c r="A19" s="261"/>
      <c r="B19" s="261"/>
      <c r="C19" s="261" t="s">
        <v>52</v>
      </c>
      <c r="D19" s="261"/>
      <c r="E19" s="861" t="s">
        <v>102</v>
      </c>
      <c r="F19" s="861"/>
      <c r="G19" s="861"/>
      <c r="H19" s="861"/>
      <c r="I19" s="861"/>
      <c r="J19" s="861"/>
      <c r="K19" s="265"/>
      <c r="L19" s="166"/>
      <c r="M19" s="166"/>
      <c r="O19" s="68"/>
      <c r="P19" s="68"/>
      <c r="Q19" s="68"/>
    </row>
    <row r="20" spans="1:17" ht="18.75" customHeight="1">
      <c r="A20" s="261"/>
      <c r="B20" s="261"/>
      <c r="C20" s="261"/>
      <c r="D20" s="261"/>
      <c r="E20" s="261" t="s">
        <v>103</v>
      </c>
      <c r="F20" s="262"/>
      <c r="G20" s="861" t="s">
        <v>167</v>
      </c>
      <c r="H20" s="861"/>
      <c r="I20" s="861"/>
      <c r="J20" s="861"/>
      <c r="K20" s="282">
        <f>ROUNDUP(K17*K18,0)</f>
        <v>0</v>
      </c>
      <c r="L20" s="166"/>
      <c r="M20" s="172"/>
      <c r="O20" s="68"/>
      <c r="P20" s="68"/>
      <c r="Q20" s="68"/>
    </row>
    <row r="21" spans="1:17" ht="9" customHeight="1">
      <c r="A21" s="261"/>
      <c r="B21" s="261"/>
      <c r="C21" s="261"/>
      <c r="D21" s="261"/>
      <c r="E21" s="262"/>
      <c r="F21" s="262"/>
      <c r="G21" s="864"/>
      <c r="H21" s="864"/>
      <c r="I21" s="864"/>
      <c r="J21" s="864"/>
      <c r="K21" s="266"/>
      <c r="L21" s="166"/>
      <c r="M21" s="172"/>
      <c r="O21" s="68"/>
      <c r="P21" s="68"/>
      <c r="Q21" s="68"/>
    </row>
    <row r="22" spans="1:17" ht="18.75" customHeight="1" hidden="1" thickBot="1">
      <c r="A22" s="407">
        <f>'Final Budget'!E23</f>
        <v>0</v>
      </c>
      <c r="B22" s="407"/>
      <c r="C22" s="407"/>
      <c r="D22" s="407"/>
      <c r="E22" s="407"/>
      <c r="F22" s="407"/>
      <c r="G22" s="407"/>
      <c r="H22" s="407"/>
      <c r="I22" s="407"/>
      <c r="J22" s="445"/>
      <c r="K22" s="266"/>
      <c r="L22" s="166"/>
      <c r="M22" s="172"/>
      <c r="O22" s="68"/>
      <c r="P22" s="68"/>
      <c r="Q22" s="68"/>
    </row>
    <row r="23" spans="1:17" ht="18.75" customHeight="1" hidden="1">
      <c r="A23" s="261"/>
      <c r="B23" s="261"/>
      <c r="C23" s="261" t="s">
        <v>50</v>
      </c>
      <c r="D23" s="261"/>
      <c r="E23" s="861" t="s">
        <v>11</v>
      </c>
      <c r="F23" s="861"/>
      <c r="G23" s="861"/>
      <c r="H23" s="861"/>
      <c r="I23" s="861"/>
      <c r="J23" s="861"/>
      <c r="K23" s="263">
        <f>'Final Budget'!$E$24</f>
        <v>0</v>
      </c>
      <c r="L23" s="166"/>
      <c r="M23" s="172"/>
      <c r="O23" s="68"/>
      <c r="P23" s="68"/>
      <c r="Q23" s="68"/>
    </row>
    <row r="24" spans="1:17" ht="18.75" customHeight="1" hidden="1">
      <c r="A24" s="261"/>
      <c r="B24" s="261"/>
      <c r="C24" s="261" t="s">
        <v>51</v>
      </c>
      <c r="D24" s="261"/>
      <c r="E24" s="861" t="s">
        <v>101</v>
      </c>
      <c r="F24" s="861"/>
      <c r="G24" s="861"/>
      <c r="H24" s="861"/>
      <c r="I24" s="861"/>
      <c r="J24" s="861"/>
      <c r="K24" s="264">
        <f>'Final Budget'!$E$21</f>
        <v>0</v>
      </c>
      <c r="L24" s="166"/>
      <c r="M24" s="172"/>
      <c r="O24" s="68"/>
      <c r="P24" s="68"/>
      <c r="Q24" s="68"/>
    </row>
    <row r="25" spans="1:17" ht="18.75" customHeight="1" hidden="1">
      <c r="A25" s="261"/>
      <c r="B25" s="261"/>
      <c r="C25" s="261" t="s">
        <v>52</v>
      </c>
      <c r="D25" s="261"/>
      <c r="E25" s="861" t="s">
        <v>102</v>
      </c>
      <c r="F25" s="861"/>
      <c r="G25" s="861"/>
      <c r="H25" s="861"/>
      <c r="I25" s="861"/>
      <c r="J25" s="861"/>
      <c r="K25" s="265"/>
      <c r="L25" s="166"/>
      <c r="M25" s="172"/>
      <c r="O25" s="68"/>
      <c r="P25" s="68"/>
      <c r="Q25" s="68"/>
    </row>
    <row r="26" spans="1:17" ht="18.75" customHeight="1" hidden="1">
      <c r="A26" s="261"/>
      <c r="B26" s="261"/>
      <c r="C26" s="261"/>
      <c r="D26" s="261"/>
      <c r="E26" s="261" t="s">
        <v>103</v>
      </c>
      <c r="F26" s="262"/>
      <c r="G26" s="861" t="s">
        <v>167</v>
      </c>
      <c r="H26" s="861"/>
      <c r="I26" s="861"/>
      <c r="J26" s="861"/>
      <c r="K26" s="282">
        <f>ROUNDUP(K23*K24,0)</f>
        <v>0</v>
      </c>
      <c r="L26" s="166"/>
      <c r="M26" s="172"/>
      <c r="O26" s="68"/>
      <c r="P26" s="68"/>
      <c r="Q26" s="68"/>
    </row>
    <row r="27" spans="1:17" ht="7.5" customHeight="1">
      <c r="A27" s="267"/>
      <c r="B27" s="261"/>
      <c r="C27" s="261"/>
      <c r="D27" s="261"/>
      <c r="E27" s="262"/>
      <c r="F27" s="262"/>
      <c r="G27" s="864"/>
      <c r="H27" s="864"/>
      <c r="I27" s="864"/>
      <c r="J27" s="864"/>
      <c r="K27" s="266"/>
      <c r="L27" s="166"/>
      <c r="M27" s="166"/>
      <c r="O27" s="68"/>
      <c r="P27" s="68"/>
      <c r="Q27" s="68"/>
    </row>
    <row r="28" spans="1:17" ht="18.75" customHeight="1" thickBot="1">
      <c r="A28" s="407">
        <f>'Final Budget'!G19</f>
        <v>0</v>
      </c>
      <c r="B28" s="407"/>
      <c r="C28" s="407"/>
      <c r="D28" s="407"/>
      <c r="E28" s="407" t="str">
        <f>'Final Budget'!G20</f>
        <v>OTHER</v>
      </c>
      <c r="F28" s="407"/>
      <c r="G28" s="407"/>
      <c r="H28" s="407"/>
      <c r="I28" s="407"/>
      <c r="J28" s="240"/>
      <c r="K28" s="260"/>
      <c r="L28" s="76"/>
      <c r="M28" s="76"/>
      <c r="O28" s="68"/>
      <c r="P28" s="68"/>
      <c r="Q28" s="68"/>
    </row>
    <row r="29" spans="1:17" ht="18.75" customHeight="1">
      <c r="A29" s="261"/>
      <c r="B29" s="261"/>
      <c r="C29" s="261" t="s">
        <v>50</v>
      </c>
      <c r="D29" s="261"/>
      <c r="E29" s="861" t="s">
        <v>11</v>
      </c>
      <c r="F29" s="861"/>
      <c r="G29" s="861"/>
      <c r="H29" s="861"/>
      <c r="I29" s="861"/>
      <c r="J29" s="861"/>
      <c r="K29" s="263">
        <f>'Final Budget'!$G$22</f>
        <v>0</v>
      </c>
      <c r="O29" s="68"/>
      <c r="P29" s="68"/>
      <c r="Q29" s="68"/>
    </row>
    <row r="30" spans="1:17" ht="18.75" customHeight="1">
      <c r="A30" s="261"/>
      <c r="B30" s="261"/>
      <c r="C30" s="261" t="s">
        <v>51</v>
      </c>
      <c r="D30" s="261"/>
      <c r="E30" s="861" t="s">
        <v>101</v>
      </c>
      <c r="F30" s="861"/>
      <c r="G30" s="861"/>
      <c r="H30" s="861"/>
      <c r="I30" s="861"/>
      <c r="J30" s="861"/>
      <c r="K30" s="264">
        <f>'Final Budget'!$G$21</f>
        <v>0</v>
      </c>
      <c r="L30" s="173"/>
      <c r="M30" s="173"/>
      <c r="O30" s="68"/>
      <c r="P30" s="68"/>
      <c r="Q30" s="68"/>
    </row>
    <row r="31" spans="1:17" ht="18.75" customHeight="1">
      <c r="A31" s="261"/>
      <c r="B31" s="261"/>
      <c r="C31" s="261" t="s">
        <v>52</v>
      </c>
      <c r="D31" s="261"/>
      <c r="E31" s="861" t="s">
        <v>102</v>
      </c>
      <c r="F31" s="861"/>
      <c r="G31" s="861"/>
      <c r="H31" s="861"/>
      <c r="I31" s="861"/>
      <c r="J31" s="861"/>
      <c r="K31" s="265"/>
      <c r="O31" s="68"/>
      <c r="P31" s="68"/>
      <c r="Q31" s="68"/>
    </row>
    <row r="32" spans="1:17" ht="18.75" customHeight="1">
      <c r="A32" s="261"/>
      <c r="B32" s="261"/>
      <c r="C32" s="261"/>
      <c r="D32" s="261"/>
      <c r="E32" s="261" t="s">
        <v>103</v>
      </c>
      <c r="F32" s="262"/>
      <c r="G32" s="861" t="s">
        <v>167</v>
      </c>
      <c r="H32" s="861"/>
      <c r="I32" s="861"/>
      <c r="J32" s="861"/>
      <c r="K32" s="282">
        <f>ROUNDUP(K29*K30,0)</f>
        <v>0</v>
      </c>
      <c r="O32" s="68"/>
      <c r="P32" s="68"/>
      <c r="Q32" s="68"/>
    </row>
    <row r="33" spans="1:17" ht="11.25" customHeight="1">
      <c r="A33" s="261"/>
      <c r="B33" s="261"/>
      <c r="C33" s="261"/>
      <c r="D33" s="261"/>
      <c r="E33" s="261"/>
      <c r="F33" s="262"/>
      <c r="G33" s="262"/>
      <c r="H33" s="262"/>
      <c r="I33" s="262"/>
      <c r="J33" s="262"/>
      <c r="K33" s="281"/>
      <c r="O33" s="68"/>
      <c r="P33" s="68"/>
      <c r="Q33" s="68"/>
    </row>
    <row r="34" spans="1:17" ht="18.75" customHeight="1" thickBot="1">
      <c r="A34" s="865" t="str">
        <f>'Final Budget'!D20</f>
        <v>FED w/match</v>
      </c>
      <c r="B34" s="648"/>
      <c r="C34" s="648"/>
      <c r="D34" s="648"/>
      <c r="E34" s="648"/>
      <c r="F34" s="648"/>
      <c r="G34" s="648"/>
      <c r="H34" s="408" t="s">
        <v>168</v>
      </c>
      <c r="I34" s="407"/>
      <c r="J34" s="407"/>
      <c r="K34" s="260"/>
      <c r="O34" s="68"/>
      <c r="P34" s="68"/>
      <c r="Q34" s="68"/>
    </row>
    <row r="35" spans="1:17" ht="18.75" customHeight="1">
      <c r="A35" s="261"/>
      <c r="B35" s="261"/>
      <c r="C35" s="268" t="s">
        <v>50</v>
      </c>
      <c r="D35" s="269"/>
      <c r="E35" s="859" t="s">
        <v>11</v>
      </c>
      <c r="F35" s="859"/>
      <c r="G35" s="859"/>
      <c r="H35" s="859"/>
      <c r="I35" s="859"/>
      <c r="J35" s="859"/>
      <c r="K35" s="263">
        <f>'Final Budget'!$D$22</f>
        <v>0</v>
      </c>
      <c r="O35" s="174"/>
      <c r="P35" s="175"/>
      <c r="Q35" s="68"/>
    </row>
    <row r="36" spans="1:11" ht="18.75" customHeight="1">
      <c r="A36" s="261"/>
      <c r="B36" s="261"/>
      <c r="C36" s="268" t="s">
        <v>51</v>
      </c>
      <c r="D36" s="269"/>
      <c r="E36" s="859" t="s">
        <v>23</v>
      </c>
      <c r="F36" s="859"/>
      <c r="G36" s="859"/>
      <c r="H36" s="859"/>
      <c r="I36" s="859"/>
      <c r="J36" s="859"/>
      <c r="K36" s="270">
        <f>'Final Budget'!$C$24</f>
        <v>0</v>
      </c>
    </row>
    <row r="37" spans="1:11" ht="18.75" customHeight="1">
      <c r="A37" s="261"/>
      <c r="B37" s="261"/>
      <c r="C37" s="268" t="s">
        <v>52</v>
      </c>
      <c r="D37" s="269"/>
      <c r="E37" s="859" t="s">
        <v>173</v>
      </c>
      <c r="F37" s="859"/>
      <c r="G37" s="859"/>
      <c r="H37" s="859"/>
      <c r="I37" s="859"/>
      <c r="J37" s="859"/>
      <c r="K37" s="270">
        <f>'Final Budget'!$D$34</f>
        <v>0</v>
      </c>
    </row>
    <row r="38" spans="1:11" ht="18.75" customHeight="1">
      <c r="A38" s="261"/>
      <c r="B38" s="261"/>
      <c r="C38" s="268" t="s">
        <v>105</v>
      </c>
      <c r="D38" s="269"/>
      <c r="E38" s="859" t="s">
        <v>101</v>
      </c>
      <c r="F38" s="859"/>
      <c r="G38" s="859"/>
      <c r="H38" s="859"/>
      <c r="I38" s="859"/>
      <c r="J38" s="859"/>
      <c r="K38" s="271">
        <f>'Final Budget'!$D$21</f>
        <v>0</v>
      </c>
    </row>
    <row r="39" spans="1:11" ht="18.75" customHeight="1">
      <c r="A39" s="267"/>
      <c r="B39" s="267"/>
      <c r="C39" s="272" t="s">
        <v>106</v>
      </c>
      <c r="D39" s="273"/>
      <c r="E39" s="860" t="s">
        <v>107</v>
      </c>
      <c r="F39" s="860"/>
      <c r="G39" s="860"/>
      <c r="H39" s="860"/>
      <c r="I39" s="860"/>
      <c r="J39" s="860"/>
      <c r="K39" s="275"/>
    </row>
    <row r="40" spans="1:11" ht="18.75" customHeight="1">
      <c r="A40" s="267"/>
      <c r="B40" s="267"/>
      <c r="C40" s="273"/>
      <c r="D40" s="273"/>
      <c r="E40" s="274" t="s">
        <v>103</v>
      </c>
      <c r="F40" s="274"/>
      <c r="G40" s="860" t="s">
        <v>174</v>
      </c>
      <c r="H40" s="860"/>
      <c r="I40" s="860"/>
      <c r="J40" s="860"/>
      <c r="K40" s="282">
        <f>ROUNDUP(K37*K38,0)</f>
        <v>0</v>
      </c>
    </row>
    <row r="41" spans="1:11" ht="18.75" customHeight="1">
      <c r="A41" s="267"/>
      <c r="B41" s="267"/>
      <c r="C41" s="273"/>
      <c r="D41" s="273"/>
      <c r="E41" s="274" t="s">
        <v>108</v>
      </c>
      <c r="F41" s="274"/>
      <c r="G41" s="860" t="s">
        <v>132</v>
      </c>
      <c r="H41" s="860"/>
      <c r="I41" s="860"/>
      <c r="J41" s="860"/>
      <c r="K41" s="276">
        <f>ROUNDUP(K36*K38,0)</f>
        <v>0</v>
      </c>
    </row>
    <row r="42" spans="1:11" ht="18.75" customHeight="1">
      <c r="A42" s="267"/>
      <c r="B42" s="267"/>
      <c r="C42" s="273"/>
      <c r="D42" s="273"/>
      <c r="E42" s="274" t="s">
        <v>109</v>
      </c>
      <c r="F42" s="274"/>
      <c r="G42" s="860" t="s">
        <v>133</v>
      </c>
      <c r="H42" s="860"/>
      <c r="I42" s="860"/>
      <c r="J42" s="860"/>
      <c r="K42" s="277">
        <f>(K40/0.9)-K40</f>
        <v>0</v>
      </c>
    </row>
    <row r="43" spans="1:11" ht="18.75" customHeight="1">
      <c r="A43" s="267"/>
      <c r="B43" s="267"/>
      <c r="C43" s="273"/>
      <c r="D43" s="273"/>
      <c r="E43" s="274"/>
      <c r="F43" s="274"/>
      <c r="G43" s="862" t="s">
        <v>134</v>
      </c>
      <c r="H43" s="862"/>
      <c r="I43" s="862"/>
      <c r="J43" s="862"/>
      <c r="K43" s="275"/>
    </row>
    <row r="44" spans="1:11" ht="12.75" customHeight="1">
      <c r="A44" s="267"/>
      <c r="B44" s="267"/>
      <c r="C44" s="273"/>
      <c r="D44" s="273"/>
      <c r="E44" s="274"/>
      <c r="F44" s="274"/>
      <c r="G44" s="278"/>
      <c r="H44" s="278"/>
      <c r="I44" s="278"/>
      <c r="J44" s="278"/>
      <c r="K44" s="275"/>
    </row>
    <row r="45" spans="1:13" ht="23.25" customHeight="1">
      <c r="A45" s="867" t="s">
        <v>135</v>
      </c>
      <c r="B45" s="867"/>
      <c r="C45" s="867"/>
      <c r="D45" s="867"/>
      <c r="E45" s="867"/>
      <c r="F45" s="867"/>
      <c r="G45" s="867"/>
      <c r="H45" s="867"/>
      <c r="I45" s="867"/>
      <c r="J45" s="868"/>
      <c r="K45" s="283">
        <f>K13+K20+K32+K40</f>
        <v>0</v>
      </c>
      <c r="M45" s="173"/>
    </row>
    <row r="46" ht="18.75" customHeight="1"/>
    <row r="47" spans="2:11" ht="18.75" customHeight="1">
      <c r="B47" s="475"/>
      <c r="C47" s="476"/>
      <c r="D47" s="476"/>
      <c r="E47" s="475"/>
      <c r="F47" s="475"/>
      <c r="G47" s="475"/>
      <c r="H47" s="333"/>
      <c r="I47" s="333"/>
      <c r="J47" s="333"/>
      <c r="K47" s="477"/>
    </row>
    <row r="48" ht="18.75" customHeight="1"/>
  </sheetData>
  <sheetProtection password="CC3D" sheet="1" selectLockedCells="1"/>
  <mergeCells count="40">
    <mergeCell ref="A34:G34"/>
    <mergeCell ref="A1:K1"/>
    <mergeCell ref="A45:J45"/>
    <mergeCell ref="H3:K3"/>
    <mergeCell ref="H4:K4"/>
    <mergeCell ref="H5:K5"/>
    <mergeCell ref="E8:J8"/>
    <mergeCell ref="E10:J10"/>
    <mergeCell ref="E12:J12"/>
    <mergeCell ref="A3:G3"/>
    <mergeCell ref="A4:G4"/>
    <mergeCell ref="A5:G5"/>
    <mergeCell ref="E35:J35"/>
    <mergeCell ref="G20:J20"/>
    <mergeCell ref="G21:J21"/>
    <mergeCell ref="E29:J29"/>
    <mergeCell ref="E30:J30"/>
    <mergeCell ref="G13:J13"/>
    <mergeCell ref="G27:J27"/>
    <mergeCell ref="G15:J15"/>
    <mergeCell ref="G26:J26"/>
    <mergeCell ref="E31:J31"/>
    <mergeCell ref="G41:J41"/>
    <mergeCell ref="G42:J42"/>
    <mergeCell ref="G43:J43"/>
    <mergeCell ref="E36:J36"/>
    <mergeCell ref="E37:J37"/>
    <mergeCell ref="E38:J38"/>
    <mergeCell ref="E39:J39"/>
    <mergeCell ref="G40:J40"/>
    <mergeCell ref="E11:J11"/>
    <mergeCell ref="E9:J9"/>
    <mergeCell ref="G14:J14"/>
    <mergeCell ref="E23:J23"/>
    <mergeCell ref="G32:J32"/>
    <mergeCell ref="E24:J24"/>
    <mergeCell ref="E25:J25"/>
    <mergeCell ref="E17:J17"/>
    <mergeCell ref="E18:J18"/>
    <mergeCell ref="E19:J19"/>
  </mergeCells>
  <printOptions horizontalCentered="1"/>
  <pageMargins left="0.5" right="0.5" top="0.5" bottom="0.5" header="0.25" footer="0.25"/>
  <pageSetup fitToHeight="1" fitToWidth="1" horizontalDpi="600" verticalDpi="600" orientation="portrait" r:id="rId1"/>
  <headerFooter alignWithMargins="0">
    <oddFooter>&amp;LBudget Workbook V8&amp;C&amp;F&amp;R6/04/2014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2:G27"/>
  <sheetViews>
    <sheetView showGridLines="0" workbookViewId="0" topLeftCell="A1">
      <selection activeCell="A1" sqref="A1:F27"/>
    </sheetView>
  </sheetViews>
  <sheetFormatPr defaultColWidth="14.28125" defaultRowHeight="12.75"/>
  <cols>
    <col min="1" max="1" width="27.00390625" style="51" customWidth="1"/>
    <col min="2" max="2" width="11.28125" style="51" customWidth="1"/>
    <col min="3" max="3" width="26.421875" style="181" customWidth="1"/>
    <col min="4" max="7" width="14.28125" style="181" customWidth="1"/>
    <col min="8" max="16384" width="14.28125" style="51" customWidth="1"/>
  </cols>
  <sheetData>
    <row r="2" spans="1:6" ht="24.75" customHeight="1">
      <c r="A2" s="871" t="s">
        <v>119</v>
      </c>
      <c r="B2" s="872"/>
      <c r="C2" s="872"/>
      <c r="D2" s="872"/>
      <c r="E2" s="872"/>
      <c r="F2" s="873"/>
    </row>
    <row r="4" spans="1:6" ht="12.75">
      <c r="A4" s="182"/>
      <c r="B4" s="182"/>
      <c r="C4" s="183" t="s">
        <v>2</v>
      </c>
      <c r="D4" s="200"/>
      <c r="E4" s="184" t="s">
        <v>126</v>
      </c>
      <c r="F4" s="185"/>
    </row>
    <row r="5" spans="1:6" ht="12.75">
      <c r="A5" s="186"/>
      <c r="B5" s="186"/>
      <c r="C5" s="187" t="s">
        <v>117</v>
      </c>
      <c r="D5" s="201"/>
      <c r="E5" s="188"/>
      <c r="F5" s="189"/>
    </row>
    <row r="6" spans="1:7" s="193" customFormat="1" ht="12.75">
      <c r="A6" s="190" t="s">
        <v>115</v>
      </c>
      <c r="B6" s="190"/>
      <c r="C6" s="191" t="s">
        <v>113</v>
      </c>
      <c r="D6" s="202" t="s">
        <v>127</v>
      </c>
      <c r="E6" s="224"/>
      <c r="F6" s="223" t="s">
        <v>129</v>
      </c>
      <c r="G6" s="192"/>
    </row>
    <row r="7" spans="1:6" ht="12.75">
      <c r="A7" s="194" t="s">
        <v>18</v>
      </c>
      <c r="B7" s="194"/>
      <c r="C7" s="195" t="e">
        <f>#REF!</f>
        <v>#REF!</v>
      </c>
      <c r="D7" s="195">
        <f>'Final Budget'!E21</f>
        <v>0</v>
      </c>
      <c r="E7" s="196" t="e">
        <f>C7=D7</f>
        <v>#REF!</v>
      </c>
      <c r="F7" s="195" t="e">
        <f>C7-D7</f>
        <v>#REF!</v>
      </c>
    </row>
    <row r="8" spans="1:6" ht="12.75">
      <c r="A8" s="197" t="s">
        <v>104</v>
      </c>
      <c r="B8" s="197"/>
      <c r="C8" s="199" t="e">
        <f>#REF!</f>
        <v>#REF!</v>
      </c>
      <c r="D8" s="199">
        <f>'Budget Worksheet '!E52</f>
        <v>0</v>
      </c>
      <c r="E8" s="198" t="e">
        <f>C8=D8</f>
        <v>#REF!</v>
      </c>
      <c r="F8" s="199" t="e">
        <f>C8-D8</f>
        <v>#REF!</v>
      </c>
    </row>
    <row r="11" spans="1:6" ht="12.75">
      <c r="A11" s="182"/>
      <c r="B11" s="182"/>
      <c r="C11" s="183" t="s">
        <v>2</v>
      </c>
      <c r="D11" s="200"/>
      <c r="E11" s="184" t="s">
        <v>126</v>
      </c>
      <c r="F11" s="185"/>
    </row>
    <row r="12" spans="1:6" ht="12.75">
      <c r="A12" s="186"/>
      <c r="B12" s="186"/>
      <c r="C12" s="187" t="s">
        <v>118</v>
      </c>
      <c r="D12" s="201"/>
      <c r="E12" s="188"/>
      <c r="F12" s="189"/>
    </row>
    <row r="13" spans="1:7" s="193" customFormat="1" ht="12.75">
      <c r="A13" s="190" t="s">
        <v>137</v>
      </c>
      <c r="B13" s="190"/>
      <c r="C13" s="191" t="s">
        <v>113</v>
      </c>
      <c r="D13" s="202" t="s">
        <v>127</v>
      </c>
      <c r="E13" s="224"/>
      <c r="F13" s="223" t="s">
        <v>129</v>
      </c>
      <c r="G13" s="192"/>
    </row>
    <row r="14" spans="1:6" ht="12.75">
      <c r="A14" s="194" t="s">
        <v>18</v>
      </c>
      <c r="B14" s="194" t="s">
        <v>128</v>
      </c>
      <c r="C14" s="195" t="e">
        <f>#REF!</f>
        <v>#REF!</v>
      </c>
      <c r="D14" s="195"/>
      <c r="E14" s="196"/>
      <c r="F14" s="195"/>
    </row>
    <row r="15" spans="1:6" ht="12.75">
      <c r="A15" s="203"/>
      <c r="B15" s="203" t="s">
        <v>110</v>
      </c>
      <c r="C15" s="230" t="e">
        <f>#REF!</f>
        <v>#REF!</v>
      </c>
      <c r="D15" s="230"/>
      <c r="E15" s="231"/>
      <c r="F15" s="230"/>
    </row>
    <row r="16" spans="1:6" ht="12.75">
      <c r="A16" s="197"/>
      <c r="B16" s="197" t="s">
        <v>2</v>
      </c>
      <c r="C16" s="229" t="e">
        <f>C14+C15</f>
        <v>#REF!</v>
      </c>
      <c r="D16" s="229">
        <f>'Final Budget'!D21</f>
        <v>0</v>
      </c>
      <c r="E16" s="198" t="e">
        <f>C16=D16</f>
        <v>#REF!</v>
      </c>
      <c r="F16" s="229" t="e">
        <f>C16-D16</f>
        <v>#REF!</v>
      </c>
    </row>
    <row r="17" spans="1:7" ht="12.75">
      <c r="A17" s="225" t="s">
        <v>104</v>
      </c>
      <c r="B17" s="225" t="s">
        <v>128</v>
      </c>
      <c r="C17" s="228" t="e">
        <f>#REF!</f>
        <v>#REF!</v>
      </c>
      <c r="D17" s="228"/>
      <c r="E17" s="227"/>
      <c r="F17" s="228"/>
      <c r="G17" s="327"/>
    </row>
    <row r="18" spans="1:6" ht="12.75">
      <c r="A18" s="203"/>
      <c r="B18" s="203" t="s">
        <v>110</v>
      </c>
      <c r="C18" s="206" t="e">
        <f>+#REF!</f>
        <v>#REF!</v>
      </c>
      <c r="D18" s="206"/>
      <c r="E18" s="205"/>
      <c r="F18" s="206"/>
    </row>
    <row r="19" spans="1:7" ht="12.75">
      <c r="A19" s="197"/>
      <c r="B19" s="197" t="s">
        <v>2</v>
      </c>
      <c r="C19" s="199" t="e">
        <f>C17+C18</f>
        <v>#REF!</v>
      </c>
      <c r="D19" s="199">
        <f>'Budget Worksheet '!D52</f>
        <v>0</v>
      </c>
      <c r="E19" s="198" t="e">
        <f>C19=D19</f>
        <v>#REF!</v>
      </c>
      <c r="F19" s="199" t="e">
        <f>C19-D19</f>
        <v>#REF!</v>
      </c>
      <c r="G19" s="234"/>
    </row>
    <row r="20" spans="1:6" ht="12.75">
      <c r="A20" s="225" t="s">
        <v>17</v>
      </c>
      <c r="B20" s="225" t="s">
        <v>128</v>
      </c>
      <c r="C20" s="228" t="e">
        <f>#REF!</f>
        <v>#REF!</v>
      </c>
      <c r="D20" s="226"/>
      <c r="E20" s="227"/>
      <c r="F20" s="228"/>
    </row>
    <row r="21" spans="1:6" ht="12.75">
      <c r="A21" s="203"/>
      <c r="B21" s="203" t="s">
        <v>110</v>
      </c>
      <c r="C21" s="206" t="e">
        <f>#REF!</f>
        <v>#REF!</v>
      </c>
      <c r="D21" s="204"/>
      <c r="E21" s="205"/>
      <c r="F21" s="206"/>
    </row>
    <row r="22" spans="1:6" ht="12.75">
      <c r="A22" s="197"/>
      <c r="B22" s="197" t="s">
        <v>2</v>
      </c>
      <c r="C22" s="199" t="e">
        <f>C20+C21</f>
        <v>#REF!</v>
      </c>
      <c r="D22" s="199">
        <f>'Budget Worksheet '!I52</f>
        <v>0</v>
      </c>
      <c r="E22" s="198" t="e">
        <f>C22=D22</f>
        <v>#REF!</v>
      </c>
      <c r="F22" s="199" t="e">
        <f>C22-D22</f>
        <v>#REF!</v>
      </c>
    </row>
    <row r="23" spans="1:6" ht="12.75">
      <c r="A23" s="194" t="s">
        <v>116</v>
      </c>
      <c r="B23" s="194" t="s">
        <v>128</v>
      </c>
      <c r="C23" s="233" t="e">
        <f>#REF!</f>
        <v>#REF!</v>
      </c>
      <c r="D23" s="232"/>
      <c r="E23" s="196"/>
      <c r="F23" s="233"/>
    </row>
    <row r="24" spans="1:6" ht="12.75">
      <c r="A24" s="203"/>
      <c r="B24" s="203" t="s">
        <v>110</v>
      </c>
      <c r="C24" s="206" t="e">
        <f>#REF!</f>
        <v>#REF!</v>
      </c>
      <c r="D24" s="204"/>
      <c r="E24" s="205"/>
      <c r="F24" s="206"/>
    </row>
    <row r="25" spans="1:6" ht="12.75">
      <c r="A25" s="197"/>
      <c r="B25" s="197" t="s">
        <v>2</v>
      </c>
      <c r="C25" s="199" t="e">
        <f>C23+C24</f>
        <v>#REF!</v>
      </c>
      <c r="D25" s="199">
        <f>'Budget Worksheet '!H55</f>
        <v>0</v>
      </c>
      <c r="E25" s="198" t="e">
        <f>C25=D25</f>
        <v>#REF!</v>
      </c>
      <c r="F25" s="199" t="e">
        <f>C25-D25</f>
        <v>#REF!</v>
      </c>
    </row>
    <row r="26" spans="1:2" ht="12.75">
      <c r="A26" s="207"/>
      <c r="B26" s="207"/>
    </row>
    <row r="27" spans="1:6" ht="12.75">
      <c r="A27" s="874" t="s">
        <v>147</v>
      </c>
      <c r="B27" s="875"/>
      <c r="C27" s="328" t="e">
        <f>C19+C8</f>
        <v>#REF!</v>
      </c>
      <c r="D27" s="328">
        <f>'Budget Worksheet '!D52+'Budget Worksheet '!E52</f>
        <v>0</v>
      </c>
      <c r="E27" s="329" t="e">
        <f>C27=D27</f>
        <v>#REF!</v>
      </c>
      <c r="F27" s="328" t="e">
        <f>C27-D27</f>
        <v>#REF!</v>
      </c>
    </row>
  </sheetData>
  <sheetProtection password="CD31" sheet="1" objects="1" scenarios="1" selectLockedCells="1"/>
  <mergeCells count="2">
    <mergeCell ref="A2:F2"/>
    <mergeCell ref="A27:B27"/>
  </mergeCells>
  <printOptions/>
  <pageMargins left="0.7" right="0.7" top="0.75" bottom="0.75" header="0.3" footer="0.3"/>
  <pageSetup fitToHeight="1" fitToWidth="1" horizontalDpi="600" verticalDpi="600" orientation="landscape" r:id="rId1"/>
  <headerFooter>
    <oddFooter>&amp;L&amp;F&amp;R3/25/09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Brown, Wendy M (DHSS)</dc:creator>
  <cp:keywords/>
  <dc:description/>
  <cp:lastModifiedBy>Malone, Stephen (OMB)</cp:lastModifiedBy>
  <cp:lastPrinted>2014-11-13T20:57:35Z</cp:lastPrinted>
  <dcterms:created xsi:type="dcterms:W3CDTF">2007-08-10T17:30:44Z</dcterms:created>
  <dcterms:modified xsi:type="dcterms:W3CDTF">2014-12-10T20:22:31Z</dcterms:modified>
  <cp:category/>
  <cp:version/>
  <cp:contentType/>
  <cp:contentStatus/>
</cp:coreProperties>
</file>