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CONTRACTS\113 Temp Nursing Services for LTC\19113\Award Notice &amp; Addendums\"/>
    </mc:Choice>
  </mc:AlternateContent>
  <xr:revisionPtr revIDLastSave="0" documentId="13_ncr:1_{2A58B9F2-928B-49F1-BB83-CFE692D7B5D0}" xr6:coauthVersionLast="45" xr6:coauthVersionMax="45" xr10:uidLastSave="{00000000-0000-0000-0000-000000000000}"/>
  <bookViews>
    <workbookView xWindow="-120" yWindow="-120" windowWidth="20730" windowHeight="11160" activeTab="1" xr2:uid="{00000000-000D-0000-FFFF-FFFF00000000}"/>
  </bookViews>
  <sheets>
    <sheet name="Addendum History" sheetId="5" r:id="rId1"/>
    <sheet name="Vendor Information" sheetId="1" r:id="rId2"/>
    <sheet name="Awarded Categories" sheetId="4" r:id="rId3"/>
    <sheet name="RN &amp; APRN" sheetId="2" r:id="rId4"/>
    <sheet name="LPN" sheetId="3" r:id="rId5"/>
    <sheet name="CNA" sheetId="6" r:id="rId6"/>
    <sheet name="EPI" sheetId="7" r:id="rId7"/>
    <sheet name="NTRN" sheetId="8" r:id="rId8"/>
    <sheet name="DA" sheetId="9" r:id="rId9"/>
    <sheet name="CN" sheetId="10" r:id="rId10"/>
    <sheet name="PHARM" sheetId="11" r:id="rId11"/>
    <sheet name="RTS" sheetId="12"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2" l="1"/>
  <c r="D48" i="2"/>
  <c r="D47" i="2"/>
  <c r="D46" i="2"/>
  <c r="D45" i="2"/>
  <c r="D43" i="2"/>
  <c r="D42" i="2"/>
  <c r="D41" i="2"/>
  <c r="D40" i="2"/>
  <c r="D38" i="2"/>
  <c r="D37" i="2"/>
  <c r="D36" i="2"/>
  <c r="D35" i="2"/>
  <c r="D33" i="2"/>
  <c r="D32" i="2"/>
  <c r="D31" i="2"/>
  <c r="AK63" i="2"/>
  <c r="AK62" i="2"/>
  <c r="AK61" i="2"/>
  <c r="AK60" i="2"/>
  <c r="AH63" i="2"/>
  <c r="AH62" i="2"/>
  <c r="AH61" i="2"/>
  <c r="AH60" i="2"/>
  <c r="AE63" i="2"/>
  <c r="AE62" i="2"/>
  <c r="AE61" i="2"/>
  <c r="AE60" i="2"/>
  <c r="AB63" i="2"/>
  <c r="AB62" i="2"/>
  <c r="AB61" i="2"/>
  <c r="AB60" i="2"/>
  <c r="Y63" i="2"/>
  <c r="Y62" i="2"/>
  <c r="Y61" i="2"/>
  <c r="Y60" i="2"/>
  <c r="V63" i="2"/>
  <c r="V62" i="2"/>
  <c r="V61" i="2"/>
  <c r="V60" i="2"/>
  <c r="S63" i="2"/>
  <c r="S62" i="2"/>
  <c r="S61" i="2"/>
  <c r="S60" i="2"/>
  <c r="P63" i="2"/>
  <c r="P62" i="2"/>
  <c r="P61" i="2"/>
  <c r="P60" i="2"/>
  <c r="M63" i="2"/>
  <c r="M62" i="2"/>
  <c r="M61" i="2"/>
  <c r="M60" i="2"/>
  <c r="J63" i="2"/>
  <c r="J62" i="2"/>
  <c r="J61" i="2"/>
  <c r="J60" i="2"/>
  <c r="G63" i="2"/>
  <c r="G62" i="2"/>
  <c r="G61" i="2"/>
  <c r="G60" i="2"/>
  <c r="D63" i="2"/>
  <c r="D62" i="2"/>
  <c r="D61" i="2"/>
  <c r="D60" i="2"/>
  <c r="AK58" i="2"/>
  <c r="AK57" i="2"/>
  <c r="AK56" i="2"/>
  <c r="AK55" i="2"/>
  <c r="AH58" i="2"/>
  <c r="AH57" i="2"/>
  <c r="AH56" i="2"/>
  <c r="AH55" i="2"/>
  <c r="AE58" i="2"/>
  <c r="AE57" i="2"/>
  <c r="AE56" i="2"/>
  <c r="AE55" i="2"/>
  <c r="AB58" i="2"/>
  <c r="AB57" i="2"/>
  <c r="AB56" i="2"/>
  <c r="AB55" i="2"/>
  <c r="Y58" i="2"/>
  <c r="Y57" i="2"/>
  <c r="Y56" i="2"/>
  <c r="Y55" i="2"/>
  <c r="V58" i="2"/>
  <c r="V57" i="2"/>
  <c r="V56" i="2"/>
  <c r="V55" i="2"/>
  <c r="S58" i="2"/>
  <c r="S57" i="2"/>
  <c r="S56" i="2"/>
  <c r="S55" i="2"/>
  <c r="P58" i="2"/>
  <c r="P57" i="2"/>
  <c r="P56" i="2"/>
  <c r="P55" i="2"/>
  <c r="M58" i="2"/>
  <c r="M57" i="2"/>
  <c r="M56" i="2"/>
  <c r="M55" i="2"/>
  <c r="J58" i="2"/>
  <c r="J57" i="2"/>
  <c r="J56" i="2"/>
  <c r="J55" i="2"/>
  <c r="G58" i="2"/>
  <c r="G57" i="2"/>
  <c r="G56" i="2"/>
  <c r="G55" i="2"/>
  <c r="D56" i="2"/>
  <c r="D57" i="2"/>
  <c r="D58" i="2"/>
  <c r="D55" i="2"/>
  <c r="AK53" i="2"/>
  <c r="AK52" i="2"/>
  <c r="AK51" i="2"/>
  <c r="AK50" i="2"/>
  <c r="AH53" i="2"/>
  <c r="AH52" i="2"/>
  <c r="AH51" i="2"/>
  <c r="AH50" i="2"/>
  <c r="AE53" i="2"/>
  <c r="AE52" i="2"/>
  <c r="AE51" i="2"/>
  <c r="AE50" i="2"/>
  <c r="AB53" i="2"/>
  <c r="AB52" i="2"/>
  <c r="AB51" i="2"/>
  <c r="AB50" i="2"/>
  <c r="Y53" i="2"/>
  <c r="Y52" i="2"/>
  <c r="Y51" i="2"/>
  <c r="Y50" i="2"/>
  <c r="V53" i="2"/>
  <c r="V52" i="2"/>
  <c r="V51" i="2"/>
  <c r="V50" i="2"/>
  <c r="S53" i="2"/>
  <c r="S52" i="2"/>
  <c r="S51" i="2"/>
  <c r="S50" i="2"/>
  <c r="P53" i="2"/>
  <c r="P52" i="2"/>
  <c r="P51" i="2"/>
  <c r="P50" i="2"/>
  <c r="M53" i="2"/>
  <c r="M52" i="2"/>
  <c r="M51" i="2"/>
  <c r="M50" i="2"/>
  <c r="J53" i="2"/>
  <c r="J52" i="2"/>
  <c r="J51" i="2"/>
  <c r="J50" i="2"/>
  <c r="G53" i="2"/>
  <c r="G52" i="2"/>
  <c r="G51" i="2"/>
  <c r="G50" i="2"/>
  <c r="D51" i="2"/>
  <c r="D52" i="2"/>
  <c r="D53" i="2"/>
  <c r="D50" i="2"/>
  <c r="AH27" i="2"/>
  <c r="AH26" i="2"/>
  <c r="AH25" i="2"/>
  <c r="AB27" i="2"/>
  <c r="AB26" i="2"/>
  <c r="AB25" i="2"/>
  <c r="V27" i="2"/>
  <c r="V26" i="2"/>
  <c r="V25" i="2"/>
  <c r="P27" i="2"/>
  <c r="P26" i="2"/>
  <c r="P25" i="2"/>
  <c r="J27" i="2"/>
  <c r="J26" i="2"/>
  <c r="J25" i="2"/>
  <c r="AK22" i="2"/>
  <c r="AK21" i="2"/>
  <c r="AK20" i="2"/>
  <c r="AH22" i="2"/>
  <c r="AH21" i="2"/>
  <c r="AH20" i="2"/>
  <c r="AE22" i="2"/>
  <c r="AE21" i="2"/>
  <c r="AE20" i="2"/>
  <c r="AB22" i="2"/>
  <c r="AB21" i="2"/>
  <c r="AB20" i="2"/>
  <c r="Y22" i="2"/>
  <c r="Y21" i="2"/>
  <c r="Y20" i="2"/>
  <c r="V22" i="2"/>
  <c r="V21" i="2"/>
  <c r="V20" i="2"/>
  <c r="S22" i="2"/>
  <c r="S21" i="2"/>
  <c r="S20" i="2"/>
  <c r="P22" i="2"/>
  <c r="P21" i="2"/>
  <c r="P20" i="2"/>
  <c r="M22" i="2"/>
  <c r="M21" i="2"/>
  <c r="M20" i="2"/>
  <c r="J22" i="2"/>
  <c r="J21" i="2"/>
  <c r="J20" i="2"/>
  <c r="AK18" i="2"/>
  <c r="AK17" i="2"/>
  <c r="AK16" i="2"/>
  <c r="AK15" i="2"/>
  <c r="AH18" i="2"/>
  <c r="AH17" i="2"/>
  <c r="AH16" i="2"/>
  <c r="AH15" i="2"/>
  <c r="AE18" i="2"/>
  <c r="AE17" i="2"/>
  <c r="AE16" i="2"/>
  <c r="AE15" i="2"/>
  <c r="AB18" i="2"/>
  <c r="AB17" i="2"/>
  <c r="AB16" i="2"/>
  <c r="AB15" i="2"/>
  <c r="Y18" i="2"/>
  <c r="Y17" i="2"/>
  <c r="Y16" i="2"/>
  <c r="Y15" i="2"/>
  <c r="V18" i="2"/>
  <c r="V17" i="2"/>
  <c r="V16" i="2"/>
  <c r="V15" i="2"/>
  <c r="S18" i="2"/>
  <c r="S17" i="2"/>
  <c r="S16" i="2"/>
  <c r="S15" i="2"/>
  <c r="P18" i="2"/>
  <c r="P17" i="2"/>
  <c r="P16" i="2"/>
  <c r="P15" i="2"/>
  <c r="M18" i="2"/>
  <c r="M17" i="2"/>
  <c r="M16" i="2"/>
  <c r="M15" i="2"/>
  <c r="J18" i="2"/>
  <c r="J17" i="2"/>
  <c r="J16" i="2"/>
  <c r="J15" i="2"/>
  <c r="G22" i="2"/>
  <c r="G21" i="2"/>
  <c r="G20" i="2"/>
  <c r="G18" i="2"/>
  <c r="G17" i="2"/>
  <c r="G16" i="2"/>
  <c r="G15" i="2"/>
  <c r="G13" i="2"/>
  <c r="G12" i="2"/>
  <c r="G11" i="2"/>
  <c r="G10" i="2"/>
  <c r="D16" i="2"/>
  <c r="D27" i="2"/>
  <c r="D26" i="2"/>
  <c r="D25" i="2"/>
  <c r="D22" i="2"/>
  <c r="D21" i="2"/>
  <c r="D20" i="2"/>
  <c r="D18" i="2"/>
  <c r="D17" i="2"/>
  <c r="D15" i="2"/>
  <c r="D13" i="2"/>
  <c r="D12" i="2"/>
  <c r="D11" i="2"/>
  <c r="D10" i="2"/>
  <c r="X14" i="11" l="1"/>
  <c r="T14" i="11"/>
  <c r="P14" i="11"/>
  <c r="L14" i="11"/>
  <c r="H14" i="11"/>
  <c r="D14" i="11"/>
  <c r="X14" i="9"/>
  <c r="T14" i="9"/>
  <c r="P14" i="9"/>
  <c r="L14" i="9"/>
  <c r="H14" i="9"/>
  <c r="D14" i="9"/>
  <c r="V10" i="12"/>
  <c r="T10" i="12"/>
  <c r="R10" i="12"/>
  <c r="P10" i="12"/>
  <c r="N10" i="12"/>
  <c r="H10" i="12"/>
  <c r="F10" i="12"/>
  <c r="L10" i="12" s="1"/>
  <c r="X10" i="11"/>
  <c r="V10" i="11"/>
  <c r="T10" i="11"/>
  <c r="R10" i="11"/>
  <c r="P10" i="11"/>
  <c r="N10" i="11"/>
  <c r="H10" i="11"/>
  <c r="F10" i="11"/>
  <c r="L10" i="11" s="1"/>
  <c r="X10" i="10"/>
  <c r="V10" i="10"/>
  <c r="T10" i="10"/>
  <c r="R10" i="10"/>
  <c r="P10" i="10"/>
  <c r="N10" i="10"/>
  <c r="H10" i="10"/>
  <c r="F10" i="10"/>
  <c r="L10" i="10" s="1"/>
  <c r="X10" i="9"/>
  <c r="V10" i="9"/>
  <c r="T10" i="9"/>
  <c r="R10" i="9"/>
  <c r="P10" i="9"/>
  <c r="N10" i="9"/>
  <c r="H10" i="9"/>
  <c r="F10" i="9"/>
  <c r="L10" i="9" s="1"/>
  <c r="J10" i="12" l="1"/>
  <c r="J10" i="11"/>
  <c r="J10" i="10"/>
  <c r="J10" i="9"/>
  <c r="X11" i="8"/>
  <c r="V11" i="8"/>
  <c r="T11" i="8"/>
  <c r="R11" i="8"/>
  <c r="P11" i="8"/>
  <c r="N11" i="8"/>
  <c r="H11" i="8"/>
  <c r="F11" i="8"/>
  <c r="J11" i="8" s="1"/>
  <c r="X10" i="8"/>
  <c r="V10" i="8"/>
  <c r="T10" i="8"/>
  <c r="R10" i="8"/>
  <c r="P10" i="8"/>
  <c r="N10" i="8"/>
  <c r="H10" i="8"/>
  <c r="F10" i="8"/>
  <c r="J10" i="8" s="1"/>
  <c r="X13" i="7"/>
  <c r="V13" i="7"/>
  <c r="T13" i="7"/>
  <c r="R13" i="7"/>
  <c r="P13" i="7"/>
  <c r="N13" i="7"/>
  <c r="H13" i="7"/>
  <c r="F13" i="7"/>
  <c r="L13" i="7" s="1"/>
  <c r="X12" i="7"/>
  <c r="V12" i="7"/>
  <c r="T12" i="7"/>
  <c r="R12" i="7"/>
  <c r="P12" i="7"/>
  <c r="N12" i="7"/>
  <c r="H12" i="7"/>
  <c r="F12" i="7"/>
  <c r="L12" i="7" s="1"/>
  <c r="X11" i="7"/>
  <c r="V11" i="7"/>
  <c r="T11" i="7"/>
  <c r="R11" i="7"/>
  <c r="P11" i="7"/>
  <c r="N11" i="7"/>
  <c r="H11" i="7"/>
  <c r="F11" i="7"/>
  <c r="J11" i="7" s="1"/>
  <c r="X10" i="7"/>
  <c r="V10" i="7"/>
  <c r="T10" i="7"/>
  <c r="R10" i="7"/>
  <c r="P10" i="7"/>
  <c r="N10" i="7"/>
  <c r="H10" i="7"/>
  <c r="F10" i="7"/>
  <c r="J10" i="7" s="1"/>
  <c r="X16" i="6"/>
  <c r="T16" i="6"/>
  <c r="P16" i="6"/>
  <c r="L16" i="6"/>
  <c r="H16" i="6"/>
  <c r="D16" i="6"/>
  <c r="X10" i="6"/>
  <c r="V10" i="6"/>
  <c r="T10" i="6"/>
  <c r="R10" i="6"/>
  <c r="P10" i="6"/>
  <c r="N10" i="6"/>
  <c r="H10" i="6"/>
  <c r="F10" i="6"/>
  <c r="L10" i="6" s="1"/>
  <c r="L11" i="8" l="1"/>
  <c r="L10" i="8"/>
  <c r="L11" i="7"/>
  <c r="J12" i="7"/>
  <c r="L10" i="7"/>
  <c r="J13" i="7"/>
  <c r="J10" i="6"/>
  <c r="X24" i="3"/>
  <c r="T24" i="3"/>
  <c r="P24" i="3"/>
  <c r="L24" i="3"/>
  <c r="H24" i="3"/>
  <c r="D24" i="3"/>
  <c r="X23" i="3"/>
  <c r="T23" i="3"/>
  <c r="P23" i="3"/>
  <c r="L23" i="3"/>
  <c r="H23" i="3"/>
  <c r="D23" i="3"/>
  <c r="X22" i="3"/>
  <c r="T22" i="3"/>
  <c r="P22" i="3"/>
  <c r="L22" i="3"/>
  <c r="H22" i="3"/>
  <c r="D22" i="3"/>
  <c r="X12" i="3"/>
  <c r="V12" i="3"/>
  <c r="T12" i="3"/>
  <c r="R12" i="3"/>
  <c r="P12" i="3"/>
  <c r="N12" i="3"/>
  <c r="L12" i="3"/>
  <c r="H12" i="3"/>
  <c r="F12" i="3"/>
  <c r="J12" i="3" s="1"/>
  <c r="X11" i="3"/>
  <c r="V11" i="3"/>
  <c r="T11" i="3"/>
  <c r="R11" i="3"/>
  <c r="P11" i="3"/>
  <c r="N11" i="3"/>
  <c r="H11" i="3"/>
  <c r="F11" i="3"/>
  <c r="J11" i="3" s="1"/>
  <c r="X10" i="3"/>
  <c r="V10" i="3"/>
  <c r="T10" i="3"/>
  <c r="R10" i="3"/>
  <c r="P10" i="3"/>
  <c r="N10" i="3"/>
  <c r="H10" i="3"/>
  <c r="F10" i="3"/>
  <c r="J10" i="3" s="1"/>
  <c r="AI27" i="2"/>
  <c r="AK27" i="2" s="1"/>
  <c r="AC27" i="2"/>
  <c r="AE27" i="2" s="1"/>
  <c r="W27" i="2"/>
  <c r="Y27" i="2" s="1"/>
  <c r="Q27" i="2"/>
  <c r="S27" i="2" s="1"/>
  <c r="K27" i="2"/>
  <c r="M27" i="2" s="1"/>
  <c r="E27" i="2"/>
  <c r="G27" i="2" s="1"/>
  <c r="AI26" i="2"/>
  <c r="AK26" i="2" s="1"/>
  <c r="AC26" i="2"/>
  <c r="AE26" i="2" s="1"/>
  <c r="W26" i="2"/>
  <c r="Y26" i="2" s="1"/>
  <c r="Q26" i="2"/>
  <c r="S26" i="2" s="1"/>
  <c r="K26" i="2"/>
  <c r="M26" i="2" s="1"/>
  <c r="E26" i="2"/>
  <c r="G26" i="2" s="1"/>
  <c r="AI25" i="2"/>
  <c r="AK25" i="2" s="1"/>
  <c r="AC25" i="2"/>
  <c r="AE25" i="2" s="1"/>
  <c r="W25" i="2"/>
  <c r="Y25" i="2" s="1"/>
  <c r="Q25" i="2"/>
  <c r="S25" i="2" s="1"/>
  <c r="K25" i="2"/>
  <c r="M25" i="2" s="1"/>
  <c r="E25" i="2"/>
  <c r="G25" i="2" s="1"/>
  <c r="AI13" i="2"/>
  <c r="AK13" i="2" s="1"/>
  <c r="AF13" i="2"/>
  <c r="AH13" i="2" s="1"/>
  <c r="AC13" i="2"/>
  <c r="AE13" i="2" s="1"/>
  <c r="Z13" i="2"/>
  <c r="AB13" i="2" s="1"/>
  <c r="W13" i="2"/>
  <c r="Y13" i="2" s="1"/>
  <c r="T13" i="2"/>
  <c r="V13" i="2" s="1"/>
  <c r="K13" i="2"/>
  <c r="M13" i="2" s="1"/>
  <c r="H13" i="2"/>
  <c r="AI12" i="2"/>
  <c r="AK12" i="2" s="1"/>
  <c r="AF12" i="2"/>
  <c r="AH12" i="2" s="1"/>
  <c r="AC12" i="2"/>
  <c r="AE12" i="2" s="1"/>
  <c r="Z12" i="2"/>
  <c r="AB12" i="2" s="1"/>
  <c r="W12" i="2"/>
  <c r="Y12" i="2" s="1"/>
  <c r="T12" i="2"/>
  <c r="V12" i="2" s="1"/>
  <c r="K12" i="2"/>
  <c r="M12" i="2" s="1"/>
  <c r="H12" i="2"/>
  <c r="AI11" i="2"/>
  <c r="AK11" i="2" s="1"/>
  <c r="AF11" i="2"/>
  <c r="AH11" i="2" s="1"/>
  <c r="AC11" i="2"/>
  <c r="AE11" i="2" s="1"/>
  <c r="Z11" i="2"/>
  <c r="AB11" i="2" s="1"/>
  <c r="W11" i="2"/>
  <c r="Y11" i="2" s="1"/>
  <c r="T11" i="2"/>
  <c r="V11" i="2" s="1"/>
  <c r="Q11" i="2"/>
  <c r="S11" i="2" s="1"/>
  <c r="K11" i="2"/>
  <c r="M11" i="2" s="1"/>
  <c r="H11" i="2"/>
  <c r="AI10" i="2"/>
  <c r="AK10" i="2" s="1"/>
  <c r="AF10" i="2"/>
  <c r="AH10" i="2" s="1"/>
  <c r="AC10" i="2"/>
  <c r="AE10" i="2" s="1"/>
  <c r="Z10" i="2"/>
  <c r="AB10" i="2" s="1"/>
  <c r="W10" i="2"/>
  <c r="Y10" i="2" s="1"/>
  <c r="T10" i="2"/>
  <c r="V10" i="2" s="1"/>
  <c r="K10" i="2"/>
  <c r="M10" i="2" s="1"/>
  <c r="H10" i="2"/>
  <c r="Q12" i="2" l="1"/>
  <c r="S12" i="2" s="1"/>
  <c r="J12" i="2"/>
  <c r="N13" i="2"/>
  <c r="P13" i="2" s="1"/>
  <c r="J13" i="2"/>
  <c r="Q13" i="2"/>
  <c r="S13" i="2" s="1"/>
  <c r="Q10" i="2"/>
  <c r="S10" i="2" s="1"/>
  <c r="J10" i="2"/>
  <c r="N11" i="2"/>
  <c r="P11" i="2" s="1"/>
  <c r="J11" i="2"/>
  <c r="N10" i="2"/>
  <c r="P10" i="2" s="1"/>
  <c r="L11" i="3"/>
  <c r="L10" i="3"/>
  <c r="N12" i="2"/>
  <c r="P12" i="2" s="1"/>
</calcChain>
</file>

<file path=xl/sharedStrings.xml><?xml version="1.0" encoding="utf-8"?>
<sst xmlns="http://schemas.openxmlformats.org/spreadsheetml/2006/main" count="2185" uniqueCount="399">
  <si>
    <t>GSS19113-TEMPMED</t>
  </si>
  <si>
    <t>Temporary Medical Staffing</t>
  </si>
  <si>
    <t>Pricing Spreadsheet</t>
  </si>
  <si>
    <t>Vendor Information</t>
  </si>
  <si>
    <t>22nd Century Tech</t>
  </si>
  <si>
    <t>22nd Century Technologies Inc.</t>
  </si>
  <si>
    <t>Primary Contact</t>
  </si>
  <si>
    <t>Kulpreet Singh</t>
  </si>
  <si>
    <t xml:space="preserve">Contact # </t>
  </si>
  <si>
    <t>888-998-7284</t>
  </si>
  <si>
    <t>Contact email</t>
  </si>
  <si>
    <t>govt@tscti.com</t>
  </si>
  <si>
    <t>Contact fax</t>
  </si>
  <si>
    <t>501-421-3750</t>
  </si>
  <si>
    <t>Delta-T Group</t>
  </si>
  <si>
    <t>Global Empire</t>
  </si>
  <si>
    <t>Home Care Advantage Inc. DBA HCA Staffing</t>
  </si>
  <si>
    <t>Infojini</t>
  </si>
  <si>
    <t>Maxim Healthcare Services</t>
  </si>
  <si>
    <t>Staff Today</t>
  </si>
  <si>
    <t>Staffing Etc.</t>
  </si>
  <si>
    <t>Aruna Ajjarapu</t>
  </si>
  <si>
    <t>813-418-1250</t>
  </si>
  <si>
    <t>aruna@adil.com</t>
  </si>
  <si>
    <t>212-201-3628</t>
  </si>
  <si>
    <t>484-381-3112</t>
  </si>
  <si>
    <t>Rachana Patel</t>
  </si>
  <si>
    <t>rfp@deltatg.com</t>
  </si>
  <si>
    <t>212-220-2669</t>
  </si>
  <si>
    <t>Greeshma Verma</t>
  </si>
  <si>
    <t>717-540-6894</t>
  </si>
  <si>
    <t>gverma@globalmpirellc.com</t>
  </si>
  <si>
    <t>717-303-3557</t>
  </si>
  <si>
    <t>Andrea Parcell</t>
  </si>
  <si>
    <t>724-465-5863</t>
  </si>
  <si>
    <t>a.parcell@hcastaffing.com</t>
  </si>
  <si>
    <t>724-465-5865</t>
  </si>
  <si>
    <t>Sandeep Harjani</t>
  </si>
  <si>
    <t>443-257-0086</t>
  </si>
  <si>
    <t>statebids@infojiniconsulting.com</t>
  </si>
  <si>
    <t>443-283-4249</t>
  </si>
  <si>
    <t>302-477-1301</t>
  </si>
  <si>
    <t>877-239-6756</t>
  </si>
  <si>
    <t>Andrea Goodwin</t>
  </si>
  <si>
    <t>800-928-5561 ext 109</t>
  </si>
  <si>
    <t>hrmanager@stafftodayinc.com</t>
  </si>
  <si>
    <t>877-858-6263</t>
  </si>
  <si>
    <t>David Porter</t>
  </si>
  <si>
    <t>302-403-8838 ext 260</t>
  </si>
  <si>
    <t>dpoerter@staffingetc.net</t>
  </si>
  <si>
    <t>301-403-8859</t>
  </si>
  <si>
    <t>866-733-4974</t>
  </si>
  <si>
    <t>Kevin Peters</t>
  </si>
  <si>
    <t>866-633-3700 ext 133</t>
  </si>
  <si>
    <t>kpeters@worldwidetravelstaffing.com</t>
  </si>
  <si>
    <t>877-375-2450</t>
  </si>
  <si>
    <t xml:space="preserve">Staffing Etc. </t>
  </si>
  <si>
    <t>Registered Nurse I</t>
  </si>
  <si>
    <t>x</t>
  </si>
  <si>
    <t>Registered Nurse II</t>
  </si>
  <si>
    <t xml:space="preserve">Registered Nurse III </t>
  </si>
  <si>
    <t>Advanced Practice Registered Nurse</t>
  </si>
  <si>
    <t>Licensed Practical Nurse I</t>
  </si>
  <si>
    <t>Licensed Practical Nurse II</t>
  </si>
  <si>
    <t xml:space="preserve"> Licensed Practical Nurse III</t>
  </si>
  <si>
    <t>Certified Nursing Assistant</t>
  </si>
  <si>
    <t>Epidemiologist I</t>
  </si>
  <si>
    <t>Epidemiologist II</t>
  </si>
  <si>
    <t>Epidemiologist III</t>
  </si>
  <si>
    <t>Epidemiologist IV</t>
  </si>
  <si>
    <t>Nutritionist I</t>
  </si>
  <si>
    <t>Nutritionist II</t>
  </si>
  <si>
    <t>Dental Assistant</t>
  </si>
  <si>
    <t>Compliance Nurse</t>
  </si>
  <si>
    <t>Pharmacist Administrator</t>
  </si>
  <si>
    <t>Respiratory Therapy Services</t>
  </si>
  <si>
    <t>Awarded Categories</t>
  </si>
  <si>
    <t>Job Title</t>
  </si>
  <si>
    <t xml:space="preserve">HOURLY </t>
  </si>
  <si>
    <t>Weekday, 7am - 3pm</t>
  </si>
  <si>
    <t>Weekday, 3pm - 11pm</t>
  </si>
  <si>
    <t>Weekday, 11pm - 7am</t>
  </si>
  <si>
    <t>Weekend, 7am - 3pm</t>
  </si>
  <si>
    <t>Weekend, 3pm - 11pm</t>
  </si>
  <si>
    <t>Weekend, 11pm - 7am</t>
  </si>
  <si>
    <t>Pay Rate</t>
  </si>
  <si>
    <t>Mark up</t>
  </si>
  <si>
    <t>Holiday Pay Rate</t>
  </si>
  <si>
    <t>Holiday Mark up</t>
  </si>
  <si>
    <t>22nd Century Technologies, Inc.</t>
  </si>
  <si>
    <t>New Castle County</t>
  </si>
  <si>
    <t>Adil Business Systems</t>
  </si>
  <si>
    <t>N/A</t>
  </si>
  <si>
    <t xml:space="preserve">Global Empire </t>
  </si>
  <si>
    <t>28.50 - 30.50</t>
  </si>
  <si>
    <t>42.75 - 45.75</t>
  </si>
  <si>
    <t>32.25 - 35.25</t>
  </si>
  <si>
    <t>48.38 - 52.88</t>
  </si>
  <si>
    <t>32.25 -35.25</t>
  </si>
  <si>
    <t>38.00 - 40.00</t>
  </si>
  <si>
    <t>57.00 - 60.00</t>
  </si>
  <si>
    <t>44.00 - 52.00</t>
  </si>
  <si>
    <t>66.00 - 78.00</t>
  </si>
  <si>
    <t>$30.00 - $40.00</t>
  </si>
  <si>
    <t>$45.00 - $60.00</t>
  </si>
  <si>
    <t>$31.00 - $41.00</t>
  </si>
  <si>
    <t>$46.50 - $61.50</t>
  </si>
  <si>
    <t>$32.00 - $43.00</t>
  </si>
  <si>
    <t>$48.00 - $64.50</t>
  </si>
  <si>
    <t>$33.00 - $44.00</t>
  </si>
  <si>
    <t>$49.50 - $66.50</t>
  </si>
  <si>
    <t>$33.00 - $48.00</t>
  </si>
  <si>
    <t>$49.50 - $72.00</t>
  </si>
  <si>
    <t>$34.00 - $49.00</t>
  </si>
  <si>
    <t>$51.00 - $73.50</t>
  </si>
  <si>
    <t>$55.00 - $58.00</t>
  </si>
  <si>
    <t>$55.00 - $87.00</t>
  </si>
  <si>
    <t>$56.00 - $59.00</t>
  </si>
  <si>
    <t>$84.00 - $88.50</t>
  </si>
  <si>
    <t>Infojini Inc.</t>
  </si>
  <si>
    <t>33.00 - 34.00</t>
  </si>
  <si>
    <t>56% - 61%</t>
  </si>
  <si>
    <t>49.50 - 51.00</t>
  </si>
  <si>
    <t>35.00 - 36.00</t>
  </si>
  <si>
    <t>53% - 57%</t>
  </si>
  <si>
    <t>52.50 - 54.00</t>
  </si>
  <si>
    <t>37.00 - 38.00</t>
  </si>
  <si>
    <t>50% - 54%</t>
  </si>
  <si>
    <t>55.50 - 57.00</t>
  </si>
  <si>
    <t>53.00 - 55.00</t>
  </si>
  <si>
    <t>51% - 57%</t>
  </si>
  <si>
    <t>79.50 - 82.50</t>
  </si>
  <si>
    <t>Staff Today Inc.</t>
  </si>
  <si>
    <t>30-33</t>
  </si>
  <si>
    <t>45-49.50</t>
  </si>
  <si>
    <t>32-35</t>
  </si>
  <si>
    <t>48-52.50</t>
  </si>
  <si>
    <t>36-40</t>
  </si>
  <si>
    <t>54-60</t>
  </si>
  <si>
    <t>48-63</t>
  </si>
  <si>
    <t>72-94.50</t>
  </si>
  <si>
    <t>Registered Nurse</t>
  </si>
  <si>
    <t>Licensed Practical Nurse</t>
  </si>
  <si>
    <t>Licensed Practical Nurse III</t>
  </si>
  <si>
    <t>20.00 - 22.00</t>
  </si>
  <si>
    <t>30.00 - 33.00</t>
  </si>
  <si>
    <t>21.25 - 23.25</t>
  </si>
  <si>
    <t>31.88 - 34.88</t>
  </si>
  <si>
    <t>23.50 - 25.50</t>
  </si>
  <si>
    <t>35.25 - 38.25</t>
  </si>
  <si>
    <t>$24.00 - $30.00</t>
  </si>
  <si>
    <t>$36.00 - $45.00</t>
  </si>
  <si>
    <t>$25.00 - $31.00</t>
  </si>
  <si>
    <t>$37.50 - $46.50</t>
  </si>
  <si>
    <t>$25.00 - $32.00</t>
  </si>
  <si>
    <t>$37.50 - $48.00</t>
  </si>
  <si>
    <t>$26.00 - $33.00</t>
  </si>
  <si>
    <t>$39.00 - $49.50</t>
  </si>
  <si>
    <t>$26.00 - $30.00</t>
  </si>
  <si>
    <t>$39.00 - $45.00</t>
  </si>
  <si>
    <t>$27.00 - $31.00</t>
  </si>
  <si>
    <t>$40.50 - $46.50</t>
  </si>
  <si>
    <t>26.00 - 27.00</t>
  </si>
  <si>
    <t>59% - 65%</t>
  </si>
  <si>
    <t>39.00 - 40.50</t>
  </si>
  <si>
    <t>28.00 - 29.00</t>
  </si>
  <si>
    <t>55% - 60%</t>
  </si>
  <si>
    <t>42.00 - 43.50</t>
  </si>
  <si>
    <t>30.00 - 31.00</t>
  </si>
  <si>
    <t>52% - 57%</t>
  </si>
  <si>
    <t>45.00 - 46.50</t>
  </si>
  <si>
    <t>26-29</t>
  </si>
  <si>
    <t>39-43.50</t>
  </si>
  <si>
    <t>28-31</t>
  </si>
  <si>
    <t>42-46.50</t>
  </si>
  <si>
    <t>30-34</t>
  </si>
  <si>
    <t>45-51</t>
  </si>
  <si>
    <t>Kent and Sussex County</t>
  </si>
  <si>
    <t>Addendum History</t>
  </si>
  <si>
    <t>12.00 - 15.00</t>
  </si>
  <si>
    <t>18.00 - 22.50</t>
  </si>
  <si>
    <t>RN</t>
  </si>
  <si>
    <t>APRN</t>
  </si>
  <si>
    <t>CNA</t>
  </si>
  <si>
    <t>DA</t>
  </si>
  <si>
    <t>RTS</t>
  </si>
  <si>
    <t>LPN</t>
  </si>
  <si>
    <t>EPI</t>
  </si>
  <si>
    <t>NTRN</t>
  </si>
  <si>
    <t xml:space="preserve">CN </t>
  </si>
  <si>
    <t xml:space="preserve">PHARM </t>
  </si>
  <si>
    <t>$28.00 - $34.00</t>
  </si>
  <si>
    <t>$42.00 - $51.00</t>
  </si>
  <si>
    <t>$29.00 - $35.00</t>
  </si>
  <si>
    <t>$43.50 - $52.50</t>
  </si>
  <si>
    <t>15.00 - 17.00</t>
  </si>
  <si>
    <t>53% - 73%</t>
  </si>
  <si>
    <t>22.50 - 25.50</t>
  </si>
  <si>
    <t>14-17</t>
  </si>
  <si>
    <t>21-25.50</t>
  </si>
  <si>
    <t>Epidemiologist</t>
  </si>
  <si>
    <t>30.25 - 32.25</t>
  </si>
  <si>
    <t>45.38 - 38.38</t>
  </si>
  <si>
    <t>34.00 - 37.00</t>
  </si>
  <si>
    <t>51.00 - 55.50</t>
  </si>
  <si>
    <t>39.00 - 42.00</t>
  </si>
  <si>
    <t>58.50 - 63.00</t>
  </si>
  <si>
    <t>45.00 - 48.00</t>
  </si>
  <si>
    <t>67.50 - 72.00</t>
  </si>
  <si>
    <t> $30.00 - $35.00</t>
  </si>
  <si>
    <t>$45.00 - $52.50</t>
  </si>
  <si>
    <t> $31.00 - $36.00</t>
  </si>
  <si>
    <t>$46.50 - $54.00</t>
  </si>
  <si>
    <t> $32.00 - $42.00</t>
  </si>
  <si>
    <t>$48.00 - $63.00</t>
  </si>
  <si>
    <t> $33.00 - $43.00</t>
  </si>
  <si>
    <t>$49.50 - $64.50</t>
  </si>
  <si>
    <t> $42.00 - $50.00</t>
  </si>
  <si>
    <t>$63.00 - $75.00</t>
  </si>
  <si>
    <t> $43.00 - $51.00</t>
  </si>
  <si>
    <t>$64.50 - $76.50</t>
  </si>
  <si>
    <t>$25.00 - $28.00</t>
  </si>
  <si>
    <t>$37.50 - $42.00</t>
  </si>
  <si>
    <t>$26.00 - $29.00</t>
  </si>
  <si>
    <t>$39.00 - $43.50</t>
  </si>
  <si>
    <t>31-36</t>
  </si>
  <si>
    <t>46.50-54</t>
  </si>
  <si>
    <t>34-40</t>
  </si>
  <si>
    <t>51-60</t>
  </si>
  <si>
    <t>38-45</t>
  </si>
  <si>
    <t>57-67.50</t>
  </si>
  <si>
    <t>42-53</t>
  </si>
  <si>
    <t>63-79.50</t>
  </si>
  <si>
    <t>Nutritionist</t>
  </si>
  <si>
    <t>20.00 - 23.00</t>
  </si>
  <si>
    <t>30.00 - 34.50</t>
  </si>
  <si>
    <t>24.00 - 26.00</t>
  </si>
  <si>
    <t>36.00 - 39.00</t>
  </si>
  <si>
    <t>$28.00 - $32.00</t>
  </si>
  <si>
    <t>$42.00 - $48.00</t>
  </si>
  <si>
    <t>$29.00 - $33.00</t>
  </si>
  <si>
    <t>$43.50 - $49.50</t>
  </si>
  <si>
    <t>$14.00 - $22.00</t>
  </si>
  <si>
    <t>$21.00 - $33.00</t>
  </si>
  <si>
    <t>$15.00 - $23.00</t>
  </si>
  <si>
    <t>$22.50 - $34.50</t>
  </si>
  <si>
    <t>34-37</t>
  </si>
  <si>
    <t>51-55.50</t>
  </si>
  <si>
    <t>16.00 - 18.25</t>
  </si>
  <si>
    <t>24.00 - 27.38</t>
  </si>
  <si>
    <t>36.00 - 40.00</t>
  </si>
  <si>
    <t xml:space="preserve">54.00 - 60.00 </t>
  </si>
  <si>
    <t>58.00 - 61.00</t>
  </si>
  <si>
    <t xml:space="preserve">87.00 - 91.50 </t>
  </si>
  <si>
    <t>37.00 - 40.00</t>
  </si>
  <si>
    <t>55.50 - 60.00</t>
  </si>
  <si>
    <t>$33.00 - $45.00</t>
  </si>
  <si>
    <t>$49.50 - $67.50</t>
  </si>
  <si>
    <t>$34.00 - $46.00</t>
  </si>
  <si>
    <t>$51.00 - $69.00</t>
  </si>
  <si>
    <t>$58.00 - $65.00</t>
  </si>
  <si>
    <t>$87.00 - $97.50</t>
  </si>
  <si>
    <t>$59.00 - $66.00</t>
  </si>
  <si>
    <t>$88.50 - $99.00</t>
  </si>
  <si>
    <t>$30.00 - $35.00</t>
  </si>
  <si>
    <t>$31.00 - $36.00</t>
  </si>
  <si>
    <t>40.00 - 43.00</t>
  </si>
  <si>
    <t>58 - 70%</t>
  </si>
  <si>
    <t>60.00 - 64.50</t>
  </si>
  <si>
    <t>58% - 70%</t>
  </si>
  <si>
    <t>35.00 - 37.00</t>
  </si>
  <si>
    <t>54% - 63%</t>
  </si>
  <si>
    <t>52.50 - 55.50</t>
  </si>
  <si>
    <t>16-21</t>
  </si>
  <si>
    <t>24-31.50</t>
  </si>
  <si>
    <t>40-45</t>
  </si>
  <si>
    <t>60-67.50</t>
  </si>
  <si>
    <t>67-80</t>
  </si>
  <si>
    <t>100.50-120</t>
  </si>
  <si>
    <t>34-38</t>
  </si>
  <si>
    <t>51-57</t>
  </si>
  <si>
    <r>
      <rPr>
        <b/>
        <sz val="11"/>
        <color indexed="8"/>
        <rFont val="Calibri"/>
        <family val="2"/>
      </rPr>
      <t>ACA SURCHARGE</t>
    </r>
    <r>
      <rPr>
        <sz val="11"/>
        <color theme="1"/>
        <rFont val="Calibri"/>
        <family val="2"/>
        <scheme val="minor"/>
      </rPr>
      <t xml:space="preserve"> - Per section B.22 of RFP (Fee): </t>
    </r>
  </si>
  <si>
    <r>
      <rPr>
        <b/>
        <sz val="11"/>
        <color indexed="8"/>
        <rFont val="Calibri"/>
        <family val="2"/>
      </rPr>
      <t>ACA SURCHARGE</t>
    </r>
    <r>
      <rPr>
        <sz val="11"/>
        <color theme="1"/>
        <rFont val="Calibri"/>
        <family val="2"/>
        <scheme val="minor"/>
      </rPr>
      <t xml:space="preserve"> - Per section B.22 of RFP (Basis of how the fee is applied (i.e. per employee, per invoice, etc.): </t>
    </r>
  </si>
  <si>
    <t>Single (Employee only): $314.15 per month
Two or more (Employee + Spouse/Children): $500 per month</t>
  </si>
  <si>
    <t xml:space="preserve">Per Employee </t>
  </si>
  <si>
    <t xml:space="preserve"> per hour/per employee for every employee worked hour</t>
  </si>
  <si>
    <t>Per Employee, Per Invoice</t>
  </si>
  <si>
    <t xml:space="preserve">$58.19 per month </t>
  </si>
  <si>
    <t xml:space="preserve">Per employee </t>
  </si>
  <si>
    <t>Monthly, Rate is established by the insurance company for each employee.  The fee is a monthly charge.</t>
  </si>
  <si>
    <t>$ per employee per hour</t>
  </si>
  <si>
    <t>Maxim is proposing an ACA surcharge of $1.30 per hour.</t>
  </si>
  <si>
    <t xml:space="preserve">This fee will be applied on an hourly basis, up to 36 hours per week, per each individual employee. </t>
  </si>
  <si>
    <t>Per Employee</t>
  </si>
  <si>
    <t>Per employee per hour</t>
  </si>
  <si>
    <t>Per employee placement</t>
  </si>
  <si>
    <t>PAYROLL &amp; INVOICING</t>
  </si>
  <si>
    <t>Weekly Payroll Timing</t>
  </si>
  <si>
    <t>Submitting bi-weekly payroll</t>
  </si>
  <si>
    <t>Time Sheet Submission Deadline</t>
  </si>
  <si>
    <t>Every Monday of following week</t>
  </si>
  <si>
    <t>Submission method (fax or email):
Identify method and provide fax # or email address</t>
  </si>
  <si>
    <t>Both – accounts@tscti.com</t>
  </si>
  <si>
    <t xml:space="preserve">Invoicing Frequency: </t>
  </si>
  <si>
    <t>Bi-weekly, monthly</t>
  </si>
  <si>
    <t>OTHER</t>
  </si>
  <si>
    <r>
      <rPr>
        <b/>
        <sz val="11"/>
        <color indexed="8"/>
        <rFont val="Calibri"/>
        <family val="2"/>
      </rPr>
      <t>BACKGROUND CHECK</t>
    </r>
    <r>
      <rPr>
        <sz val="11"/>
        <color theme="1"/>
        <rFont val="Calibri"/>
        <family val="2"/>
        <scheme val="minor"/>
      </rPr>
      <t xml:space="preserve"> (Identify the estimated turn around time for completion; background check must be completed prior to employee beginning in a position):</t>
    </r>
  </si>
  <si>
    <t>3-5 Business Days</t>
  </si>
  <si>
    <r>
      <rPr>
        <b/>
        <sz val="11"/>
        <color indexed="8"/>
        <rFont val="Calibri"/>
        <family val="2"/>
      </rPr>
      <t>ONLINE REQUESTS</t>
    </r>
    <r>
      <rPr>
        <sz val="11"/>
        <color theme="1"/>
        <rFont val="Calibri"/>
        <family val="2"/>
        <scheme val="minor"/>
      </rPr>
      <t xml:space="preserve"> (If you have an online request option. Job titles through online request must match those covered under this contract. Online capabilities does not include timesheet submission for regular temps): </t>
    </r>
  </si>
  <si>
    <t>Yes</t>
  </si>
  <si>
    <r>
      <rPr>
        <b/>
        <sz val="11"/>
        <color indexed="8"/>
        <rFont val="Calibri"/>
        <family val="2"/>
      </rPr>
      <t>Discounts</t>
    </r>
    <r>
      <rPr>
        <sz val="11"/>
        <color theme="1"/>
        <rFont val="Calibri"/>
        <family val="2"/>
        <scheme val="minor"/>
      </rPr>
      <t xml:space="preserve"> - Please describe any value added discounts, their amount and how they will be applied (i.e. speed to pay discounts for specific payment terms).</t>
    </r>
  </si>
  <si>
    <t>No</t>
  </si>
  <si>
    <t>Tuesday, 2 pm EST</t>
  </si>
  <si>
    <t>Monday, 2 pm EST</t>
  </si>
  <si>
    <t>Email : invoices@adil.com, maureenk@adil.com               Fax: (401)-331-0757</t>
  </si>
  <si>
    <t>Monthly</t>
  </si>
  <si>
    <t>We use ADP for all background checks and the estimated turn aoround time is 3-5 Days.</t>
  </si>
  <si>
    <t>We will match the requested job titles with the titles in the contract.</t>
  </si>
  <si>
    <t>Timesheet in by Monday at 12PM, for previous week</t>
  </si>
  <si>
    <t>12PM, funds released COB Friday same week.</t>
  </si>
  <si>
    <t>(610) 527-0833</t>
  </si>
  <si>
    <t>Weekly</t>
  </si>
  <si>
    <t>Average three to five days</t>
  </si>
  <si>
    <t>Requests are by phone or email.</t>
  </si>
  <si>
    <t>None</t>
  </si>
  <si>
    <t>Payroll period runs from Sunday to Saturday</t>
  </si>
  <si>
    <t>Every Monday by 12:00 PM EST</t>
  </si>
  <si>
    <t>Time sheets may be submitted via fax or email below.                                                                                    Fax: 212-497-9595 or Email: Timesheets@noorinc.com</t>
  </si>
  <si>
    <t>Estimated turn around time for background checks is 24 to 48 hours</t>
  </si>
  <si>
    <t>Not applicable</t>
  </si>
  <si>
    <t>Net 30 days, discount of 0.03% off the invoice amount, if paid within 10 days</t>
  </si>
  <si>
    <t>Sunday to Saturday</t>
  </si>
  <si>
    <t>Each Monday Close of Business</t>
  </si>
  <si>
    <t>finance@hcastaffing.com</t>
  </si>
  <si>
    <t>preferred weekly or Bi-weekly matching approved timesheet</t>
  </si>
  <si>
    <t>In Delaware turnaround time is approximately two to three weeks for state background checks.   Offender Checks are instantaneous through the website.</t>
  </si>
  <si>
    <t>Yes, online jobs match requirements.  Timesheets require onsite supervisor signature approving time worked.  Timesheets are not online, but could be if approved.</t>
  </si>
  <si>
    <t>None given at this time.</t>
  </si>
  <si>
    <t>By Afternoon</t>
  </si>
  <si>
    <t>before 3 to 4 days</t>
  </si>
  <si>
    <t>Email
Email Address - infojiniaccounts@infojiniconsulting.com</t>
  </si>
  <si>
    <t>4 - 7 days</t>
  </si>
  <si>
    <t>Talent Dome - We have proprietary  talent dome community where users discuss the domain specific concerns/ideas and also they provide the refereals for the jobs
JobDiva - We have Jobdiva portal for the submissions of candidates' resumes and we can also track the progess of each candidate from initial screening to onboarding</t>
  </si>
  <si>
    <t>Monday 5:00pm</t>
  </si>
  <si>
    <t>Timesheets are due each Monday NLT 12:00 PM EST for the prior week</t>
  </si>
  <si>
    <t>Timesheets may be submitted via email (preferably) or via fax. 
email - WilmingtonDE Staffing@maxhealth.com; fax - 877-839-6756</t>
  </si>
  <si>
    <t>Weekly - Fridays</t>
  </si>
  <si>
    <t>On average, it takes approximately one week for a complete background check to be completed. This can vary depending on State and/or facility specific requirements that may require additional screenings and verifications.</t>
  </si>
  <si>
    <t xml:space="preserve">Maxim prefers telephone calls and/or email communicationfor staffing requests. </t>
  </si>
  <si>
    <t>Please note that Maxim has proposed pricing ranges for specific categories. Rates may fluctuate depending on the availability and experience of the caregiver. Maxim will always make a good faith effort to ensure the best rate possible for the State.</t>
  </si>
  <si>
    <t>PAYROLL &amp;F28:I38 INVOICING</t>
  </si>
  <si>
    <t>Pay date is 25th &amp; 10th of every month</t>
  </si>
  <si>
    <t>15th &amp; End of the Month</t>
  </si>
  <si>
    <t>FAX:877-858-6263 OR 877-733-5481 AND/OR EMAIL:COMPLIANCE@STAFFTODAYINC.COM</t>
  </si>
  <si>
    <t>MONTHLY</t>
  </si>
  <si>
    <t>24hrs,48hrs, 72hrs-1Week (Longer times experienced when further investigation is required &amp; with Manual County Checks)</t>
  </si>
  <si>
    <t>n/a</t>
  </si>
  <si>
    <t>0.65%/10 Net 30 or 0.5%/15 Net 30 (Applied by speed to pay)</t>
  </si>
  <si>
    <t>Bi-weekly</t>
  </si>
  <si>
    <t>Monday 9am</t>
  </si>
  <si>
    <t>payroll@staffingetc.net</t>
  </si>
  <si>
    <t>3 to 5 days</t>
  </si>
  <si>
    <t>NA</t>
  </si>
  <si>
    <t>Bi-weekly basis</t>
  </si>
  <si>
    <t>Monday of each week</t>
  </si>
  <si>
    <t>We have our on Human Resources Management Portal. Once, the candidate is placed on the client's facilities, we provide the credentials of our in-house HRM portal through which we submit the invoices and timesheets</t>
  </si>
  <si>
    <t>Approaximately  more than 95 invoices per week</t>
  </si>
  <si>
    <t>For common background checks - seven (7) days
If agency request additional background checks - Maximum of two (2) weeks.</t>
  </si>
  <si>
    <t>Included in the rate</t>
  </si>
  <si>
    <t>Per employee</t>
  </si>
  <si>
    <t>Wednesday at noon</t>
  </si>
  <si>
    <t>Monday at noon</t>
  </si>
  <si>
    <t>Fax: 877-375-2450  Email: Rcrawford@worldwidetravelstaffing.com</t>
  </si>
  <si>
    <t>24 - 48 hours</t>
  </si>
  <si>
    <t>Worldwide is offering a prompt payment discount to the state of Delaware.  The discount is 3% NET 15 and 2% NET 30</t>
  </si>
  <si>
    <t>vTech Solution Inc.</t>
  </si>
  <si>
    <t>Vtech Solution Inc.</t>
  </si>
  <si>
    <t>Worldwide Travel Staffing, Limited</t>
  </si>
  <si>
    <t>Positions will be added using only approved job descriptions.</t>
  </si>
  <si>
    <t>Award Documents</t>
  </si>
  <si>
    <t>Document Name</t>
  </si>
  <si>
    <t>Description</t>
  </si>
  <si>
    <t>Effective</t>
  </si>
  <si>
    <t>Pricing Documents</t>
  </si>
  <si>
    <t>Vendors are not authorized to fill positions that are not covered under the Temporary Medical Staffing Contract. It is the requesting agencies responsibility to notify the Contract Officer of positions that need to be added. For positions not listed under the Classifications and Compensation, the requesting agency's HR department is responsible for submitting the job duties for review prior to the position being added to the contract.</t>
  </si>
  <si>
    <t>Award Notice</t>
  </si>
  <si>
    <t>Awards contract effective July 1, 2019</t>
  </si>
  <si>
    <t>Bill Rate</t>
  </si>
  <si>
    <t>Holiday Bill Rate</t>
  </si>
  <si>
    <t>Pricing Spreadsheet Addendum #1</t>
  </si>
  <si>
    <t>Updates contact information for vTech Solution</t>
  </si>
  <si>
    <r>
      <rPr>
        <strike/>
        <sz val="11"/>
        <color theme="1"/>
        <rFont val="Calibri"/>
        <family val="2"/>
        <scheme val="minor"/>
      </rPr>
      <t>Shreelakshmi BL</t>
    </r>
    <r>
      <rPr>
        <sz val="11"/>
        <color theme="1"/>
        <rFont val="Calibri"/>
        <family val="2"/>
        <scheme val="minor"/>
      </rPr>
      <t xml:space="preserve">
</t>
    </r>
    <r>
      <rPr>
        <sz val="11"/>
        <color rgb="FFFF0000"/>
        <rFont val="Calibri"/>
        <family val="2"/>
        <scheme val="minor"/>
      </rPr>
      <t>Parth Rathod</t>
    </r>
  </si>
  <si>
    <r>
      <rPr>
        <strike/>
        <sz val="11"/>
        <color theme="1"/>
        <rFont val="Calibri"/>
        <family val="2"/>
        <scheme val="minor"/>
      </rPr>
      <t xml:space="preserve">202-899-5682
</t>
    </r>
    <r>
      <rPr>
        <sz val="11"/>
        <color rgb="FFFF0000"/>
        <rFont val="Calibri"/>
        <family val="2"/>
        <scheme val="minor"/>
      </rPr>
      <t>202- 886-5192</t>
    </r>
  </si>
  <si>
    <r>
      <rPr>
        <strike/>
        <u/>
        <sz val="11"/>
        <color theme="10"/>
        <rFont val="Calibri"/>
        <family val="2"/>
        <scheme val="minor"/>
      </rPr>
      <t xml:space="preserve">vtech.coc-oh@vtechsolution.com
</t>
    </r>
    <r>
      <rPr>
        <u/>
        <sz val="11"/>
        <color rgb="FFFF0000"/>
        <rFont val="Calibri"/>
        <family val="2"/>
        <scheme val="minor"/>
      </rPr>
      <t>vtech.med-de@vtechsolution.com</t>
    </r>
  </si>
  <si>
    <t>Pricing Spreadsheet - Addendum #1</t>
  </si>
  <si>
    <t>Pricing Spreadsheet Addendum #2</t>
  </si>
  <si>
    <t>Updates contact information for Maxim Healthcare Services</t>
  </si>
  <si>
    <t>Chris Resler</t>
  </si>
  <si>
    <t>chresler@maxhealth.com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</si>
</sst>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theme="1"/>
      <name val="Calibri"/>
      <family val="2"/>
    </font>
    <font>
      <sz val="11"/>
      <name val="Calibri"/>
      <family val="2"/>
    </font>
    <font>
      <b/>
      <sz val="11"/>
      <color indexed="8"/>
      <name val="Calibri"/>
      <family val="2"/>
    </font>
    <font>
      <sz val="10"/>
      <name val="Arial"/>
      <family val="2"/>
    </font>
    <font>
      <b/>
      <sz val="11"/>
      <name val="Calibri"/>
      <family val="2"/>
      <scheme val="minor"/>
    </font>
    <font>
      <b/>
      <sz val="14"/>
      <color theme="1"/>
      <name val="Calibri"/>
      <family val="2"/>
      <scheme val="minor"/>
    </font>
    <font>
      <sz val="11"/>
      <color indexed="8"/>
      <name val="Calibri"/>
      <family val="2"/>
    </font>
    <font>
      <u/>
      <sz val="11"/>
      <color indexed="12"/>
      <name val="Calibri"/>
      <family val="2"/>
    </font>
    <font>
      <u/>
      <sz val="11"/>
      <color theme="10"/>
      <name val="Calibri"/>
      <family val="2"/>
    </font>
    <font>
      <u/>
      <sz val="8.6"/>
      <color theme="10"/>
      <name val="Calibri"/>
      <family val="2"/>
    </font>
    <font>
      <sz val="10"/>
      <color theme="1"/>
      <name val="Tahoma"/>
      <family val="2"/>
    </font>
    <font>
      <sz val="11"/>
      <color rgb="FF333333"/>
      <name val="Calibri"/>
      <family val="2"/>
      <scheme val="minor"/>
    </font>
    <font>
      <sz val="11"/>
      <color rgb="FFFF0000"/>
      <name val="Calibri"/>
      <family val="2"/>
      <scheme val="minor"/>
    </font>
    <font>
      <strike/>
      <sz val="11"/>
      <color theme="1"/>
      <name val="Calibri"/>
      <family val="2"/>
      <scheme val="minor"/>
    </font>
    <font>
      <strike/>
      <u/>
      <sz val="11"/>
      <color theme="10"/>
      <name val="Calibri"/>
      <family val="2"/>
      <scheme val="minor"/>
    </font>
    <font>
      <u/>
      <sz val="11"/>
      <color rgb="FFFF000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theme="0" tint="-0.249977111117893"/>
        <bgColor indexed="64"/>
      </patternFill>
    </fill>
    <fill>
      <patternFill patternType="solid">
        <fgColor theme="9" tint="0.39997558519241921"/>
        <bgColor rgb="FF000000"/>
      </patternFill>
    </fill>
    <fill>
      <patternFill patternType="solid">
        <fgColor theme="6" tint="0.59999389629810485"/>
        <bgColor indexed="64"/>
      </patternFill>
    </fill>
    <fill>
      <patternFill patternType="solid">
        <fgColor rgb="FFFFFF00"/>
        <bgColor indexed="64"/>
      </patternFill>
    </fill>
    <fill>
      <patternFill patternType="solid">
        <fgColor theme="1"/>
        <bgColor indexed="64"/>
      </patternFill>
    </fill>
  </fills>
  <borders count="37">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9">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applyNumberFormat="0" applyFill="0" applyBorder="0" applyAlignment="0" applyProtection="0"/>
    <xf numFmtId="0" fontId="12"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24">
    <xf numFmtId="0" fontId="0" fillId="0" borderId="0" xfId="0"/>
    <xf numFmtId="0" fontId="2" fillId="0" borderId="0" xfId="0" applyFont="1"/>
    <xf numFmtId="0" fontId="0" fillId="0" borderId="0" xfId="0" applyAlignment="1">
      <alignment textRotation="80"/>
    </xf>
    <xf numFmtId="0" fontId="4" fillId="0" borderId="5" xfId="0" applyFont="1" applyBorder="1"/>
    <xf numFmtId="0" fontId="4" fillId="2" borderId="5" xfId="0" applyFont="1" applyFill="1" applyBorder="1"/>
    <xf numFmtId="0" fontId="0" fillId="0" borderId="0" xfId="0" applyAlignment="1">
      <alignment wrapText="1"/>
    </xf>
    <xf numFmtId="0" fontId="0" fillId="0" borderId="0" xfId="0" applyAlignment="1">
      <alignment horizontal="center"/>
    </xf>
    <xf numFmtId="0" fontId="2" fillId="4" borderId="1" xfId="0" applyFont="1" applyFill="1" applyBorder="1"/>
    <xf numFmtId="0" fontId="4" fillId="4" borderId="15" xfId="0" applyFont="1" applyFill="1" applyBorder="1"/>
    <xf numFmtId="2" fontId="0" fillId="4" borderId="5" xfId="1" applyNumberFormat="1" applyFont="1" applyFill="1" applyBorder="1" applyAlignment="1">
      <alignment horizontal="center"/>
    </xf>
    <xf numFmtId="9" fontId="1" fillId="4" borderId="5" xfId="2" applyFont="1" applyFill="1" applyBorder="1" applyAlignment="1">
      <alignment horizontal="center"/>
    </xf>
    <xf numFmtId="2" fontId="0" fillId="4" borderId="5" xfId="0" applyNumberFormat="1" applyFill="1" applyBorder="1" applyAlignment="1">
      <alignment horizontal="center"/>
    </xf>
    <xf numFmtId="9" fontId="1" fillId="4" borderId="14" xfId="2" applyFont="1" applyFill="1" applyBorder="1" applyAlignment="1">
      <alignment horizontal="center"/>
    </xf>
    <xf numFmtId="2" fontId="0" fillId="4" borderId="15" xfId="0" applyNumberFormat="1" applyFill="1" applyBorder="1" applyAlignment="1">
      <alignment horizontal="center"/>
    </xf>
    <xf numFmtId="9" fontId="1" fillId="4" borderId="19" xfId="2" applyFont="1" applyFill="1" applyBorder="1" applyAlignment="1">
      <alignment horizontal="center"/>
    </xf>
    <xf numFmtId="0" fontId="4" fillId="4" borderId="20" xfId="0" applyFont="1" applyFill="1" applyBorder="1"/>
    <xf numFmtId="2" fontId="0" fillId="4" borderId="21" xfId="0" applyNumberFormat="1" applyFill="1" applyBorder="1" applyAlignment="1">
      <alignment horizontal="center"/>
    </xf>
    <xf numFmtId="9" fontId="1" fillId="4" borderId="21" xfId="2" applyFont="1" applyFill="1" applyBorder="1" applyAlignment="1">
      <alignment horizontal="center"/>
    </xf>
    <xf numFmtId="9" fontId="1" fillId="4" borderId="22" xfId="2" applyFont="1" applyFill="1" applyBorder="1" applyAlignment="1">
      <alignment horizontal="center"/>
    </xf>
    <xf numFmtId="2" fontId="0" fillId="4" borderId="20" xfId="0" applyNumberFormat="1" applyFill="1" applyBorder="1" applyAlignment="1">
      <alignment horizontal="center"/>
    </xf>
    <xf numFmtId="9" fontId="1" fillId="4" borderId="23" xfId="2" applyFont="1" applyFill="1" applyBorder="1" applyAlignment="1">
      <alignment horizontal="center"/>
    </xf>
    <xf numFmtId="0" fontId="0" fillId="0" borderId="0" xfId="0" applyFill="1"/>
    <xf numFmtId="0" fontId="2" fillId="4" borderId="24" xfId="0" applyFont="1" applyFill="1" applyBorder="1"/>
    <xf numFmtId="0" fontId="2" fillId="5" borderId="24" xfId="0" applyFont="1" applyFill="1" applyBorder="1"/>
    <xf numFmtId="0" fontId="4" fillId="5" borderId="15" xfId="0" applyFont="1" applyFill="1" applyBorder="1"/>
    <xf numFmtId="2" fontId="0" fillId="5" borderId="5" xfId="1" applyNumberFormat="1" applyFont="1" applyFill="1" applyBorder="1" applyAlignment="1">
      <alignment horizontal="center"/>
    </xf>
    <xf numFmtId="9" fontId="1" fillId="5" borderId="5" xfId="2" applyFont="1" applyFill="1" applyBorder="1" applyAlignment="1">
      <alignment horizontal="center"/>
    </xf>
    <xf numFmtId="2" fontId="0" fillId="5" borderId="5" xfId="0" applyNumberFormat="1" applyFill="1" applyBorder="1" applyAlignment="1">
      <alignment horizontal="center"/>
    </xf>
    <xf numFmtId="9" fontId="1" fillId="5" borderId="19" xfId="2" applyFont="1" applyFill="1" applyBorder="1" applyAlignment="1">
      <alignment horizontal="center"/>
    </xf>
    <xf numFmtId="0" fontId="4" fillId="5" borderId="20" xfId="0" applyFont="1" applyFill="1" applyBorder="1"/>
    <xf numFmtId="2" fontId="0" fillId="5" borderId="21" xfId="0" applyNumberFormat="1" applyFill="1" applyBorder="1" applyAlignment="1">
      <alignment horizontal="center"/>
    </xf>
    <xf numFmtId="9" fontId="1" fillId="5" borderId="21" xfId="2" applyFont="1" applyFill="1" applyBorder="1" applyAlignment="1">
      <alignment horizontal="center"/>
    </xf>
    <xf numFmtId="9" fontId="1" fillId="5" borderId="23" xfId="2" applyFont="1" applyFill="1" applyBorder="1" applyAlignment="1">
      <alignment horizontal="center"/>
    </xf>
    <xf numFmtId="0" fontId="2" fillId="5" borderId="1" xfId="0" applyFont="1" applyFill="1" applyBorder="1"/>
    <xf numFmtId="9" fontId="1" fillId="5" borderId="14" xfId="2" applyFont="1" applyFill="1" applyBorder="1" applyAlignment="1">
      <alignment horizontal="center"/>
    </xf>
    <xf numFmtId="2" fontId="0" fillId="5" borderId="15" xfId="0" applyNumberFormat="1" applyFill="1" applyBorder="1" applyAlignment="1">
      <alignment horizontal="center"/>
    </xf>
    <xf numFmtId="9" fontId="1" fillId="5" borderId="22" xfId="2" applyFont="1" applyFill="1" applyBorder="1" applyAlignment="1">
      <alignment horizontal="center"/>
    </xf>
    <xf numFmtId="2" fontId="0" fillId="5" borderId="20" xfId="0" applyNumberFormat="1" applyFill="1" applyBorder="1" applyAlignment="1">
      <alignment horizontal="center"/>
    </xf>
    <xf numFmtId="2" fontId="0" fillId="7" borderId="5" xfId="0" applyNumberFormat="1" applyFill="1" applyBorder="1" applyAlignment="1">
      <alignment horizontal="center"/>
    </xf>
    <xf numFmtId="0" fontId="2" fillId="7" borderId="24" xfId="0" applyFont="1" applyFill="1" applyBorder="1"/>
    <xf numFmtId="0" fontId="4" fillId="7" borderId="15" xfId="0" applyFont="1" applyFill="1" applyBorder="1"/>
    <xf numFmtId="2" fontId="0" fillId="7" borderId="5" xfId="1" applyNumberFormat="1" applyFont="1" applyFill="1" applyBorder="1" applyAlignment="1">
      <alignment horizontal="center"/>
    </xf>
    <xf numFmtId="9" fontId="1" fillId="7" borderId="5" xfId="2" applyFont="1" applyFill="1" applyBorder="1" applyAlignment="1">
      <alignment horizontal="center"/>
    </xf>
    <xf numFmtId="9" fontId="1" fillId="7" borderId="19" xfId="2" applyFont="1" applyFill="1" applyBorder="1" applyAlignment="1">
      <alignment horizontal="center"/>
    </xf>
    <xf numFmtId="0" fontId="4" fillId="7" borderId="20" xfId="0" applyFont="1" applyFill="1" applyBorder="1"/>
    <xf numFmtId="2" fontId="0" fillId="7" borderId="21" xfId="0" applyNumberFormat="1" applyFill="1" applyBorder="1" applyAlignment="1">
      <alignment horizontal="center"/>
    </xf>
    <xf numFmtId="9" fontId="1" fillId="7" borderId="21" xfId="2" applyFont="1" applyFill="1" applyBorder="1" applyAlignment="1">
      <alignment horizontal="center"/>
    </xf>
    <xf numFmtId="9" fontId="1" fillId="7" borderId="23" xfId="2" applyFont="1" applyFill="1" applyBorder="1" applyAlignment="1">
      <alignment horizontal="center"/>
    </xf>
    <xf numFmtId="0" fontId="2" fillId="7" borderId="1" xfId="0" applyFont="1" applyFill="1" applyBorder="1"/>
    <xf numFmtId="9" fontId="1" fillId="7" borderId="14" xfId="2" applyFont="1" applyFill="1" applyBorder="1" applyAlignment="1">
      <alignment horizontal="center"/>
    </xf>
    <xf numFmtId="2" fontId="0" fillId="7" borderId="15" xfId="0" applyNumberFormat="1" applyFill="1" applyBorder="1" applyAlignment="1">
      <alignment horizontal="center"/>
    </xf>
    <xf numFmtId="9" fontId="1" fillId="7" borderId="22" xfId="2" applyFont="1" applyFill="1" applyBorder="1" applyAlignment="1">
      <alignment horizontal="center"/>
    </xf>
    <xf numFmtId="2" fontId="0" fillId="7" borderId="20" xfId="0" applyNumberFormat="1" applyFill="1" applyBorder="1" applyAlignment="1">
      <alignment horizontal="center"/>
    </xf>
    <xf numFmtId="0" fontId="2" fillId="9" borderId="24" xfId="0" applyFont="1" applyFill="1" applyBorder="1"/>
    <xf numFmtId="0" fontId="4" fillId="9" borderId="15" xfId="0" applyFont="1" applyFill="1" applyBorder="1"/>
    <xf numFmtId="2" fontId="0" fillId="9" borderId="5" xfId="1" applyNumberFormat="1" applyFont="1" applyFill="1" applyBorder="1" applyAlignment="1">
      <alignment horizontal="center"/>
    </xf>
    <xf numFmtId="9" fontId="1" fillId="9" borderId="5" xfId="2" applyFont="1" applyFill="1" applyBorder="1" applyAlignment="1">
      <alignment horizontal="center"/>
    </xf>
    <xf numFmtId="2" fontId="0" fillId="9" borderId="5" xfId="0" applyNumberFormat="1" applyFill="1" applyBorder="1" applyAlignment="1">
      <alignment horizontal="center"/>
    </xf>
    <xf numFmtId="9" fontId="1" fillId="9" borderId="19" xfId="2" applyFont="1" applyFill="1" applyBorder="1" applyAlignment="1">
      <alignment horizontal="center"/>
    </xf>
    <xf numFmtId="0" fontId="4" fillId="9" borderId="20" xfId="0" applyFont="1" applyFill="1" applyBorder="1"/>
    <xf numFmtId="2" fontId="0" fillId="9" borderId="21" xfId="0" applyNumberFormat="1" applyFill="1" applyBorder="1" applyAlignment="1">
      <alignment horizontal="center"/>
    </xf>
    <xf numFmtId="9" fontId="1" fillId="9" borderId="21" xfId="2" applyFont="1" applyFill="1" applyBorder="1" applyAlignment="1">
      <alignment horizontal="center"/>
    </xf>
    <xf numFmtId="9" fontId="1" fillId="9" borderId="23" xfId="2" applyFont="1" applyFill="1" applyBorder="1" applyAlignment="1">
      <alignment horizontal="center"/>
    </xf>
    <xf numFmtId="0" fontId="2" fillId="9" borderId="1" xfId="0" applyFont="1" applyFill="1" applyBorder="1"/>
    <xf numFmtId="9" fontId="1" fillId="9" borderId="14" xfId="2" applyFont="1" applyFill="1" applyBorder="1" applyAlignment="1">
      <alignment horizontal="center"/>
    </xf>
    <xf numFmtId="2" fontId="0" fillId="9" borderId="15" xfId="0" applyNumberFormat="1" applyFill="1" applyBorder="1" applyAlignment="1">
      <alignment horizontal="center"/>
    </xf>
    <xf numFmtId="9" fontId="1" fillId="9" borderId="22" xfId="2" applyFont="1" applyFill="1" applyBorder="1" applyAlignment="1">
      <alignment horizontal="center"/>
    </xf>
    <xf numFmtId="2" fontId="0" fillId="9" borderId="20" xfId="0" applyNumberFormat="1" applyFill="1" applyBorder="1" applyAlignment="1">
      <alignment horizontal="center"/>
    </xf>
    <xf numFmtId="0" fontId="4" fillId="10" borderId="15" xfId="0" applyFont="1" applyFill="1" applyBorder="1"/>
    <xf numFmtId="0" fontId="4" fillId="10" borderId="20" xfId="0" applyFont="1" applyFill="1" applyBorder="1"/>
    <xf numFmtId="2" fontId="0" fillId="10" borderId="21" xfId="0" applyNumberFormat="1" applyFill="1" applyBorder="1" applyAlignment="1">
      <alignment horizontal="center"/>
    </xf>
    <xf numFmtId="9" fontId="1" fillId="10" borderId="21" xfId="2" applyFont="1" applyFill="1" applyBorder="1" applyAlignment="1">
      <alignment horizontal="center"/>
    </xf>
    <xf numFmtId="9" fontId="1" fillId="10" borderId="23" xfId="2" applyFont="1" applyFill="1" applyBorder="1" applyAlignment="1">
      <alignment horizontal="center"/>
    </xf>
    <xf numFmtId="0" fontId="2" fillId="10" borderId="24" xfId="0" applyFont="1" applyFill="1" applyBorder="1" applyAlignment="1">
      <alignment wrapText="1"/>
    </xf>
    <xf numFmtId="0" fontId="4" fillId="10" borderId="15" xfId="0" applyFont="1" applyFill="1" applyBorder="1" applyAlignment="1">
      <alignment wrapText="1"/>
    </xf>
    <xf numFmtId="2" fontId="0" fillId="10" borderId="5" xfId="1" applyNumberFormat="1" applyFont="1" applyFill="1" applyBorder="1" applyAlignment="1">
      <alignment horizontal="center" wrapText="1"/>
    </xf>
    <xf numFmtId="9" fontId="1" fillId="10" borderId="5" xfId="2" applyFont="1" applyFill="1" applyBorder="1" applyAlignment="1">
      <alignment horizontal="center" wrapText="1"/>
    </xf>
    <xf numFmtId="2" fontId="0" fillId="10" borderId="5" xfId="0" applyNumberFormat="1" applyFill="1" applyBorder="1" applyAlignment="1">
      <alignment horizontal="center" wrapText="1"/>
    </xf>
    <xf numFmtId="9" fontId="1" fillId="10" borderId="19" xfId="2" applyFont="1" applyFill="1" applyBorder="1" applyAlignment="1">
      <alignment horizontal="center" wrapText="1"/>
    </xf>
    <xf numFmtId="0" fontId="4" fillId="10" borderId="20" xfId="0" applyFont="1" applyFill="1" applyBorder="1" applyAlignment="1">
      <alignment wrapText="1"/>
    </xf>
    <xf numFmtId="2" fontId="0" fillId="10" borderId="21" xfId="0" applyNumberFormat="1" applyFill="1" applyBorder="1" applyAlignment="1">
      <alignment horizontal="center" wrapText="1"/>
    </xf>
    <xf numFmtId="9" fontId="1" fillId="10" borderId="21" xfId="2" applyFont="1" applyFill="1" applyBorder="1" applyAlignment="1">
      <alignment horizontal="center" wrapText="1"/>
    </xf>
    <xf numFmtId="9" fontId="1" fillId="10" borderId="23" xfId="2" applyFont="1" applyFill="1" applyBorder="1" applyAlignment="1">
      <alignment horizontal="center" wrapText="1"/>
    </xf>
    <xf numFmtId="0" fontId="2" fillId="10" borderId="1" xfId="0" applyFont="1" applyFill="1" applyBorder="1" applyAlignment="1">
      <alignment wrapText="1"/>
    </xf>
    <xf numFmtId="9" fontId="1" fillId="10" borderId="14" xfId="2" applyFont="1" applyFill="1" applyBorder="1" applyAlignment="1">
      <alignment horizontal="center" wrapText="1"/>
    </xf>
    <xf numFmtId="2" fontId="0" fillId="10" borderId="15" xfId="0" applyNumberFormat="1" applyFill="1" applyBorder="1" applyAlignment="1">
      <alignment horizontal="center" wrapText="1"/>
    </xf>
    <xf numFmtId="9" fontId="1" fillId="10" borderId="22" xfId="2" applyFont="1" applyFill="1" applyBorder="1" applyAlignment="1">
      <alignment horizontal="center" wrapText="1"/>
    </xf>
    <xf numFmtId="2" fontId="0" fillId="10" borderId="20" xfId="0" applyNumberFormat="1" applyFill="1" applyBorder="1" applyAlignment="1">
      <alignment horizontal="center" wrapText="1"/>
    </xf>
    <xf numFmtId="0" fontId="4" fillId="10" borderId="15" xfId="0" applyFont="1" applyFill="1" applyBorder="1" applyAlignment="1"/>
    <xf numFmtId="0" fontId="4" fillId="10" borderId="20" xfId="0" applyFont="1" applyFill="1" applyBorder="1" applyAlignment="1"/>
    <xf numFmtId="0" fontId="2" fillId="14" borderId="24" xfId="0" applyFont="1" applyFill="1" applyBorder="1"/>
    <xf numFmtId="0" fontId="4" fillId="14" borderId="15" xfId="0" applyFont="1" applyFill="1" applyBorder="1"/>
    <xf numFmtId="2" fontId="0" fillId="14" borderId="5" xfId="1" applyNumberFormat="1" applyFont="1" applyFill="1" applyBorder="1" applyAlignment="1">
      <alignment horizontal="center"/>
    </xf>
    <xf numFmtId="9" fontId="1" fillId="14" borderId="5" xfId="2" applyFont="1" applyFill="1" applyBorder="1" applyAlignment="1">
      <alignment horizontal="center"/>
    </xf>
    <xf numFmtId="2" fontId="0" fillId="14" borderId="5" xfId="0" applyNumberFormat="1" applyFill="1" applyBorder="1" applyAlignment="1">
      <alignment horizontal="center"/>
    </xf>
    <xf numFmtId="9" fontId="1" fillId="14" borderId="19" xfId="2" applyFont="1" applyFill="1" applyBorder="1" applyAlignment="1">
      <alignment horizontal="center"/>
    </xf>
    <xf numFmtId="0" fontId="4" fillId="14" borderId="20" xfId="0" applyFont="1" applyFill="1" applyBorder="1"/>
    <xf numFmtId="2" fontId="0" fillId="14" borderId="21" xfId="0" applyNumberFormat="1" applyFill="1" applyBorder="1" applyAlignment="1">
      <alignment horizontal="center"/>
    </xf>
    <xf numFmtId="9" fontId="1" fillId="14" borderId="21" xfId="2" applyFont="1" applyFill="1" applyBorder="1" applyAlignment="1">
      <alignment horizontal="center"/>
    </xf>
    <xf numFmtId="9" fontId="1" fillId="14" borderId="23" xfId="2" applyFont="1" applyFill="1" applyBorder="1" applyAlignment="1">
      <alignment horizontal="center"/>
    </xf>
    <xf numFmtId="0" fontId="2" fillId="14" borderId="1" xfId="0" applyFont="1" applyFill="1" applyBorder="1"/>
    <xf numFmtId="9" fontId="1" fillId="14" borderId="14" xfId="2" applyFont="1" applyFill="1" applyBorder="1" applyAlignment="1">
      <alignment horizontal="center"/>
    </xf>
    <xf numFmtId="2" fontId="0" fillId="14" borderId="15" xfId="0" applyNumberFormat="1" applyFill="1" applyBorder="1" applyAlignment="1">
      <alignment horizontal="center"/>
    </xf>
    <xf numFmtId="9" fontId="1" fillId="14" borderId="22" xfId="2" applyFont="1" applyFill="1" applyBorder="1" applyAlignment="1">
      <alignment horizontal="center"/>
    </xf>
    <xf numFmtId="2" fontId="0" fillId="14" borderId="20" xfId="0" applyNumberFormat="1" applyFill="1" applyBorder="1" applyAlignment="1">
      <alignment horizontal="center"/>
    </xf>
    <xf numFmtId="0" fontId="2" fillId="6" borderId="24" xfId="0" applyFont="1" applyFill="1" applyBorder="1"/>
    <xf numFmtId="0" fontId="4" fillId="6" borderId="15" xfId="0" applyFont="1" applyFill="1" applyBorder="1"/>
    <xf numFmtId="2" fontId="0" fillId="6" borderId="5" xfId="1" applyNumberFormat="1" applyFont="1" applyFill="1" applyBorder="1" applyAlignment="1">
      <alignment horizontal="center"/>
    </xf>
    <xf numFmtId="9" fontId="1" fillId="6" borderId="5" xfId="2" applyFont="1" applyFill="1" applyBorder="1" applyAlignment="1">
      <alignment horizontal="center"/>
    </xf>
    <xf numFmtId="2" fontId="0" fillId="6" borderId="5" xfId="0" applyNumberFormat="1" applyFill="1" applyBorder="1" applyAlignment="1">
      <alignment horizontal="center"/>
    </xf>
    <xf numFmtId="9" fontId="1" fillId="6" borderId="19" xfId="2" applyFont="1" applyFill="1" applyBorder="1" applyAlignment="1">
      <alignment horizontal="center"/>
    </xf>
    <xf numFmtId="0" fontId="4" fillId="6" borderId="20" xfId="0" applyFont="1" applyFill="1" applyBorder="1"/>
    <xf numFmtId="2" fontId="0" fillId="6" borderId="21" xfId="0" applyNumberFormat="1" applyFill="1" applyBorder="1" applyAlignment="1">
      <alignment horizontal="center"/>
    </xf>
    <xf numFmtId="9" fontId="1" fillId="6" borderId="21" xfId="2" applyFont="1" applyFill="1" applyBorder="1" applyAlignment="1">
      <alignment horizontal="center"/>
    </xf>
    <xf numFmtId="9" fontId="1" fillId="6" borderId="23" xfId="2" applyFont="1" applyFill="1" applyBorder="1" applyAlignment="1">
      <alignment horizontal="center"/>
    </xf>
    <xf numFmtId="0" fontId="2" fillId="6" borderId="1" xfId="0" applyFont="1" applyFill="1" applyBorder="1"/>
    <xf numFmtId="9" fontId="1" fillId="6" borderId="14" xfId="2" applyFont="1" applyFill="1" applyBorder="1" applyAlignment="1">
      <alignment horizontal="center"/>
    </xf>
    <xf numFmtId="2" fontId="0" fillId="6" borderId="15" xfId="0" applyNumberFormat="1" applyFill="1" applyBorder="1" applyAlignment="1">
      <alignment horizontal="center"/>
    </xf>
    <xf numFmtId="9" fontId="1" fillId="6" borderId="22" xfId="2" applyFont="1" applyFill="1" applyBorder="1" applyAlignment="1">
      <alignment horizontal="center"/>
    </xf>
    <xf numFmtId="2" fontId="0" fillId="6" borderId="20" xfId="0" applyNumberFormat="1" applyFill="1" applyBorder="1" applyAlignment="1">
      <alignment horizontal="center"/>
    </xf>
    <xf numFmtId="0" fontId="2" fillId="8" borderId="24" xfId="0" applyFont="1" applyFill="1" applyBorder="1"/>
    <xf numFmtId="0" fontId="4" fillId="8" borderId="15" xfId="0" applyFont="1" applyFill="1" applyBorder="1"/>
    <xf numFmtId="2" fontId="0" fillId="8" borderId="5" xfId="1" applyNumberFormat="1" applyFont="1" applyFill="1" applyBorder="1" applyAlignment="1">
      <alignment horizontal="center"/>
    </xf>
    <xf numFmtId="9" fontId="1" fillId="8" borderId="5" xfId="2" applyFont="1" applyFill="1" applyBorder="1" applyAlignment="1">
      <alignment horizontal="center"/>
    </xf>
    <xf numFmtId="2" fontId="0" fillId="8" borderId="5" xfId="0" applyNumberFormat="1" applyFill="1" applyBorder="1" applyAlignment="1">
      <alignment horizontal="center"/>
    </xf>
    <xf numFmtId="9" fontId="1" fillId="8" borderId="19" xfId="2" applyFont="1" applyFill="1" applyBorder="1" applyAlignment="1">
      <alignment horizontal="center"/>
    </xf>
    <xf numFmtId="0" fontId="4" fillId="8" borderId="20" xfId="0" applyFont="1" applyFill="1" applyBorder="1"/>
    <xf numFmtId="2" fontId="0" fillId="8" borderId="21" xfId="0" applyNumberFormat="1" applyFill="1" applyBorder="1" applyAlignment="1">
      <alignment horizontal="center"/>
    </xf>
    <xf numFmtId="9" fontId="1" fillId="8" borderId="21" xfId="2" applyFont="1" applyFill="1" applyBorder="1" applyAlignment="1">
      <alignment horizontal="center"/>
    </xf>
    <xf numFmtId="9" fontId="1" fillId="8" borderId="23" xfId="2" applyFont="1" applyFill="1" applyBorder="1" applyAlignment="1">
      <alignment horizontal="center"/>
    </xf>
    <xf numFmtId="0" fontId="2" fillId="8" borderId="1" xfId="0" applyFont="1" applyFill="1" applyBorder="1"/>
    <xf numFmtId="9" fontId="1" fillId="8" borderId="14" xfId="2" applyFont="1" applyFill="1" applyBorder="1" applyAlignment="1">
      <alignment horizontal="center"/>
    </xf>
    <xf numFmtId="2" fontId="0" fillId="8" borderId="15" xfId="0" applyNumberFormat="1" applyFill="1" applyBorder="1" applyAlignment="1">
      <alignment horizontal="center"/>
    </xf>
    <xf numFmtId="9" fontId="1" fillId="8" borderId="22" xfId="2" applyFont="1" applyFill="1" applyBorder="1" applyAlignment="1">
      <alignment horizontal="center"/>
    </xf>
    <xf numFmtId="2" fontId="0" fillId="8" borderId="20" xfId="0" applyNumberFormat="1" applyFill="1" applyBorder="1" applyAlignment="1">
      <alignment horizontal="center"/>
    </xf>
    <xf numFmtId="0" fontId="4" fillId="8" borderId="28" xfId="0" applyFont="1" applyFill="1" applyBorder="1"/>
    <xf numFmtId="0" fontId="2" fillId="11" borderId="24" xfId="0" applyFont="1" applyFill="1" applyBorder="1"/>
    <xf numFmtId="0" fontId="4" fillId="11" borderId="15" xfId="0" applyFont="1" applyFill="1" applyBorder="1"/>
    <xf numFmtId="2" fontId="0" fillId="11" borderId="5" xfId="1" applyNumberFormat="1" applyFont="1" applyFill="1" applyBorder="1" applyAlignment="1">
      <alignment horizontal="center"/>
    </xf>
    <xf numFmtId="9" fontId="1" fillId="11" borderId="5" xfId="2" applyFont="1" applyFill="1" applyBorder="1" applyAlignment="1">
      <alignment horizontal="center"/>
    </xf>
    <xf numFmtId="2" fontId="0" fillId="11" borderId="5" xfId="0" applyNumberFormat="1" applyFill="1" applyBorder="1" applyAlignment="1">
      <alignment horizontal="center"/>
    </xf>
    <xf numFmtId="9" fontId="1" fillId="11" borderId="19" xfId="2" applyFont="1" applyFill="1" applyBorder="1" applyAlignment="1">
      <alignment horizontal="center"/>
    </xf>
    <xf numFmtId="0" fontId="4" fillId="11" borderId="20" xfId="0" applyFont="1" applyFill="1" applyBorder="1"/>
    <xf numFmtId="2" fontId="0" fillId="11" borderId="21" xfId="0" applyNumberFormat="1" applyFill="1" applyBorder="1" applyAlignment="1">
      <alignment horizontal="center"/>
    </xf>
    <xf numFmtId="9" fontId="1" fillId="11" borderId="21" xfId="2" applyFont="1" applyFill="1" applyBorder="1" applyAlignment="1">
      <alignment horizontal="center"/>
    </xf>
    <xf numFmtId="9" fontId="1" fillId="11" borderId="23" xfId="2" applyFont="1" applyFill="1" applyBorder="1" applyAlignment="1">
      <alignment horizontal="center"/>
    </xf>
    <xf numFmtId="0" fontId="2" fillId="11" borderId="1" xfId="0" applyFont="1" applyFill="1" applyBorder="1"/>
    <xf numFmtId="9" fontId="1" fillId="11" borderId="14" xfId="2" applyFont="1" applyFill="1" applyBorder="1" applyAlignment="1">
      <alignment horizontal="center"/>
    </xf>
    <xf numFmtId="2" fontId="0" fillId="11" borderId="15" xfId="0" applyNumberFormat="1" applyFill="1" applyBorder="1" applyAlignment="1">
      <alignment horizontal="center"/>
    </xf>
    <xf numFmtId="0" fontId="4" fillId="11" borderId="28" xfId="0" applyFont="1" applyFill="1" applyBorder="1"/>
    <xf numFmtId="2" fontId="0" fillId="11" borderId="7" xfId="0" applyNumberFormat="1" applyFill="1" applyBorder="1" applyAlignment="1">
      <alignment horizontal="center"/>
    </xf>
    <xf numFmtId="9" fontId="1" fillId="11" borderId="7" xfId="2" applyFont="1" applyFill="1" applyBorder="1" applyAlignment="1">
      <alignment horizontal="center"/>
    </xf>
    <xf numFmtId="9" fontId="1" fillId="11" borderId="32" xfId="2" applyFont="1" applyFill="1" applyBorder="1" applyAlignment="1">
      <alignment horizontal="center"/>
    </xf>
    <xf numFmtId="2" fontId="0" fillId="11" borderId="28" xfId="0" applyNumberFormat="1" applyFill="1" applyBorder="1" applyAlignment="1">
      <alignment horizontal="center"/>
    </xf>
    <xf numFmtId="9" fontId="1" fillId="11" borderId="29" xfId="2" applyFont="1" applyFill="1" applyBorder="1" applyAlignment="1">
      <alignment horizontal="center"/>
    </xf>
    <xf numFmtId="0" fontId="4" fillId="12" borderId="15" xfId="0" applyFont="1" applyFill="1" applyBorder="1"/>
    <xf numFmtId="2" fontId="0" fillId="12" borderId="5" xfId="1" applyNumberFormat="1" applyFont="1" applyFill="1" applyBorder="1" applyAlignment="1">
      <alignment horizontal="center"/>
    </xf>
    <xf numFmtId="9" fontId="1" fillId="12" borderId="5" xfId="2" applyFont="1" applyFill="1" applyBorder="1" applyAlignment="1">
      <alignment horizontal="center"/>
    </xf>
    <xf numFmtId="2" fontId="0" fillId="12" borderId="5" xfId="0" applyNumberFormat="1" applyFill="1" applyBorder="1" applyAlignment="1">
      <alignment horizontal="center"/>
    </xf>
    <xf numFmtId="9" fontId="1" fillId="12" borderId="19" xfId="2" applyFont="1" applyFill="1" applyBorder="1" applyAlignment="1">
      <alignment horizontal="center"/>
    </xf>
    <xf numFmtId="0" fontId="4" fillId="12" borderId="20" xfId="0" applyFont="1" applyFill="1" applyBorder="1"/>
    <xf numFmtId="2" fontId="0" fillId="12" borderId="21" xfId="0" applyNumberFormat="1" applyFill="1" applyBorder="1" applyAlignment="1">
      <alignment horizontal="center"/>
    </xf>
    <xf numFmtId="9" fontId="1" fillId="12" borderId="21" xfId="2" applyFont="1" applyFill="1" applyBorder="1" applyAlignment="1">
      <alignment horizontal="center"/>
    </xf>
    <xf numFmtId="9" fontId="1" fillId="12" borderId="23" xfId="2" applyFont="1" applyFill="1" applyBorder="1" applyAlignment="1">
      <alignment horizontal="center"/>
    </xf>
    <xf numFmtId="0" fontId="2" fillId="12" borderId="24" xfId="0" applyFont="1" applyFill="1" applyBorder="1" applyAlignment="1">
      <alignment wrapText="1"/>
    </xf>
    <xf numFmtId="164" fontId="5" fillId="12" borderId="5" xfId="0" applyNumberFormat="1" applyFont="1" applyFill="1" applyBorder="1" applyAlignment="1">
      <alignment horizontal="center"/>
    </xf>
    <xf numFmtId="9" fontId="1" fillId="12" borderId="5" xfId="2" applyFill="1" applyBorder="1" applyAlignment="1">
      <alignment horizontal="center"/>
    </xf>
    <xf numFmtId="164" fontId="0" fillId="12" borderId="5" xfId="0" applyNumberFormat="1" applyFill="1" applyBorder="1" applyAlignment="1">
      <alignment horizontal="center"/>
    </xf>
    <xf numFmtId="164" fontId="1" fillId="12" borderId="5" xfId="1" applyNumberFormat="1" applyFont="1" applyFill="1" applyBorder="1" applyAlignment="1">
      <alignment horizontal="center"/>
    </xf>
    <xf numFmtId="164" fontId="4" fillId="12" borderId="5" xfId="0" applyNumberFormat="1" applyFont="1" applyFill="1" applyBorder="1" applyAlignment="1">
      <alignment horizontal="center"/>
    </xf>
    <xf numFmtId="9" fontId="4" fillId="12" borderId="5" xfId="2" applyFont="1" applyFill="1" applyBorder="1" applyAlignment="1">
      <alignment horizontal="center"/>
    </xf>
    <xf numFmtId="9" fontId="4" fillId="12" borderId="19" xfId="2" applyFont="1" applyFill="1" applyBorder="1" applyAlignment="1">
      <alignment horizontal="center"/>
    </xf>
    <xf numFmtId="0" fontId="0" fillId="12" borderId="15" xfId="0" applyFill="1" applyBorder="1"/>
    <xf numFmtId="164" fontId="4" fillId="12" borderId="21" xfId="0" applyNumberFormat="1" applyFont="1" applyFill="1" applyBorder="1" applyAlignment="1">
      <alignment horizontal="center"/>
    </xf>
    <xf numFmtId="9" fontId="4" fillId="12" borderId="21" xfId="2" applyFont="1" applyFill="1" applyBorder="1" applyAlignment="1">
      <alignment horizontal="center"/>
    </xf>
    <xf numFmtId="9" fontId="4" fillId="12" borderId="23" xfId="2" applyFont="1" applyFill="1" applyBorder="1" applyAlignment="1">
      <alignment horizontal="center"/>
    </xf>
    <xf numFmtId="0" fontId="2" fillId="13" borderId="24" xfId="0" applyFont="1" applyFill="1" applyBorder="1"/>
    <xf numFmtId="0" fontId="4" fillId="13" borderId="15" xfId="0" applyFont="1" applyFill="1" applyBorder="1"/>
    <xf numFmtId="2" fontId="0" fillId="13" borderId="5" xfId="1" applyNumberFormat="1" applyFont="1" applyFill="1" applyBorder="1" applyAlignment="1">
      <alignment horizontal="center"/>
    </xf>
    <xf numFmtId="9" fontId="1" fillId="13" borderId="5" xfId="2" applyFont="1" applyFill="1" applyBorder="1" applyAlignment="1">
      <alignment horizontal="center"/>
    </xf>
    <xf numFmtId="2" fontId="0" fillId="13" borderId="5" xfId="0" applyNumberFormat="1" applyFill="1" applyBorder="1" applyAlignment="1">
      <alignment horizontal="center"/>
    </xf>
    <xf numFmtId="9" fontId="1" fillId="13" borderId="19" xfId="2" applyFont="1" applyFill="1" applyBorder="1" applyAlignment="1">
      <alignment horizontal="center"/>
    </xf>
    <xf numFmtId="0" fontId="4" fillId="13" borderId="20" xfId="0" applyFont="1" applyFill="1" applyBorder="1"/>
    <xf numFmtId="2" fontId="0" fillId="13" borderId="21" xfId="0" applyNumberFormat="1" applyFill="1" applyBorder="1" applyAlignment="1">
      <alignment horizontal="center"/>
    </xf>
    <xf numFmtId="9" fontId="1" fillId="13" borderId="21" xfId="2" applyFont="1" applyFill="1" applyBorder="1" applyAlignment="1">
      <alignment horizontal="center"/>
    </xf>
    <xf numFmtId="9" fontId="1" fillId="13" borderId="23" xfId="2" applyFont="1" applyFill="1" applyBorder="1" applyAlignment="1">
      <alignment horizontal="center"/>
    </xf>
    <xf numFmtId="9" fontId="1" fillId="13" borderId="14" xfId="2" applyFont="1" applyFill="1" applyBorder="1" applyAlignment="1">
      <alignment horizontal="center"/>
    </xf>
    <xf numFmtId="2" fontId="0" fillId="13" borderId="15" xfId="0" applyNumberFormat="1" applyFill="1" applyBorder="1" applyAlignment="1">
      <alignment horizontal="center"/>
    </xf>
    <xf numFmtId="9" fontId="1" fillId="13" borderId="22" xfId="2" applyFont="1" applyFill="1" applyBorder="1" applyAlignment="1">
      <alignment horizontal="center"/>
    </xf>
    <xf numFmtId="2" fontId="0" fillId="13" borderId="20" xfId="0" applyNumberFormat="1" applyFill="1" applyBorder="1" applyAlignment="1">
      <alignment horizontal="center"/>
    </xf>
    <xf numFmtId="0" fontId="0" fillId="0" borderId="0" xfId="0" applyAlignment="1">
      <alignment horizontal="center" vertical="center"/>
    </xf>
    <xf numFmtId="49" fontId="2" fillId="3" borderId="7" xfId="0" applyNumberFormat="1" applyFont="1" applyFill="1" applyBorder="1" applyAlignment="1">
      <alignment horizontal="center" vertical="center" wrapText="1"/>
    </xf>
    <xf numFmtId="2" fontId="0" fillId="4" borderId="5" xfId="0" applyNumberFormat="1" applyFont="1" applyFill="1" applyBorder="1" applyAlignment="1">
      <alignment horizontal="center" vertical="center"/>
    </xf>
    <xf numFmtId="9" fontId="1" fillId="4" borderId="5" xfId="2" applyFont="1" applyFill="1" applyBorder="1" applyAlignment="1">
      <alignment horizontal="center" vertical="center"/>
    </xf>
    <xf numFmtId="2" fontId="0" fillId="4" borderId="5" xfId="0" applyNumberFormat="1" applyFill="1" applyBorder="1" applyAlignment="1">
      <alignment horizontal="center" vertical="center"/>
    </xf>
    <xf numFmtId="9" fontId="1" fillId="4" borderId="19" xfId="2" applyFont="1" applyFill="1" applyBorder="1" applyAlignment="1">
      <alignment horizontal="center" vertical="center"/>
    </xf>
    <xf numFmtId="2" fontId="0" fillId="4" borderId="21" xfId="0" applyNumberFormat="1" applyFont="1" applyFill="1" applyBorder="1" applyAlignment="1">
      <alignment horizontal="center" vertical="center"/>
    </xf>
    <xf numFmtId="9" fontId="1" fillId="4" borderId="21" xfId="2" applyFont="1" applyFill="1" applyBorder="1" applyAlignment="1">
      <alignment horizontal="center" vertical="center"/>
    </xf>
    <xf numFmtId="2" fontId="0" fillId="4" borderId="21" xfId="0" applyNumberFormat="1" applyFill="1" applyBorder="1" applyAlignment="1">
      <alignment horizontal="center" vertical="center"/>
    </xf>
    <xf numFmtId="9" fontId="1" fillId="4" borderId="23" xfId="2" applyFont="1" applyFill="1" applyBorder="1" applyAlignment="1">
      <alignment horizontal="center" vertical="center"/>
    </xf>
    <xf numFmtId="2" fontId="0" fillId="5" borderId="5" xfId="0" applyNumberFormat="1" applyFont="1" applyFill="1" applyBorder="1" applyAlignment="1">
      <alignment horizontal="center" vertical="center"/>
    </xf>
    <xf numFmtId="9" fontId="1" fillId="5" borderId="5" xfId="2" applyFont="1" applyFill="1" applyBorder="1" applyAlignment="1">
      <alignment horizontal="center" vertical="center"/>
    </xf>
    <xf numFmtId="2" fontId="0" fillId="5" borderId="5" xfId="0" applyNumberFormat="1" applyFill="1" applyBorder="1" applyAlignment="1">
      <alignment horizontal="center" vertical="center"/>
    </xf>
    <xf numFmtId="9" fontId="1" fillId="5" borderId="19" xfId="2" applyFont="1" applyFill="1" applyBorder="1" applyAlignment="1">
      <alignment horizontal="center" vertical="center"/>
    </xf>
    <xf numFmtId="2" fontId="0" fillId="5" borderId="21" xfId="0" applyNumberFormat="1" applyFont="1" applyFill="1" applyBorder="1" applyAlignment="1">
      <alignment horizontal="center" vertical="center"/>
    </xf>
    <xf numFmtId="9" fontId="1" fillId="5" borderId="21" xfId="2" applyFont="1" applyFill="1" applyBorder="1" applyAlignment="1">
      <alignment horizontal="center" vertical="center"/>
    </xf>
    <xf numFmtId="2" fontId="0" fillId="5" borderId="21" xfId="0" applyNumberFormat="1" applyFill="1" applyBorder="1" applyAlignment="1">
      <alignment horizontal="center" vertical="center"/>
    </xf>
    <xf numFmtId="9" fontId="1" fillId="5" borderId="23" xfId="2" applyFont="1" applyFill="1" applyBorder="1" applyAlignment="1">
      <alignment horizontal="center" vertical="center"/>
    </xf>
    <xf numFmtId="2" fontId="0" fillId="7" borderId="5" xfId="0" applyNumberFormat="1" applyFont="1" applyFill="1" applyBorder="1" applyAlignment="1">
      <alignment horizontal="center" vertical="center"/>
    </xf>
    <xf numFmtId="9" fontId="1" fillId="7" borderId="5" xfId="2" applyFont="1" applyFill="1" applyBorder="1" applyAlignment="1">
      <alignment horizontal="center" vertical="center"/>
    </xf>
    <xf numFmtId="2" fontId="0" fillId="7" borderId="5" xfId="0" applyNumberFormat="1" applyFill="1" applyBorder="1" applyAlignment="1">
      <alignment horizontal="center" vertical="center"/>
    </xf>
    <xf numFmtId="9" fontId="1" fillId="7" borderId="19" xfId="2" applyFont="1" applyFill="1" applyBorder="1" applyAlignment="1">
      <alignment horizontal="center" vertical="center"/>
    </xf>
    <xf numFmtId="2" fontId="2" fillId="7" borderId="21" xfId="0" applyNumberFormat="1" applyFont="1" applyFill="1" applyBorder="1" applyAlignment="1">
      <alignment horizontal="center" vertical="center"/>
    </xf>
    <xf numFmtId="9" fontId="2" fillId="7" borderId="21" xfId="2" applyFont="1" applyFill="1" applyBorder="1" applyAlignment="1">
      <alignment horizontal="center" vertical="center"/>
    </xf>
    <xf numFmtId="9" fontId="2" fillId="7" borderId="23" xfId="2" applyFont="1" applyFill="1" applyBorder="1" applyAlignment="1">
      <alignment horizontal="center" vertical="center"/>
    </xf>
    <xf numFmtId="2" fontId="0" fillId="10" borderId="5" xfId="0" applyNumberFormat="1" applyFont="1" applyFill="1" applyBorder="1" applyAlignment="1">
      <alignment horizontal="center" vertical="center"/>
    </xf>
    <xf numFmtId="9" fontId="1" fillId="10" borderId="5" xfId="2" applyFont="1" applyFill="1" applyBorder="1" applyAlignment="1">
      <alignment horizontal="center" vertical="center"/>
    </xf>
    <xf numFmtId="2" fontId="0" fillId="10" borderId="5" xfId="0" applyNumberFormat="1" applyFill="1" applyBorder="1" applyAlignment="1">
      <alignment horizontal="center" vertical="center"/>
    </xf>
    <xf numFmtId="9" fontId="1" fillId="10" borderId="19" xfId="2" applyFont="1" applyFill="1" applyBorder="1" applyAlignment="1">
      <alignment horizontal="center" vertical="center"/>
    </xf>
    <xf numFmtId="2" fontId="0" fillId="10" borderId="21" xfId="0" applyNumberFormat="1" applyFont="1" applyFill="1" applyBorder="1" applyAlignment="1">
      <alignment horizontal="center" vertical="center"/>
    </xf>
    <xf numFmtId="9" fontId="1" fillId="10" borderId="21" xfId="2" applyFont="1" applyFill="1" applyBorder="1" applyAlignment="1">
      <alignment horizontal="center" vertical="center"/>
    </xf>
    <xf numFmtId="2" fontId="0" fillId="10" borderId="21" xfId="0" applyNumberFormat="1" applyFill="1" applyBorder="1" applyAlignment="1">
      <alignment horizontal="center" vertical="center"/>
    </xf>
    <xf numFmtId="9" fontId="1" fillId="10" borderId="23" xfId="2" applyFont="1" applyFill="1" applyBorder="1" applyAlignment="1">
      <alignment horizontal="center" vertical="center"/>
    </xf>
    <xf numFmtId="2" fontId="0" fillId="14" borderId="5" xfId="0" applyNumberFormat="1" applyFont="1" applyFill="1" applyBorder="1" applyAlignment="1">
      <alignment horizontal="center" vertical="center"/>
    </xf>
    <xf numFmtId="9" fontId="1" fillId="14" borderId="5" xfId="2" applyFont="1" applyFill="1" applyBorder="1" applyAlignment="1">
      <alignment horizontal="center" vertical="center"/>
    </xf>
    <xf numFmtId="2" fontId="0" fillId="14" borderId="5" xfId="0" applyNumberFormat="1" applyFill="1" applyBorder="1" applyAlignment="1">
      <alignment horizontal="center" vertical="center"/>
    </xf>
    <xf numFmtId="9" fontId="1" fillId="14" borderId="19" xfId="2" applyFont="1" applyFill="1" applyBorder="1" applyAlignment="1">
      <alignment horizontal="center" vertical="center"/>
    </xf>
    <xf numFmtId="2" fontId="0" fillId="14" borderId="21" xfId="0" applyNumberFormat="1" applyFont="1" applyFill="1" applyBorder="1" applyAlignment="1">
      <alignment horizontal="center" vertical="center"/>
    </xf>
    <xf numFmtId="9" fontId="1" fillId="14" borderId="21" xfId="2" applyFont="1" applyFill="1" applyBorder="1" applyAlignment="1">
      <alignment horizontal="center" vertical="center"/>
    </xf>
    <xf numFmtId="2" fontId="0" fillId="14" borderId="21" xfId="0" applyNumberFormat="1" applyFill="1" applyBorder="1" applyAlignment="1">
      <alignment horizontal="center" vertical="center"/>
    </xf>
    <xf numFmtId="9" fontId="1" fillId="14" borderId="23" xfId="2" applyFont="1" applyFill="1" applyBorder="1" applyAlignment="1">
      <alignment horizontal="center" vertical="center"/>
    </xf>
    <xf numFmtId="2" fontId="0" fillId="6" borderId="5" xfId="0" applyNumberFormat="1" applyFont="1" applyFill="1" applyBorder="1" applyAlignment="1">
      <alignment horizontal="center" vertical="center"/>
    </xf>
    <xf numFmtId="9" fontId="1" fillId="6" borderId="5" xfId="2" applyFont="1" applyFill="1" applyBorder="1" applyAlignment="1">
      <alignment horizontal="center" vertical="center"/>
    </xf>
    <xf numFmtId="2" fontId="0" fillId="6" borderId="5" xfId="0" applyNumberFormat="1" applyFill="1" applyBorder="1" applyAlignment="1">
      <alignment horizontal="center" vertical="center"/>
    </xf>
    <xf numFmtId="9" fontId="1" fillId="6" borderId="19" xfId="2" applyFont="1" applyFill="1" applyBorder="1" applyAlignment="1">
      <alignment horizontal="center" vertical="center"/>
    </xf>
    <xf numFmtId="2" fontId="0" fillId="6" borderId="21" xfId="0" applyNumberFormat="1" applyFont="1" applyFill="1" applyBorder="1" applyAlignment="1">
      <alignment horizontal="center" vertical="center"/>
    </xf>
    <xf numFmtId="9" fontId="1" fillId="6" borderId="21" xfId="2" applyFont="1" applyFill="1" applyBorder="1" applyAlignment="1">
      <alignment horizontal="center" vertical="center"/>
    </xf>
    <xf numFmtId="2" fontId="0" fillId="6" borderId="21" xfId="0" applyNumberFormat="1" applyFill="1" applyBorder="1" applyAlignment="1">
      <alignment horizontal="center" vertical="center"/>
    </xf>
    <xf numFmtId="9" fontId="1" fillId="6" borderId="23" xfId="2" applyFont="1" applyFill="1" applyBorder="1" applyAlignment="1">
      <alignment horizontal="center" vertical="center"/>
    </xf>
    <xf numFmtId="2" fontId="0" fillId="8" borderId="5" xfId="0" applyNumberFormat="1" applyFont="1" applyFill="1" applyBorder="1" applyAlignment="1">
      <alignment horizontal="center" vertical="center"/>
    </xf>
    <xf numFmtId="9" fontId="1" fillId="8" borderId="5" xfId="2" applyFont="1" applyFill="1" applyBorder="1" applyAlignment="1">
      <alignment horizontal="center" vertical="center"/>
    </xf>
    <xf numFmtId="2" fontId="0" fillId="8" borderId="5" xfId="0" applyNumberFormat="1" applyFill="1" applyBorder="1" applyAlignment="1">
      <alignment horizontal="center" vertical="center"/>
    </xf>
    <xf numFmtId="9" fontId="1" fillId="8" borderId="19" xfId="2" applyFont="1" applyFill="1" applyBorder="1" applyAlignment="1">
      <alignment horizontal="center" vertical="center"/>
    </xf>
    <xf numFmtId="2" fontId="0" fillId="8" borderId="21" xfId="0" applyNumberFormat="1" applyFont="1" applyFill="1" applyBorder="1" applyAlignment="1">
      <alignment horizontal="center" vertical="center"/>
    </xf>
    <xf numFmtId="9" fontId="1" fillId="8" borderId="21" xfId="2" applyFont="1" applyFill="1" applyBorder="1" applyAlignment="1">
      <alignment horizontal="center" vertical="center"/>
    </xf>
    <xf numFmtId="2" fontId="0" fillId="8" borderId="21" xfId="0" applyNumberFormat="1" applyFill="1" applyBorder="1" applyAlignment="1">
      <alignment horizontal="center" vertical="center"/>
    </xf>
    <xf numFmtId="9" fontId="1" fillId="8" borderId="23" xfId="2" applyFont="1" applyFill="1" applyBorder="1" applyAlignment="1">
      <alignment horizontal="center" vertical="center"/>
    </xf>
    <xf numFmtId="2" fontId="0" fillId="11" borderId="5" xfId="0" applyNumberFormat="1" applyFont="1" applyFill="1" applyBorder="1" applyAlignment="1">
      <alignment horizontal="center" vertical="center"/>
    </xf>
    <xf numFmtId="9" fontId="1" fillId="11" borderId="5" xfId="2" applyFont="1" applyFill="1" applyBorder="1" applyAlignment="1">
      <alignment horizontal="center" vertical="center"/>
    </xf>
    <xf numFmtId="2" fontId="0" fillId="11" borderId="5" xfId="0" applyNumberFormat="1" applyFill="1" applyBorder="1" applyAlignment="1">
      <alignment horizontal="center" vertical="center"/>
    </xf>
    <xf numFmtId="9" fontId="1" fillId="11" borderId="19" xfId="2" applyFont="1" applyFill="1" applyBorder="1" applyAlignment="1">
      <alignment horizontal="center" vertical="center"/>
    </xf>
    <xf numFmtId="2" fontId="0" fillId="11" borderId="7" xfId="0" applyNumberFormat="1" applyFont="1" applyFill="1" applyBorder="1" applyAlignment="1">
      <alignment horizontal="center" vertical="center"/>
    </xf>
    <xf numFmtId="9" fontId="1" fillId="11" borderId="7" xfId="2" applyFont="1" applyFill="1" applyBorder="1" applyAlignment="1">
      <alignment horizontal="center" vertical="center"/>
    </xf>
    <xf numFmtId="2" fontId="0" fillId="11" borderId="7" xfId="0" applyNumberFormat="1" applyFill="1" applyBorder="1" applyAlignment="1">
      <alignment horizontal="center" vertical="center"/>
    </xf>
    <xf numFmtId="9" fontId="1" fillId="11" borderId="29" xfId="2" applyFont="1" applyFill="1" applyBorder="1" applyAlignment="1">
      <alignment horizontal="center" vertical="center"/>
    </xf>
    <xf numFmtId="2" fontId="0" fillId="13" borderId="5" xfId="0" applyNumberFormat="1" applyFont="1" applyFill="1" applyBorder="1" applyAlignment="1">
      <alignment horizontal="center" vertical="center"/>
    </xf>
    <xf numFmtId="9" fontId="1" fillId="13" borderId="5" xfId="2" applyFont="1" applyFill="1" applyBorder="1" applyAlignment="1">
      <alignment horizontal="center" vertical="center"/>
    </xf>
    <xf numFmtId="2" fontId="0" fillId="13" borderId="5" xfId="0" applyNumberFormat="1" applyFill="1" applyBorder="1" applyAlignment="1">
      <alignment horizontal="center" vertical="center"/>
    </xf>
    <xf numFmtId="9" fontId="1" fillId="13" borderId="19" xfId="2" applyFont="1" applyFill="1" applyBorder="1" applyAlignment="1">
      <alignment horizontal="center" vertical="center"/>
    </xf>
    <xf numFmtId="2" fontId="0" fillId="13" borderId="21" xfId="0" applyNumberFormat="1" applyFont="1" applyFill="1" applyBorder="1" applyAlignment="1">
      <alignment horizontal="center" vertical="center"/>
    </xf>
    <xf numFmtId="9" fontId="1" fillId="13" borderId="21" xfId="2" applyFont="1" applyFill="1" applyBorder="1" applyAlignment="1">
      <alignment horizontal="center" vertical="center"/>
    </xf>
    <xf numFmtId="2" fontId="0" fillId="13" borderId="21" xfId="0" applyNumberFormat="1" applyFill="1" applyBorder="1" applyAlignment="1">
      <alignment horizontal="center" vertical="center"/>
    </xf>
    <xf numFmtId="9" fontId="1" fillId="13" borderId="23" xfId="2" applyFont="1" applyFill="1" applyBorder="1" applyAlignment="1">
      <alignment horizontal="center" vertical="center"/>
    </xf>
    <xf numFmtId="164" fontId="5" fillId="15" borderId="5" xfId="0" applyNumberFormat="1" applyFont="1" applyFill="1" applyBorder="1" applyAlignment="1">
      <alignment horizontal="center" vertical="top"/>
    </xf>
    <xf numFmtId="9" fontId="1" fillId="12" borderId="5" xfId="2" applyFill="1" applyBorder="1" applyAlignment="1">
      <alignment horizontal="center" vertical="top"/>
    </xf>
    <xf numFmtId="164" fontId="0" fillId="12" borderId="5" xfId="0" applyNumberFormat="1" applyFill="1" applyBorder="1" applyAlignment="1">
      <alignment horizontal="center" vertical="top"/>
    </xf>
    <xf numFmtId="164" fontId="1" fillId="12" borderId="5" xfId="1" applyNumberFormat="1" applyFont="1" applyFill="1" applyBorder="1" applyAlignment="1">
      <alignment horizontal="center" vertical="top"/>
    </xf>
    <xf numFmtId="164" fontId="4" fillId="12" borderId="5" xfId="0" applyNumberFormat="1" applyFont="1" applyFill="1" applyBorder="1" applyAlignment="1">
      <alignment horizontal="center" vertical="top"/>
    </xf>
    <xf numFmtId="9" fontId="4" fillId="12" borderId="5" xfId="2" applyFont="1" applyFill="1" applyBorder="1" applyAlignment="1">
      <alignment horizontal="center" vertical="top"/>
    </xf>
    <xf numFmtId="9" fontId="4" fillId="12" borderId="19" xfId="2" applyFont="1" applyFill="1" applyBorder="1" applyAlignment="1">
      <alignment horizontal="center" vertical="top"/>
    </xf>
    <xf numFmtId="164" fontId="4" fillId="12" borderId="21" xfId="0" applyNumberFormat="1" applyFont="1" applyFill="1" applyBorder="1" applyAlignment="1">
      <alignment horizontal="center" vertical="top"/>
    </xf>
    <xf numFmtId="9" fontId="4" fillId="12" borderId="21" xfId="2" applyFont="1" applyFill="1" applyBorder="1" applyAlignment="1">
      <alignment horizontal="center" vertical="top"/>
    </xf>
    <xf numFmtId="9" fontId="4" fillId="12" borderId="23" xfId="2" applyFont="1" applyFill="1" applyBorder="1" applyAlignment="1">
      <alignment horizontal="center" vertical="top"/>
    </xf>
    <xf numFmtId="9" fontId="1" fillId="12" borderId="5" xfId="2" applyFont="1" applyFill="1" applyBorder="1" applyAlignment="1">
      <alignment horizontal="center" vertical="center"/>
    </xf>
    <xf numFmtId="2" fontId="0" fillId="12" borderId="5" xfId="0" applyNumberFormat="1" applyFill="1" applyBorder="1" applyAlignment="1">
      <alignment horizontal="center" vertical="center"/>
    </xf>
    <xf numFmtId="9" fontId="1" fillId="12" borderId="19" xfId="2" applyFont="1" applyFill="1" applyBorder="1" applyAlignment="1">
      <alignment horizontal="center" vertical="center"/>
    </xf>
    <xf numFmtId="9" fontId="1" fillId="12" borderId="21" xfId="2" applyFont="1" applyFill="1" applyBorder="1" applyAlignment="1">
      <alignment horizontal="center" vertical="center"/>
    </xf>
    <xf numFmtId="2" fontId="0" fillId="12" borderId="21" xfId="0" applyNumberFormat="1" applyFill="1" applyBorder="1" applyAlignment="1">
      <alignment horizontal="center" vertical="center"/>
    </xf>
    <xf numFmtId="9" fontId="1" fillId="12" borderId="23" xfId="2" applyFont="1" applyFill="1" applyBorder="1" applyAlignment="1">
      <alignment horizontal="center" vertical="center"/>
    </xf>
    <xf numFmtId="2" fontId="0" fillId="12" borderId="5" xfId="0" applyNumberFormat="1" applyFont="1" applyFill="1" applyBorder="1" applyAlignment="1">
      <alignment horizontal="center" vertical="center"/>
    </xf>
    <xf numFmtId="2" fontId="0" fillId="12" borderId="21" xfId="0" applyNumberFormat="1" applyFont="1" applyFill="1" applyBorder="1" applyAlignment="1">
      <alignment horizontal="center" vertical="center"/>
    </xf>
    <xf numFmtId="0" fontId="4" fillId="12" borderId="15" xfId="0" applyFont="1" applyFill="1" applyBorder="1" applyAlignment="1">
      <alignment horizontal="center"/>
    </xf>
    <xf numFmtId="0" fontId="4" fillId="12" borderId="20" xfId="0" applyFont="1" applyFill="1" applyBorder="1" applyAlignment="1">
      <alignment horizontal="center"/>
    </xf>
    <xf numFmtId="0" fontId="2" fillId="0" borderId="0" xfId="0" applyFont="1" applyAlignment="1">
      <alignment horizontal="left"/>
    </xf>
    <xf numFmtId="2" fontId="0" fillId="9" borderId="21" xfId="0" applyNumberFormat="1" applyFont="1" applyFill="1" applyBorder="1" applyAlignment="1">
      <alignment horizontal="center" vertical="center"/>
    </xf>
    <xf numFmtId="9" fontId="1" fillId="9" borderId="21" xfId="2" applyFont="1" applyFill="1" applyBorder="1" applyAlignment="1">
      <alignment horizontal="center" vertical="center"/>
    </xf>
    <xf numFmtId="2" fontId="0" fillId="9" borderId="21" xfId="0" applyNumberFormat="1" applyFill="1" applyBorder="1" applyAlignment="1">
      <alignment horizontal="center" vertical="center"/>
    </xf>
    <xf numFmtId="9" fontId="1" fillId="9" borderId="23" xfId="2" applyFont="1" applyFill="1" applyBorder="1" applyAlignment="1">
      <alignment horizontal="center" vertical="center"/>
    </xf>
    <xf numFmtId="164" fontId="6" fillId="15" borderId="5" xfId="0" applyNumberFormat="1" applyFont="1" applyFill="1" applyBorder="1" applyAlignment="1">
      <alignment horizontal="center" vertical="center"/>
    </xf>
    <xf numFmtId="9" fontId="1" fillId="12" borderId="5" xfId="2" applyFill="1" applyBorder="1" applyAlignment="1">
      <alignment horizontal="center" vertical="center"/>
    </xf>
    <xf numFmtId="164" fontId="0" fillId="12" borderId="5" xfId="0" applyNumberFormat="1" applyFill="1" applyBorder="1" applyAlignment="1">
      <alignment horizontal="center" vertical="center"/>
    </xf>
    <xf numFmtId="164" fontId="1" fillId="12" borderId="5" xfId="1" applyNumberFormat="1" applyFont="1" applyFill="1" applyBorder="1" applyAlignment="1">
      <alignment horizontal="center" vertical="center"/>
    </xf>
    <xf numFmtId="164" fontId="4" fillId="12" borderId="5" xfId="0" applyNumberFormat="1" applyFont="1" applyFill="1" applyBorder="1" applyAlignment="1">
      <alignment horizontal="center" vertical="center"/>
    </xf>
    <xf numFmtId="9" fontId="4" fillId="12" borderId="5" xfId="2" applyFont="1" applyFill="1" applyBorder="1" applyAlignment="1">
      <alignment horizontal="center" vertical="center"/>
    </xf>
    <xf numFmtId="9" fontId="4" fillId="12" borderId="19" xfId="2" applyFont="1" applyFill="1" applyBorder="1" applyAlignment="1">
      <alignment horizontal="center" vertical="center"/>
    </xf>
    <xf numFmtId="164" fontId="4" fillId="12" borderId="21" xfId="0" applyNumberFormat="1" applyFont="1" applyFill="1" applyBorder="1" applyAlignment="1">
      <alignment horizontal="center" vertical="center"/>
    </xf>
    <xf numFmtId="9" fontId="4" fillId="12" borderId="21" xfId="2" applyFont="1" applyFill="1" applyBorder="1" applyAlignment="1">
      <alignment horizontal="center" vertical="center"/>
    </xf>
    <xf numFmtId="9" fontId="4" fillId="12" borderId="23" xfId="2" applyFont="1" applyFill="1" applyBorder="1" applyAlignment="1">
      <alignment horizontal="center" vertical="center"/>
    </xf>
    <xf numFmtId="2" fontId="0" fillId="4" borderId="21" xfId="0" applyNumberFormat="1" applyFont="1" applyFill="1" applyBorder="1" applyAlignment="1">
      <alignment horizontal="center"/>
    </xf>
    <xf numFmtId="2" fontId="0" fillId="5" borderId="21" xfId="0" applyNumberFormat="1" applyFont="1" applyFill="1" applyBorder="1" applyAlignment="1">
      <alignment horizontal="center"/>
    </xf>
    <xf numFmtId="2" fontId="0" fillId="10" borderId="21" xfId="0" applyNumberFormat="1" applyFont="1" applyFill="1" applyBorder="1" applyAlignment="1">
      <alignment horizontal="center" wrapText="1"/>
    </xf>
    <xf numFmtId="2" fontId="0" fillId="14" borderId="21" xfId="0" applyNumberFormat="1" applyFont="1" applyFill="1" applyBorder="1" applyAlignment="1">
      <alignment horizontal="center"/>
    </xf>
    <xf numFmtId="2" fontId="0" fillId="6" borderId="21" xfId="0" applyNumberFormat="1" applyFont="1" applyFill="1" applyBorder="1" applyAlignment="1">
      <alignment horizontal="center"/>
    </xf>
    <xf numFmtId="2" fontId="0" fillId="8" borderId="21" xfId="0" applyNumberFormat="1" applyFont="1" applyFill="1" applyBorder="1" applyAlignment="1">
      <alignment horizontal="center"/>
    </xf>
    <xf numFmtId="2" fontId="0" fillId="11" borderId="7" xfId="0" applyNumberFormat="1" applyFont="1" applyFill="1" applyBorder="1" applyAlignment="1">
      <alignment horizontal="center"/>
    </xf>
    <xf numFmtId="2" fontId="0" fillId="13" borderId="21" xfId="0" applyNumberFormat="1" applyFont="1" applyFill="1" applyBorder="1" applyAlignment="1">
      <alignment horizontal="center"/>
    </xf>
    <xf numFmtId="2" fontId="4" fillId="4" borderId="21" xfId="0" applyNumberFormat="1" applyFont="1" applyFill="1" applyBorder="1" applyAlignment="1">
      <alignment horizontal="center"/>
    </xf>
    <xf numFmtId="9" fontId="4" fillId="4" borderId="21" xfId="2" applyFont="1" applyFill="1" applyBorder="1" applyAlignment="1">
      <alignment horizontal="center"/>
    </xf>
    <xf numFmtId="9" fontId="4" fillId="4" borderId="23" xfId="2" applyFont="1" applyFill="1" applyBorder="1" applyAlignment="1">
      <alignment horizontal="center"/>
    </xf>
    <xf numFmtId="2" fontId="4" fillId="5" borderId="21" xfId="0" applyNumberFormat="1" applyFont="1" applyFill="1" applyBorder="1" applyAlignment="1">
      <alignment horizontal="center"/>
    </xf>
    <xf numFmtId="9" fontId="4" fillId="5" borderId="21" xfId="2" applyFont="1" applyFill="1" applyBorder="1" applyAlignment="1">
      <alignment horizontal="center"/>
    </xf>
    <xf numFmtId="9" fontId="4" fillId="5" borderId="23" xfId="2" applyFont="1" applyFill="1" applyBorder="1" applyAlignment="1">
      <alignment horizontal="center"/>
    </xf>
    <xf numFmtId="2" fontId="4" fillId="9" borderId="21" xfId="0" applyNumberFormat="1" applyFont="1" applyFill="1" applyBorder="1" applyAlignment="1">
      <alignment horizontal="center"/>
    </xf>
    <xf numFmtId="9" fontId="4" fillId="9" borderId="21" xfId="2" applyFont="1" applyFill="1" applyBorder="1" applyAlignment="1">
      <alignment horizontal="center"/>
    </xf>
    <xf numFmtId="9" fontId="4" fillId="9" borderId="23" xfId="2" applyFont="1" applyFill="1" applyBorder="1" applyAlignment="1">
      <alignment horizontal="center"/>
    </xf>
    <xf numFmtId="2" fontId="4" fillId="10" borderId="21" xfId="0" applyNumberFormat="1" applyFont="1" applyFill="1" applyBorder="1" applyAlignment="1">
      <alignment horizontal="center" wrapText="1"/>
    </xf>
    <xf numFmtId="9" fontId="4" fillId="10" borderId="21" xfId="2" applyFont="1" applyFill="1" applyBorder="1" applyAlignment="1">
      <alignment horizontal="center" wrapText="1"/>
    </xf>
    <xf numFmtId="9" fontId="4" fillId="10" borderId="23" xfId="2" applyFont="1" applyFill="1" applyBorder="1" applyAlignment="1">
      <alignment horizontal="center" wrapText="1"/>
    </xf>
    <xf numFmtId="2" fontId="4" fillId="14" borderId="21" xfId="0" applyNumberFormat="1" applyFont="1" applyFill="1" applyBorder="1" applyAlignment="1">
      <alignment horizontal="center"/>
    </xf>
    <xf numFmtId="9" fontId="4" fillId="14" borderId="21" xfId="2" applyFont="1" applyFill="1" applyBorder="1" applyAlignment="1">
      <alignment horizontal="center"/>
    </xf>
    <xf numFmtId="9" fontId="4" fillId="14" borderId="23" xfId="2" applyFont="1" applyFill="1" applyBorder="1" applyAlignment="1">
      <alignment horizontal="center"/>
    </xf>
    <xf numFmtId="2" fontId="4" fillId="6" borderId="21" xfId="0" applyNumberFormat="1" applyFont="1" applyFill="1" applyBorder="1" applyAlignment="1">
      <alignment horizontal="center"/>
    </xf>
    <xf numFmtId="9" fontId="4" fillId="6" borderId="21" xfId="2" applyFont="1" applyFill="1" applyBorder="1" applyAlignment="1">
      <alignment horizontal="center"/>
    </xf>
    <xf numFmtId="9" fontId="4" fillId="6" borderId="23" xfId="2" applyFont="1" applyFill="1" applyBorder="1" applyAlignment="1">
      <alignment horizontal="center"/>
    </xf>
    <xf numFmtId="2" fontId="4" fillId="8" borderId="21" xfId="0" applyNumberFormat="1" applyFont="1" applyFill="1" applyBorder="1" applyAlignment="1">
      <alignment horizontal="center"/>
    </xf>
    <xf numFmtId="9" fontId="4" fillId="8" borderId="21" xfId="2" applyFont="1" applyFill="1" applyBorder="1" applyAlignment="1">
      <alignment horizontal="center"/>
    </xf>
    <xf numFmtId="9" fontId="4" fillId="8" borderId="23" xfId="2" applyFont="1" applyFill="1" applyBorder="1" applyAlignment="1">
      <alignment horizontal="center"/>
    </xf>
    <xf numFmtId="2" fontId="4" fillId="11" borderId="7" xfId="0" applyNumberFormat="1" applyFont="1" applyFill="1" applyBorder="1" applyAlignment="1">
      <alignment horizontal="center"/>
    </xf>
    <xf numFmtId="9" fontId="4" fillId="11" borderId="7" xfId="2" applyFont="1" applyFill="1" applyBorder="1" applyAlignment="1">
      <alignment horizontal="center"/>
    </xf>
    <xf numFmtId="9" fontId="4" fillId="11" borderId="29" xfId="2" applyFont="1" applyFill="1" applyBorder="1" applyAlignment="1">
      <alignment horizontal="center"/>
    </xf>
    <xf numFmtId="2" fontId="4" fillId="12" borderId="5" xfId="0" applyNumberFormat="1" applyFont="1" applyFill="1" applyBorder="1" applyAlignment="1">
      <alignment horizontal="center"/>
    </xf>
    <xf numFmtId="2" fontId="4" fillId="13" borderId="21" xfId="0" applyNumberFormat="1" applyFont="1" applyFill="1" applyBorder="1" applyAlignment="1">
      <alignment horizontal="center"/>
    </xf>
    <xf numFmtId="9" fontId="4" fillId="13" borderId="21" xfId="2" applyFont="1" applyFill="1" applyBorder="1" applyAlignment="1">
      <alignment horizontal="center"/>
    </xf>
    <xf numFmtId="9" fontId="4" fillId="13" borderId="23" xfId="2" applyFont="1" applyFill="1" applyBorder="1" applyAlignment="1">
      <alignment horizontal="center"/>
    </xf>
    <xf numFmtId="2" fontId="0" fillId="10" borderId="21" xfId="0" applyNumberFormat="1" applyFont="1" applyFill="1" applyBorder="1" applyAlignment="1">
      <alignment horizontal="center"/>
    </xf>
    <xf numFmtId="2" fontId="0" fillId="8" borderId="7" xfId="0" applyNumberFormat="1" applyFont="1" applyFill="1" applyBorder="1" applyAlignment="1">
      <alignment horizontal="center"/>
    </xf>
    <xf numFmtId="9" fontId="1" fillId="8" borderId="7" xfId="2" applyFont="1" applyFill="1" applyBorder="1" applyAlignment="1">
      <alignment horizontal="center"/>
    </xf>
    <xf numFmtId="2" fontId="0" fillId="8" borderId="7" xfId="0" applyNumberFormat="1" applyFill="1" applyBorder="1" applyAlignment="1">
      <alignment horizontal="center"/>
    </xf>
    <xf numFmtId="9" fontId="1" fillId="8" borderId="29" xfId="2" applyFont="1" applyFill="1" applyBorder="1" applyAlignment="1">
      <alignment horizontal="center"/>
    </xf>
    <xf numFmtId="164" fontId="6" fillId="15" borderId="5" xfId="0" applyNumberFormat="1" applyFont="1" applyFill="1" applyBorder="1" applyAlignment="1">
      <alignment horizontal="center"/>
    </xf>
    <xf numFmtId="164" fontId="4" fillId="12" borderId="5" xfId="1" applyNumberFormat="1" applyFont="1" applyFill="1" applyBorder="1" applyAlignment="1">
      <alignment horizontal="center"/>
    </xf>
    <xf numFmtId="0" fontId="4" fillId="0" borderId="0" xfId="5" applyFont="1" applyFill="1" applyBorder="1" applyAlignment="1">
      <alignment vertical="top" wrapText="1"/>
    </xf>
    <xf numFmtId="0" fontId="0" fillId="0" borderId="15" xfId="0" applyBorder="1" applyAlignment="1">
      <alignment wrapText="1"/>
    </xf>
    <xf numFmtId="0" fontId="1" fillId="0" borderId="15" xfId="6" applyFont="1" applyFill="1" applyBorder="1" applyAlignment="1">
      <alignment vertical="top" wrapText="1"/>
    </xf>
    <xf numFmtId="0" fontId="0" fillId="0" borderId="20" xfId="0" applyBorder="1" applyAlignment="1">
      <alignment vertical="top" wrapText="1"/>
    </xf>
    <xf numFmtId="0" fontId="1" fillId="0" borderId="15" xfId="6" applyFont="1" applyFill="1" applyBorder="1" applyAlignment="1">
      <alignment horizontal="left" vertical="top" wrapText="1"/>
    </xf>
    <xf numFmtId="0" fontId="0" fillId="0" borderId="20" xfId="0" applyBorder="1" applyAlignment="1">
      <alignment horizontal="left" vertical="top" wrapText="1"/>
    </xf>
    <xf numFmtId="0" fontId="0" fillId="0" borderId="15" xfId="0" applyFont="1" applyFill="1" applyBorder="1" applyAlignment="1">
      <alignment horizontal="left" vertical="top" wrapText="1"/>
    </xf>
    <xf numFmtId="0" fontId="0" fillId="0" borderId="15" xfId="0" applyBorder="1" applyAlignment="1">
      <alignment horizontal="left" vertical="top" wrapText="1"/>
    </xf>
    <xf numFmtId="0" fontId="0" fillId="0" borderId="0" xfId="0" applyAlignment="1">
      <alignment vertical="top"/>
    </xf>
    <xf numFmtId="0" fontId="0" fillId="0" borderId="1" xfId="0"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0" fillId="0" borderId="15" xfId="0" applyBorder="1" applyAlignment="1">
      <alignment vertical="top"/>
    </xf>
    <xf numFmtId="0" fontId="0" fillId="0" borderId="15" xfId="0" applyBorder="1" applyAlignment="1">
      <alignment vertical="top" wrapText="1"/>
    </xf>
    <xf numFmtId="0" fontId="0" fillId="0" borderId="15" xfId="0" applyFont="1" applyFill="1" applyBorder="1" applyAlignment="1">
      <alignment vertical="top" wrapText="1"/>
    </xf>
    <xf numFmtId="0" fontId="4" fillId="0" borderId="2" xfId="5" applyFont="1" applyFill="1" applyBorder="1" applyAlignment="1">
      <alignment horizontal="left" vertical="top" wrapText="1"/>
    </xf>
    <xf numFmtId="0" fontId="0" fillId="0" borderId="33" xfId="0" applyBorder="1" applyAlignment="1">
      <alignment horizontal="left" wrapText="1"/>
    </xf>
    <xf numFmtId="0" fontId="1" fillId="0" borderId="33" xfId="6" applyFont="1" applyFill="1" applyBorder="1" applyAlignment="1">
      <alignment horizontal="left" vertical="top" wrapText="1"/>
    </xf>
    <xf numFmtId="0" fontId="0" fillId="0" borderId="34" xfId="0" applyBorder="1" applyAlignment="1">
      <alignment horizontal="left" wrapText="1"/>
    </xf>
    <xf numFmtId="0" fontId="0" fillId="0" borderId="15" xfId="0" applyBorder="1" applyAlignment="1">
      <alignment horizontal="left" vertical="top"/>
    </xf>
    <xf numFmtId="0" fontId="1" fillId="0" borderId="15" xfId="6" applyFont="1" applyBorder="1" applyAlignment="1">
      <alignment horizontal="left" vertical="top" wrapText="1"/>
    </xf>
    <xf numFmtId="0" fontId="0" fillId="0" borderId="24" xfId="0" applyBorder="1" applyAlignment="1">
      <alignment vertical="top"/>
    </xf>
    <xf numFmtId="0" fontId="2" fillId="0" borderId="15" xfId="0" applyFont="1" applyBorder="1" applyAlignment="1">
      <alignment vertical="top"/>
    </xf>
    <xf numFmtId="0" fontId="2" fillId="0" borderId="20" xfId="0" applyFont="1" applyBorder="1" applyAlignment="1">
      <alignment vertical="top"/>
    </xf>
    <xf numFmtId="0" fontId="2" fillId="0" borderId="0" xfId="0" applyFont="1" applyAlignment="1">
      <alignment vertical="top"/>
    </xf>
    <xf numFmtId="0" fontId="0" fillId="0" borderId="5" xfId="0" applyBorder="1" applyAlignment="1">
      <alignment horizontal="left" vertical="center"/>
    </xf>
    <xf numFmtId="49" fontId="0" fillId="0" borderId="5" xfId="0" applyNumberFormat="1" applyBorder="1" applyAlignment="1">
      <alignment horizontal="left" vertical="center"/>
    </xf>
    <xf numFmtId="0" fontId="2" fillId="4" borderId="5" xfId="0" applyFont="1" applyFill="1" applyBorder="1" applyAlignment="1">
      <alignment horizontal="center"/>
    </xf>
    <xf numFmtId="0" fontId="2" fillId="5" borderId="5" xfId="0" applyFont="1" applyFill="1" applyBorder="1" applyAlignment="1">
      <alignment horizontal="center"/>
    </xf>
    <xf numFmtId="2" fontId="2" fillId="7" borderId="5" xfId="0" applyNumberFormat="1" applyFont="1" applyFill="1" applyBorder="1" applyAlignment="1">
      <alignment horizontal="center"/>
    </xf>
    <xf numFmtId="0" fontId="2" fillId="9" borderId="5" xfId="0" applyFont="1" applyFill="1" applyBorder="1" applyAlignment="1">
      <alignment horizontal="center"/>
    </xf>
    <xf numFmtId="0" fontId="2" fillId="10" borderId="5" xfId="0" applyFont="1" applyFill="1" applyBorder="1" applyAlignment="1">
      <alignment horizontal="center"/>
    </xf>
    <xf numFmtId="0" fontId="2" fillId="14" borderId="5" xfId="0" applyFont="1" applyFill="1" applyBorder="1" applyAlignment="1">
      <alignment horizontal="center"/>
    </xf>
    <xf numFmtId="0" fontId="2" fillId="6" borderId="5" xfId="0" applyFont="1" applyFill="1" applyBorder="1" applyAlignment="1">
      <alignment horizontal="center"/>
    </xf>
    <xf numFmtId="0" fontId="2" fillId="8" borderId="5" xfId="0" applyFont="1" applyFill="1" applyBorder="1" applyAlignment="1">
      <alignment horizontal="center"/>
    </xf>
    <xf numFmtId="0" fontId="2" fillId="11" borderId="5" xfId="0" applyFont="1" applyFill="1" applyBorder="1" applyAlignment="1">
      <alignment horizontal="center"/>
    </xf>
    <xf numFmtId="0" fontId="2" fillId="12" borderId="5" xfId="0" applyFont="1" applyFill="1" applyBorder="1" applyAlignment="1">
      <alignment horizontal="center"/>
    </xf>
    <xf numFmtId="0" fontId="2" fillId="13" borderId="5" xfId="0" applyFont="1" applyFill="1" applyBorder="1" applyAlignment="1">
      <alignment horizontal="center"/>
    </xf>
    <xf numFmtId="0" fontId="2" fillId="7" borderId="5" xfId="0" applyFont="1" applyFill="1" applyBorder="1" applyAlignment="1">
      <alignment horizontal="center"/>
    </xf>
    <xf numFmtId="0" fontId="0" fillId="0" borderId="0" xfId="0"/>
    <xf numFmtId="0" fontId="16" fillId="18" borderId="5" xfId="0" applyFont="1" applyFill="1" applyBorder="1" applyAlignment="1">
      <alignment horizontal="left" vertical="top" wrapText="1"/>
    </xf>
    <xf numFmtId="0" fontId="2" fillId="0" borderId="0" xfId="0" applyFont="1" applyAlignment="1"/>
    <xf numFmtId="0" fontId="2" fillId="3" borderId="5" xfId="0" applyFont="1" applyFill="1" applyBorder="1" applyAlignment="1">
      <alignment horizontal="center"/>
    </xf>
    <xf numFmtId="0" fontId="2" fillId="3" borderId="5" xfId="0" applyFont="1" applyFill="1" applyBorder="1" applyAlignment="1">
      <alignment horizontal="center"/>
    </xf>
    <xf numFmtId="49" fontId="2" fillId="3" borderId="0" xfId="0" applyNumberFormat="1" applyFont="1" applyFill="1" applyBorder="1" applyAlignment="1">
      <alignment horizontal="center" vertical="center"/>
    </xf>
    <xf numFmtId="0" fontId="0" fillId="0" borderId="5" xfId="0" applyBorder="1"/>
    <xf numFmtId="14" fontId="0" fillId="0" borderId="5" xfId="0" applyNumberFormat="1" applyBorder="1"/>
    <xf numFmtId="49" fontId="2" fillId="4" borderId="0" xfId="0" applyNumberFormat="1" applyFont="1" applyFill="1" applyBorder="1" applyAlignment="1">
      <alignment horizontal="center" wrapText="1"/>
    </xf>
    <xf numFmtId="49" fontId="2" fillId="5" borderId="0" xfId="0" applyNumberFormat="1" applyFont="1" applyFill="1" applyBorder="1" applyAlignment="1">
      <alignment horizontal="center" wrapText="1"/>
    </xf>
    <xf numFmtId="49" fontId="2" fillId="7" borderId="0" xfId="0" applyNumberFormat="1" applyFont="1" applyFill="1" applyBorder="1" applyAlignment="1">
      <alignment horizontal="center" wrapText="1"/>
    </xf>
    <xf numFmtId="49" fontId="2" fillId="9" borderId="0" xfId="0" applyNumberFormat="1" applyFont="1" applyFill="1" applyBorder="1" applyAlignment="1">
      <alignment horizontal="center" wrapText="1"/>
    </xf>
    <xf numFmtId="49" fontId="2" fillId="10" borderId="0" xfId="0" applyNumberFormat="1" applyFont="1" applyFill="1" applyBorder="1" applyAlignment="1">
      <alignment horizontal="center" wrapText="1"/>
    </xf>
    <xf numFmtId="9" fontId="1" fillId="10" borderId="0" xfId="2" applyFont="1" applyFill="1" applyBorder="1" applyAlignment="1">
      <alignment horizontal="center" wrapText="1"/>
    </xf>
    <xf numFmtId="49" fontId="2" fillId="14" borderId="0" xfId="0" applyNumberFormat="1" applyFont="1" applyFill="1" applyBorder="1" applyAlignment="1">
      <alignment horizontal="center" wrapText="1"/>
    </xf>
    <xf numFmtId="49" fontId="2" fillId="6" borderId="0" xfId="0" applyNumberFormat="1" applyFont="1" applyFill="1" applyBorder="1" applyAlignment="1">
      <alignment horizontal="center" wrapText="1"/>
    </xf>
    <xf numFmtId="49" fontId="2" fillId="8" borderId="0" xfId="0" applyNumberFormat="1" applyFont="1" applyFill="1" applyBorder="1" applyAlignment="1">
      <alignment horizontal="center" wrapText="1"/>
    </xf>
    <xf numFmtId="49" fontId="2" fillId="11" borderId="0" xfId="0" applyNumberFormat="1" applyFont="1" applyFill="1" applyBorder="1" applyAlignment="1">
      <alignment horizontal="center" wrapText="1"/>
    </xf>
    <xf numFmtId="49" fontId="2" fillId="12" borderId="0" xfId="0" applyNumberFormat="1" applyFont="1" applyFill="1" applyBorder="1" applyAlignment="1">
      <alignment horizontal="center" wrapText="1"/>
    </xf>
    <xf numFmtId="49" fontId="2" fillId="13" borderId="0" xfId="0" applyNumberFormat="1" applyFont="1" applyFill="1" applyBorder="1" applyAlignment="1">
      <alignment horizontal="center" wrapText="1"/>
    </xf>
    <xf numFmtId="2" fontId="0" fillId="14" borderId="5" xfId="2" applyNumberFormat="1" applyFont="1" applyFill="1" applyBorder="1" applyAlignment="1">
      <alignment horizontal="center"/>
    </xf>
    <xf numFmtId="2" fontId="1" fillId="6" borderId="5" xfId="2" applyNumberFormat="1" applyFont="1" applyFill="1" applyBorder="1" applyAlignment="1">
      <alignment horizontal="center"/>
    </xf>
    <xf numFmtId="0" fontId="2" fillId="17" borderId="0" xfId="0" applyFont="1" applyFill="1" applyAlignment="1">
      <alignment horizontal="center"/>
    </xf>
    <xf numFmtId="0" fontId="2" fillId="0" borderId="0" xfId="0" applyFont="1" applyAlignment="1">
      <alignment horizontal="left"/>
    </xf>
    <xf numFmtId="0" fontId="2" fillId="0" borderId="0" xfId="0" applyFont="1" applyAlignment="1">
      <alignment horizontal="left" vertical="top"/>
    </xf>
    <xf numFmtId="0" fontId="16" fillId="0" borderId="14" xfId="0" applyFont="1" applyBorder="1" applyAlignment="1">
      <alignment horizontal="left" vertical="top" wrapText="1"/>
    </xf>
    <xf numFmtId="0" fontId="16" fillId="0" borderId="36" xfId="0" applyFont="1" applyBorder="1" applyAlignment="1">
      <alignment horizontal="left" vertical="top" wrapText="1"/>
    </xf>
    <xf numFmtId="0" fontId="16" fillId="0" borderId="35" xfId="0" applyFont="1" applyBorder="1" applyAlignment="1">
      <alignment horizontal="left" vertical="top" wrapText="1"/>
    </xf>
    <xf numFmtId="0" fontId="0" fillId="13" borderId="5" xfId="0" applyFill="1" applyBorder="1" applyAlignment="1">
      <alignment horizontal="left" vertical="top"/>
    </xf>
    <xf numFmtId="0" fontId="0" fillId="13" borderId="19" xfId="0" applyFill="1" applyBorder="1" applyAlignment="1">
      <alignment horizontal="left" vertical="top"/>
    </xf>
    <xf numFmtId="0" fontId="0" fillId="13" borderId="21" xfId="0" applyFill="1" applyBorder="1" applyAlignment="1">
      <alignment horizontal="left" vertical="top"/>
    </xf>
    <xf numFmtId="0" fontId="0" fillId="13" borderId="23" xfId="0" applyFill="1" applyBorder="1" applyAlignment="1">
      <alignment horizontal="left" vertical="top"/>
    </xf>
    <xf numFmtId="0" fontId="9" fillId="16" borderId="2" xfId="5" applyFont="1" applyFill="1" applyBorder="1" applyAlignment="1">
      <alignment horizontal="center"/>
    </xf>
    <xf numFmtId="0" fontId="9" fillId="16" borderId="0" xfId="5" applyFont="1" applyFill="1" applyBorder="1" applyAlignment="1">
      <alignment horizontal="center"/>
    </xf>
    <xf numFmtId="0" fontId="9" fillId="16" borderId="3" xfId="5" applyFont="1" applyFill="1" applyBorder="1" applyAlignment="1">
      <alignment horizontal="center"/>
    </xf>
    <xf numFmtId="0" fontId="9" fillId="16" borderId="15" xfId="5" applyFont="1" applyFill="1" applyBorder="1" applyAlignment="1">
      <alignment horizontal="center" vertical="top"/>
    </xf>
    <xf numFmtId="0" fontId="9" fillId="16" borderId="5" xfId="5" applyFont="1" applyFill="1" applyBorder="1" applyAlignment="1">
      <alignment horizontal="center" vertical="top"/>
    </xf>
    <xf numFmtId="0" fontId="9" fillId="16" borderId="19" xfId="5" applyFont="1" applyFill="1" applyBorder="1" applyAlignment="1">
      <alignment horizontal="center" vertical="top"/>
    </xf>
    <xf numFmtId="0" fontId="0" fillId="12" borderId="5" xfId="0" applyFill="1" applyBorder="1" applyAlignment="1">
      <alignment horizontal="left" vertical="top"/>
    </xf>
    <xf numFmtId="0" fontId="0" fillId="12" borderId="19" xfId="0" applyFill="1" applyBorder="1" applyAlignment="1">
      <alignment horizontal="left" vertical="top"/>
    </xf>
    <xf numFmtId="0" fontId="0" fillId="12" borderId="21" xfId="0" applyFill="1" applyBorder="1" applyAlignment="1">
      <alignment horizontal="left" vertical="top"/>
    </xf>
    <xf numFmtId="0" fontId="0" fillId="12" borderId="23" xfId="0" applyFill="1" applyBorder="1" applyAlignment="1">
      <alignment horizontal="left" vertical="top"/>
    </xf>
    <xf numFmtId="0" fontId="0" fillId="11" borderId="5" xfId="0" applyFill="1" applyBorder="1" applyAlignment="1">
      <alignment horizontal="left" vertical="top"/>
    </xf>
    <xf numFmtId="0" fontId="0" fillId="11" borderId="19" xfId="0" applyFill="1" applyBorder="1" applyAlignment="1">
      <alignment horizontal="left" vertical="top"/>
    </xf>
    <xf numFmtId="0" fontId="0" fillId="11" borderId="21" xfId="0" applyFill="1" applyBorder="1" applyAlignment="1">
      <alignment horizontal="left" vertical="top"/>
    </xf>
    <xf numFmtId="0" fontId="0" fillId="11" borderId="23" xfId="0" applyFill="1" applyBorder="1" applyAlignment="1">
      <alignment horizontal="left" vertical="top"/>
    </xf>
    <xf numFmtId="0" fontId="0" fillId="8" borderId="5" xfId="0" applyFill="1" applyBorder="1" applyAlignment="1">
      <alignment horizontal="left" vertical="top"/>
    </xf>
    <xf numFmtId="0" fontId="0" fillId="8" borderId="19" xfId="0" applyFill="1" applyBorder="1" applyAlignment="1">
      <alignment horizontal="left" vertical="top"/>
    </xf>
    <xf numFmtId="0" fontId="0" fillId="8" borderId="21" xfId="0" applyFill="1" applyBorder="1" applyAlignment="1">
      <alignment horizontal="left" vertical="top"/>
    </xf>
    <xf numFmtId="0" fontId="0" fillId="8" borderId="23" xfId="0" applyFill="1" applyBorder="1" applyAlignment="1">
      <alignment horizontal="left" vertical="top"/>
    </xf>
    <xf numFmtId="0" fontId="0" fillId="6" borderId="5" xfId="0" applyFill="1" applyBorder="1" applyAlignment="1">
      <alignment horizontal="left" vertical="top"/>
    </xf>
    <xf numFmtId="0" fontId="0" fillId="6" borderId="19" xfId="0" applyFill="1" applyBorder="1" applyAlignment="1">
      <alignment horizontal="left" vertical="top"/>
    </xf>
    <xf numFmtId="0" fontId="0" fillId="6" borderId="21" xfId="0" applyFill="1" applyBorder="1" applyAlignment="1">
      <alignment horizontal="left" vertical="top"/>
    </xf>
    <xf numFmtId="0" fontId="0" fillId="6" borderId="23" xfId="0" applyFill="1" applyBorder="1" applyAlignment="1">
      <alignment horizontal="left" vertical="top"/>
    </xf>
    <xf numFmtId="0" fontId="0" fillId="14" borderId="5" xfId="0" applyFill="1" applyBorder="1" applyAlignment="1">
      <alignment horizontal="left" vertical="top"/>
    </xf>
    <xf numFmtId="0" fontId="0" fillId="14" borderId="19" xfId="0" applyFill="1" applyBorder="1" applyAlignment="1">
      <alignment horizontal="left" vertical="top"/>
    </xf>
    <xf numFmtId="0" fontId="0" fillId="14" borderId="21" xfId="0" applyFill="1" applyBorder="1" applyAlignment="1">
      <alignment horizontal="left" vertical="top"/>
    </xf>
    <xf numFmtId="0" fontId="0" fillId="14" borderId="23" xfId="0" applyFill="1" applyBorder="1" applyAlignment="1">
      <alignment horizontal="left" vertical="top"/>
    </xf>
    <xf numFmtId="0" fontId="0" fillId="10" borderId="5" xfId="0" applyFill="1" applyBorder="1" applyAlignment="1">
      <alignment horizontal="left" vertical="top"/>
    </xf>
    <xf numFmtId="0" fontId="0" fillId="10" borderId="19" xfId="0" applyFill="1" applyBorder="1" applyAlignment="1">
      <alignment horizontal="left" vertical="top"/>
    </xf>
    <xf numFmtId="0" fontId="0" fillId="10" borderId="21" xfId="0" applyFill="1" applyBorder="1" applyAlignment="1">
      <alignment horizontal="left" vertical="top"/>
    </xf>
    <xf numFmtId="0" fontId="0" fillId="10" borderId="23" xfId="0" applyFill="1" applyBorder="1" applyAlignment="1">
      <alignment horizontal="left" vertical="top"/>
    </xf>
    <xf numFmtId="0" fontId="4" fillId="9" borderId="5" xfId="5" applyFont="1" applyFill="1" applyBorder="1" applyAlignment="1">
      <alignment horizontal="left" vertical="top" wrapText="1"/>
    </xf>
    <xf numFmtId="0" fontId="4" fillId="9" borderId="19" xfId="5" applyFont="1" applyFill="1" applyBorder="1" applyAlignment="1">
      <alignment horizontal="left" vertical="top" wrapText="1"/>
    </xf>
    <xf numFmtId="0" fontId="0" fillId="9" borderId="5" xfId="0" applyFill="1" applyBorder="1" applyAlignment="1">
      <alignment horizontal="left" vertical="top" wrapText="1"/>
    </xf>
    <xf numFmtId="0" fontId="0" fillId="9" borderId="19" xfId="0" applyFill="1" applyBorder="1" applyAlignment="1">
      <alignment horizontal="left" vertical="top" wrapText="1"/>
    </xf>
    <xf numFmtId="0" fontId="0" fillId="9" borderId="21" xfId="0" applyFill="1" applyBorder="1" applyAlignment="1">
      <alignment horizontal="left" vertical="top" wrapText="1"/>
    </xf>
    <xf numFmtId="0" fontId="0" fillId="9" borderId="23" xfId="0" applyFill="1" applyBorder="1" applyAlignment="1">
      <alignment horizontal="left" vertical="top" wrapText="1"/>
    </xf>
    <xf numFmtId="0" fontId="0" fillId="7" borderId="5" xfId="0" applyFill="1" applyBorder="1" applyAlignment="1">
      <alignment horizontal="left" vertical="top" wrapText="1"/>
    </xf>
    <xf numFmtId="0" fontId="0" fillId="7" borderId="19" xfId="0" applyFill="1" applyBorder="1" applyAlignment="1">
      <alignment horizontal="left" vertical="top" wrapText="1"/>
    </xf>
    <xf numFmtId="0" fontId="0" fillId="7" borderId="21" xfId="0" applyFill="1" applyBorder="1" applyAlignment="1">
      <alignment horizontal="left" vertical="top" wrapText="1"/>
    </xf>
    <xf numFmtId="0" fontId="0" fillId="7" borderId="23" xfId="0" applyFill="1" applyBorder="1" applyAlignment="1">
      <alignment horizontal="left" vertical="top" wrapText="1"/>
    </xf>
    <xf numFmtId="0" fontId="0" fillId="5" borderId="5" xfId="0" applyFill="1" applyBorder="1" applyAlignment="1">
      <alignment horizontal="left" vertical="top" wrapText="1"/>
    </xf>
    <xf numFmtId="0" fontId="0" fillId="5" borderId="19" xfId="0" applyFill="1" applyBorder="1" applyAlignment="1">
      <alignment horizontal="left" vertical="top" wrapText="1"/>
    </xf>
    <xf numFmtId="0" fontId="0" fillId="5" borderId="21" xfId="0" applyFill="1" applyBorder="1" applyAlignment="1">
      <alignment horizontal="left" vertical="top" wrapText="1"/>
    </xf>
    <xf numFmtId="0" fontId="0" fillId="5" borderId="23" xfId="0" applyFill="1" applyBorder="1" applyAlignment="1">
      <alignment horizontal="left" vertical="top" wrapText="1"/>
    </xf>
    <xf numFmtId="0" fontId="0" fillId="4" borderId="5" xfId="0" applyFill="1" applyBorder="1" applyAlignment="1">
      <alignment horizontal="left" vertical="top"/>
    </xf>
    <xf numFmtId="0" fontId="0" fillId="4" borderId="19" xfId="0" applyFill="1" applyBorder="1" applyAlignment="1">
      <alignment horizontal="left" vertical="top"/>
    </xf>
    <xf numFmtId="0" fontId="0" fillId="4" borderId="21" xfId="0" applyFill="1" applyBorder="1" applyAlignment="1">
      <alignment horizontal="left" vertical="top"/>
    </xf>
    <xf numFmtId="0" fontId="0" fillId="4" borderId="23" xfId="0" applyFill="1" applyBorder="1" applyAlignment="1">
      <alignment horizontal="left" vertical="top"/>
    </xf>
    <xf numFmtId="0" fontId="9" fillId="16" borderId="2" xfId="5" applyFont="1" applyFill="1" applyBorder="1" applyAlignment="1">
      <alignment horizontal="center" wrapText="1"/>
    </xf>
    <xf numFmtId="0" fontId="9" fillId="16" borderId="0" xfId="5" applyFont="1" applyFill="1" applyBorder="1" applyAlignment="1">
      <alignment horizontal="center" wrapText="1"/>
    </xf>
    <xf numFmtId="0" fontId="9" fillId="16" borderId="3" xfId="5" applyFont="1" applyFill="1" applyBorder="1" applyAlignment="1">
      <alignment horizontal="center" wrapText="1"/>
    </xf>
    <xf numFmtId="0" fontId="9" fillId="16" borderId="24" xfId="5" applyFont="1" applyFill="1" applyBorder="1" applyAlignment="1">
      <alignment horizontal="center" vertical="top"/>
    </xf>
    <xf numFmtId="0" fontId="9" fillId="16" borderId="25" xfId="5" applyFont="1" applyFill="1" applyBorder="1" applyAlignment="1">
      <alignment horizontal="center" vertical="top"/>
    </xf>
    <xf numFmtId="0" fontId="9" fillId="16" borderId="26" xfId="5" applyFont="1" applyFill="1" applyBorder="1" applyAlignment="1">
      <alignment horizontal="center" vertical="top"/>
    </xf>
    <xf numFmtId="0" fontId="9" fillId="16" borderId="30" xfId="5" applyFont="1" applyFill="1" applyBorder="1" applyAlignment="1">
      <alignment horizontal="center" vertical="top"/>
    </xf>
    <xf numFmtId="0" fontId="9" fillId="16" borderId="9" xfId="5" applyFont="1" applyFill="1" applyBorder="1" applyAlignment="1">
      <alignment horizontal="center" vertical="top"/>
    </xf>
    <xf numFmtId="0" fontId="9" fillId="16" borderId="31" xfId="5" applyFont="1" applyFill="1" applyBorder="1" applyAlignment="1">
      <alignment horizontal="center" vertical="top"/>
    </xf>
    <xf numFmtId="0" fontId="0" fillId="9" borderId="5" xfId="0" applyFill="1" applyBorder="1" applyAlignment="1">
      <alignment horizontal="left" wrapText="1"/>
    </xf>
    <xf numFmtId="0" fontId="0" fillId="9" borderId="19" xfId="0" applyFill="1" applyBorder="1" applyAlignment="1">
      <alignment horizontal="left" wrapText="1"/>
    </xf>
    <xf numFmtId="0" fontId="3" fillId="8" borderId="5" xfId="3" applyFill="1" applyBorder="1" applyAlignment="1">
      <alignment horizontal="left" vertical="top"/>
    </xf>
    <xf numFmtId="0" fontId="3" fillId="8" borderId="19" xfId="3" applyFill="1" applyBorder="1" applyAlignment="1">
      <alignment horizontal="left" vertical="top"/>
    </xf>
    <xf numFmtId="0" fontId="3" fillId="11" borderId="5" xfId="3" applyFill="1" applyBorder="1" applyAlignment="1">
      <alignment horizontal="left" vertical="top"/>
    </xf>
    <xf numFmtId="0" fontId="3" fillId="11" borderId="19" xfId="3" applyFill="1" applyBorder="1" applyAlignment="1">
      <alignment horizontal="left" vertical="top"/>
    </xf>
    <xf numFmtId="0" fontId="10" fillId="5" borderId="25" xfId="0" applyFont="1" applyFill="1" applyBorder="1" applyAlignment="1">
      <alignment horizontal="left" vertical="top"/>
    </xf>
    <xf numFmtId="0" fontId="10" fillId="5" borderId="26" xfId="0" applyFont="1" applyFill="1" applyBorder="1" applyAlignment="1">
      <alignment horizontal="left" vertical="top"/>
    </xf>
    <xf numFmtId="0" fontId="0" fillId="0" borderId="0" xfId="0" applyAlignment="1">
      <alignment horizontal="center" vertical="top"/>
    </xf>
    <xf numFmtId="0" fontId="3" fillId="13" borderId="5" xfId="3" applyFill="1" applyBorder="1" applyAlignment="1">
      <alignment horizontal="left" vertical="top"/>
    </xf>
    <xf numFmtId="0" fontId="3" fillId="13" borderId="19" xfId="3" applyFill="1" applyBorder="1" applyAlignment="1">
      <alignment horizontal="left" vertical="top"/>
    </xf>
    <xf numFmtId="0" fontId="0" fillId="5" borderId="5" xfId="0" applyFill="1" applyBorder="1" applyAlignment="1">
      <alignment horizontal="left" vertical="top"/>
    </xf>
    <xf numFmtId="0" fontId="0" fillId="5" borderId="19" xfId="0" applyFill="1" applyBorder="1" applyAlignment="1">
      <alignment horizontal="left" vertical="top"/>
    </xf>
    <xf numFmtId="0" fontId="0" fillId="5" borderId="21" xfId="0" applyFill="1" applyBorder="1" applyAlignment="1">
      <alignment horizontal="left" vertical="top"/>
    </xf>
    <xf numFmtId="0" fontId="0" fillId="5" borderId="23" xfId="0" applyFill="1" applyBorder="1" applyAlignment="1">
      <alignment horizontal="left" vertical="top"/>
    </xf>
    <xf numFmtId="0" fontId="3" fillId="4" borderId="5" xfId="3" applyFill="1" applyBorder="1" applyAlignment="1">
      <alignment horizontal="left" vertical="top"/>
    </xf>
    <xf numFmtId="0" fontId="3" fillId="4" borderId="19" xfId="3" applyFill="1" applyBorder="1" applyAlignment="1">
      <alignment horizontal="left" vertical="top"/>
    </xf>
    <xf numFmtId="0" fontId="3" fillId="5" borderId="5" xfId="3" applyFill="1" applyBorder="1" applyAlignment="1">
      <alignment horizontal="left" vertical="top"/>
    </xf>
    <xf numFmtId="0" fontId="3" fillId="5" borderId="19" xfId="3" applyFill="1" applyBorder="1" applyAlignment="1">
      <alignment horizontal="left" vertical="top"/>
    </xf>
    <xf numFmtId="0" fontId="3" fillId="7" borderId="5" xfId="3" applyFill="1" applyBorder="1" applyAlignment="1">
      <alignment horizontal="left" vertical="top"/>
    </xf>
    <xf numFmtId="0" fontId="3" fillId="7" borderId="19" xfId="3" applyFill="1" applyBorder="1" applyAlignment="1">
      <alignment horizontal="left" vertical="top"/>
    </xf>
    <xf numFmtId="0" fontId="3" fillId="12" borderId="5" xfId="3" applyFill="1" applyBorder="1" applyAlignment="1">
      <alignment horizontal="left" vertical="top" wrapText="1"/>
    </xf>
    <xf numFmtId="0" fontId="3" fillId="12" borderId="5" xfId="3" applyFill="1" applyBorder="1" applyAlignment="1">
      <alignment horizontal="left" vertical="top"/>
    </xf>
    <xf numFmtId="0" fontId="3" fillId="12" borderId="19" xfId="3" applyFill="1" applyBorder="1" applyAlignment="1">
      <alignment horizontal="left" vertical="top"/>
    </xf>
    <xf numFmtId="0" fontId="0" fillId="12" borderId="5" xfId="0" applyFill="1" applyBorder="1" applyAlignment="1">
      <alignment horizontal="left" vertical="top" wrapText="1"/>
    </xf>
    <xf numFmtId="0" fontId="9" fillId="16" borderId="2" xfId="5" applyFont="1" applyFill="1" applyBorder="1" applyAlignment="1">
      <alignment horizontal="center" vertical="top"/>
    </xf>
    <xf numFmtId="0" fontId="9" fillId="16" borderId="0" xfId="5" applyFont="1" applyFill="1" applyBorder="1" applyAlignment="1">
      <alignment horizontal="center" vertical="top"/>
    </xf>
    <xf numFmtId="0" fontId="9" fillId="16" borderId="3" xfId="5" applyFont="1" applyFill="1" applyBorder="1" applyAlignment="1">
      <alignment horizontal="center" vertical="top"/>
    </xf>
    <xf numFmtId="0" fontId="10" fillId="4" borderId="25" xfId="0" applyFont="1" applyFill="1" applyBorder="1" applyAlignment="1">
      <alignment horizontal="left" vertical="top"/>
    </xf>
    <xf numFmtId="0" fontId="10" fillId="4" borderId="26" xfId="0" applyFont="1" applyFill="1" applyBorder="1" applyAlignment="1">
      <alignment horizontal="left" vertical="top"/>
    </xf>
    <xf numFmtId="0" fontId="3" fillId="9" borderId="5" xfId="3" applyFill="1" applyBorder="1" applyAlignment="1">
      <alignment horizontal="left" vertical="top"/>
    </xf>
    <xf numFmtId="0" fontId="3" fillId="9" borderId="19" xfId="3" applyFill="1" applyBorder="1" applyAlignment="1">
      <alignment horizontal="left" vertical="top"/>
    </xf>
    <xf numFmtId="0" fontId="3" fillId="10" borderId="5" xfId="3" applyFill="1" applyBorder="1" applyAlignment="1">
      <alignment horizontal="left" vertical="top"/>
    </xf>
    <xf numFmtId="0" fontId="3" fillId="10" borderId="19" xfId="3" applyFill="1" applyBorder="1" applyAlignment="1">
      <alignment horizontal="left" vertical="top"/>
    </xf>
    <xf numFmtId="0" fontId="3" fillId="14" borderId="5" xfId="3" applyFill="1" applyBorder="1" applyAlignment="1">
      <alignment horizontal="left" vertical="top"/>
    </xf>
    <xf numFmtId="0" fontId="3" fillId="14" borderId="19" xfId="3" applyFill="1" applyBorder="1" applyAlignment="1">
      <alignment horizontal="left" vertical="top"/>
    </xf>
    <xf numFmtId="0" fontId="10" fillId="11" borderId="25" xfId="0" applyFont="1" applyFill="1" applyBorder="1" applyAlignment="1">
      <alignment horizontal="left" vertical="top"/>
    </xf>
    <xf numFmtId="0" fontId="10" fillId="11" borderId="26" xfId="0" applyFont="1" applyFill="1" applyBorder="1" applyAlignment="1">
      <alignment horizontal="left" vertical="top"/>
    </xf>
    <xf numFmtId="0" fontId="10" fillId="12" borderId="25" xfId="0" applyFont="1" applyFill="1" applyBorder="1" applyAlignment="1">
      <alignment horizontal="left" vertical="top"/>
    </xf>
    <xf numFmtId="0" fontId="10" fillId="12" borderId="26" xfId="0" applyFont="1" applyFill="1" applyBorder="1" applyAlignment="1">
      <alignment horizontal="left" vertical="top"/>
    </xf>
    <xf numFmtId="0" fontId="10" fillId="13" borderId="25" xfId="0" applyFont="1" applyFill="1" applyBorder="1" applyAlignment="1">
      <alignment horizontal="left" vertical="top"/>
    </xf>
    <xf numFmtId="0" fontId="10" fillId="13" borderId="26" xfId="0" applyFont="1" applyFill="1" applyBorder="1" applyAlignment="1">
      <alignment horizontal="left" vertical="top"/>
    </xf>
    <xf numFmtId="0" fontId="10" fillId="7" borderId="25" xfId="0" applyFont="1" applyFill="1" applyBorder="1" applyAlignment="1">
      <alignment horizontal="left" vertical="top"/>
    </xf>
    <xf numFmtId="0" fontId="10" fillId="7" borderId="26" xfId="0" applyFont="1" applyFill="1" applyBorder="1" applyAlignment="1">
      <alignment horizontal="left" vertical="top"/>
    </xf>
    <xf numFmtId="0" fontId="10" fillId="9" borderId="25" xfId="0" applyFont="1" applyFill="1" applyBorder="1" applyAlignment="1">
      <alignment horizontal="left" vertical="top"/>
    </xf>
    <xf numFmtId="0" fontId="10" fillId="9" borderId="26" xfId="0" applyFont="1" applyFill="1" applyBorder="1" applyAlignment="1">
      <alignment horizontal="left" vertical="top"/>
    </xf>
    <xf numFmtId="0" fontId="10" fillId="10" borderId="25" xfId="0" applyFont="1" applyFill="1" applyBorder="1" applyAlignment="1">
      <alignment horizontal="left" vertical="top" wrapText="1"/>
    </xf>
    <xf numFmtId="0" fontId="10" fillId="10" borderId="26" xfId="0" applyFont="1" applyFill="1" applyBorder="1" applyAlignment="1">
      <alignment horizontal="left" vertical="top" wrapText="1"/>
    </xf>
    <xf numFmtId="0" fontId="10" fillId="14" borderId="25" xfId="0" applyFont="1" applyFill="1" applyBorder="1" applyAlignment="1">
      <alignment horizontal="left" vertical="top"/>
    </xf>
    <xf numFmtId="0" fontId="10" fillId="14" borderId="26" xfId="0" applyFont="1" applyFill="1" applyBorder="1" applyAlignment="1">
      <alignment horizontal="left" vertical="top"/>
    </xf>
    <xf numFmtId="0" fontId="10" fillId="6" borderId="25" xfId="0" applyFont="1" applyFill="1" applyBorder="1" applyAlignment="1">
      <alignment horizontal="left" vertical="top"/>
    </xf>
    <xf numFmtId="0" fontId="10" fillId="6" borderId="26" xfId="0" applyFont="1" applyFill="1" applyBorder="1" applyAlignment="1">
      <alignment horizontal="left" vertical="top"/>
    </xf>
    <xf numFmtId="0" fontId="10" fillId="8" borderId="25" xfId="0" applyFont="1" applyFill="1" applyBorder="1" applyAlignment="1">
      <alignment horizontal="left" vertical="top"/>
    </xf>
    <xf numFmtId="0" fontId="10" fillId="8" borderId="26" xfId="0" applyFont="1" applyFill="1" applyBorder="1" applyAlignment="1">
      <alignment horizontal="left" vertical="top"/>
    </xf>
    <xf numFmtId="0" fontId="3" fillId="6" borderId="5" xfId="3" applyFill="1" applyBorder="1" applyAlignment="1">
      <alignment horizontal="left" vertical="top"/>
    </xf>
    <xf numFmtId="0" fontId="3" fillId="6" borderId="19" xfId="3" applyFill="1" applyBorder="1" applyAlignment="1">
      <alignment horizontal="left" vertical="top"/>
    </xf>
    <xf numFmtId="0" fontId="0" fillId="7" borderId="5" xfId="0" applyFill="1" applyBorder="1" applyAlignment="1">
      <alignment horizontal="left" vertical="top"/>
    </xf>
    <xf numFmtId="0" fontId="0" fillId="7" borderId="19" xfId="0" applyFill="1" applyBorder="1" applyAlignment="1">
      <alignment horizontal="left" vertical="top"/>
    </xf>
    <xf numFmtId="0" fontId="0" fillId="7" borderId="21" xfId="0" applyFill="1" applyBorder="1" applyAlignment="1">
      <alignment horizontal="left" vertical="top"/>
    </xf>
    <xf numFmtId="0" fontId="0" fillId="7" borderId="23" xfId="0" applyFill="1" applyBorder="1" applyAlignment="1">
      <alignment horizontal="left" vertical="top"/>
    </xf>
    <xf numFmtId="0" fontId="0" fillId="9" borderId="5" xfId="0" applyFill="1" applyBorder="1" applyAlignment="1">
      <alignment horizontal="left" vertical="top"/>
    </xf>
    <xf numFmtId="0" fontId="0" fillId="9" borderId="19" xfId="0" applyFill="1" applyBorder="1" applyAlignment="1">
      <alignment horizontal="left" vertical="top"/>
    </xf>
    <xf numFmtId="0" fontId="0" fillId="9" borderId="21" xfId="0" applyFill="1" applyBorder="1" applyAlignment="1">
      <alignment horizontal="left" vertical="top"/>
    </xf>
    <xf numFmtId="0" fontId="0" fillId="9" borderId="23" xfId="0" applyFill="1" applyBorder="1" applyAlignment="1">
      <alignment horizontal="left" vertical="top"/>
    </xf>
    <xf numFmtId="0" fontId="2" fillId="12" borderId="7" xfId="0" applyFont="1" applyFill="1" applyBorder="1" applyAlignment="1">
      <alignment horizontal="center" textRotation="90"/>
    </xf>
    <xf numFmtId="0" fontId="2" fillId="12" borderId="8" xfId="0" applyFont="1" applyFill="1" applyBorder="1" applyAlignment="1">
      <alignment horizontal="center" textRotation="90"/>
    </xf>
    <xf numFmtId="0" fontId="2" fillId="12" borderId="9" xfId="0" applyFont="1" applyFill="1" applyBorder="1" applyAlignment="1">
      <alignment horizontal="center" textRotation="90"/>
    </xf>
    <xf numFmtId="0" fontId="2" fillId="13" borderId="7" xfId="0" applyFont="1" applyFill="1" applyBorder="1" applyAlignment="1">
      <alignment horizontal="center" textRotation="90" wrapText="1"/>
    </xf>
    <xf numFmtId="0" fontId="2" fillId="13" borderId="8" xfId="0" applyFont="1" applyFill="1" applyBorder="1" applyAlignment="1">
      <alignment horizontal="center" textRotation="90" wrapText="1"/>
    </xf>
    <xf numFmtId="0" fontId="2" fillId="13" borderId="9" xfId="0" applyFont="1" applyFill="1" applyBorder="1" applyAlignment="1">
      <alignment horizontal="center" textRotation="90" wrapText="1"/>
    </xf>
    <xf numFmtId="0" fontId="2" fillId="0" borderId="0" xfId="0" applyFont="1" applyAlignment="1">
      <alignment horizontal="center"/>
    </xf>
    <xf numFmtId="0" fontId="0" fillId="0" borderId="0" xfId="0" applyAlignment="1">
      <alignment horizontal="center"/>
    </xf>
    <xf numFmtId="0" fontId="2" fillId="4" borderId="7" xfId="0" applyFont="1" applyFill="1" applyBorder="1" applyAlignment="1">
      <alignment horizontal="center" textRotation="90"/>
    </xf>
    <xf numFmtId="0" fontId="2" fillId="4" borderId="8" xfId="0" applyFont="1" applyFill="1" applyBorder="1" applyAlignment="1">
      <alignment horizontal="center" textRotation="90"/>
    </xf>
    <xf numFmtId="0" fontId="2" fillId="4" borderId="9" xfId="0" applyFont="1" applyFill="1" applyBorder="1" applyAlignment="1">
      <alignment horizontal="center" textRotation="90"/>
    </xf>
    <xf numFmtId="0" fontId="2" fillId="5" borderId="7" xfId="0" applyFont="1" applyFill="1" applyBorder="1" applyAlignment="1">
      <alignment horizontal="center" textRotation="90"/>
    </xf>
    <xf numFmtId="0" fontId="2" fillId="5" borderId="8" xfId="0" applyFont="1" applyFill="1" applyBorder="1" applyAlignment="1">
      <alignment horizontal="center" textRotation="90"/>
    </xf>
    <xf numFmtId="0" fontId="2" fillId="5" borderId="9" xfId="0" applyFont="1" applyFill="1" applyBorder="1" applyAlignment="1">
      <alignment horizontal="center" textRotation="90"/>
    </xf>
    <xf numFmtId="0" fontId="2" fillId="7" borderId="7" xfId="0" applyFont="1" applyFill="1" applyBorder="1" applyAlignment="1">
      <alignment horizontal="center" textRotation="90"/>
    </xf>
    <xf numFmtId="0" fontId="2" fillId="7" borderId="8" xfId="0" applyFont="1" applyFill="1" applyBorder="1" applyAlignment="1">
      <alignment horizontal="center" textRotation="90"/>
    </xf>
    <xf numFmtId="0" fontId="2" fillId="7" borderId="9" xfId="0" applyFont="1" applyFill="1" applyBorder="1" applyAlignment="1">
      <alignment horizontal="center" textRotation="90"/>
    </xf>
    <xf numFmtId="0" fontId="2" fillId="9" borderId="7" xfId="0" applyFont="1" applyFill="1" applyBorder="1" applyAlignment="1">
      <alignment horizontal="center" textRotation="90"/>
    </xf>
    <xf numFmtId="0" fontId="2" fillId="9" borderId="8" xfId="0" applyFont="1" applyFill="1" applyBorder="1" applyAlignment="1">
      <alignment horizontal="center" textRotation="90"/>
    </xf>
    <xf numFmtId="0" fontId="2" fillId="9" borderId="9" xfId="0" applyFont="1" applyFill="1" applyBorder="1" applyAlignment="1">
      <alignment horizontal="center" textRotation="90"/>
    </xf>
    <xf numFmtId="0" fontId="2" fillId="10" borderId="7" xfId="0" applyFont="1" applyFill="1" applyBorder="1" applyAlignment="1">
      <alignment horizontal="center" textRotation="90" wrapText="1"/>
    </xf>
    <xf numFmtId="0" fontId="2" fillId="10" borderId="8" xfId="0" applyFont="1" applyFill="1" applyBorder="1" applyAlignment="1">
      <alignment horizontal="center" textRotation="90" wrapText="1"/>
    </xf>
    <xf numFmtId="0" fontId="2" fillId="10" borderId="9" xfId="0" applyFont="1" applyFill="1" applyBorder="1" applyAlignment="1">
      <alignment horizontal="center" textRotation="90" wrapText="1"/>
    </xf>
    <xf numFmtId="0" fontId="2" fillId="14" borderId="7" xfId="0" applyFont="1" applyFill="1" applyBorder="1" applyAlignment="1">
      <alignment horizontal="center" textRotation="90"/>
    </xf>
    <xf numFmtId="0" fontId="2" fillId="14" borderId="8" xfId="0" applyFont="1" applyFill="1" applyBorder="1" applyAlignment="1">
      <alignment horizontal="center" textRotation="90"/>
    </xf>
    <xf numFmtId="0" fontId="2" fillId="14" borderId="9" xfId="0" applyFont="1" applyFill="1" applyBorder="1" applyAlignment="1">
      <alignment horizontal="center" textRotation="90"/>
    </xf>
    <xf numFmtId="0" fontId="2" fillId="6" borderId="7" xfId="0" applyFont="1" applyFill="1" applyBorder="1" applyAlignment="1">
      <alignment horizontal="center" textRotation="90"/>
    </xf>
    <xf numFmtId="0" fontId="2" fillId="6" borderId="8" xfId="0" applyFont="1" applyFill="1" applyBorder="1" applyAlignment="1">
      <alignment horizontal="center" textRotation="90"/>
    </xf>
    <xf numFmtId="0" fontId="2" fillId="6" borderId="9" xfId="0" applyFont="1" applyFill="1" applyBorder="1" applyAlignment="1">
      <alignment horizontal="center" textRotation="90"/>
    </xf>
    <xf numFmtId="0" fontId="2" fillId="8" borderId="7" xfId="0" applyFont="1" applyFill="1" applyBorder="1" applyAlignment="1">
      <alignment horizontal="center" textRotation="90"/>
    </xf>
    <xf numFmtId="0" fontId="2" fillId="8" borderId="8" xfId="0" applyFont="1" applyFill="1" applyBorder="1" applyAlignment="1">
      <alignment horizontal="center" textRotation="90"/>
    </xf>
    <xf numFmtId="0" fontId="2" fillId="8" borderId="9" xfId="0" applyFont="1" applyFill="1" applyBorder="1" applyAlignment="1">
      <alignment horizontal="center" textRotation="90"/>
    </xf>
    <xf numFmtId="0" fontId="0" fillId="0" borderId="5" xfId="0" applyBorder="1" applyAlignment="1">
      <alignment horizontal="left" vertical="center"/>
    </xf>
    <xf numFmtId="0" fontId="2" fillId="11" borderId="7" xfId="0" applyFont="1" applyFill="1" applyBorder="1" applyAlignment="1">
      <alignment horizontal="center" textRotation="90"/>
    </xf>
    <xf numFmtId="0" fontId="2" fillId="11" borderId="8" xfId="0" applyFont="1" applyFill="1" applyBorder="1" applyAlignment="1">
      <alignment horizontal="center" textRotation="90"/>
    </xf>
    <xf numFmtId="0" fontId="2" fillId="11" borderId="9" xfId="0" applyFont="1" applyFill="1" applyBorder="1" applyAlignment="1">
      <alignment horizontal="center" textRotation="90"/>
    </xf>
    <xf numFmtId="49" fontId="2" fillId="13" borderId="25" xfId="0" applyNumberFormat="1" applyFont="1" applyFill="1" applyBorder="1" applyAlignment="1">
      <alignment horizontal="center" wrapText="1"/>
    </xf>
    <xf numFmtId="49" fontId="2" fillId="13" borderId="26" xfId="0" applyNumberFormat="1" applyFont="1" applyFill="1" applyBorder="1" applyAlignment="1">
      <alignment horizontal="center" wrapText="1"/>
    </xf>
    <xf numFmtId="49" fontId="2" fillId="4" borderId="25" xfId="0" applyNumberFormat="1" applyFont="1" applyFill="1" applyBorder="1" applyAlignment="1">
      <alignment horizontal="center" wrapText="1"/>
    </xf>
    <xf numFmtId="49" fontId="2" fillId="4" borderId="26" xfId="0" applyNumberFormat="1" applyFont="1" applyFill="1" applyBorder="1" applyAlignment="1">
      <alignment horizontal="center" wrapText="1"/>
    </xf>
    <xf numFmtId="49" fontId="2" fillId="5" borderId="25" xfId="0" applyNumberFormat="1" applyFont="1" applyFill="1" applyBorder="1" applyAlignment="1">
      <alignment horizontal="center" wrapText="1"/>
    </xf>
    <xf numFmtId="49" fontId="2" fillId="5" borderId="26" xfId="0" applyNumberFormat="1" applyFont="1" applyFill="1" applyBorder="1" applyAlignment="1">
      <alignment horizontal="center" wrapText="1"/>
    </xf>
    <xf numFmtId="49" fontId="2" fillId="7" borderId="25" xfId="0" applyNumberFormat="1" applyFont="1" applyFill="1" applyBorder="1" applyAlignment="1">
      <alignment horizontal="center" wrapText="1"/>
    </xf>
    <xf numFmtId="49" fontId="2" fillId="7" borderId="26" xfId="0" applyNumberFormat="1" applyFont="1" applyFill="1" applyBorder="1" applyAlignment="1">
      <alignment horizontal="center" wrapText="1"/>
    </xf>
    <xf numFmtId="49" fontId="2" fillId="9" borderId="25" xfId="0" applyNumberFormat="1" applyFont="1" applyFill="1" applyBorder="1" applyAlignment="1">
      <alignment horizontal="center" wrapText="1"/>
    </xf>
    <xf numFmtId="49" fontId="2" fillId="9" borderId="26" xfId="0" applyNumberFormat="1" applyFont="1" applyFill="1" applyBorder="1" applyAlignment="1">
      <alignment horizontal="center" wrapText="1"/>
    </xf>
    <xf numFmtId="49" fontId="2" fillId="10" borderId="25" xfId="0" applyNumberFormat="1" applyFont="1" applyFill="1" applyBorder="1" applyAlignment="1">
      <alignment horizontal="center" wrapText="1"/>
    </xf>
    <xf numFmtId="49" fontId="2" fillId="10" borderId="26" xfId="0" applyNumberFormat="1" applyFont="1" applyFill="1" applyBorder="1" applyAlignment="1">
      <alignment horizontal="center" wrapText="1"/>
    </xf>
    <xf numFmtId="49" fontId="2" fillId="14" borderId="25" xfId="0" applyNumberFormat="1" applyFont="1" applyFill="1" applyBorder="1" applyAlignment="1">
      <alignment horizontal="center" wrapText="1"/>
    </xf>
    <xf numFmtId="49" fontId="2" fillId="14" borderId="26" xfId="0" applyNumberFormat="1" applyFont="1" applyFill="1" applyBorder="1" applyAlignment="1">
      <alignment horizontal="center" wrapText="1"/>
    </xf>
    <xf numFmtId="49" fontId="2" fillId="6" borderId="25" xfId="0" applyNumberFormat="1" applyFont="1" applyFill="1" applyBorder="1" applyAlignment="1">
      <alignment horizontal="center" wrapText="1"/>
    </xf>
    <xf numFmtId="49" fontId="2" fillId="6" borderId="26" xfId="0" applyNumberFormat="1" applyFont="1" applyFill="1" applyBorder="1" applyAlignment="1">
      <alignment horizontal="center" wrapText="1"/>
    </xf>
    <xf numFmtId="49" fontId="2" fillId="8" borderId="25" xfId="0" applyNumberFormat="1" applyFont="1" applyFill="1" applyBorder="1" applyAlignment="1">
      <alignment horizontal="center" wrapText="1"/>
    </xf>
    <xf numFmtId="49" fontId="2" fillId="8" borderId="26" xfId="0" applyNumberFormat="1" applyFont="1" applyFill="1" applyBorder="1" applyAlignment="1">
      <alignment horizontal="center" wrapText="1"/>
    </xf>
    <xf numFmtId="49" fontId="2" fillId="11" borderId="25" xfId="0" applyNumberFormat="1" applyFont="1" applyFill="1" applyBorder="1" applyAlignment="1">
      <alignment horizontal="center" wrapText="1"/>
    </xf>
    <xf numFmtId="49" fontId="2" fillId="11" borderId="26" xfId="0" applyNumberFormat="1" applyFont="1" applyFill="1" applyBorder="1" applyAlignment="1">
      <alignment horizontal="center" wrapText="1"/>
    </xf>
    <xf numFmtId="49" fontId="2" fillId="12" borderId="25" xfId="0" applyNumberFormat="1" applyFont="1" applyFill="1" applyBorder="1" applyAlignment="1">
      <alignment horizontal="center" wrapText="1"/>
    </xf>
    <xf numFmtId="49" fontId="2" fillId="12" borderId="26" xfId="0" applyNumberFormat="1" applyFont="1" applyFill="1" applyBorder="1" applyAlignment="1">
      <alignment horizontal="center" wrapText="1"/>
    </xf>
    <xf numFmtId="49" fontId="2" fillId="3" borderId="11" xfId="0"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49" fontId="2" fillId="3" borderId="13"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49" fontId="2" fillId="13" borderId="13" xfId="0" applyNumberFormat="1" applyFont="1" applyFill="1" applyBorder="1" applyAlignment="1">
      <alignment horizontal="center" wrapText="1"/>
    </xf>
    <xf numFmtId="49" fontId="2" fillId="13" borderId="6" xfId="0" applyNumberFormat="1" applyFont="1" applyFill="1" applyBorder="1" applyAlignment="1">
      <alignment horizontal="center" wrapText="1"/>
    </xf>
    <xf numFmtId="49" fontId="2" fillId="13" borderId="27" xfId="0" applyNumberFormat="1" applyFont="1" applyFill="1" applyBorder="1" applyAlignment="1">
      <alignment horizontal="center" wrapText="1"/>
    </xf>
    <xf numFmtId="49" fontId="2" fillId="4" borderId="16" xfId="0" applyNumberFormat="1" applyFont="1" applyFill="1" applyBorder="1" applyAlignment="1">
      <alignment horizontal="center" wrapText="1"/>
    </xf>
    <xf numFmtId="49" fontId="2" fillId="4" borderId="17" xfId="0" applyNumberFormat="1" applyFont="1" applyFill="1" applyBorder="1" applyAlignment="1">
      <alignment horizontal="center" wrapText="1"/>
    </xf>
    <xf numFmtId="49" fontId="2" fillId="4" borderId="18" xfId="0" applyNumberFormat="1" applyFont="1" applyFill="1" applyBorder="1" applyAlignment="1">
      <alignment horizontal="center" wrapText="1"/>
    </xf>
    <xf numFmtId="49" fontId="2" fillId="5" borderId="16" xfId="0" applyNumberFormat="1" applyFont="1" applyFill="1" applyBorder="1" applyAlignment="1">
      <alignment horizontal="center" wrapText="1"/>
    </xf>
    <xf numFmtId="49" fontId="2" fillId="5" borderId="17" xfId="0" applyNumberFormat="1" applyFont="1" applyFill="1" applyBorder="1" applyAlignment="1">
      <alignment horizontal="center" wrapText="1"/>
    </xf>
    <xf numFmtId="49" fontId="2" fillId="5" borderId="18" xfId="0" applyNumberFormat="1" applyFont="1" applyFill="1" applyBorder="1" applyAlignment="1">
      <alignment horizontal="center" wrapText="1"/>
    </xf>
    <xf numFmtId="49" fontId="2" fillId="7" borderId="16" xfId="0" applyNumberFormat="1" applyFont="1" applyFill="1" applyBorder="1" applyAlignment="1">
      <alignment horizontal="center" wrapText="1"/>
    </xf>
    <xf numFmtId="49" fontId="2" fillId="7" borderId="17" xfId="0" applyNumberFormat="1" applyFont="1" applyFill="1" applyBorder="1" applyAlignment="1">
      <alignment horizontal="center" wrapText="1"/>
    </xf>
    <xf numFmtId="49" fontId="2" fillId="7" borderId="18" xfId="0" applyNumberFormat="1" applyFont="1" applyFill="1" applyBorder="1" applyAlignment="1">
      <alignment horizontal="center" wrapText="1"/>
    </xf>
    <xf numFmtId="49" fontId="2" fillId="9" borderId="16" xfId="0" applyNumberFormat="1" applyFont="1" applyFill="1" applyBorder="1" applyAlignment="1">
      <alignment horizontal="center" wrapText="1"/>
    </xf>
    <xf numFmtId="49" fontId="2" fillId="9" borderId="17" xfId="0" applyNumberFormat="1" applyFont="1" applyFill="1" applyBorder="1" applyAlignment="1">
      <alignment horizontal="center" wrapText="1"/>
    </xf>
    <xf numFmtId="49" fontId="2" fillId="9" borderId="18" xfId="0" applyNumberFormat="1" applyFont="1" applyFill="1" applyBorder="1" applyAlignment="1">
      <alignment horizontal="center" wrapText="1"/>
    </xf>
    <xf numFmtId="49" fontId="2" fillId="10" borderId="16" xfId="0" applyNumberFormat="1" applyFont="1" applyFill="1" applyBorder="1" applyAlignment="1">
      <alignment horizontal="center" wrapText="1"/>
    </xf>
    <xf numFmtId="49" fontId="2" fillId="10" borderId="17" xfId="0" applyNumberFormat="1" applyFont="1" applyFill="1" applyBorder="1" applyAlignment="1">
      <alignment horizontal="center" wrapText="1"/>
    </xf>
    <xf numFmtId="49" fontId="2" fillId="10" borderId="18" xfId="0" applyNumberFormat="1" applyFont="1" applyFill="1" applyBorder="1" applyAlignment="1">
      <alignment horizontal="center" wrapText="1"/>
    </xf>
    <xf numFmtId="49" fontId="2" fillId="14" borderId="16" xfId="0" applyNumberFormat="1" applyFont="1" applyFill="1" applyBorder="1" applyAlignment="1">
      <alignment horizontal="center" wrapText="1"/>
    </xf>
    <xf numFmtId="49" fontId="2" fillId="14" borderId="17" xfId="0" applyNumberFormat="1" applyFont="1" applyFill="1" applyBorder="1" applyAlignment="1">
      <alignment horizontal="center" wrapText="1"/>
    </xf>
    <xf numFmtId="49" fontId="2" fillId="14" borderId="18" xfId="0" applyNumberFormat="1" applyFont="1" applyFill="1" applyBorder="1" applyAlignment="1">
      <alignment horizontal="center" wrapText="1"/>
    </xf>
    <xf numFmtId="49" fontId="2" fillId="6" borderId="16" xfId="0" applyNumberFormat="1" applyFont="1" applyFill="1" applyBorder="1" applyAlignment="1">
      <alignment horizontal="center" wrapText="1"/>
    </xf>
    <xf numFmtId="49" fontId="2" fillId="6" borderId="17" xfId="0" applyNumberFormat="1" applyFont="1" applyFill="1" applyBorder="1" applyAlignment="1">
      <alignment horizontal="center" wrapText="1"/>
    </xf>
    <xf numFmtId="49" fontId="2" fillId="6" borderId="18" xfId="0" applyNumberFormat="1" applyFont="1" applyFill="1" applyBorder="1" applyAlignment="1">
      <alignment horizontal="center" wrapText="1"/>
    </xf>
    <xf numFmtId="49" fontId="2" fillId="8" borderId="16" xfId="0" applyNumberFormat="1" applyFont="1" applyFill="1" applyBorder="1" applyAlignment="1">
      <alignment horizontal="center" wrapText="1"/>
    </xf>
    <xf numFmtId="49" fontId="2" fillId="8" borderId="17" xfId="0" applyNumberFormat="1" applyFont="1" applyFill="1" applyBorder="1" applyAlignment="1">
      <alignment horizontal="center" wrapText="1"/>
    </xf>
    <xf numFmtId="49" fontId="2" fillId="8" borderId="18" xfId="0" applyNumberFormat="1" applyFont="1" applyFill="1" applyBorder="1" applyAlignment="1">
      <alignment horizontal="center" wrapText="1"/>
    </xf>
    <xf numFmtId="49" fontId="2" fillId="11" borderId="16" xfId="0" applyNumberFormat="1" applyFont="1" applyFill="1" applyBorder="1" applyAlignment="1">
      <alignment horizontal="center" wrapText="1"/>
    </xf>
    <xf numFmtId="49" fontId="2" fillId="11" borderId="17" xfId="0" applyNumberFormat="1" applyFont="1" applyFill="1" applyBorder="1" applyAlignment="1">
      <alignment horizontal="center" wrapText="1"/>
    </xf>
    <xf numFmtId="49" fontId="2" fillId="11" borderId="18" xfId="0" applyNumberFormat="1" applyFont="1" applyFill="1" applyBorder="1" applyAlignment="1">
      <alignment horizontal="center" wrapText="1"/>
    </xf>
    <xf numFmtId="49" fontId="2" fillId="12" borderId="25" xfId="0" applyNumberFormat="1" applyFont="1" applyFill="1" applyBorder="1" applyAlignment="1">
      <alignment horizontal="left" wrapText="1"/>
    </xf>
    <xf numFmtId="49" fontId="2" fillId="12" borderId="26" xfId="0" applyNumberFormat="1" applyFont="1" applyFill="1" applyBorder="1" applyAlignment="1">
      <alignment horizontal="left" wrapText="1"/>
    </xf>
    <xf numFmtId="49" fontId="2" fillId="12" borderId="5" xfId="0" applyNumberFormat="1" applyFont="1" applyFill="1" applyBorder="1" applyAlignment="1">
      <alignment horizontal="left" wrapText="1"/>
    </xf>
    <xf numFmtId="49" fontId="2" fillId="12" borderId="19" xfId="0" applyNumberFormat="1" applyFont="1" applyFill="1" applyBorder="1" applyAlignment="1">
      <alignment horizontal="left" wrapText="1"/>
    </xf>
    <xf numFmtId="0" fontId="0" fillId="13" borderId="25" xfId="0" applyFill="1" applyBorder="1" applyAlignment="1">
      <alignment horizontal="center"/>
    </xf>
    <xf numFmtId="0" fontId="0" fillId="13" borderId="26" xfId="0" applyFill="1" applyBorder="1" applyAlignment="1">
      <alignment horizontal="center"/>
    </xf>
    <xf numFmtId="0" fontId="0" fillId="14" borderId="25" xfId="0" applyFill="1" applyBorder="1" applyAlignment="1">
      <alignment horizontal="center"/>
    </xf>
    <xf numFmtId="0" fontId="0" fillId="14" borderId="26" xfId="0" applyFill="1" applyBorder="1" applyAlignment="1">
      <alignment horizontal="center"/>
    </xf>
    <xf numFmtId="0" fontId="0" fillId="6" borderId="25" xfId="0" applyFill="1" applyBorder="1" applyAlignment="1">
      <alignment horizontal="center"/>
    </xf>
    <xf numFmtId="0" fontId="0" fillId="6" borderId="26" xfId="0" applyFill="1" applyBorder="1" applyAlignment="1">
      <alignment horizontal="center"/>
    </xf>
    <xf numFmtId="0" fontId="0" fillId="8" borderId="25" xfId="0" applyFill="1" applyBorder="1" applyAlignment="1">
      <alignment horizontal="center"/>
    </xf>
    <xf numFmtId="0" fontId="0" fillId="8" borderId="26" xfId="0" applyFill="1" applyBorder="1" applyAlignment="1">
      <alignment horizontal="center"/>
    </xf>
    <xf numFmtId="0" fontId="0" fillId="11" borderId="25" xfId="0" applyFill="1" applyBorder="1" applyAlignment="1">
      <alignment horizontal="center"/>
    </xf>
    <xf numFmtId="0" fontId="0" fillId="11" borderId="26" xfId="0" applyFill="1" applyBorder="1" applyAlignment="1">
      <alignment horizontal="center"/>
    </xf>
    <xf numFmtId="0" fontId="0" fillId="12" borderId="25" xfId="0" applyFill="1" applyBorder="1" applyAlignment="1">
      <alignment horizontal="center"/>
    </xf>
    <xf numFmtId="0" fontId="0" fillId="12" borderId="26" xfId="0" applyFill="1" applyBorder="1" applyAlignment="1">
      <alignment horizontal="center"/>
    </xf>
    <xf numFmtId="0" fontId="0" fillId="4" borderId="25" xfId="0" applyFill="1" applyBorder="1" applyAlignment="1">
      <alignment horizontal="center"/>
    </xf>
    <xf numFmtId="0" fontId="0" fillId="4" borderId="26" xfId="0" applyFill="1" applyBorder="1" applyAlignment="1">
      <alignment horizontal="center"/>
    </xf>
    <xf numFmtId="0" fontId="0" fillId="5" borderId="25" xfId="0" applyFill="1" applyBorder="1" applyAlignment="1">
      <alignment horizontal="center"/>
    </xf>
    <xf numFmtId="0" fontId="0" fillId="5" borderId="26" xfId="0" applyFill="1" applyBorder="1" applyAlignment="1">
      <alignment horizontal="center"/>
    </xf>
    <xf numFmtId="0" fontId="0" fillId="7" borderId="25" xfId="0" applyFill="1" applyBorder="1" applyAlignment="1">
      <alignment horizontal="center"/>
    </xf>
    <xf numFmtId="0" fontId="0" fillId="7" borderId="26" xfId="0" applyFill="1" applyBorder="1" applyAlignment="1">
      <alignment horizontal="center"/>
    </xf>
    <xf numFmtId="0" fontId="0" fillId="9" borderId="25" xfId="0" applyFill="1" applyBorder="1" applyAlignment="1">
      <alignment horizontal="center"/>
    </xf>
    <xf numFmtId="0" fontId="0" fillId="9" borderId="26" xfId="0" applyFill="1" applyBorder="1" applyAlignment="1">
      <alignment horizontal="center"/>
    </xf>
    <xf numFmtId="0" fontId="0" fillId="10" borderId="25" xfId="0" applyFill="1" applyBorder="1" applyAlignment="1">
      <alignment horizontal="center"/>
    </xf>
    <xf numFmtId="0" fontId="0" fillId="10" borderId="26" xfId="0" applyFill="1" applyBorder="1" applyAlignment="1">
      <alignment horizontal="center"/>
    </xf>
    <xf numFmtId="0" fontId="0" fillId="8" borderId="25" xfId="0" applyFill="1" applyBorder="1" applyAlignment="1">
      <alignment horizontal="left"/>
    </xf>
    <xf numFmtId="0" fontId="0" fillId="8" borderId="26" xfId="0" applyFill="1" applyBorder="1" applyAlignment="1">
      <alignment horizontal="left"/>
    </xf>
    <xf numFmtId="0" fontId="0" fillId="12" borderId="25" xfId="0" applyFill="1" applyBorder="1" applyAlignment="1">
      <alignment horizontal="left"/>
    </xf>
    <xf numFmtId="0" fontId="0" fillId="12" borderId="26" xfId="0" applyFill="1" applyBorder="1" applyAlignment="1">
      <alignment horizontal="left"/>
    </xf>
    <xf numFmtId="0" fontId="0" fillId="4" borderId="25" xfId="0" applyFill="1" applyBorder="1" applyAlignment="1">
      <alignment horizontal="left"/>
    </xf>
    <xf numFmtId="0" fontId="0" fillId="4" borderId="26" xfId="0" applyFill="1" applyBorder="1" applyAlignment="1">
      <alignment horizontal="left"/>
    </xf>
    <xf numFmtId="0" fontId="0" fillId="5" borderId="25" xfId="0" applyFill="1" applyBorder="1" applyAlignment="1">
      <alignment horizontal="left"/>
    </xf>
    <xf numFmtId="0" fontId="0" fillId="5" borderId="26" xfId="0" applyFill="1" applyBorder="1" applyAlignment="1">
      <alignment horizontal="left"/>
    </xf>
    <xf numFmtId="0" fontId="0" fillId="10" borderId="25" xfId="0" applyFill="1" applyBorder="1" applyAlignment="1">
      <alignment horizontal="left"/>
    </xf>
    <xf numFmtId="0" fontId="0" fillId="10" borderId="26" xfId="0" applyFill="1" applyBorder="1" applyAlignment="1">
      <alignment horizontal="left"/>
    </xf>
    <xf numFmtId="0" fontId="0" fillId="14" borderId="25" xfId="0" applyFill="1" applyBorder="1" applyAlignment="1">
      <alignment horizontal="left"/>
    </xf>
    <xf numFmtId="0" fontId="0" fillId="14" borderId="26" xfId="0" applyFill="1" applyBorder="1" applyAlignment="1">
      <alignment horizontal="left"/>
    </xf>
    <xf numFmtId="0" fontId="0" fillId="6" borderId="25" xfId="0" applyFill="1" applyBorder="1" applyAlignment="1">
      <alignment horizontal="left"/>
    </xf>
    <xf numFmtId="0" fontId="0" fillId="6" borderId="26" xfId="0" applyFill="1" applyBorder="1" applyAlignment="1">
      <alignment horizontal="left"/>
    </xf>
    <xf numFmtId="49" fontId="2" fillId="3" borderId="11" xfId="0" applyNumberFormat="1" applyFont="1" applyFill="1" applyBorder="1" applyAlignment="1">
      <alignment horizontal="center"/>
    </xf>
    <xf numFmtId="49" fontId="2" fillId="3" borderId="0" xfId="0" applyNumberFormat="1" applyFont="1" applyFill="1" applyBorder="1" applyAlignment="1">
      <alignment horizontal="center"/>
    </xf>
    <xf numFmtId="0" fontId="0" fillId="13" borderId="9" xfId="0" applyFill="1" applyBorder="1" applyAlignment="1">
      <alignment horizontal="center" vertical="center"/>
    </xf>
    <xf numFmtId="0" fontId="0" fillId="13" borderId="31" xfId="0" applyFill="1" applyBorder="1" applyAlignment="1">
      <alignment horizontal="center" vertical="center"/>
    </xf>
    <xf numFmtId="0" fontId="2" fillId="12" borderId="5" xfId="0" applyFont="1" applyFill="1" applyBorder="1" applyAlignment="1">
      <alignment horizontal="left" vertical="top"/>
    </xf>
    <xf numFmtId="0" fontId="2" fillId="12" borderId="19" xfId="0" applyFont="1" applyFill="1" applyBorder="1" applyAlignment="1">
      <alignment horizontal="left" vertical="top"/>
    </xf>
    <xf numFmtId="0" fontId="2" fillId="12" borderId="25" xfId="0" applyFont="1" applyFill="1" applyBorder="1" applyAlignment="1">
      <alignment horizontal="left" vertical="top"/>
    </xf>
    <xf numFmtId="0" fontId="2" fillId="12" borderId="26" xfId="0" applyFont="1" applyFill="1" applyBorder="1" applyAlignment="1">
      <alignment horizontal="left" vertical="top"/>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5" borderId="25" xfId="0" applyFill="1" applyBorder="1" applyAlignment="1">
      <alignment horizontal="center" vertical="center"/>
    </xf>
    <xf numFmtId="0" fontId="0" fillId="5" borderId="26" xfId="0" applyFill="1" applyBorder="1" applyAlignment="1">
      <alignment horizontal="center"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0" fillId="10" borderId="25" xfId="0" applyFill="1" applyBorder="1" applyAlignment="1">
      <alignment horizontal="center" vertical="center"/>
    </xf>
    <xf numFmtId="0" fontId="0" fillId="10" borderId="26" xfId="0" applyFill="1" applyBorder="1" applyAlignment="1">
      <alignment horizontal="center" vertical="center"/>
    </xf>
    <xf numFmtId="0" fontId="0" fillId="14" borderId="25" xfId="0" applyFill="1" applyBorder="1" applyAlignment="1">
      <alignment horizontal="center" vertical="center"/>
    </xf>
    <xf numFmtId="0" fontId="0" fillId="14" borderId="26"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8" borderId="25" xfId="0" applyFill="1" applyBorder="1" applyAlignment="1">
      <alignment horizontal="center" vertical="center"/>
    </xf>
    <xf numFmtId="0" fontId="0" fillId="8" borderId="26" xfId="0" applyFill="1" applyBorder="1" applyAlignment="1">
      <alignment horizontal="center" vertical="center"/>
    </xf>
    <xf numFmtId="0" fontId="0" fillId="11" borderId="25" xfId="0" applyFill="1" applyBorder="1" applyAlignment="1">
      <alignment horizontal="center" vertical="center"/>
    </xf>
    <xf numFmtId="0" fontId="0" fillId="11" borderId="26" xfId="0" applyFill="1" applyBorder="1" applyAlignment="1">
      <alignment horizontal="center" vertical="center"/>
    </xf>
    <xf numFmtId="0" fontId="2" fillId="12" borderId="25" xfId="0" applyFont="1" applyFill="1" applyBorder="1" applyAlignment="1">
      <alignment horizontal="left" vertical="center"/>
    </xf>
    <xf numFmtId="0" fontId="2" fillId="12" borderId="26" xfId="0" applyFont="1" applyFill="1" applyBorder="1" applyAlignment="1">
      <alignment horizontal="left" vertical="center"/>
    </xf>
    <xf numFmtId="0" fontId="2" fillId="12" borderId="5" xfId="0" applyFont="1" applyFill="1" applyBorder="1" applyAlignment="1">
      <alignment horizontal="left" vertical="center"/>
    </xf>
    <xf numFmtId="0" fontId="2" fillId="12" borderId="19" xfId="0" applyFont="1" applyFill="1" applyBorder="1" applyAlignment="1">
      <alignment horizontal="left" vertical="center"/>
    </xf>
    <xf numFmtId="0" fontId="0" fillId="9" borderId="25" xfId="0" applyFill="1" applyBorder="1" applyAlignment="1">
      <alignment horizontal="center" vertical="center"/>
    </xf>
    <xf numFmtId="0" fontId="0" fillId="9" borderId="26" xfId="0" applyFill="1" applyBorder="1" applyAlignment="1">
      <alignment horizontal="center" vertical="center"/>
    </xf>
    <xf numFmtId="0" fontId="0" fillId="13" borderId="9" xfId="0" applyFill="1" applyBorder="1" applyAlignment="1">
      <alignment horizontal="center"/>
    </xf>
    <xf numFmtId="0" fontId="0" fillId="13" borderId="31" xfId="0" applyFill="1" applyBorder="1" applyAlignment="1">
      <alignment horizontal="center"/>
    </xf>
    <xf numFmtId="0" fontId="2" fillId="12" borderId="25" xfId="0" applyFont="1" applyFill="1" applyBorder="1" applyAlignment="1">
      <alignment horizontal="left"/>
    </xf>
    <xf numFmtId="0" fontId="2" fillId="12" borderId="26" xfId="0" applyFont="1" applyFill="1" applyBorder="1" applyAlignment="1">
      <alignment horizontal="left"/>
    </xf>
    <xf numFmtId="0" fontId="2" fillId="12" borderId="5" xfId="0" applyFont="1" applyFill="1" applyBorder="1" applyAlignment="1">
      <alignment horizontal="left"/>
    </xf>
    <xf numFmtId="0" fontId="2" fillId="12" borderId="19" xfId="0" applyFont="1" applyFill="1" applyBorder="1" applyAlignment="1">
      <alignment horizontal="left"/>
    </xf>
    <xf numFmtId="0" fontId="0" fillId="10" borderId="25" xfId="0" applyFill="1" applyBorder="1" applyAlignment="1">
      <alignment horizontal="center" wrapText="1"/>
    </xf>
    <xf numFmtId="0" fontId="0" fillId="10" borderId="26" xfId="0" applyFill="1" applyBorder="1" applyAlignment="1">
      <alignment horizontal="center" wrapText="1"/>
    </xf>
    <xf numFmtId="0" fontId="4" fillId="13" borderId="9" xfId="0" applyFont="1" applyFill="1" applyBorder="1" applyAlignment="1">
      <alignment horizontal="center"/>
    </xf>
    <xf numFmtId="0" fontId="4" fillId="13" borderId="31" xfId="0" applyFont="1" applyFill="1" applyBorder="1" applyAlignment="1">
      <alignment horizontal="center"/>
    </xf>
    <xf numFmtId="0" fontId="4" fillId="4" borderId="25" xfId="0" applyFont="1" applyFill="1" applyBorder="1" applyAlignment="1">
      <alignment horizontal="center"/>
    </xf>
    <xf numFmtId="0" fontId="4" fillId="4" borderId="26" xfId="0" applyFont="1" applyFill="1" applyBorder="1" applyAlignment="1">
      <alignment horizontal="center"/>
    </xf>
    <xf numFmtId="0" fontId="4" fillId="5" borderId="25" xfId="0" applyFont="1" applyFill="1" applyBorder="1" applyAlignment="1">
      <alignment horizontal="center"/>
    </xf>
    <xf numFmtId="0" fontId="4" fillId="5" borderId="26" xfId="0" applyFont="1" applyFill="1" applyBorder="1" applyAlignment="1">
      <alignment horizontal="center"/>
    </xf>
    <xf numFmtId="0" fontId="4" fillId="9" borderId="25" xfId="0" applyFont="1" applyFill="1" applyBorder="1" applyAlignment="1">
      <alignment horizontal="center"/>
    </xf>
    <xf numFmtId="0" fontId="4" fillId="9" borderId="26" xfId="0" applyFont="1" applyFill="1" applyBorder="1" applyAlignment="1">
      <alignment horizontal="center"/>
    </xf>
    <xf numFmtId="0" fontId="4" fillId="10" borderId="25" xfId="0" applyFont="1" applyFill="1" applyBorder="1" applyAlignment="1">
      <alignment horizontal="center" wrapText="1"/>
    </xf>
    <xf numFmtId="0" fontId="4" fillId="10" borderId="26" xfId="0" applyFont="1" applyFill="1" applyBorder="1" applyAlignment="1">
      <alignment horizontal="center" wrapText="1"/>
    </xf>
    <xf numFmtId="0" fontId="4" fillId="14" borderId="25" xfId="0" applyFont="1" applyFill="1" applyBorder="1" applyAlignment="1">
      <alignment horizontal="center"/>
    </xf>
    <xf numFmtId="0" fontId="4" fillId="14" borderId="26" xfId="0" applyFont="1" applyFill="1" applyBorder="1" applyAlignment="1">
      <alignment horizontal="center"/>
    </xf>
    <xf numFmtId="0" fontId="4" fillId="6" borderId="25" xfId="0" applyFont="1" applyFill="1" applyBorder="1" applyAlignment="1">
      <alignment horizontal="center"/>
    </xf>
    <xf numFmtId="0" fontId="4" fillId="6" borderId="26" xfId="0" applyFont="1" applyFill="1" applyBorder="1" applyAlignment="1">
      <alignment horizontal="center"/>
    </xf>
    <xf numFmtId="0" fontId="4" fillId="8" borderId="25" xfId="0" applyFont="1" applyFill="1" applyBorder="1" applyAlignment="1">
      <alignment horizontal="center"/>
    </xf>
    <xf numFmtId="0" fontId="4" fillId="8" borderId="26" xfId="0" applyFont="1" applyFill="1" applyBorder="1" applyAlignment="1">
      <alignment horizontal="center"/>
    </xf>
    <xf numFmtId="0" fontId="4" fillId="11" borderId="25" xfId="0" applyFont="1" applyFill="1" applyBorder="1" applyAlignment="1">
      <alignment horizontal="center"/>
    </xf>
    <xf numFmtId="0" fontId="4" fillId="11" borderId="26" xfId="0" applyFont="1" applyFill="1" applyBorder="1" applyAlignment="1">
      <alignment horizontal="center"/>
    </xf>
    <xf numFmtId="0" fontId="0" fillId="0" borderId="5" xfId="0" applyFill="1" applyBorder="1"/>
  </cellXfs>
  <cellStyles count="49">
    <cellStyle name="Comma 10" xfId="7" xr:uid="{00000000-0005-0000-0000-000000000000}"/>
    <cellStyle name="Comma 11" xfId="8" xr:uid="{00000000-0005-0000-0000-000001000000}"/>
    <cellStyle name="Comma 13" xfId="9" xr:uid="{00000000-0005-0000-0000-000002000000}"/>
    <cellStyle name="Comma 14" xfId="10" xr:uid="{00000000-0005-0000-0000-000003000000}"/>
    <cellStyle name="Comma 15" xfId="11" xr:uid="{00000000-0005-0000-0000-000004000000}"/>
    <cellStyle name="Comma 200" xfId="12" xr:uid="{00000000-0005-0000-0000-000005000000}"/>
    <cellStyle name="Comma 5" xfId="13" xr:uid="{00000000-0005-0000-0000-000006000000}"/>
    <cellStyle name="Comma 6" xfId="14" xr:uid="{00000000-0005-0000-0000-000007000000}"/>
    <cellStyle name="Currency" xfId="1" builtinId="4"/>
    <cellStyle name="Currency 13" xfId="15" xr:uid="{00000000-0005-0000-0000-000009000000}"/>
    <cellStyle name="Currency 2" xfId="16" xr:uid="{00000000-0005-0000-0000-00000A000000}"/>
    <cellStyle name="Hyperlink" xfId="3" builtinId="8"/>
    <cellStyle name="Hyperlink 2" xfId="18" xr:uid="{00000000-0005-0000-0000-00000C000000}"/>
    <cellStyle name="Hyperlink 3" xfId="19" xr:uid="{00000000-0005-0000-0000-00000D000000}"/>
    <cellStyle name="Hyperlink 4" xfId="20" xr:uid="{00000000-0005-0000-0000-00000E000000}"/>
    <cellStyle name="Hyperlink 5" xfId="17" xr:uid="{00000000-0005-0000-0000-00000F000000}"/>
    <cellStyle name="Normal" xfId="0" builtinId="0"/>
    <cellStyle name="Normal 10" xfId="21" xr:uid="{00000000-0005-0000-0000-000011000000}"/>
    <cellStyle name="Normal 100 2" xfId="22" xr:uid="{00000000-0005-0000-0000-000012000000}"/>
    <cellStyle name="Normal 11" xfId="23" xr:uid="{00000000-0005-0000-0000-000013000000}"/>
    <cellStyle name="Normal 12" xfId="24" xr:uid="{00000000-0005-0000-0000-000014000000}"/>
    <cellStyle name="Normal 13" xfId="25" xr:uid="{00000000-0005-0000-0000-000015000000}"/>
    <cellStyle name="Normal 133" xfId="26" xr:uid="{00000000-0005-0000-0000-000016000000}"/>
    <cellStyle name="Normal 14" xfId="27" xr:uid="{00000000-0005-0000-0000-000017000000}"/>
    <cellStyle name="Normal 15" xfId="28" xr:uid="{00000000-0005-0000-0000-000018000000}"/>
    <cellStyle name="Normal 16" xfId="29" xr:uid="{00000000-0005-0000-0000-000019000000}"/>
    <cellStyle name="Normal 166" xfId="30" xr:uid="{00000000-0005-0000-0000-00001A000000}"/>
    <cellStyle name="Normal 167" xfId="31" xr:uid="{00000000-0005-0000-0000-00001B000000}"/>
    <cellStyle name="Normal 17" xfId="32" xr:uid="{00000000-0005-0000-0000-00001C000000}"/>
    <cellStyle name="Normal 19" xfId="6" xr:uid="{00000000-0005-0000-0000-00001D000000}"/>
    <cellStyle name="Normal 2" xfId="33" xr:uid="{00000000-0005-0000-0000-00001E000000}"/>
    <cellStyle name="Normal 2 2" xfId="34" xr:uid="{00000000-0005-0000-0000-00001F000000}"/>
    <cellStyle name="Normal 2 3" xfId="35" xr:uid="{00000000-0005-0000-0000-000020000000}"/>
    <cellStyle name="Normal 3" xfId="36" xr:uid="{00000000-0005-0000-0000-000021000000}"/>
    <cellStyle name="Normal 4 2 2 2" xfId="4" xr:uid="{00000000-0005-0000-0000-000022000000}"/>
    <cellStyle name="Normal 5" xfId="5" xr:uid="{00000000-0005-0000-0000-000023000000}"/>
    <cellStyle name="Normal 6" xfId="37" xr:uid="{00000000-0005-0000-0000-000024000000}"/>
    <cellStyle name="Normal 7" xfId="38" xr:uid="{00000000-0005-0000-0000-000025000000}"/>
    <cellStyle name="Normal 71 2" xfId="39" xr:uid="{00000000-0005-0000-0000-000026000000}"/>
    <cellStyle name="Normal 8" xfId="40" xr:uid="{00000000-0005-0000-0000-000027000000}"/>
    <cellStyle name="Percent" xfId="2" builtinId="5"/>
    <cellStyle name="Percent 10" xfId="41" xr:uid="{00000000-0005-0000-0000-000029000000}"/>
    <cellStyle name="Percent 11" xfId="42" xr:uid="{00000000-0005-0000-0000-00002A000000}"/>
    <cellStyle name="Percent 12" xfId="43" xr:uid="{00000000-0005-0000-0000-00002B000000}"/>
    <cellStyle name="Percent 13" xfId="44" xr:uid="{00000000-0005-0000-0000-00002C000000}"/>
    <cellStyle name="Percent 14" xfId="45" xr:uid="{00000000-0005-0000-0000-00002D000000}"/>
    <cellStyle name="Percent 15" xfId="46" xr:uid="{00000000-0005-0000-0000-00002E000000}"/>
    <cellStyle name="Percent 17" xfId="47" xr:uid="{00000000-0005-0000-0000-00002F000000}"/>
    <cellStyle name="Percent 8" xfId="48"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hrmanager@stafftodayinc.com" TargetMode="External"/><Relationship Id="rId13" Type="http://schemas.openxmlformats.org/officeDocument/2006/relationships/hyperlink" Target="mailto:payroll@staffingetc.net" TargetMode="External"/><Relationship Id="rId3" Type="http://schemas.openxmlformats.org/officeDocument/2006/relationships/hyperlink" Target="mailto:rfp@deltatg.com" TargetMode="External"/><Relationship Id="rId7" Type="http://schemas.openxmlformats.org/officeDocument/2006/relationships/hyperlink" Target="mailto:chresler@maxhealth.com" TargetMode="External"/><Relationship Id="rId12" Type="http://schemas.openxmlformats.org/officeDocument/2006/relationships/hyperlink" Target="mailto:finance@hcastaffing.com" TargetMode="External"/><Relationship Id="rId2" Type="http://schemas.openxmlformats.org/officeDocument/2006/relationships/hyperlink" Target="mailto:aruna@adil.com" TargetMode="External"/><Relationship Id="rId1" Type="http://schemas.openxmlformats.org/officeDocument/2006/relationships/hyperlink" Target="mailto:govt@tscti.com" TargetMode="External"/><Relationship Id="rId6" Type="http://schemas.openxmlformats.org/officeDocument/2006/relationships/hyperlink" Target="mailto:statebids@infojiniconsulting.com" TargetMode="External"/><Relationship Id="rId11" Type="http://schemas.openxmlformats.org/officeDocument/2006/relationships/hyperlink" Target="mailto:kpeters@worldwidetravelstaffing.com" TargetMode="External"/><Relationship Id="rId5" Type="http://schemas.openxmlformats.org/officeDocument/2006/relationships/hyperlink" Target="mailto:a.parcell@hcastaffing.com" TargetMode="External"/><Relationship Id="rId10" Type="http://schemas.openxmlformats.org/officeDocument/2006/relationships/hyperlink" Target="mailto:vtech.coc-oh@vtechsolution.com" TargetMode="External"/><Relationship Id="rId4" Type="http://schemas.openxmlformats.org/officeDocument/2006/relationships/hyperlink" Target="mailto:gverma@globalmpirellc.com" TargetMode="External"/><Relationship Id="rId9" Type="http://schemas.openxmlformats.org/officeDocument/2006/relationships/hyperlink" Target="mailto:dpoerter@staffingetc.net"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
  <sheetViews>
    <sheetView topLeftCell="A4" workbookViewId="0">
      <selection activeCell="B21" sqref="B21"/>
    </sheetView>
  </sheetViews>
  <sheetFormatPr defaultRowHeight="15" x14ac:dyDescent="0.25"/>
  <cols>
    <col min="1" max="1" width="45.42578125" customWidth="1"/>
    <col min="2" max="2" width="57.42578125" customWidth="1"/>
    <col min="3" max="3" width="18.28515625" customWidth="1"/>
  </cols>
  <sheetData>
    <row r="1" spans="1:9" x14ac:dyDescent="0.25">
      <c r="A1" s="403" t="s">
        <v>0</v>
      </c>
      <c r="B1" s="403"/>
      <c r="C1" s="403"/>
      <c r="D1" s="382"/>
    </row>
    <row r="2" spans="1:9" x14ac:dyDescent="0.25">
      <c r="A2" s="403" t="s">
        <v>1</v>
      </c>
      <c r="B2" s="403"/>
      <c r="C2" s="403"/>
      <c r="D2" s="382"/>
    </row>
    <row r="3" spans="1:9" x14ac:dyDescent="0.25">
      <c r="A3" s="404" t="s">
        <v>394</v>
      </c>
      <c r="B3" s="404"/>
      <c r="C3" s="404"/>
      <c r="D3" s="365"/>
    </row>
    <row r="4" spans="1:9" x14ac:dyDescent="0.25">
      <c r="A4" s="403" t="s">
        <v>178</v>
      </c>
      <c r="B4" s="403"/>
      <c r="C4" s="403"/>
      <c r="D4" s="382"/>
    </row>
    <row r="6" spans="1:9" ht="65.25" customHeight="1" x14ac:dyDescent="0.25">
      <c r="A6" s="405" t="s">
        <v>384</v>
      </c>
      <c r="B6" s="406"/>
      <c r="C6" s="407"/>
    </row>
    <row r="7" spans="1:9" s="380" customFormat="1" ht="6" customHeight="1" x14ac:dyDescent="0.25">
      <c r="A7" s="381"/>
      <c r="B7" s="381"/>
      <c r="C7" s="381"/>
      <c r="D7"/>
      <c r="E7"/>
      <c r="F7"/>
      <c r="G7"/>
      <c r="H7"/>
      <c r="I7"/>
    </row>
    <row r="8" spans="1:9" ht="15" customHeight="1" x14ac:dyDescent="0.25">
      <c r="A8" s="405" t="s">
        <v>378</v>
      </c>
      <c r="B8" s="406"/>
      <c r="C8" s="407"/>
    </row>
    <row r="10" spans="1:9" x14ac:dyDescent="0.25">
      <c r="A10" s="402" t="s">
        <v>379</v>
      </c>
      <c r="B10" s="402"/>
      <c r="C10" s="402"/>
    </row>
    <row r="11" spans="1:9" x14ac:dyDescent="0.25">
      <c r="A11" s="383" t="s">
        <v>380</v>
      </c>
      <c r="B11" s="383" t="s">
        <v>381</v>
      </c>
      <c r="C11" s="383" t="s">
        <v>382</v>
      </c>
    </row>
    <row r="12" spans="1:9" x14ac:dyDescent="0.25">
      <c r="A12" s="386" t="s">
        <v>385</v>
      </c>
      <c r="B12" s="386" t="s">
        <v>386</v>
      </c>
      <c r="C12" s="387">
        <v>43647</v>
      </c>
    </row>
    <row r="13" spans="1:9" x14ac:dyDescent="0.25">
      <c r="A13" s="386"/>
      <c r="B13" s="386"/>
      <c r="C13" s="386"/>
    </row>
    <row r="15" spans="1:9" x14ac:dyDescent="0.25">
      <c r="A15" s="402" t="s">
        <v>383</v>
      </c>
      <c r="B15" s="402"/>
      <c r="C15" s="402"/>
    </row>
    <row r="16" spans="1:9" x14ac:dyDescent="0.25">
      <c r="A16" s="384" t="s">
        <v>380</v>
      </c>
      <c r="B16" s="384" t="s">
        <v>381</v>
      </c>
      <c r="C16" s="384" t="s">
        <v>382</v>
      </c>
    </row>
    <row r="17" spans="1:3" x14ac:dyDescent="0.25">
      <c r="A17" s="386" t="s">
        <v>2</v>
      </c>
      <c r="B17" s="386" t="s">
        <v>386</v>
      </c>
      <c r="C17" s="387">
        <v>43647</v>
      </c>
    </row>
    <row r="18" spans="1:3" x14ac:dyDescent="0.25">
      <c r="A18" s="386" t="s">
        <v>389</v>
      </c>
      <c r="B18" s="386" t="s">
        <v>390</v>
      </c>
      <c r="C18" s="387">
        <v>43753</v>
      </c>
    </row>
    <row r="19" spans="1:3" x14ac:dyDescent="0.25">
      <c r="A19" s="723" t="s">
        <v>395</v>
      </c>
      <c r="B19" s="723" t="s">
        <v>396</v>
      </c>
      <c r="C19" s="387">
        <v>43913</v>
      </c>
    </row>
  </sheetData>
  <mergeCells count="8">
    <mergeCell ref="A15:C15"/>
    <mergeCell ref="A10:C10"/>
    <mergeCell ref="A1:C1"/>
    <mergeCell ref="A2:C2"/>
    <mergeCell ref="A3:C3"/>
    <mergeCell ref="A4:C4"/>
    <mergeCell ref="A8:C8"/>
    <mergeCell ref="A6:C6"/>
  </mergeCells>
  <pageMargins left="0.7" right="0.7" top="0.75" bottom="0.75" header="0.3" footer="0.3"/>
  <pageSetup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28"/>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2.5703125" bestFit="1" customWidth="1"/>
    <col min="2" max="2" width="13.85546875" bestFit="1" customWidth="1"/>
    <col min="3" max="3" width="8.28515625" bestFit="1" customWidth="1"/>
    <col min="4" max="4" width="13.85546875" bestFit="1" customWidth="1"/>
    <col min="5" max="5" width="9.7109375" bestFit="1" customWidth="1"/>
    <col min="6" max="6" width="13.85546875" bestFit="1" customWidth="1"/>
    <col min="7" max="7" width="8.28515625" bestFit="1" customWidth="1"/>
    <col min="8" max="8" width="13.85546875" bestFit="1" customWidth="1"/>
    <col min="9" max="9" width="9.7109375" bestFit="1" customWidth="1"/>
    <col min="10" max="10" width="13.85546875" bestFit="1" customWidth="1"/>
    <col min="11" max="11" width="8.28515625" bestFit="1" customWidth="1"/>
    <col min="12" max="12" width="13.85546875" bestFit="1" customWidth="1"/>
    <col min="13" max="13" width="9.7109375" bestFit="1" customWidth="1"/>
    <col min="14" max="14" width="13.85546875" bestFit="1" customWidth="1"/>
    <col min="15" max="15" width="8.28515625" bestFit="1" customWidth="1"/>
    <col min="16" max="16" width="13.85546875" bestFit="1" customWidth="1"/>
    <col min="17" max="17" width="9.7109375" bestFit="1" customWidth="1"/>
    <col min="18" max="18" width="13.85546875" bestFit="1" customWidth="1"/>
    <col min="19" max="19" width="8.28515625" bestFit="1" customWidth="1"/>
    <col min="20" max="20" width="13.85546875" bestFit="1" customWidth="1"/>
    <col min="21" max="21" width="9.7109375" bestFit="1" customWidth="1"/>
    <col min="22" max="22" width="13.85546875" bestFit="1" customWidth="1"/>
    <col min="23" max="23" width="8.28515625" bestFit="1" customWidth="1"/>
    <col min="24" max="24" width="13.85546875" bestFit="1" customWidth="1"/>
    <col min="25" max="25" width="9.7109375" bestFit="1" customWidth="1"/>
  </cols>
  <sheetData>
    <row r="1" spans="1:25" x14ac:dyDescent="0.25">
      <c r="A1" s="403" t="s">
        <v>0</v>
      </c>
      <c r="B1" s="403"/>
      <c r="C1" s="403"/>
    </row>
    <row r="2" spans="1:25" x14ac:dyDescent="0.25">
      <c r="A2" s="403" t="s">
        <v>1</v>
      </c>
      <c r="B2" s="403"/>
      <c r="C2" s="403"/>
    </row>
    <row r="3" spans="1:25" x14ac:dyDescent="0.25">
      <c r="A3" s="365" t="s">
        <v>394</v>
      </c>
      <c r="B3" s="365"/>
      <c r="C3" s="365"/>
      <c r="D3" s="365"/>
    </row>
    <row r="4" spans="1:25" x14ac:dyDescent="0.25">
      <c r="A4" s="403" t="s">
        <v>73</v>
      </c>
      <c r="B4" s="403"/>
      <c r="C4" s="403"/>
    </row>
    <row r="6" spans="1:25" s="190" customFormat="1" x14ac:dyDescent="0.25">
      <c r="A6" s="595" t="s">
        <v>77</v>
      </c>
      <c r="B6" s="591" t="s">
        <v>78</v>
      </c>
      <c r="C6" s="592"/>
      <c r="D6" s="592"/>
      <c r="E6" s="592"/>
      <c r="F6" s="591" t="s">
        <v>78</v>
      </c>
      <c r="G6" s="592"/>
      <c r="H6" s="592"/>
      <c r="I6" s="592"/>
      <c r="J6" s="591" t="s">
        <v>78</v>
      </c>
      <c r="K6" s="592"/>
      <c r="L6" s="592"/>
      <c r="M6" s="592"/>
      <c r="N6" s="591" t="s">
        <v>78</v>
      </c>
      <c r="O6" s="592"/>
      <c r="P6" s="592"/>
      <c r="Q6" s="592"/>
      <c r="R6" s="591" t="s">
        <v>78</v>
      </c>
      <c r="S6" s="592"/>
      <c r="T6" s="592"/>
      <c r="U6" s="592"/>
      <c r="V6" s="591" t="s">
        <v>78</v>
      </c>
      <c r="W6" s="592"/>
      <c r="X6" s="592"/>
      <c r="Y6" s="592"/>
    </row>
    <row r="7" spans="1:25" s="190" customFormat="1" x14ac:dyDescent="0.25">
      <c r="A7" s="596"/>
      <c r="B7" s="591" t="s">
        <v>79</v>
      </c>
      <c r="C7" s="592"/>
      <c r="D7" s="592"/>
      <c r="E7" s="592"/>
      <c r="F7" s="591" t="s">
        <v>80</v>
      </c>
      <c r="G7" s="592"/>
      <c r="H7" s="592"/>
      <c r="I7" s="592"/>
      <c r="J7" s="591" t="s">
        <v>81</v>
      </c>
      <c r="K7" s="592"/>
      <c r="L7" s="592"/>
      <c r="M7" s="592"/>
      <c r="N7" s="591" t="s">
        <v>82</v>
      </c>
      <c r="O7" s="592"/>
      <c r="P7" s="592"/>
      <c r="Q7" s="592"/>
      <c r="R7" s="591" t="s">
        <v>83</v>
      </c>
      <c r="S7" s="592"/>
      <c r="T7" s="592"/>
      <c r="U7" s="592"/>
      <c r="V7" s="593" t="s">
        <v>84</v>
      </c>
      <c r="W7" s="594"/>
      <c r="X7" s="594"/>
      <c r="Y7" s="594"/>
    </row>
    <row r="8" spans="1:25" s="190" customFormat="1" ht="30.75" thickBot="1" x14ac:dyDescent="0.3">
      <c r="A8" s="596"/>
      <c r="B8" s="191" t="s">
        <v>85</v>
      </c>
      <c r="C8" s="191" t="s">
        <v>86</v>
      </c>
      <c r="D8" s="191" t="s">
        <v>87</v>
      </c>
      <c r="E8" s="191" t="s">
        <v>88</v>
      </c>
      <c r="F8" s="191" t="s">
        <v>85</v>
      </c>
      <c r="G8" s="191" t="s">
        <v>86</v>
      </c>
      <c r="H8" s="191" t="s">
        <v>87</v>
      </c>
      <c r="I8" s="191" t="s">
        <v>88</v>
      </c>
      <c r="J8" s="191" t="s">
        <v>85</v>
      </c>
      <c r="K8" s="191" t="s">
        <v>86</v>
      </c>
      <c r="L8" s="191" t="s">
        <v>87</v>
      </c>
      <c r="M8" s="191" t="s">
        <v>88</v>
      </c>
      <c r="N8" s="191" t="s">
        <v>85</v>
      </c>
      <c r="O8" s="191" t="s">
        <v>86</v>
      </c>
      <c r="P8" s="191" t="s">
        <v>87</v>
      </c>
      <c r="Q8" s="191" t="s">
        <v>88</v>
      </c>
      <c r="R8" s="191" t="s">
        <v>85</v>
      </c>
      <c r="S8" s="191" t="s">
        <v>86</v>
      </c>
      <c r="T8" s="191" t="s">
        <v>87</v>
      </c>
      <c r="U8" s="191" t="s">
        <v>88</v>
      </c>
      <c r="V8" s="191" t="s">
        <v>85</v>
      </c>
      <c r="W8" s="191" t="s">
        <v>86</v>
      </c>
      <c r="X8" s="191" t="s">
        <v>87</v>
      </c>
      <c r="Y8" s="191" t="s">
        <v>88</v>
      </c>
    </row>
    <row r="9" spans="1:25" x14ac:dyDescent="0.25">
      <c r="A9" s="22" t="s">
        <v>89</v>
      </c>
      <c r="B9" s="643"/>
      <c r="C9" s="643"/>
      <c r="D9" s="643"/>
      <c r="E9" s="643"/>
      <c r="F9" s="643"/>
      <c r="G9" s="643"/>
      <c r="H9" s="643"/>
      <c r="I9" s="643"/>
      <c r="J9" s="643"/>
      <c r="K9" s="643"/>
      <c r="L9" s="643"/>
      <c r="M9" s="643"/>
      <c r="N9" s="643"/>
      <c r="O9" s="643"/>
      <c r="P9" s="643"/>
      <c r="Q9" s="643"/>
      <c r="R9" s="643"/>
      <c r="S9" s="643"/>
      <c r="T9" s="643"/>
      <c r="U9" s="643"/>
      <c r="V9" s="643"/>
      <c r="W9" s="643"/>
      <c r="X9" s="643"/>
      <c r="Y9" s="644"/>
    </row>
    <row r="10" spans="1:25" ht="15.75" thickBot="1" x14ac:dyDescent="0.3">
      <c r="A10" s="15" t="s">
        <v>73</v>
      </c>
      <c r="B10" s="298">
        <v>44</v>
      </c>
      <c r="C10" s="17">
        <v>0.38</v>
      </c>
      <c r="D10" s="298">
        <v>44</v>
      </c>
      <c r="E10" s="17">
        <v>0.35</v>
      </c>
      <c r="F10" s="16">
        <f t="shared" ref="F10" si="0">B10*1.05</f>
        <v>46.2</v>
      </c>
      <c r="G10" s="17">
        <v>0.38</v>
      </c>
      <c r="H10" s="16">
        <f t="shared" ref="H10" si="1">B10*1.05</f>
        <v>46.2</v>
      </c>
      <c r="I10" s="17">
        <v>0.35</v>
      </c>
      <c r="J10" s="16">
        <f t="shared" ref="J10" si="2">F10*1.05</f>
        <v>48.510000000000005</v>
      </c>
      <c r="K10" s="17">
        <v>0.38</v>
      </c>
      <c r="L10" s="16">
        <f t="shared" ref="L10" si="3">F10*1.05</f>
        <v>48.510000000000005</v>
      </c>
      <c r="M10" s="17">
        <v>0.35</v>
      </c>
      <c r="N10" s="16">
        <f t="shared" ref="N10" si="4">B10*1.1</f>
        <v>48.400000000000006</v>
      </c>
      <c r="O10" s="17">
        <v>0.35</v>
      </c>
      <c r="P10" s="16">
        <f t="shared" ref="P10" si="5">B10*1.1</f>
        <v>48.400000000000006</v>
      </c>
      <c r="Q10" s="17">
        <v>0.35</v>
      </c>
      <c r="R10" s="16">
        <f t="shared" ref="R10" si="6">B10*1.1</f>
        <v>48.400000000000006</v>
      </c>
      <c r="S10" s="17">
        <v>0.35</v>
      </c>
      <c r="T10" s="16">
        <f t="shared" ref="T10" si="7">B10*1.1</f>
        <v>48.400000000000006</v>
      </c>
      <c r="U10" s="17">
        <v>0.35</v>
      </c>
      <c r="V10" s="16">
        <f t="shared" ref="V10" si="8">B10*1.15</f>
        <v>50.599999999999994</v>
      </c>
      <c r="W10" s="17">
        <v>0.35</v>
      </c>
      <c r="X10" s="16">
        <f t="shared" ref="X10" si="9">B10*1.15</f>
        <v>50.599999999999994</v>
      </c>
      <c r="Y10" s="20">
        <v>0.35</v>
      </c>
    </row>
    <row r="11" spans="1:25" x14ac:dyDescent="0.25">
      <c r="A11" s="23" t="s">
        <v>91</v>
      </c>
      <c r="B11" s="645"/>
      <c r="C11" s="645"/>
      <c r="D11" s="645"/>
      <c r="E11" s="645"/>
      <c r="F11" s="645"/>
      <c r="G11" s="645"/>
      <c r="H11" s="645"/>
      <c r="I11" s="645"/>
      <c r="J11" s="645"/>
      <c r="K11" s="645"/>
      <c r="L11" s="645"/>
      <c r="M11" s="645"/>
      <c r="N11" s="645"/>
      <c r="O11" s="645"/>
      <c r="P11" s="645"/>
      <c r="Q11" s="645"/>
      <c r="R11" s="645"/>
      <c r="S11" s="645"/>
      <c r="T11" s="645"/>
      <c r="U11" s="645"/>
      <c r="V11" s="645"/>
      <c r="W11" s="645"/>
      <c r="X11" s="645"/>
      <c r="Y11" s="646"/>
    </row>
    <row r="12" spans="1:25" ht="15.75" thickBot="1" x14ac:dyDescent="0.3">
      <c r="A12" s="29" t="s">
        <v>73</v>
      </c>
      <c r="B12" s="299">
        <v>39.5</v>
      </c>
      <c r="C12" s="31">
        <v>0.28000000000000003</v>
      </c>
      <c r="D12" s="299">
        <v>39.5</v>
      </c>
      <c r="E12" s="31">
        <v>0.28000000000000003</v>
      </c>
      <c r="F12" s="30">
        <v>40.6</v>
      </c>
      <c r="G12" s="31">
        <v>0.28000000000000003</v>
      </c>
      <c r="H12" s="30">
        <v>40.6</v>
      </c>
      <c r="I12" s="31">
        <v>0.28000000000000003</v>
      </c>
      <c r="J12" s="30">
        <v>41.2</v>
      </c>
      <c r="K12" s="31">
        <v>0.28000000000000003</v>
      </c>
      <c r="L12" s="30">
        <v>41.2</v>
      </c>
      <c r="M12" s="31">
        <v>0.28000000000000003</v>
      </c>
      <c r="N12" s="30">
        <v>42.4</v>
      </c>
      <c r="O12" s="31">
        <v>0.28000000000000003</v>
      </c>
      <c r="P12" s="30">
        <v>42.4</v>
      </c>
      <c r="Q12" s="31">
        <v>0.28000000000000003</v>
      </c>
      <c r="R12" s="30">
        <v>43.2</v>
      </c>
      <c r="S12" s="31">
        <v>0.28000000000000003</v>
      </c>
      <c r="T12" s="30">
        <v>43.2</v>
      </c>
      <c r="U12" s="31">
        <v>0.28000000000000003</v>
      </c>
      <c r="V12" s="30">
        <v>43.5</v>
      </c>
      <c r="W12" s="31">
        <v>0.28000000000000003</v>
      </c>
      <c r="X12" s="30">
        <v>43.5</v>
      </c>
      <c r="Y12" s="32">
        <v>0.28000000000000003</v>
      </c>
    </row>
    <row r="13" spans="1:25" ht="30" x14ac:dyDescent="0.25">
      <c r="A13" s="73" t="s">
        <v>16</v>
      </c>
      <c r="B13" s="703"/>
      <c r="C13" s="703"/>
      <c r="D13" s="703"/>
      <c r="E13" s="703"/>
      <c r="F13" s="703"/>
      <c r="G13" s="703"/>
      <c r="H13" s="703"/>
      <c r="I13" s="703"/>
      <c r="J13" s="703"/>
      <c r="K13" s="703"/>
      <c r="L13" s="703"/>
      <c r="M13" s="703"/>
      <c r="N13" s="703"/>
      <c r="O13" s="703"/>
      <c r="P13" s="703"/>
      <c r="Q13" s="703"/>
      <c r="R13" s="703"/>
      <c r="S13" s="703"/>
      <c r="T13" s="703"/>
      <c r="U13" s="703"/>
      <c r="V13" s="703"/>
      <c r="W13" s="703"/>
      <c r="X13" s="703"/>
      <c r="Y13" s="704"/>
    </row>
    <row r="14" spans="1:25" ht="15.75" thickBot="1" x14ac:dyDescent="0.3">
      <c r="A14" s="79" t="s">
        <v>73</v>
      </c>
      <c r="B14" s="300" t="s">
        <v>250</v>
      </c>
      <c r="C14" s="81">
        <v>0.52</v>
      </c>
      <c r="D14" s="300" t="s">
        <v>251</v>
      </c>
      <c r="E14" s="81">
        <v>0.47</v>
      </c>
      <c r="F14" s="80" t="s">
        <v>250</v>
      </c>
      <c r="G14" s="81">
        <v>0.52</v>
      </c>
      <c r="H14" s="80" t="s">
        <v>251</v>
      </c>
      <c r="I14" s="81">
        <v>0.47</v>
      </c>
      <c r="J14" s="80" t="s">
        <v>250</v>
      </c>
      <c r="K14" s="81">
        <v>0.52</v>
      </c>
      <c r="L14" s="80" t="s">
        <v>251</v>
      </c>
      <c r="M14" s="81">
        <v>0.47</v>
      </c>
      <c r="N14" s="80" t="s">
        <v>250</v>
      </c>
      <c r="O14" s="81">
        <v>0.52</v>
      </c>
      <c r="P14" s="80" t="s">
        <v>251</v>
      </c>
      <c r="Q14" s="81">
        <v>0.47</v>
      </c>
      <c r="R14" s="80" t="s">
        <v>250</v>
      </c>
      <c r="S14" s="81">
        <v>0.52</v>
      </c>
      <c r="T14" s="80" t="s">
        <v>251</v>
      </c>
      <c r="U14" s="81">
        <v>0.47</v>
      </c>
      <c r="V14" s="80" t="s">
        <v>250</v>
      </c>
      <c r="W14" s="81">
        <v>0.52</v>
      </c>
      <c r="X14" s="80" t="s">
        <v>251</v>
      </c>
      <c r="Y14" s="82">
        <v>0.47</v>
      </c>
    </row>
    <row r="15" spans="1:25" x14ac:dyDescent="0.25">
      <c r="A15" s="90" t="s">
        <v>119</v>
      </c>
      <c r="B15" s="633"/>
      <c r="C15" s="633"/>
      <c r="D15" s="633"/>
      <c r="E15" s="633"/>
      <c r="F15" s="633"/>
      <c r="G15" s="633"/>
      <c r="H15" s="633"/>
      <c r="I15" s="633"/>
      <c r="J15" s="633"/>
      <c r="K15" s="633"/>
      <c r="L15" s="633"/>
      <c r="M15" s="633"/>
      <c r="N15" s="633"/>
      <c r="O15" s="633"/>
      <c r="P15" s="633"/>
      <c r="Q15" s="633"/>
      <c r="R15" s="633"/>
      <c r="S15" s="633"/>
      <c r="T15" s="633"/>
      <c r="U15" s="633"/>
      <c r="V15" s="633"/>
      <c r="W15" s="633"/>
      <c r="X15" s="633"/>
      <c r="Y15" s="634"/>
    </row>
    <row r="16" spans="1:25" ht="15.75" thickBot="1" x14ac:dyDescent="0.3">
      <c r="A16" s="96" t="s">
        <v>73</v>
      </c>
      <c r="B16" s="301" t="s">
        <v>260</v>
      </c>
      <c r="C16" s="98">
        <v>0.3</v>
      </c>
      <c r="D16" s="301" t="s">
        <v>261</v>
      </c>
      <c r="E16" s="98">
        <v>0.5</v>
      </c>
      <c r="F16" s="97" t="s">
        <v>260</v>
      </c>
      <c r="G16" s="98">
        <v>0.3</v>
      </c>
      <c r="H16" s="97" t="s">
        <v>261</v>
      </c>
      <c r="I16" s="98">
        <v>0.5</v>
      </c>
      <c r="J16" s="97" t="s">
        <v>260</v>
      </c>
      <c r="K16" s="98">
        <v>0.3</v>
      </c>
      <c r="L16" s="97" t="s">
        <v>261</v>
      </c>
      <c r="M16" s="98">
        <v>0.5</v>
      </c>
      <c r="N16" s="97" t="s">
        <v>262</v>
      </c>
      <c r="O16" s="98">
        <v>0.3</v>
      </c>
      <c r="P16" s="97" t="s">
        <v>263</v>
      </c>
      <c r="Q16" s="98">
        <v>0.5</v>
      </c>
      <c r="R16" s="97" t="s">
        <v>262</v>
      </c>
      <c r="S16" s="98">
        <v>0.3</v>
      </c>
      <c r="T16" s="97" t="s">
        <v>263</v>
      </c>
      <c r="U16" s="98">
        <v>0.5</v>
      </c>
      <c r="V16" s="97" t="s">
        <v>262</v>
      </c>
      <c r="W16" s="98">
        <v>0.3</v>
      </c>
      <c r="X16" s="97" t="s">
        <v>263</v>
      </c>
      <c r="Y16" s="99">
        <v>0.5</v>
      </c>
    </row>
    <row r="17" spans="1:25" x14ac:dyDescent="0.25">
      <c r="A17" s="105" t="s">
        <v>18</v>
      </c>
      <c r="B17" s="635"/>
      <c r="C17" s="635"/>
      <c r="D17" s="635"/>
      <c r="E17" s="635"/>
      <c r="F17" s="635"/>
      <c r="G17" s="635"/>
      <c r="H17" s="635"/>
      <c r="I17" s="635"/>
      <c r="J17" s="635"/>
      <c r="K17" s="635"/>
      <c r="L17" s="635"/>
      <c r="M17" s="635"/>
      <c r="N17" s="635"/>
      <c r="O17" s="635"/>
      <c r="P17" s="635"/>
      <c r="Q17" s="635"/>
      <c r="R17" s="635"/>
      <c r="S17" s="635"/>
      <c r="T17" s="635"/>
      <c r="U17" s="635"/>
      <c r="V17" s="635"/>
      <c r="W17" s="635"/>
      <c r="X17" s="635"/>
      <c r="Y17" s="636"/>
    </row>
    <row r="18" spans="1:25" ht="15.75" thickBot="1" x14ac:dyDescent="0.3">
      <c r="A18" s="111" t="s">
        <v>73</v>
      </c>
      <c r="B18" s="302" t="s">
        <v>266</v>
      </c>
      <c r="C18" s="113" t="s">
        <v>267</v>
      </c>
      <c r="D18" s="302" t="s">
        <v>268</v>
      </c>
      <c r="E18" s="113" t="s">
        <v>269</v>
      </c>
      <c r="F18" s="112" t="s">
        <v>266</v>
      </c>
      <c r="G18" s="113" t="s">
        <v>267</v>
      </c>
      <c r="H18" s="112" t="s">
        <v>268</v>
      </c>
      <c r="I18" s="113" t="s">
        <v>269</v>
      </c>
      <c r="J18" s="112" t="s">
        <v>266</v>
      </c>
      <c r="K18" s="113" t="s">
        <v>267</v>
      </c>
      <c r="L18" s="112" t="s">
        <v>268</v>
      </c>
      <c r="M18" s="113" t="s">
        <v>269</v>
      </c>
      <c r="N18" s="112" t="s">
        <v>266</v>
      </c>
      <c r="O18" s="113" t="s">
        <v>267</v>
      </c>
      <c r="P18" s="112" t="s">
        <v>268</v>
      </c>
      <c r="Q18" s="113" t="s">
        <v>269</v>
      </c>
      <c r="R18" s="112" t="s">
        <v>266</v>
      </c>
      <c r="S18" s="113" t="s">
        <v>267</v>
      </c>
      <c r="T18" s="112" t="s">
        <v>268</v>
      </c>
      <c r="U18" s="113" t="s">
        <v>269</v>
      </c>
      <c r="V18" s="112" t="s">
        <v>266</v>
      </c>
      <c r="W18" s="113" t="s">
        <v>267</v>
      </c>
      <c r="X18" s="112" t="s">
        <v>268</v>
      </c>
      <c r="Y18" s="114" t="s">
        <v>269</v>
      </c>
    </row>
    <row r="19" spans="1:25" x14ac:dyDescent="0.25">
      <c r="A19" s="120" t="s">
        <v>132</v>
      </c>
      <c r="B19" s="637"/>
      <c r="C19" s="637"/>
      <c r="D19" s="637"/>
      <c r="E19" s="637"/>
      <c r="F19" s="637"/>
      <c r="G19" s="637"/>
      <c r="H19" s="637"/>
      <c r="I19" s="637"/>
      <c r="J19" s="637"/>
      <c r="K19" s="637"/>
      <c r="L19" s="637"/>
      <c r="M19" s="637"/>
      <c r="N19" s="637"/>
      <c r="O19" s="637"/>
      <c r="P19" s="637"/>
      <c r="Q19" s="637"/>
      <c r="R19" s="637"/>
      <c r="S19" s="637"/>
      <c r="T19" s="637"/>
      <c r="U19" s="637"/>
      <c r="V19" s="637"/>
      <c r="W19" s="637"/>
      <c r="X19" s="637"/>
      <c r="Y19" s="638"/>
    </row>
    <row r="20" spans="1:25" ht="15.75" thickBot="1" x14ac:dyDescent="0.3">
      <c r="A20" s="126" t="s">
        <v>73</v>
      </c>
      <c r="B20" s="303" t="s">
        <v>275</v>
      </c>
      <c r="C20" s="128">
        <v>0.48</v>
      </c>
      <c r="D20" s="303" t="s">
        <v>276</v>
      </c>
      <c r="E20" s="128">
        <v>0.46</v>
      </c>
      <c r="F20" s="127" t="s">
        <v>275</v>
      </c>
      <c r="G20" s="128">
        <v>0.48</v>
      </c>
      <c r="H20" s="127" t="s">
        <v>276</v>
      </c>
      <c r="I20" s="128">
        <v>0.46</v>
      </c>
      <c r="J20" s="127" t="s">
        <v>275</v>
      </c>
      <c r="K20" s="128">
        <v>0.48</v>
      </c>
      <c r="L20" s="127" t="s">
        <v>276</v>
      </c>
      <c r="M20" s="128">
        <v>0.46</v>
      </c>
      <c r="N20" s="127" t="s">
        <v>275</v>
      </c>
      <c r="O20" s="128">
        <v>0.48</v>
      </c>
      <c r="P20" s="127" t="s">
        <v>276</v>
      </c>
      <c r="Q20" s="128">
        <v>0.46</v>
      </c>
      <c r="R20" s="127" t="s">
        <v>275</v>
      </c>
      <c r="S20" s="128">
        <v>0.48</v>
      </c>
      <c r="T20" s="127" t="s">
        <v>276</v>
      </c>
      <c r="U20" s="128">
        <v>0.46</v>
      </c>
      <c r="V20" s="127" t="s">
        <v>275</v>
      </c>
      <c r="W20" s="128">
        <v>0.48</v>
      </c>
      <c r="X20" s="127" t="s">
        <v>276</v>
      </c>
      <c r="Y20" s="129">
        <v>0.46</v>
      </c>
    </row>
    <row r="21" spans="1:25" x14ac:dyDescent="0.25">
      <c r="A21" s="136" t="s">
        <v>20</v>
      </c>
      <c r="B21" s="639"/>
      <c r="C21" s="639"/>
      <c r="D21" s="639"/>
      <c r="E21" s="639"/>
      <c r="F21" s="639"/>
      <c r="G21" s="639"/>
      <c r="H21" s="639"/>
      <c r="I21" s="639"/>
      <c r="J21" s="639"/>
      <c r="K21" s="639"/>
      <c r="L21" s="639"/>
      <c r="M21" s="639"/>
      <c r="N21" s="639"/>
      <c r="O21" s="639"/>
      <c r="P21" s="639"/>
      <c r="Q21" s="639"/>
      <c r="R21" s="639"/>
      <c r="S21" s="639"/>
      <c r="T21" s="639"/>
      <c r="U21" s="639"/>
      <c r="V21" s="639"/>
      <c r="W21" s="639"/>
      <c r="X21" s="639"/>
      <c r="Y21" s="640"/>
    </row>
    <row r="22" spans="1:25" ht="15.75" thickBot="1" x14ac:dyDescent="0.3">
      <c r="A22" s="149" t="s">
        <v>73</v>
      </c>
      <c r="B22" s="304">
        <v>35</v>
      </c>
      <c r="C22" s="151">
        <v>0.5</v>
      </c>
      <c r="D22" s="304">
        <v>52.5</v>
      </c>
      <c r="E22" s="151">
        <v>0.45</v>
      </c>
      <c r="F22" s="150">
        <v>36</v>
      </c>
      <c r="G22" s="151">
        <v>0.5</v>
      </c>
      <c r="H22" s="150">
        <v>54</v>
      </c>
      <c r="I22" s="151">
        <v>0.45</v>
      </c>
      <c r="J22" s="150">
        <v>37</v>
      </c>
      <c r="K22" s="151">
        <v>0.5</v>
      </c>
      <c r="L22" s="150">
        <v>55.5</v>
      </c>
      <c r="M22" s="151">
        <v>0.45</v>
      </c>
      <c r="N22" s="150">
        <v>37</v>
      </c>
      <c r="O22" s="151">
        <v>0.5</v>
      </c>
      <c r="P22" s="150">
        <v>55.5</v>
      </c>
      <c r="Q22" s="151">
        <v>0.45</v>
      </c>
      <c r="R22" s="150">
        <v>37</v>
      </c>
      <c r="S22" s="151">
        <v>0.5</v>
      </c>
      <c r="T22" s="150">
        <v>55.5</v>
      </c>
      <c r="U22" s="151">
        <v>0.45</v>
      </c>
      <c r="V22" s="150">
        <v>37</v>
      </c>
      <c r="W22" s="151">
        <v>0.5</v>
      </c>
      <c r="X22" s="150">
        <v>55.5</v>
      </c>
      <c r="Y22" s="154">
        <v>0.45</v>
      </c>
    </row>
    <row r="23" spans="1:25" x14ac:dyDescent="0.25">
      <c r="A23" s="164" t="s">
        <v>375</v>
      </c>
      <c r="B23" s="699" t="s">
        <v>90</v>
      </c>
      <c r="C23" s="699"/>
      <c r="D23" s="699"/>
      <c r="E23" s="699"/>
      <c r="F23" s="699"/>
      <c r="G23" s="699"/>
      <c r="H23" s="699"/>
      <c r="I23" s="699"/>
      <c r="J23" s="699"/>
      <c r="K23" s="699"/>
      <c r="L23" s="699"/>
      <c r="M23" s="699"/>
      <c r="N23" s="699"/>
      <c r="O23" s="699"/>
      <c r="P23" s="699"/>
      <c r="Q23" s="699"/>
      <c r="R23" s="699"/>
      <c r="S23" s="699"/>
      <c r="T23" s="699"/>
      <c r="U23" s="699"/>
      <c r="V23" s="699"/>
      <c r="W23" s="699"/>
      <c r="X23" s="699"/>
      <c r="Y23" s="700"/>
    </row>
    <row r="24" spans="1:25" x14ac:dyDescent="0.25">
      <c r="A24" s="155" t="s">
        <v>73</v>
      </c>
      <c r="B24" s="165">
        <v>42.4</v>
      </c>
      <c r="C24" s="166">
        <v>0.35</v>
      </c>
      <c r="D24" s="167">
        <v>63.599999999999994</v>
      </c>
      <c r="E24" s="166">
        <v>0.35</v>
      </c>
      <c r="F24" s="168">
        <v>42.4</v>
      </c>
      <c r="G24" s="166">
        <v>0.35</v>
      </c>
      <c r="H24" s="167">
        <v>63.599999999999994</v>
      </c>
      <c r="I24" s="166">
        <v>0.35</v>
      </c>
      <c r="J24" s="169">
        <v>44.9</v>
      </c>
      <c r="K24" s="166">
        <v>0.35</v>
      </c>
      <c r="L24" s="167">
        <v>67.349999999999994</v>
      </c>
      <c r="M24" s="170">
        <v>0.35</v>
      </c>
      <c r="N24" s="169">
        <v>42.4</v>
      </c>
      <c r="O24" s="170">
        <v>0.35</v>
      </c>
      <c r="P24" s="169">
        <v>63.599999999999994</v>
      </c>
      <c r="Q24" s="170">
        <v>0.35</v>
      </c>
      <c r="R24" s="169">
        <v>42.4</v>
      </c>
      <c r="S24" s="170">
        <v>0.35</v>
      </c>
      <c r="T24" s="169">
        <v>63.599999999999994</v>
      </c>
      <c r="U24" s="170">
        <v>0.35</v>
      </c>
      <c r="V24" s="169">
        <v>44.9</v>
      </c>
      <c r="W24" s="170">
        <v>0.35</v>
      </c>
      <c r="X24" s="169">
        <v>67.349999999999994</v>
      </c>
      <c r="Y24" s="171">
        <v>0.35</v>
      </c>
    </row>
    <row r="25" spans="1:25" x14ac:dyDescent="0.25">
      <c r="A25" s="172"/>
      <c r="B25" s="701" t="s">
        <v>177</v>
      </c>
      <c r="C25" s="701"/>
      <c r="D25" s="701"/>
      <c r="E25" s="701"/>
      <c r="F25" s="701"/>
      <c r="G25" s="701"/>
      <c r="H25" s="701"/>
      <c r="I25" s="701"/>
      <c r="J25" s="701"/>
      <c r="K25" s="701"/>
      <c r="L25" s="701"/>
      <c r="M25" s="701"/>
      <c r="N25" s="701"/>
      <c r="O25" s="701"/>
      <c r="P25" s="701"/>
      <c r="Q25" s="701"/>
      <c r="R25" s="701"/>
      <c r="S25" s="701"/>
      <c r="T25" s="701"/>
      <c r="U25" s="701"/>
      <c r="V25" s="701"/>
      <c r="W25" s="701"/>
      <c r="X25" s="701"/>
      <c r="Y25" s="702"/>
    </row>
    <row r="26" spans="1:25" ht="15.75" thickBot="1" x14ac:dyDescent="0.3">
      <c r="A26" s="160" t="s">
        <v>73</v>
      </c>
      <c r="B26" s="173">
        <v>38.4</v>
      </c>
      <c r="C26" s="174">
        <v>0.35</v>
      </c>
      <c r="D26" s="173">
        <v>57.599999999999994</v>
      </c>
      <c r="E26" s="174">
        <v>0.35</v>
      </c>
      <c r="F26" s="173">
        <v>38.4</v>
      </c>
      <c r="G26" s="174">
        <v>0.35</v>
      </c>
      <c r="H26" s="173">
        <v>57.599999999999994</v>
      </c>
      <c r="I26" s="174">
        <v>0.35</v>
      </c>
      <c r="J26" s="173">
        <v>40.9</v>
      </c>
      <c r="K26" s="174">
        <v>0.35</v>
      </c>
      <c r="L26" s="173">
        <v>61.349999999999994</v>
      </c>
      <c r="M26" s="174">
        <v>0.35</v>
      </c>
      <c r="N26" s="173">
        <v>38.4</v>
      </c>
      <c r="O26" s="174">
        <v>0.35</v>
      </c>
      <c r="P26" s="173">
        <v>57.599999999999994</v>
      </c>
      <c r="Q26" s="174">
        <v>0.35</v>
      </c>
      <c r="R26" s="173">
        <v>38.4</v>
      </c>
      <c r="S26" s="174">
        <v>0.35</v>
      </c>
      <c r="T26" s="173">
        <v>57.599999999999994</v>
      </c>
      <c r="U26" s="174">
        <v>0.35</v>
      </c>
      <c r="V26" s="173">
        <v>40.9</v>
      </c>
      <c r="W26" s="174">
        <v>0.35</v>
      </c>
      <c r="X26" s="173">
        <v>61.349999999999994</v>
      </c>
      <c r="Y26" s="175">
        <v>0.35</v>
      </c>
    </row>
    <row r="27" spans="1:25" x14ac:dyDescent="0.25">
      <c r="A27" s="176" t="s">
        <v>377</v>
      </c>
      <c r="B27" s="697"/>
      <c r="C27" s="697"/>
      <c r="D27" s="697"/>
      <c r="E27" s="697"/>
      <c r="F27" s="697"/>
      <c r="G27" s="697"/>
      <c r="H27" s="697"/>
      <c r="I27" s="697"/>
      <c r="J27" s="697"/>
      <c r="K27" s="697"/>
      <c r="L27" s="697"/>
      <c r="M27" s="697"/>
      <c r="N27" s="697"/>
      <c r="O27" s="697"/>
      <c r="P27" s="697"/>
      <c r="Q27" s="697"/>
      <c r="R27" s="697"/>
      <c r="S27" s="697"/>
      <c r="T27" s="697"/>
      <c r="U27" s="697"/>
      <c r="V27" s="697"/>
      <c r="W27" s="697"/>
      <c r="X27" s="697"/>
      <c r="Y27" s="698"/>
    </row>
    <row r="28" spans="1:25" ht="15.75" thickBot="1" x14ac:dyDescent="0.3">
      <c r="A28" s="182" t="s">
        <v>73</v>
      </c>
      <c r="B28" s="305">
        <v>48</v>
      </c>
      <c r="C28" s="184">
        <v>0.5</v>
      </c>
      <c r="D28" s="305">
        <v>72</v>
      </c>
      <c r="E28" s="184">
        <v>0</v>
      </c>
      <c r="F28" s="183">
        <v>48</v>
      </c>
      <c r="G28" s="184">
        <v>0.5</v>
      </c>
      <c r="H28" s="183">
        <v>72</v>
      </c>
      <c r="I28" s="184">
        <v>0</v>
      </c>
      <c r="J28" s="183">
        <v>48</v>
      </c>
      <c r="K28" s="184">
        <v>0.5</v>
      </c>
      <c r="L28" s="183">
        <v>72</v>
      </c>
      <c r="M28" s="184">
        <v>0</v>
      </c>
      <c r="N28" s="183">
        <v>48</v>
      </c>
      <c r="O28" s="184">
        <v>0.5</v>
      </c>
      <c r="P28" s="183">
        <v>72</v>
      </c>
      <c r="Q28" s="184">
        <v>0</v>
      </c>
      <c r="R28" s="183">
        <v>48</v>
      </c>
      <c r="S28" s="184">
        <v>0.5</v>
      </c>
      <c r="T28" s="183">
        <v>72</v>
      </c>
      <c r="U28" s="184">
        <v>0</v>
      </c>
      <c r="V28" s="183">
        <v>48</v>
      </c>
      <c r="W28" s="184">
        <v>0.5</v>
      </c>
      <c r="X28" s="183">
        <v>72</v>
      </c>
      <c r="Y28" s="185">
        <v>0</v>
      </c>
    </row>
  </sheetData>
  <mergeCells count="26">
    <mergeCell ref="F6:I6"/>
    <mergeCell ref="J6:M6"/>
    <mergeCell ref="N6:Q6"/>
    <mergeCell ref="R6:U6"/>
    <mergeCell ref="V6:Y6"/>
    <mergeCell ref="F7:I7"/>
    <mergeCell ref="J7:M7"/>
    <mergeCell ref="N7:Q7"/>
    <mergeCell ref="R7:U7"/>
    <mergeCell ref="V7:Y7"/>
    <mergeCell ref="A1:C1"/>
    <mergeCell ref="A2:C2"/>
    <mergeCell ref="A4:C4"/>
    <mergeCell ref="A6:A8"/>
    <mergeCell ref="B6:E6"/>
    <mergeCell ref="B7:E7"/>
    <mergeCell ref="B27:Y27"/>
    <mergeCell ref="B23:Y23"/>
    <mergeCell ref="B25:Y25"/>
    <mergeCell ref="B9:Y9"/>
    <mergeCell ref="B11:Y11"/>
    <mergeCell ref="B13:Y13"/>
    <mergeCell ref="B15:Y15"/>
    <mergeCell ref="B17:Y17"/>
    <mergeCell ref="B19:Y19"/>
    <mergeCell ref="B21:Y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30"/>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2.5703125" bestFit="1" customWidth="1"/>
    <col min="2" max="2" width="13.85546875" bestFit="1" customWidth="1"/>
    <col min="3" max="3" width="8.28515625" bestFit="1" customWidth="1"/>
    <col min="4" max="4" width="13.85546875" bestFit="1" customWidth="1"/>
    <col min="5" max="5" width="8.28515625" bestFit="1" customWidth="1"/>
    <col min="6" max="6" width="13.85546875" bestFit="1" customWidth="1"/>
    <col min="7" max="7" width="8.28515625" bestFit="1" customWidth="1"/>
    <col min="8" max="8" width="13.85546875" bestFit="1" customWidth="1"/>
    <col min="9" max="9" width="8.28515625" bestFit="1" customWidth="1"/>
    <col min="10" max="10" width="13.85546875" bestFit="1" customWidth="1"/>
    <col min="11" max="11" width="8.28515625" bestFit="1" customWidth="1"/>
    <col min="12" max="12" width="13.85546875" bestFit="1" customWidth="1"/>
    <col min="13" max="13" width="8.28515625" bestFit="1" customWidth="1"/>
    <col min="14" max="14" width="13.85546875" bestFit="1" customWidth="1"/>
    <col min="15" max="15" width="8.28515625" bestFit="1" customWidth="1"/>
    <col min="16" max="16" width="13.85546875" bestFit="1" customWidth="1"/>
    <col min="17" max="17" width="8.28515625" bestFit="1" customWidth="1"/>
    <col min="18" max="18" width="13.85546875" bestFit="1" customWidth="1"/>
    <col min="19" max="19" width="8.28515625" bestFit="1" customWidth="1"/>
    <col min="20" max="20" width="13.85546875" bestFit="1" customWidth="1"/>
    <col min="21" max="21" width="8.28515625" bestFit="1" customWidth="1"/>
    <col min="22" max="22" width="13.85546875" bestFit="1" customWidth="1"/>
    <col min="23" max="23" width="8.28515625" bestFit="1" customWidth="1"/>
    <col min="24" max="24" width="13.85546875" bestFit="1" customWidth="1"/>
    <col min="25" max="25" width="8.28515625" bestFit="1" customWidth="1"/>
  </cols>
  <sheetData>
    <row r="1" spans="1:25" x14ac:dyDescent="0.25">
      <c r="A1" s="403" t="s">
        <v>0</v>
      </c>
      <c r="B1" s="403"/>
      <c r="C1" s="403"/>
    </row>
    <row r="2" spans="1:25" x14ac:dyDescent="0.25">
      <c r="A2" s="403" t="s">
        <v>1</v>
      </c>
      <c r="B2" s="403"/>
      <c r="C2" s="403"/>
    </row>
    <row r="3" spans="1:25" x14ac:dyDescent="0.25">
      <c r="A3" s="365" t="s">
        <v>394</v>
      </c>
      <c r="B3" s="365"/>
      <c r="C3" s="365"/>
      <c r="D3" s="365"/>
    </row>
    <row r="4" spans="1:25" x14ac:dyDescent="0.25">
      <c r="A4" s="403" t="s">
        <v>74</v>
      </c>
      <c r="B4" s="403"/>
      <c r="C4" s="403"/>
    </row>
    <row r="6" spans="1:25" s="190" customFormat="1" x14ac:dyDescent="0.25">
      <c r="A6" s="595" t="s">
        <v>77</v>
      </c>
      <c r="B6" s="591" t="s">
        <v>78</v>
      </c>
      <c r="C6" s="592"/>
      <c r="D6" s="592"/>
      <c r="E6" s="592"/>
      <c r="F6" s="591" t="s">
        <v>78</v>
      </c>
      <c r="G6" s="592"/>
      <c r="H6" s="592"/>
      <c r="I6" s="592"/>
      <c r="J6" s="591" t="s">
        <v>78</v>
      </c>
      <c r="K6" s="592"/>
      <c r="L6" s="592"/>
      <c r="M6" s="592"/>
      <c r="N6" s="591" t="s">
        <v>78</v>
      </c>
      <c r="O6" s="592"/>
      <c r="P6" s="592"/>
      <c r="Q6" s="592"/>
      <c r="R6" s="591" t="s">
        <v>78</v>
      </c>
      <c r="S6" s="592"/>
      <c r="T6" s="592"/>
      <c r="U6" s="592"/>
      <c r="V6" s="591" t="s">
        <v>78</v>
      </c>
      <c r="W6" s="592"/>
      <c r="X6" s="592"/>
      <c r="Y6" s="592"/>
    </row>
    <row r="7" spans="1:25" s="190" customFormat="1" x14ac:dyDescent="0.25">
      <c r="A7" s="596"/>
      <c r="B7" s="591" t="s">
        <v>79</v>
      </c>
      <c r="C7" s="592"/>
      <c r="D7" s="592"/>
      <c r="E7" s="592"/>
      <c r="F7" s="591" t="s">
        <v>80</v>
      </c>
      <c r="G7" s="592"/>
      <c r="H7" s="592"/>
      <c r="I7" s="592"/>
      <c r="J7" s="591" t="s">
        <v>81</v>
      </c>
      <c r="K7" s="592"/>
      <c r="L7" s="592"/>
      <c r="M7" s="592"/>
      <c r="N7" s="591" t="s">
        <v>82</v>
      </c>
      <c r="O7" s="592"/>
      <c r="P7" s="592"/>
      <c r="Q7" s="592"/>
      <c r="R7" s="591" t="s">
        <v>83</v>
      </c>
      <c r="S7" s="592"/>
      <c r="T7" s="592"/>
      <c r="U7" s="592"/>
      <c r="V7" s="593" t="s">
        <v>84</v>
      </c>
      <c r="W7" s="594"/>
      <c r="X7" s="594"/>
      <c r="Y7" s="594"/>
    </row>
    <row r="8" spans="1:25" s="190" customFormat="1" ht="30.75" thickBot="1" x14ac:dyDescent="0.3">
      <c r="A8" s="596"/>
      <c r="B8" s="191" t="s">
        <v>85</v>
      </c>
      <c r="C8" s="191" t="s">
        <v>86</v>
      </c>
      <c r="D8" s="191" t="s">
        <v>87</v>
      </c>
      <c r="E8" s="191" t="s">
        <v>88</v>
      </c>
      <c r="F8" s="191" t="s">
        <v>85</v>
      </c>
      <c r="G8" s="191" t="s">
        <v>86</v>
      </c>
      <c r="H8" s="191" t="s">
        <v>87</v>
      </c>
      <c r="I8" s="191" t="s">
        <v>88</v>
      </c>
      <c r="J8" s="191" t="s">
        <v>85</v>
      </c>
      <c r="K8" s="191" t="s">
        <v>86</v>
      </c>
      <c r="L8" s="191" t="s">
        <v>87</v>
      </c>
      <c r="M8" s="191" t="s">
        <v>88</v>
      </c>
      <c r="N8" s="191" t="s">
        <v>85</v>
      </c>
      <c r="O8" s="191" t="s">
        <v>86</v>
      </c>
      <c r="P8" s="191" t="s">
        <v>87</v>
      </c>
      <c r="Q8" s="191" t="s">
        <v>88</v>
      </c>
      <c r="R8" s="191" t="s">
        <v>85</v>
      </c>
      <c r="S8" s="191" t="s">
        <v>86</v>
      </c>
      <c r="T8" s="191" t="s">
        <v>87</v>
      </c>
      <c r="U8" s="191" t="s">
        <v>88</v>
      </c>
      <c r="V8" s="191" t="s">
        <v>85</v>
      </c>
      <c r="W8" s="191" t="s">
        <v>86</v>
      </c>
      <c r="X8" s="191" t="s">
        <v>87</v>
      </c>
      <c r="Y8" s="191" t="s">
        <v>88</v>
      </c>
    </row>
    <row r="9" spans="1:25" x14ac:dyDescent="0.25">
      <c r="A9" s="22" t="s">
        <v>89</v>
      </c>
      <c r="B9" s="707"/>
      <c r="C9" s="707"/>
      <c r="D9" s="707"/>
      <c r="E9" s="707"/>
      <c r="F9" s="707"/>
      <c r="G9" s="707"/>
      <c r="H9" s="707"/>
      <c r="I9" s="707"/>
      <c r="J9" s="707"/>
      <c r="K9" s="707"/>
      <c r="L9" s="707"/>
      <c r="M9" s="707"/>
      <c r="N9" s="707"/>
      <c r="O9" s="707"/>
      <c r="P9" s="707"/>
      <c r="Q9" s="707"/>
      <c r="R9" s="707"/>
      <c r="S9" s="707"/>
      <c r="T9" s="707"/>
      <c r="U9" s="707"/>
      <c r="V9" s="707"/>
      <c r="W9" s="707"/>
      <c r="X9" s="707"/>
      <c r="Y9" s="708"/>
    </row>
    <row r="10" spans="1:25" ht="15.75" thickBot="1" x14ac:dyDescent="0.3">
      <c r="A10" s="15" t="s">
        <v>74</v>
      </c>
      <c r="B10" s="306">
        <v>63</v>
      </c>
      <c r="C10" s="307">
        <v>0.38</v>
      </c>
      <c r="D10" s="306">
        <v>63</v>
      </c>
      <c r="E10" s="307">
        <v>0.35</v>
      </c>
      <c r="F10" s="306">
        <f t="shared" ref="F10" si="0">B10*1.05</f>
        <v>66.150000000000006</v>
      </c>
      <c r="G10" s="307">
        <v>0.38</v>
      </c>
      <c r="H10" s="306">
        <f t="shared" ref="H10" si="1">B10*1.05</f>
        <v>66.150000000000006</v>
      </c>
      <c r="I10" s="307">
        <v>0.35</v>
      </c>
      <c r="J10" s="306">
        <f t="shared" ref="J10" si="2">F10*1.05</f>
        <v>69.45750000000001</v>
      </c>
      <c r="K10" s="307">
        <v>0.38</v>
      </c>
      <c r="L10" s="306">
        <f t="shared" ref="L10" si="3">F10*1.05</f>
        <v>69.45750000000001</v>
      </c>
      <c r="M10" s="307">
        <v>0.35</v>
      </c>
      <c r="N10" s="306">
        <f t="shared" ref="N10" si="4">B10*1.1</f>
        <v>69.300000000000011</v>
      </c>
      <c r="O10" s="307">
        <v>0.35</v>
      </c>
      <c r="P10" s="306">
        <f t="shared" ref="P10" si="5">B10*1.1</f>
        <v>69.300000000000011</v>
      </c>
      <c r="Q10" s="307">
        <v>0.35</v>
      </c>
      <c r="R10" s="306">
        <f t="shared" ref="R10" si="6">B10*1.1</f>
        <v>69.300000000000011</v>
      </c>
      <c r="S10" s="307">
        <v>0.35</v>
      </c>
      <c r="T10" s="306">
        <f t="shared" ref="T10" si="7">B10*1.1</f>
        <v>69.300000000000011</v>
      </c>
      <c r="U10" s="307">
        <v>0.35</v>
      </c>
      <c r="V10" s="306">
        <f t="shared" ref="V10" si="8">B10*1.15</f>
        <v>72.449999999999989</v>
      </c>
      <c r="W10" s="307">
        <v>0.35</v>
      </c>
      <c r="X10" s="306">
        <f t="shared" ref="X10" si="9">B10*1.15</f>
        <v>72.449999999999989</v>
      </c>
      <c r="Y10" s="308">
        <v>0.35</v>
      </c>
    </row>
    <row r="11" spans="1:25" x14ac:dyDescent="0.25">
      <c r="A11" s="23" t="s">
        <v>91</v>
      </c>
      <c r="B11" s="709"/>
      <c r="C11" s="709"/>
      <c r="D11" s="709"/>
      <c r="E11" s="709"/>
      <c r="F11" s="709"/>
      <c r="G11" s="709"/>
      <c r="H11" s="709"/>
      <c r="I11" s="709"/>
      <c r="J11" s="709"/>
      <c r="K11" s="709"/>
      <c r="L11" s="709"/>
      <c r="M11" s="709"/>
      <c r="N11" s="709"/>
      <c r="O11" s="709"/>
      <c r="P11" s="709"/>
      <c r="Q11" s="709"/>
      <c r="R11" s="709"/>
      <c r="S11" s="709"/>
      <c r="T11" s="709"/>
      <c r="U11" s="709"/>
      <c r="V11" s="709"/>
      <c r="W11" s="709"/>
      <c r="X11" s="709"/>
      <c r="Y11" s="710"/>
    </row>
    <row r="12" spans="1:25" ht="15.75" thickBot="1" x14ac:dyDescent="0.3">
      <c r="A12" s="29" t="s">
        <v>74</v>
      </c>
      <c r="B12" s="309">
        <v>64.5</v>
      </c>
      <c r="C12" s="310">
        <v>0.28000000000000003</v>
      </c>
      <c r="D12" s="309">
        <v>64.5</v>
      </c>
      <c r="E12" s="310">
        <v>0.28000000000000003</v>
      </c>
      <c r="F12" s="309">
        <v>65.8</v>
      </c>
      <c r="G12" s="310">
        <v>0.28000000000000003</v>
      </c>
      <c r="H12" s="309">
        <v>65.8</v>
      </c>
      <c r="I12" s="310">
        <v>0.28000000000000003</v>
      </c>
      <c r="J12" s="309">
        <v>66.900000000000006</v>
      </c>
      <c r="K12" s="310">
        <v>0.28000000000000003</v>
      </c>
      <c r="L12" s="309">
        <v>66.900000000000006</v>
      </c>
      <c r="M12" s="310">
        <v>0.28000000000000003</v>
      </c>
      <c r="N12" s="309">
        <v>68.099999999999994</v>
      </c>
      <c r="O12" s="310">
        <v>0.28000000000000003</v>
      </c>
      <c r="P12" s="309">
        <v>68.099999999999994</v>
      </c>
      <c r="Q12" s="310">
        <v>0.28000000000000003</v>
      </c>
      <c r="R12" s="309">
        <v>68.099999999999994</v>
      </c>
      <c r="S12" s="310">
        <v>0.28000000000000003</v>
      </c>
      <c r="T12" s="309">
        <v>68.099999999999994</v>
      </c>
      <c r="U12" s="310">
        <v>0.28000000000000003</v>
      </c>
      <c r="V12" s="309">
        <v>68.8</v>
      </c>
      <c r="W12" s="310">
        <v>0.28000000000000003</v>
      </c>
      <c r="X12" s="309">
        <v>68.8</v>
      </c>
      <c r="Y12" s="311">
        <v>0.28000000000000003</v>
      </c>
    </row>
    <row r="13" spans="1:25" x14ac:dyDescent="0.25">
      <c r="A13" s="53" t="s">
        <v>93</v>
      </c>
      <c r="B13" s="711"/>
      <c r="C13" s="711"/>
      <c r="D13" s="711"/>
      <c r="E13" s="711"/>
      <c r="F13" s="711"/>
      <c r="G13" s="711"/>
      <c r="H13" s="711"/>
      <c r="I13" s="711"/>
      <c r="J13" s="711"/>
      <c r="K13" s="711"/>
      <c r="L13" s="711"/>
      <c r="M13" s="711"/>
      <c r="N13" s="711"/>
      <c r="O13" s="711"/>
      <c r="P13" s="711"/>
      <c r="Q13" s="711"/>
      <c r="R13" s="711"/>
      <c r="S13" s="711"/>
      <c r="T13" s="711"/>
      <c r="U13" s="711"/>
      <c r="V13" s="711"/>
      <c r="W13" s="711"/>
      <c r="X13" s="711"/>
      <c r="Y13" s="712"/>
    </row>
    <row r="14" spans="1:25" ht="15.75" thickBot="1" x14ac:dyDescent="0.3">
      <c r="A14" s="59" t="s">
        <v>74</v>
      </c>
      <c r="B14" s="312">
        <v>67</v>
      </c>
      <c r="C14" s="313">
        <v>0.42</v>
      </c>
      <c r="D14" s="312">
        <f t="shared" ref="D14" si="10">B14*1.5</f>
        <v>100.5</v>
      </c>
      <c r="E14" s="313">
        <v>0.35</v>
      </c>
      <c r="F14" s="312">
        <v>68</v>
      </c>
      <c r="G14" s="313">
        <v>0.42</v>
      </c>
      <c r="H14" s="312">
        <f t="shared" ref="H14" si="11">F14*1.5</f>
        <v>102</v>
      </c>
      <c r="I14" s="313">
        <v>0.35</v>
      </c>
      <c r="J14" s="312">
        <v>70</v>
      </c>
      <c r="K14" s="313">
        <v>0.42</v>
      </c>
      <c r="L14" s="312">
        <f t="shared" ref="L14" si="12">J14*1.5</f>
        <v>105</v>
      </c>
      <c r="M14" s="313">
        <v>0.35</v>
      </c>
      <c r="N14" s="312">
        <v>70</v>
      </c>
      <c r="O14" s="313">
        <v>0.42</v>
      </c>
      <c r="P14" s="312">
        <f t="shared" ref="P14" si="13">N14*1.5</f>
        <v>105</v>
      </c>
      <c r="Q14" s="313">
        <v>0.35</v>
      </c>
      <c r="R14" s="312">
        <v>71</v>
      </c>
      <c r="S14" s="313">
        <v>0.42</v>
      </c>
      <c r="T14" s="312">
        <f t="shared" ref="T14" si="14">R14*1.5</f>
        <v>106.5</v>
      </c>
      <c r="U14" s="313">
        <v>0.35</v>
      </c>
      <c r="V14" s="312">
        <v>72</v>
      </c>
      <c r="W14" s="313">
        <v>0.42</v>
      </c>
      <c r="X14" s="312">
        <f t="shared" ref="X14" si="15">V14*1.5</f>
        <v>108</v>
      </c>
      <c r="Y14" s="314">
        <v>0.35</v>
      </c>
    </row>
    <row r="15" spans="1:25" ht="30" x14ac:dyDescent="0.25">
      <c r="A15" s="73" t="s">
        <v>16</v>
      </c>
      <c r="B15" s="713"/>
      <c r="C15" s="713"/>
      <c r="D15" s="713"/>
      <c r="E15" s="713"/>
      <c r="F15" s="713"/>
      <c r="G15" s="713"/>
      <c r="H15" s="713"/>
      <c r="I15" s="713"/>
      <c r="J15" s="713"/>
      <c r="K15" s="713"/>
      <c r="L15" s="713"/>
      <c r="M15" s="713"/>
      <c r="N15" s="713"/>
      <c r="O15" s="713"/>
      <c r="P15" s="713"/>
      <c r="Q15" s="713"/>
      <c r="R15" s="713"/>
      <c r="S15" s="713"/>
      <c r="T15" s="713"/>
      <c r="U15" s="713"/>
      <c r="V15" s="713"/>
      <c r="W15" s="713"/>
      <c r="X15" s="713"/>
      <c r="Y15" s="714"/>
    </row>
    <row r="16" spans="1:25" ht="15.75" thickBot="1" x14ac:dyDescent="0.3">
      <c r="A16" s="79" t="s">
        <v>74</v>
      </c>
      <c r="B16" s="315" t="s">
        <v>252</v>
      </c>
      <c r="C16" s="316">
        <v>0.5</v>
      </c>
      <c r="D16" s="315" t="s">
        <v>253</v>
      </c>
      <c r="E16" s="316">
        <v>0.45</v>
      </c>
      <c r="F16" s="315" t="s">
        <v>252</v>
      </c>
      <c r="G16" s="316">
        <v>0.5</v>
      </c>
      <c r="H16" s="315" t="s">
        <v>253</v>
      </c>
      <c r="I16" s="316">
        <v>0.45</v>
      </c>
      <c r="J16" s="315" t="s">
        <v>252</v>
      </c>
      <c r="K16" s="316">
        <v>0.5</v>
      </c>
      <c r="L16" s="315" t="s">
        <v>253</v>
      </c>
      <c r="M16" s="316">
        <v>0.45</v>
      </c>
      <c r="N16" s="315" t="s">
        <v>252</v>
      </c>
      <c r="O16" s="316">
        <v>0.5</v>
      </c>
      <c r="P16" s="315" t="s">
        <v>253</v>
      </c>
      <c r="Q16" s="316">
        <v>0.45</v>
      </c>
      <c r="R16" s="315" t="s">
        <v>252</v>
      </c>
      <c r="S16" s="316">
        <v>0.5</v>
      </c>
      <c r="T16" s="315" t="s">
        <v>253</v>
      </c>
      <c r="U16" s="316">
        <v>0.45</v>
      </c>
      <c r="V16" s="315" t="s">
        <v>252</v>
      </c>
      <c r="W16" s="316">
        <v>0.5</v>
      </c>
      <c r="X16" s="315" t="s">
        <v>253</v>
      </c>
      <c r="Y16" s="317">
        <v>0.45</v>
      </c>
    </row>
    <row r="17" spans="1:25" x14ac:dyDescent="0.25">
      <c r="A17" s="90" t="s">
        <v>119</v>
      </c>
      <c r="B17" s="715"/>
      <c r="C17" s="715"/>
      <c r="D17" s="715"/>
      <c r="E17" s="715"/>
      <c r="F17" s="715"/>
      <c r="G17" s="715"/>
      <c r="H17" s="715"/>
      <c r="I17" s="715"/>
      <c r="J17" s="715"/>
      <c r="K17" s="715"/>
      <c r="L17" s="715"/>
      <c r="M17" s="715"/>
      <c r="N17" s="715"/>
      <c r="O17" s="715"/>
      <c r="P17" s="715"/>
      <c r="Q17" s="715"/>
      <c r="R17" s="715"/>
      <c r="S17" s="715"/>
      <c r="T17" s="715"/>
      <c r="U17" s="715"/>
      <c r="V17" s="715"/>
      <c r="W17" s="715"/>
      <c r="X17" s="715"/>
      <c r="Y17" s="716"/>
    </row>
    <row r="18" spans="1:25" ht="15.75" thickBot="1" x14ac:dyDescent="0.3">
      <c r="A18" s="96" t="s">
        <v>74</v>
      </c>
      <c r="B18" s="318" t="s">
        <v>264</v>
      </c>
      <c r="C18" s="319">
        <v>0.3</v>
      </c>
      <c r="D18" s="318" t="s">
        <v>210</v>
      </c>
      <c r="E18" s="319">
        <v>0.5</v>
      </c>
      <c r="F18" s="318" t="s">
        <v>264</v>
      </c>
      <c r="G18" s="319">
        <v>0.3</v>
      </c>
      <c r="H18" s="318" t="s">
        <v>210</v>
      </c>
      <c r="I18" s="319">
        <v>0.5</v>
      </c>
      <c r="J18" s="318" t="s">
        <v>264</v>
      </c>
      <c r="K18" s="319">
        <v>0.3</v>
      </c>
      <c r="L18" s="318" t="s">
        <v>210</v>
      </c>
      <c r="M18" s="319">
        <v>0.5</v>
      </c>
      <c r="N18" s="318" t="s">
        <v>265</v>
      </c>
      <c r="O18" s="319">
        <v>0.3</v>
      </c>
      <c r="P18" s="318" t="s">
        <v>212</v>
      </c>
      <c r="Q18" s="319">
        <v>0.5</v>
      </c>
      <c r="R18" s="318" t="s">
        <v>265</v>
      </c>
      <c r="S18" s="319">
        <v>0.3</v>
      </c>
      <c r="T18" s="318" t="s">
        <v>212</v>
      </c>
      <c r="U18" s="319">
        <v>0.5</v>
      </c>
      <c r="V18" s="318" t="s">
        <v>265</v>
      </c>
      <c r="W18" s="319">
        <v>0.3</v>
      </c>
      <c r="X18" s="318" t="s">
        <v>212</v>
      </c>
      <c r="Y18" s="320">
        <v>0.5</v>
      </c>
    </row>
    <row r="19" spans="1:25" x14ac:dyDescent="0.25">
      <c r="A19" s="105" t="s">
        <v>18</v>
      </c>
      <c r="B19" s="717"/>
      <c r="C19" s="717"/>
      <c r="D19" s="717"/>
      <c r="E19" s="717"/>
      <c r="F19" s="717"/>
      <c r="G19" s="717"/>
      <c r="H19" s="717"/>
      <c r="I19" s="717"/>
      <c r="J19" s="717"/>
      <c r="K19" s="717"/>
      <c r="L19" s="717"/>
      <c r="M19" s="717"/>
      <c r="N19" s="717"/>
      <c r="O19" s="717"/>
      <c r="P19" s="717"/>
      <c r="Q19" s="717"/>
      <c r="R19" s="717"/>
      <c r="S19" s="717"/>
      <c r="T19" s="717"/>
      <c r="U19" s="717"/>
      <c r="V19" s="717"/>
      <c r="W19" s="717"/>
      <c r="X19" s="717"/>
      <c r="Y19" s="718"/>
    </row>
    <row r="20" spans="1:25" ht="15.75" thickBot="1" x14ac:dyDescent="0.3">
      <c r="A20" s="111" t="s">
        <v>74</v>
      </c>
      <c r="B20" s="321">
        <v>60</v>
      </c>
      <c r="C20" s="322">
        <v>0.57999999999999996</v>
      </c>
      <c r="D20" s="321">
        <v>90</v>
      </c>
      <c r="E20" s="322">
        <v>0.57999999999999996</v>
      </c>
      <c r="F20" s="321">
        <v>60</v>
      </c>
      <c r="G20" s="322">
        <v>0.57999999999999996</v>
      </c>
      <c r="H20" s="321">
        <v>90</v>
      </c>
      <c r="I20" s="322">
        <v>0.57999999999999996</v>
      </c>
      <c r="J20" s="321">
        <v>60</v>
      </c>
      <c r="K20" s="322">
        <v>0.57999999999999996</v>
      </c>
      <c r="L20" s="321">
        <v>90</v>
      </c>
      <c r="M20" s="322">
        <v>0.57999999999999996</v>
      </c>
      <c r="N20" s="321">
        <v>60</v>
      </c>
      <c r="O20" s="322">
        <v>0.57999999999999996</v>
      </c>
      <c r="P20" s="321">
        <v>90</v>
      </c>
      <c r="Q20" s="322">
        <v>0.57999999999999996</v>
      </c>
      <c r="R20" s="321">
        <v>60</v>
      </c>
      <c r="S20" s="322">
        <v>0.57999999999999996</v>
      </c>
      <c r="T20" s="321">
        <v>90</v>
      </c>
      <c r="U20" s="322">
        <v>0.57999999999999996</v>
      </c>
      <c r="V20" s="321">
        <v>60</v>
      </c>
      <c r="W20" s="322">
        <v>0.57999999999999996</v>
      </c>
      <c r="X20" s="321">
        <v>90</v>
      </c>
      <c r="Y20" s="323">
        <v>0.57999999999999996</v>
      </c>
    </row>
    <row r="21" spans="1:25" x14ac:dyDescent="0.25">
      <c r="A21" s="120" t="s">
        <v>132</v>
      </c>
      <c r="B21" s="719"/>
      <c r="C21" s="719"/>
      <c r="D21" s="719"/>
      <c r="E21" s="719"/>
      <c r="F21" s="719"/>
      <c r="G21" s="719"/>
      <c r="H21" s="719"/>
      <c r="I21" s="719"/>
      <c r="J21" s="719"/>
      <c r="K21" s="719"/>
      <c r="L21" s="719"/>
      <c r="M21" s="719"/>
      <c r="N21" s="719"/>
      <c r="O21" s="719"/>
      <c r="P21" s="719"/>
      <c r="Q21" s="719"/>
      <c r="R21" s="719"/>
      <c r="S21" s="719"/>
      <c r="T21" s="719"/>
      <c r="U21" s="719"/>
      <c r="V21" s="719"/>
      <c r="W21" s="719"/>
      <c r="X21" s="719"/>
      <c r="Y21" s="720"/>
    </row>
    <row r="22" spans="1:25" ht="15.75" thickBot="1" x14ac:dyDescent="0.3">
      <c r="A22" s="126" t="s">
        <v>74</v>
      </c>
      <c r="B22" s="324" t="s">
        <v>277</v>
      </c>
      <c r="C22" s="325">
        <v>0.45</v>
      </c>
      <c r="D22" s="324" t="s">
        <v>278</v>
      </c>
      <c r="E22" s="325">
        <v>0.42</v>
      </c>
      <c r="F22" s="324" t="s">
        <v>277</v>
      </c>
      <c r="G22" s="325">
        <v>0.45</v>
      </c>
      <c r="H22" s="324" t="s">
        <v>278</v>
      </c>
      <c r="I22" s="325">
        <v>0.42</v>
      </c>
      <c r="J22" s="324" t="s">
        <v>277</v>
      </c>
      <c r="K22" s="325">
        <v>0.45</v>
      </c>
      <c r="L22" s="324" t="s">
        <v>278</v>
      </c>
      <c r="M22" s="325">
        <v>0.42</v>
      </c>
      <c r="N22" s="324" t="s">
        <v>277</v>
      </c>
      <c r="O22" s="325">
        <v>0.45</v>
      </c>
      <c r="P22" s="324" t="s">
        <v>278</v>
      </c>
      <c r="Q22" s="325">
        <v>0.42</v>
      </c>
      <c r="R22" s="324" t="s">
        <v>277</v>
      </c>
      <c r="S22" s="325">
        <v>0.45</v>
      </c>
      <c r="T22" s="324" t="s">
        <v>278</v>
      </c>
      <c r="U22" s="325">
        <v>0.42</v>
      </c>
      <c r="V22" s="324" t="s">
        <v>277</v>
      </c>
      <c r="W22" s="325">
        <v>0.45</v>
      </c>
      <c r="X22" s="324" t="s">
        <v>278</v>
      </c>
      <c r="Y22" s="326">
        <v>0.42</v>
      </c>
    </row>
    <row r="23" spans="1:25" x14ac:dyDescent="0.25">
      <c r="A23" s="136" t="s">
        <v>20</v>
      </c>
      <c r="B23" s="721"/>
      <c r="C23" s="721"/>
      <c r="D23" s="721"/>
      <c r="E23" s="721"/>
      <c r="F23" s="721"/>
      <c r="G23" s="721"/>
      <c r="H23" s="721"/>
      <c r="I23" s="721"/>
      <c r="J23" s="721"/>
      <c r="K23" s="721"/>
      <c r="L23" s="721"/>
      <c r="M23" s="721"/>
      <c r="N23" s="721"/>
      <c r="O23" s="721"/>
      <c r="P23" s="721"/>
      <c r="Q23" s="721"/>
      <c r="R23" s="721"/>
      <c r="S23" s="721"/>
      <c r="T23" s="721"/>
      <c r="U23" s="721"/>
      <c r="V23" s="721"/>
      <c r="W23" s="721"/>
      <c r="X23" s="721"/>
      <c r="Y23" s="722"/>
    </row>
    <row r="24" spans="1:25" ht="15.75" thickBot="1" x14ac:dyDescent="0.3">
      <c r="A24" s="149" t="s">
        <v>74</v>
      </c>
      <c r="B24" s="327">
        <v>61</v>
      </c>
      <c r="C24" s="328">
        <v>0.35</v>
      </c>
      <c r="D24" s="327">
        <v>91.5</v>
      </c>
      <c r="E24" s="328">
        <v>0.45</v>
      </c>
      <c r="F24" s="327">
        <v>62</v>
      </c>
      <c r="G24" s="328">
        <v>0.35</v>
      </c>
      <c r="H24" s="327">
        <v>93</v>
      </c>
      <c r="I24" s="328">
        <v>0.45</v>
      </c>
      <c r="J24" s="327">
        <v>63</v>
      </c>
      <c r="K24" s="328">
        <v>0.35</v>
      </c>
      <c r="L24" s="327">
        <v>94.5</v>
      </c>
      <c r="M24" s="328">
        <v>0.45</v>
      </c>
      <c r="N24" s="327">
        <v>63</v>
      </c>
      <c r="O24" s="328">
        <v>0.35</v>
      </c>
      <c r="P24" s="327">
        <v>94.5</v>
      </c>
      <c r="Q24" s="328">
        <v>0.45</v>
      </c>
      <c r="R24" s="327">
        <v>63</v>
      </c>
      <c r="S24" s="328">
        <v>0.35</v>
      </c>
      <c r="T24" s="327">
        <v>94.5</v>
      </c>
      <c r="U24" s="328">
        <v>0.45</v>
      </c>
      <c r="V24" s="327">
        <v>63</v>
      </c>
      <c r="W24" s="328">
        <v>0.35</v>
      </c>
      <c r="X24" s="327">
        <v>94.5</v>
      </c>
      <c r="Y24" s="329">
        <v>0.45</v>
      </c>
    </row>
    <row r="25" spans="1:25" x14ac:dyDescent="0.25">
      <c r="A25" s="164" t="s">
        <v>375</v>
      </c>
      <c r="B25" s="699" t="s">
        <v>90</v>
      </c>
      <c r="C25" s="699"/>
      <c r="D25" s="699"/>
      <c r="E25" s="699"/>
      <c r="F25" s="699"/>
      <c r="G25" s="699"/>
      <c r="H25" s="699"/>
      <c r="I25" s="699"/>
      <c r="J25" s="699"/>
      <c r="K25" s="699"/>
      <c r="L25" s="699"/>
      <c r="M25" s="699"/>
      <c r="N25" s="699"/>
      <c r="O25" s="699"/>
      <c r="P25" s="699"/>
      <c r="Q25" s="699"/>
      <c r="R25" s="699"/>
      <c r="S25" s="699"/>
      <c r="T25" s="699"/>
      <c r="U25" s="699"/>
      <c r="V25" s="699"/>
      <c r="W25" s="699"/>
      <c r="X25" s="699"/>
      <c r="Y25" s="700"/>
    </row>
    <row r="26" spans="1:25" x14ac:dyDescent="0.25">
      <c r="A26" s="155" t="s">
        <v>74</v>
      </c>
      <c r="B26" s="330">
        <v>82.68</v>
      </c>
      <c r="C26" s="170">
        <v>0.35</v>
      </c>
      <c r="D26" s="330">
        <v>124.02000000000001</v>
      </c>
      <c r="E26" s="170">
        <v>0.35</v>
      </c>
      <c r="F26" s="330">
        <v>82.68</v>
      </c>
      <c r="G26" s="170">
        <v>0.35</v>
      </c>
      <c r="H26" s="330">
        <v>124.02000000000001</v>
      </c>
      <c r="I26" s="170">
        <v>0.35</v>
      </c>
      <c r="J26" s="330">
        <v>85.18</v>
      </c>
      <c r="K26" s="170">
        <v>0.35</v>
      </c>
      <c r="L26" s="330">
        <v>127.77000000000001</v>
      </c>
      <c r="M26" s="170">
        <v>0.35</v>
      </c>
      <c r="N26" s="330">
        <v>82.68</v>
      </c>
      <c r="O26" s="170">
        <v>0.35</v>
      </c>
      <c r="P26" s="330">
        <v>124.02000000000001</v>
      </c>
      <c r="Q26" s="170">
        <v>0.35</v>
      </c>
      <c r="R26" s="330">
        <v>82.68</v>
      </c>
      <c r="S26" s="170">
        <v>0.35</v>
      </c>
      <c r="T26" s="330">
        <v>124.02000000000001</v>
      </c>
      <c r="U26" s="170">
        <v>0.35</v>
      </c>
      <c r="V26" s="330">
        <v>85.18</v>
      </c>
      <c r="W26" s="170">
        <v>0.35</v>
      </c>
      <c r="X26" s="330">
        <v>127.77000000000001</v>
      </c>
      <c r="Y26" s="171">
        <v>0.35</v>
      </c>
    </row>
    <row r="27" spans="1:25" x14ac:dyDescent="0.25">
      <c r="A27" s="172"/>
      <c r="B27" s="701" t="s">
        <v>177</v>
      </c>
      <c r="C27" s="701"/>
      <c r="D27" s="701"/>
      <c r="E27" s="701"/>
      <c r="F27" s="701"/>
      <c r="G27" s="701"/>
      <c r="H27" s="701"/>
      <c r="I27" s="701"/>
      <c r="J27" s="701"/>
      <c r="K27" s="701"/>
      <c r="L27" s="701"/>
      <c r="M27" s="701"/>
      <c r="N27" s="701"/>
      <c r="O27" s="701"/>
      <c r="P27" s="701"/>
      <c r="Q27" s="701"/>
      <c r="R27" s="701"/>
      <c r="S27" s="701"/>
      <c r="T27" s="701"/>
      <c r="U27" s="701"/>
      <c r="V27" s="701"/>
      <c r="W27" s="701"/>
      <c r="X27" s="701"/>
      <c r="Y27" s="702"/>
    </row>
    <row r="28" spans="1:25" ht="15.75" thickBot="1" x14ac:dyDescent="0.3">
      <c r="A28" s="160" t="s">
        <v>74</v>
      </c>
      <c r="B28" s="173">
        <v>76.680000000000007</v>
      </c>
      <c r="C28" s="174">
        <v>0.35</v>
      </c>
      <c r="D28" s="173">
        <v>115.02000000000001</v>
      </c>
      <c r="E28" s="174">
        <v>0.35</v>
      </c>
      <c r="F28" s="173">
        <v>76.680000000000007</v>
      </c>
      <c r="G28" s="174">
        <v>0.35</v>
      </c>
      <c r="H28" s="173">
        <v>115.02000000000001</v>
      </c>
      <c r="I28" s="174">
        <v>0.35</v>
      </c>
      <c r="J28" s="173">
        <v>79.180000000000007</v>
      </c>
      <c r="K28" s="174">
        <v>0.35</v>
      </c>
      <c r="L28" s="173">
        <v>118.77000000000001</v>
      </c>
      <c r="M28" s="174">
        <v>0.35</v>
      </c>
      <c r="N28" s="173">
        <v>76.680000000000007</v>
      </c>
      <c r="O28" s="174">
        <v>0.35</v>
      </c>
      <c r="P28" s="173">
        <v>115.02000000000001</v>
      </c>
      <c r="Q28" s="174">
        <v>0.35</v>
      </c>
      <c r="R28" s="173">
        <v>76.680000000000007</v>
      </c>
      <c r="S28" s="174">
        <v>0.35</v>
      </c>
      <c r="T28" s="173">
        <v>115.02000000000001</v>
      </c>
      <c r="U28" s="174">
        <v>0.35</v>
      </c>
      <c r="V28" s="173">
        <v>79.180000000000007</v>
      </c>
      <c r="W28" s="174">
        <v>0.35</v>
      </c>
      <c r="X28" s="173">
        <v>118.77000000000001</v>
      </c>
      <c r="Y28" s="175">
        <v>0.35</v>
      </c>
    </row>
    <row r="29" spans="1:25" x14ac:dyDescent="0.25">
      <c r="A29" s="176" t="s">
        <v>377</v>
      </c>
      <c r="B29" s="705"/>
      <c r="C29" s="705"/>
      <c r="D29" s="705"/>
      <c r="E29" s="705"/>
      <c r="F29" s="705"/>
      <c r="G29" s="705"/>
      <c r="H29" s="705"/>
      <c r="I29" s="705"/>
      <c r="J29" s="705"/>
      <c r="K29" s="705"/>
      <c r="L29" s="705"/>
      <c r="M29" s="705"/>
      <c r="N29" s="705"/>
      <c r="O29" s="705"/>
      <c r="P29" s="705"/>
      <c r="Q29" s="705"/>
      <c r="R29" s="705"/>
      <c r="S29" s="705"/>
      <c r="T29" s="705"/>
      <c r="U29" s="705"/>
      <c r="V29" s="705"/>
      <c r="W29" s="705"/>
      <c r="X29" s="705"/>
      <c r="Y29" s="706"/>
    </row>
    <row r="30" spans="1:25" ht="15.75" thickBot="1" x14ac:dyDescent="0.3">
      <c r="A30" s="182" t="s">
        <v>74</v>
      </c>
      <c r="B30" s="331">
        <v>80</v>
      </c>
      <c r="C30" s="332">
        <v>0.65</v>
      </c>
      <c r="D30" s="331">
        <v>120</v>
      </c>
      <c r="E30" s="332">
        <v>0</v>
      </c>
      <c r="F30" s="331">
        <v>80</v>
      </c>
      <c r="G30" s="332">
        <v>0.65</v>
      </c>
      <c r="H30" s="331">
        <v>120</v>
      </c>
      <c r="I30" s="332">
        <v>0</v>
      </c>
      <c r="J30" s="331">
        <v>80</v>
      </c>
      <c r="K30" s="332">
        <v>0.65</v>
      </c>
      <c r="L30" s="331">
        <v>120</v>
      </c>
      <c r="M30" s="332">
        <v>0</v>
      </c>
      <c r="N30" s="331">
        <v>80</v>
      </c>
      <c r="O30" s="332">
        <v>0.65</v>
      </c>
      <c r="P30" s="331">
        <v>120</v>
      </c>
      <c r="Q30" s="332">
        <v>0</v>
      </c>
      <c r="R30" s="331">
        <v>80</v>
      </c>
      <c r="S30" s="332">
        <v>0.65</v>
      </c>
      <c r="T30" s="331">
        <v>120</v>
      </c>
      <c r="U30" s="332">
        <v>0</v>
      </c>
      <c r="V30" s="331">
        <v>80</v>
      </c>
      <c r="W30" s="332">
        <v>0.65</v>
      </c>
      <c r="X30" s="331">
        <v>120</v>
      </c>
      <c r="Y30" s="333">
        <v>0</v>
      </c>
    </row>
  </sheetData>
  <mergeCells count="27">
    <mergeCell ref="F6:I6"/>
    <mergeCell ref="J6:M6"/>
    <mergeCell ref="N6:Q6"/>
    <mergeCell ref="R6:U6"/>
    <mergeCell ref="V6:Y6"/>
    <mergeCell ref="F7:I7"/>
    <mergeCell ref="J7:M7"/>
    <mergeCell ref="N7:Q7"/>
    <mergeCell ref="R7:U7"/>
    <mergeCell ref="V7:Y7"/>
    <mergeCell ref="A1:C1"/>
    <mergeCell ref="A2:C2"/>
    <mergeCell ref="A4:C4"/>
    <mergeCell ref="A6:A8"/>
    <mergeCell ref="B6:E6"/>
    <mergeCell ref="B7:E7"/>
    <mergeCell ref="B29:Y29"/>
    <mergeCell ref="B25:Y25"/>
    <mergeCell ref="B27:Y27"/>
    <mergeCell ref="B9:Y9"/>
    <mergeCell ref="B11:Y11"/>
    <mergeCell ref="B13:Y13"/>
    <mergeCell ref="B15:Y15"/>
    <mergeCell ref="B17:Y17"/>
    <mergeCell ref="B19:Y19"/>
    <mergeCell ref="B21:Y21"/>
    <mergeCell ref="B23:Y2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4"/>
  <sheetViews>
    <sheetView workbookViewId="0">
      <pane xSplit="1" ySplit="8" topLeftCell="B9" activePane="bottomRight" state="frozen"/>
      <selection pane="topRight" activeCell="B1" sqref="B1"/>
      <selection pane="bottomLeft" activeCell="A9" sqref="A9"/>
      <selection pane="bottomRight" activeCell="G2" sqref="G2"/>
    </sheetView>
  </sheetViews>
  <sheetFormatPr defaultRowHeight="15" x14ac:dyDescent="0.25"/>
  <cols>
    <col min="1" max="1" width="32.5703125" bestFit="1" customWidth="1"/>
    <col min="2" max="2" width="11.7109375" bestFit="1" customWidth="1"/>
    <col min="3" max="3" width="9.7109375" bestFit="1" customWidth="1"/>
    <col min="4" max="4" width="11.7109375" bestFit="1" customWidth="1"/>
    <col min="5" max="5" width="9.7109375" bestFit="1" customWidth="1"/>
    <col min="6" max="6" width="11.7109375" bestFit="1" customWidth="1"/>
    <col min="7" max="7" width="9.7109375" bestFit="1" customWidth="1"/>
    <col min="8" max="8" width="11.7109375" bestFit="1" customWidth="1"/>
    <col min="9" max="9" width="9.7109375" bestFit="1" customWidth="1"/>
    <col min="10" max="10" width="11.7109375" bestFit="1" customWidth="1"/>
    <col min="11" max="11" width="9.7109375" bestFit="1" customWidth="1"/>
    <col min="12" max="12" width="11.7109375" bestFit="1" customWidth="1"/>
    <col min="13" max="13" width="9.7109375" bestFit="1" customWidth="1"/>
    <col min="14" max="14" width="11.7109375" bestFit="1" customWidth="1"/>
    <col min="15" max="15" width="9.7109375" bestFit="1" customWidth="1"/>
    <col min="16" max="16" width="11.7109375" bestFit="1" customWidth="1"/>
    <col min="17" max="17" width="9.7109375" bestFit="1" customWidth="1"/>
    <col min="18" max="18" width="11.7109375" bestFit="1" customWidth="1"/>
    <col min="19" max="19" width="9.7109375" bestFit="1" customWidth="1"/>
    <col min="20" max="20" width="11.7109375" bestFit="1" customWidth="1"/>
    <col min="21" max="21" width="9.7109375" bestFit="1" customWidth="1"/>
    <col min="22" max="22" width="11.7109375" bestFit="1" customWidth="1"/>
    <col min="23" max="23" width="9.7109375" bestFit="1" customWidth="1"/>
    <col min="24" max="24" width="11.7109375" bestFit="1" customWidth="1"/>
    <col min="25" max="25" width="9.7109375" bestFit="1" customWidth="1"/>
  </cols>
  <sheetData>
    <row r="1" spans="1:25" x14ac:dyDescent="0.25">
      <c r="A1" s="403" t="s">
        <v>0</v>
      </c>
      <c r="B1" s="403"/>
      <c r="C1" s="403"/>
    </row>
    <row r="2" spans="1:25" x14ac:dyDescent="0.25">
      <c r="A2" s="403" t="s">
        <v>1</v>
      </c>
      <c r="B2" s="403"/>
      <c r="C2" s="403"/>
    </row>
    <row r="3" spans="1:25" x14ac:dyDescent="0.25">
      <c r="A3" s="365" t="s">
        <v>394</v>
      </c>
      <c r="B3" s="365"/>
      <c r="C3" s="365"/>
      <c r="D3" s="365"/>
    </row>
    <row r="4" spans="1:25" x14ac:dyDescent="0.25">
      <c r="A4" s="403" t="s">
        <v>75</v>
      </c>
      <c r="B4" s="403"/>
      <c r="C4" s="403"/>
    </row>
    <row r="6" spans="1:25" s="190" customFormat="1" x14ac:dyDescent="0.25">
      <c r="A6" s="595" t="s">
        <v>77</v>
      </c>
      <c r="B6" s="591" t="s">
        <v>78</v>
      </c>
      <c r="C6" s="592"/>
      <c r="D6" s="592"/>
      <c r="E6" s="592"/>
      <c r="F6" s="591" t="s">
        <v>78</v>
      </c>
      <c r="G6" s="592"/>
      <c r="H6" s="592"/>
      <c r="I6" s="592"/>
      <c r="J6" s="591" t="s">
        <v>78</v>
      </c>
      <c r="K6" s="592"/>
      <c r="L6" s="592"/>
      <c r="M6" s="592"/>
      <c r="N6" s="591" t="s">
        <v>78</v>
      </c>
      <c r="O6" s="592"/>
      <c r="P6" s="592"/>
      <c r="Q6" s="592"/>
      <c r="R6" s="591" t="s">
        <v>78</v>
      </c>
      <c r="S6" s="592"/>
      <c r="T6" s="592"/>
      <c r="U6" s="592"/>
      <c r="V6" s="591" t="s">
        <v>78</v>
      </c>
      <c r="W6" s="592"/>
      <c r="X6" s="592"/>
      <c r="Y6" s="592"/>
    </row>
    <row r="7" spans="1:25" s="190" customFormat="1" x14ac:dyDescent="0.25">
      <c r="A7" s="596"/>
      <c r="B7" s="591" t="s">
        <v>79</v>
      </c>
      <c r="C7" s="592"/>
      <c r="D7" s="592"/>
      <c r="E7" s="592"/>
      <c r="F7" s="591" t="s">
        <v>80</v>
      </c>
      <c r="G7" s="592"/>
      <c r="H7" s="592"/>
      <c r="I7" s="592"/>
      <c r="J7" s="591" t="s">
        <v>81</v>
      </c>
      <c r="K7" s="592"/>
      <c r="L7" s="592"/>
      <c r="M7" s="592"/>
      <c r="N7" s="591" t="s">
        <v>82</v>
      </c>
      <c r="O7" s="592"/>
      <c r="P7" s="592"/>
      <c r="Q7" s="592"/>
      <c r="R7" s="591" t="s">
        <v>83</v>
      </c>
      <c r="S7" s="592"/>
      <c r="T7" s="592"/>
      <c r="U7" s="592"/>
      <c r="V7" s="593" t="s">
        <v>84</v>
      </c>
      <c r="W7" s="594"/>
      <c r="X7" s="594"/>
      <c r="Y7" s="594"/>
    </row>
    <row r="8" spans="1:25" s="190" customFormat="1" ht="30.75" thickBot="1" x14ac:dyDescent="0.3">
      <c r="A8" s="596"/>
      <c r="B8" s="191" t="s">
        <v>85</v>
      </c>
      <c r="C8" s="191" t="s">
        <v>86</v>
      </c>
      <c r="D8" s="191" t="s">
        <v>87</v>
      </c>
      <c r="E8" s="191" t="s">
        <v>88</v>
      </c>
      <c r="F8" s="191" t="s">
        <v>85</v>
      </c>
      <c r="G8" s="191" t="s">
        <v>86</v>
      </c>
      <c r="H8" s="191" t="s">
        <v>87</v>
      </c>
      <c r="I8" s="191" t="s">
        <v>88</v>
      </c>
      <c r="J8" s="191" t="s">
        <v>85</v>
      </c>
      <c r="K8" s="191" t="s">
        <v>86</v>
      </c>
      <c r="L8" s="191" t="s">
        <v>87</v>
      </c>
      <c r="M8" s="191" t="s">
        <v>88</v>
      </c>
      <c r="N8" s="191" t="s">
        <v>85</v>
      </c>
      <c r="O8" s="191" t="s">
        <v>86</v>
      </c>
      <c r="P8" s="191" t="s">
        <v>87</v>
      </c>
      <c r="Q8" s="191" t="s">
        <v>88</v>
      </c>
      <c r="R8" s="191" t="s">
        <v>85</v>
      </c>
      <c r="S8" s="191" t="s">
        <v>86</v>
      </c>
      <c r="T8" s="191" t="s">
        <v>87</v>
      </c>
      <c r="U8" s="191" t="s">
        <v>88</v>
      </c>
      <c r="V8" s="191" t="s">
        <v>85</v>
      </c>
      <c r="W8" s="191" t="s">
        <v>86</v>
      </c>
      <c r="X8" s="191" t="s">
        <v>87</v>
      </c>
      <c r="Y8" s="191" t="s">
        <v>88</v>
      </c>
    </row>
    <row r="9" spans="1:25" x14ac:dyDescent="0.25">
      <c r="A9" s="22" t="s">
        <v>89</v>
      </c>
      <c r="B9" s="643"/>
      <c r="C9" s="643"/>
      <c r="D9" s="643"/>
      <c r="E9" s="643"/>
      <c r="F9" s="643"/>
      <c r="G9" s="643"/>
      <c r="H9" s="643"/>
      <c r="I9" s="643"/>
      <c r="J9" s="643"/>
      <c r="K9" s="643"/>
      <c r="L9" s="643"/>
      <c r="M9" s="643"/>
      <c r="N9" s="643"/>
      <c r="O9" s="643"/>
      <c r="P9" s="643"/>
      <c r="Q9" s="643"/>
      <c r="R9" s="643"/>
      <c r="S9" s="643"/>
      <c r="T9" s="643"/>
      <c r="U9" s="643"/>
      <c r="V9" s="643"/>
      <c r="W9" s="643"/>
      <c r="X9" s="643"/>
      <c r="Y9" s="644"/>
    </row>
    <row r="10" spans="1:25" ht="15.75" thickBot="1" x14ac:dyDescent="0.3">
      <c r="A10" s="15" t="s">
        <v>75</v>
      </c>
      <c r="B10" s="298">
        <v>35</v>
      </c>
      <c r="C10" s="17">
        <v>0.38</v>
      </c>
      <c r="D10" s="298">
        <v>35</v>
      </c>
      <c r="E10" s="17">
        <v>0.35</v>
      </c>
      <c r="F10" s="16">
        <f t="shared" ref="F10" si="0">B10*1.05</f>
        <v>36.75</v>
      </c>
      <c r="G10" s="17">
        <v>0.38</v>
      </c>
      <c r="H10" s="16">
        <f t="shared" ref="H10" si="1">B10*1.05</f>
        <v>36.75</v>
      </c>
      <c r="I10" s="17">
        <v>0.35</v>
      </c>
      <c r="J10" s="16">
        <f t="shared" ref="J10" si="2">F10*1.05</f>
        <v>38.587499999999999</v>
      </c>
      <c r="K10" s="17">
        <v>0.38</v>
      </c>
      <c r="L10" s="16">
        <f t="shared" ref="L10" si="3">F10*1.05</f>
        <v>38.587499999999999</v>
      </c>
      <c r="M10" s="17">
        <v>0.35</v>
      </c>
      <c r="N10" s="16">
        <f t="shared" ref="N10" si="4">B10*1.1</f>
        <v>38.5</v>
      </c>
      <c r="O10" s="17">
        <v>0.35</v>
      </c>
      <c r="P10" s="16">
        <f t="shared" ref="P10" si="5">B10*1.1</f>
        <v>38.5</v>
      </c>
      <c r="Q10" s="17">
        <v>0.35</v>
      </c>
      <c r="R10" s="16">
        <f t="shared" ref="R10" si="6">B10*1.1</f>
        <v>38.5</v>
      </c>
      <c r="S10" s="17">
        <v>0.35</v>
      </c>
      <c r="T10" s="16">
        <f t="shared" ref="T10" si="7">B10*1.1</f>
        <v>38.5</v>
      </c>
      <c r="U10" s="17">
        <v>0.35</v>
      </c>
      <c r="V10" s="16">
        <f t="shared" ref="V10" si="8">B10*1.15</f>
        <v>40.25</v>
      </c>
      <c r="W10" s="17">
        <v>0.35</v>
      </c>
      <c r="X10" s="16">
        <v>40.25</v>
      </c>
      <c r="Y10" s="20">
        <v>0.35</v>
      </c>
    </row>
    <row r="11" spans="1:25" x14ac:dyDescent="0.25">
      <c r="A11" s="23" t="s">
        <v>91</v>
      </c>
      <c r="B11" s="645"/>
      <c r="C11" s="645"/>
      <c r="D11" s="645"/>
      <c r="E11" s="645"/>
      <c r="F11" s="645"/>
      <c r="G11" s="645"/>
      <c r="H11" s="645"/>
      <c r="I11" s="645"/>
      <c r="J11" s="645"/>
      <c r="K11" s="645"/>
      <c r="L11" s="645"/>
      <c r="M11" s="645"/>
      <c r="N11" s="645"/>
      <c r="O11" s="645"/>
      <c r="P11" s="645"/>
      <c r="Q11" s="645"/>
      <c r="R11" s="645"/>
      <c r="S11" s="645"/>
      <c r="T11" s="645"/>
      <c r="U11" s="645"/>
      <c r="V11" s="645"/>
      <c r="W11" s="645"/>
      <c r="X11" s="645"/>
      <c r="Y11" s="646"/>
    </row>
    <row r="12" spans="1:25" ht="15.75" thickBot="1" x14ac:dyDescent="0.3">
      <c r="A12" s="29" t="s">
        <v>75</v>
      </c>
      <c r="B12" s="299">
        <v>39.5</v>
      </c>
      <c r="C12" s="31">
        <v>0.28000000000000003</v>
      </c>
      <c r="D12" s="299">
        <v>39.5</v>
      </c>
      <c r="E12" s="31">
        <v>0.28000000000000003</v>
      </c>
      <c r="F12" s="30">
        <v>40.6</v>
      </c>
      <c r="G12" s="31">
        <v>0.28000000000000003</v>
      </c>
      <c r="H12" s="30">
        <v>40.6</v>
      </c>
      <c r="I12" s="31">
        <v>0.28000000000000003</v>
      </c>
      <c r="J12" s="30">
        <v>41.2</v>
      </c>
      <c r="K12" s="31">
        <v>0.28000000000000003</v>
      </c>
      <c r="L12" s="30">
        <v>41.2</v>
      </c>
      <c r="M12" s="31">
        <v>0.28000000000000003</v>
      </c>
      <c r="N12" s="30">
        <v>42.6</v>
      </c>
      <c r="O12" s="31">
        <v>0.28000000000000003</v>
      </c>
      <c r="P12" s="30">
        <v>42.6</v>
      </c>
      <c r="Q12" s="31">
        <v>0.28000000000000003</v>
      </c>
      <c r="R12" s="30">
        <v>42.6</v>
      </c>
      <c r="S12" s="31">
        <v>0.28000000000000003</v>
      </c>
      <c r="T12" s="30">
        <v>42.6</v>
      </c>
      <c r="U12" s="31">
        <v>0.28000000000000003</v>
      </c>
      <c r="V12" s="30">
        <v>43.5</v>
      </c>
      <c r="W12" s="31">
        <v>0.28000000000000003</v>
      </c>
      <c r="X12" s="30">
        <v>43.5</v>
      </c>
      <c r="Y12" s="32">
        <v>0.28000000000000003</v>
      </c>
    </row>
    <row r="13" spans="1:25" ht="30" x14ac:dyDescent="0.25">
      <c r="A13" s="73" t="s">
        <v>16</v>
      </c>
      <c r="B13" s="651"/>
      <c r="C13" s="651"/>
      <c r="D13" s="651"/>
      <c r="E13" s="651"/>
      <c r="F13" s="651"/>
      <c r="G13" s="651"/>
      <c r="H13" s="651"/>
      <c r="I13" s="651"/>
      <c r="J13" s="651"/>
      <c r="K13" s="651"/>
      <c r="L13" s="651"/>
      <c r="M13" s="651"/>
      <c r="N13" s="651"/>
      <c r="O13" s="651"/>
      <c r="P13" s="651"/>
      <c r="Q13" s="651"/>
      <c r="R13" s="651"/>
      <c r="S13" s="651"/>
      <c r="T13" s="651"/>
      <c r="U13" s="651"/>
      <c r="V13" s="651"/>
      <c r="W13" s="651"/>
      <c r="X13" s="651"/>
      <c r="Y13" s="652"/>
    </row>
    <row r="14" spans="1:25" ht="15.75" thickBot="1" x14ac:dyDescent="0.3">
      <c r="A14" s="69" t="s">
        <v>75</v>
      </c>
      <c r="B14" s="334" t="s">
        <v>254</v>
      </c>
      <c r="C14" s="71">
        <v>0.52</v>
      </c>
      <c r="D14" s="334" t="s">
        <v>255</v>
      </c>
      <c r="E14" s="71">
        <v>0.47</v>
      </c>
      <c r="F14" s="70" t="s">
        <v>254</v>
      </c>
      <c r="G14" s="71">
        <v>0.52</v>
      </c>
      <c r="H14" s="70" t="s">
        <v>255</v>
      </c>
      <c r="I14" s="71">
        <v>0.47</v>
      </c>
      <c r="J14" s="70" t="s">
        <v>254</v>
      </c>
      <c r="K14" s="71">
        <v>0.52</v>
      </c>
      <c r="L14" s="70" t="s">
        <v>255</v>
      </c>
      <c r="M14" s="71">
        <v>0.47</v>
      </c>
      <c r="N14" s="70" t="s">
        <v>254</v>
      </c>
      <c r="O14" s="71">
        <v>0.52</v>
      </c>
      <c r="P14" s="70" t="s">
        <v>255</v>
      </c>
      <c r="Q14" s="71">
        <v>0.47</v>
      </c>
      <c r="R14" s="70" t="s">
        <v>254</v>
      </c>
      <c r="S14" s="71">
        <v>0.52</v>
      </c>
      <c r="T14" s="70" t="s">
        <v>255</v>
      </c>
      <c r="U14" s="71">
        <v>0.47</v>
      </c>
      <c r="V14" s="70" t="s">
        <v>254</v>
      </c>
      <c r="W14" s="71">
        <v>0.52</v>
      </c>
      <c r="X14" s="70" t="s">
        <v>255</v>
      </c>
      <c r="Y14" s="72">
        <v>0.47</v>
      </c>
    </row>
    <row r="15" spans="1:25" x14ac:dyDescent="0.25">
      <c r="A15" s="105" t="s">
        <v>18</v>
      </c>
      <c r="B15" s="635"/>
      <c r="C15" s="635"/>
      <c r="D15" s="635"/>
      <c r="E15" s="635"/>
      <c r="F15" s="635"/>
      <c r="G15" s="635"/>
      <c r="H15" s="635"/>
      <c r="I15" s="635"/>
      <c r="J15" s="635"/>
      <c r="K15" s="635"/>
      <c r="L15" s="635"/>
      <c r="M15" s="635"/>
      <c r="N15" s="635"/>
      <c r="O15" s="635"/>
      <c r="P15" s="635"/>
      <c r="Q15" s="635"/>
      <c r="R15" s="635"/>
      <c r="S15" s="635"/>
      <c r="T15" s="635"/>
      <c r="U15" s="635"/>
      <c r="V15" s="635"/>
      <c r="W15" s="635"/>
      <c r="X15" s="635"/>
      <c r="Y15" s="636"/>
    </row>
    <row r="16" spans="1:25" ht="15.75" thickBot="1" x14ac:dyDescent="0.3">
      <c r="A16" s="111" t="s">
        <v>75</v>
      </c>
      <c r="B16" s="302" t="s">
        <v>270</v>
      </c>
      <c r="C16" s="113" t="s">
        <v>271</v>
      </c>
      <c r="D16" s="302" t="s">
        <v>272</v>
      </c>
      <c r="E16" s="113" t="s">
        <v>271</v>
      </c>
      <c r="F16" s="112" t="s">
        <v>270</v>
      </c>
      <c r="G16" s="113" t="s">
        <v>271</v>
      </c>
      <c r="H16" s="112" t="s">
        <v>272</v>
      </c>
      <c r="I16" s="113" t="s">
        <v>271</v>
      </c>
      <c r="J16" s="112" t="s">
        <v>270</v>
      </c>
      <c r="K16" s="113" t="s">
        <v>271</v>
      </c>
      <c r="L16" s="112" t="s">
        <v>272</v>
      </c>
      <c r="M16" s="113" t="s">
        <v>271</v>
      </c>
      <c r="N16" s="112" t="s">
        <v>270</v>
      </c>
      <c r="O16" s="113" t="s">
        <v>271</v>
      </c>
      <c r="P16" s="112" t="s">
        <v>272</v>
      </c>
      <c r="Q16" s="113" t="s">
        <v>271</v>
      </c>
      <c r="R16" s="112" t="s">
        <v>270</v>
      </c>
      <c r="S16" s="113" t="s">
        <v>271</v>
      </c>
      <c r="T16" s="112" t="s">
        <v>272</v>
      </c>
      <c r="U16" s="113" t="s">
        <v>271</v>
      </c>
      <c r="V16" s="112" t="s">
        <v>270</v>
      </c>
      <c r="W16" s="113" t="s">
        <v>271</v>
      </c>
      <c r="X16" s="112" t="s">
        <v>272</v>
      </c>
      <c r="Y16" s="114" t="s">
        <v>271</v>
      </c>
    </row>
    <row r="17" spans="1:25" x14ac:dyDescent="0.25">
      <c r="A17" s="120" t="s">
        <v>132</v>
      </c>
      <c r="B17" s="637"/>
      <c r="C17" s="637"/>
      <c r="D17" s="637"/>
      <c r="E17" s="637"/>
      <c r="F17" s="637"/>
      <c r="G17" s="637"/>
      <c r="H17" s="637"/>
      <c r="I17" s="637"/>
      <c r="J17" s="637"/>
      <c r="K17" s="637"/>
      <c r="L17" s="637"/>
      <c r="M17" s="637"/>
      <c r="N17" s="637"/>
      <c r="O17" s="637"/>
      <c r="P17" s="637"/>
      <c r="Q17" s="637"/>
      <c r="R17" s="637"/>
      <c r="S17" s="637"/>
      <c r="T17" s="637"/>
      <c r="U17" s="637"/>
      <c r="V17" s="637"/>
      <c r="W17" s="637"/>
      <c r="X17" s="637"/>
      <c r="Y17" s="638"/>
    </row>
    <row r="18" spans="1:25" ht="15.75" thickBot="1" x14ac:dyDescent="0.3">
      <c r="A18" s="135" t="s">
        <v>75</v>
      </c>
      <c r="B18" s="335" t="s">
        <v>279</v>
      </c>
      <c r="C18" s="336">
        <v>0.47</v>
      </c>
      <c r="D18" s="335" t="s">
        <v>280</v>
      </c>
      <c r="E18" s="336">
        <v>0.45</v>
      </c>
      <c r="F18" s="337" t="s">
        <v>279</v>
      </c>
      <c r="G18" s="336">
        <v>0.47</v>
      </c>
      <c r="H18" s="337" t="s">
        <v>280</v>
      </c>
      <c r="I18" s="336">
        <v>0.45</v>
      </c>
      <c r="J18" s="337" t="s">
        <v>279</v>
      </c>
      <c r="K18" s="336">
        <v>0.47</v>
      </c>
      <c r="L18" s="337" t="s">
        <v>280</v>
      </c>
      <c r="M18" s="336">
        <v>0.45</v>
      </c>
      <c r="N18" s="337" t="s">
        <v>279</v>
      </c>
      <c r="O18" s="336">
        <v>0.47</v>
      </c>
      <c r="P18" s="337" t="s">
        <v>280</v>
      </c>
      <c r="Q18" s="336">
        <v>0.45</v>
      </c>
      <c r="R18" s="337" t="s">
        <v>279</v>
      </c>
      <c r="S18" s="336">
        <v>0.47</v>
      </c>
      <c r="T18" s="337" t="s">
        <v>280</v>
      </c>
      <c r="U18" s="336">
        <v>0.45</v>
      </c>
      <c r="V18" s="337" t="s">
        <v>279</v>
      </c>
      <c r="W18" s="336">
        <v>0.47</v>
      </c>
      <c r="X18" s="337" t="s">
        <v>280</v>
      </c>
      <c r="Y18" s="338">
        <v>0.45</v>
      </c>
    </row>
    <row r="19" spans="1:25" x14ac:dyDescent="0.25">
      <c r="A19" s="164" t="s">
        <v>375</v>
      </c>
      <c r="B19" s="699" t="s">
        <v>90</v>
      </c>
      <c r="C19" s="699"/>
      <c r="D19" s="699"/>
      <c r="E19" s="699"/>
      <c r="F19" s="699"/>
      <c r="G19" s="699"/>
      <c r="H19" s="699"/>
      <c r="I19" s="699"/>
      <c r="J19" s="699"/>
      <c r="K19" s="699"/>
      <c r="L19" s="699"/>
      <c r="M19" s="699"/>
      <c r="N19" s="699"/>
      <c r="O19" s="699"/>
      <c r="P19" s="699"/>
      <c r="Q19" s="699"/>
      <c r="R19" s="699"/>
      <c r="S19" s="699"/>
      <c r="T19" s="699"/>
      <c r="U19" s="699"/>
      <c r="V19" s="699"/>
      <c r="W19" s="699"/>
      <c r="X19" s="699"/>
      <c r="Y19" s="700"/>
    </row>
    <row r="20" spans="1:25" x14ac:dyDescent="0.25">
      <c r="A20" s="155" t="s">
        <v>75</v>
      </c>
      <c r="B20" s="339">
        <v>43.32</v>
      </c>
      <c r="C20" s="166">
        <v>0.35</v>
      </c>
      <c r="D20" s="167">
        <v>64.98</v>
      </c>
      <c r="E20" s="166">
        <v>0.35</v>
      </c>
      <c r="F20" s="340">
        <v>43.32</v>
      </c>
      <c r="G20" s="166">
        <v>0.35</v>
      </c>
      <c r="H20" s="167">
        <v>64.98</v>
      </c>
      <c r="I20" s="166">
        <v>0.35</v>
      </c>
      <c r="J20" s="169">
        <v>45.82</v>
      </c>
      <c r="K20" s="166">
        <v>0.35</v>
      </c>
      <c r="L20" s="167">
        <v>68.73</v>
      </c>
      <c r="M20" s="170">
        <v>0.35</v>
      </c>
      <c r="N20" s="169">
        <v>43.32</v>
      </c>
      <c r="O20" s="170">
        <v>0.35</v>
      </c>
      <c r="P20" s="169">
        <v>64.98</v>
      </c>
      <c r="Q20" s="170">
        <v>0.35</v>
      </c>
      <c r="R20" s="169">
        <v>43.32</v>
      </c>
      <c r="S20" s="170">
        <v>0.35</v>
      </c>
      <c r="T20" s="169">
        <v>64.98</v>
      </c>
      <c r="U20" s="170">
        <v>0.35</v>
      </c>
      <c r="V20" s="169">
        <v>45.82</v>
      </c>
      <c r="W20" s="170">
        <v>0.35</v>
      </c>
      <c r="X20" s="169">
        <v>68.73</v>
      </c>
      <c r="Y20" s="171">
        <v>0.35</v>
      </c>
    </row>
    <row r="21" spans="1:25" x14ac:dyDescent="0.25">
      <c r="A21" s="172"/>
      <c r="B21" s="701" t="s">
        <v>177</v>
      </c>
      <c r="C21" s="701"/>
      <c r="D21" s="701"/>
      <c r="E21" s="701"/>
      <c r="F21" s="701"/>
      <c r="G21" s="701"/>
      <c r="H21" s="701"/>
      <c r="I21" s="701"/>
      <c r="J21" s="701"/>
      <c r="K21" s="701"/>
      <c r="L21" s="701"/>
      <c r="M21" s="701"/>
      <c r="N21" s="701"/>
      <c r="O21" s="701"/>
      <c r="P21" s="701"/>
      <c r="Q21" s="701"/>
      <c r="R21" s="701"/>
      <c r="S21" s="701"/>
      <c r="T21" s="701"/>
      <c r="U21" s="701"/>
      <c r="V21" s="701"/>
      <c r="W21" s="701"/>
      <c r="X21" s="701"/>
      <c r="Y21" s="702"/>
    </row>
    <row r="22" spans="1:25" ht="15.75" thickBot="1" x14ac:dyDescent="0.3">
      <c r="A22" s="160" t="s">
        <v>75</v>
      </c>
      <c r="B22" s="173">
        <v>39.32</v>
      </c>
      <c r="C22" s="174">
        <v>0.35</v>
      </c>
      <c r="D22" s="173">
        <v>58.980000000000004</v>
      </c>
      <c r="E22" s="174">
        <v>0.35</v>
      </c>
      <c r="F22" s="173">
        <v>39.32</v>
      </c>
      <c r="G22" s="174">
        <v>0.35</v>
      </c>
      <c r="H22" s="173">
        <v>58.980000000000004</v>
      </c>
      <c r="I22" s="174">
        <v>0.35</v>
      </c>
      <c r="J22" s="173">
        <v>41.82</v>
      </c>
      <c r="K22" s="174">
        <v>0.35</v>
      </c>
      <c r="L22" s="173">
        <v>62.730000000000004</v>
      </c>
      <c r="M22" s="174">
        <v>0.35</v>
      </c>
      <c r="N22" s="173">
        <v>39.32</v>
      </c>
      <c r="O22" s="174">
        <v>0.35</v>
      </c>
      <c r="P22" s="173">
        <v>58.980000000000004</v>
      </c>
      <c r="Q22" s="174">
        <v>0.35</v>
      </c>
      <c r="R22" s="173">
        <v>39.32</v>
      </c>
      <c r="S22" s="174">
        <v>0.35</v>
      </c>
      <c r="T22" s="173">
        <v>58.980000000000004</v>
      </c>
      <c r="U22" s="174">
        <v>0.35</v>
      </c>
      <c r="V22" s="173">
        <v>41.82</v>
      </c>
      <c r="W22" s="174">
        <v>0.35</v>
      </c>
      <c r="X22" s="173">
        <v>62.73</v>
      </c>
      <c r="Y22" s="175">
        <v>0.35</v>
      </c>
    </row>
    <row r="23" spans="1:25" x14ac:dyDescent="0.25">
      <c r="A23" s="176" t="s">
        <v>377</v>
      </c>
      <c r="B23" s="697"/>
      <c r="C23" s="697"/>
      <c r="D23" s="697"/>
      <c r="E23" s="697"/>
      <c r="F23" s="697"/>
      <c r="G23" s="697"/>
      <c r="H23" s="697"/>
      <c r="I23" s="697"/>
      <c r="J23" s="697"/>
      <c r="K23" s="697"/>
      <c r="L23" s="697"/>
      <c r="M23" s="697"/>
      <c r="N23" s="697"/>
      <c r="O23" s="697"/>
      <c r="P23" s="697"/>
      <c r="Q23" s="697"/>
      <c r="R23" s="697"/>
      <c r="S23" s="697"/>
      <c r="T23" s="697"/>
      <c r="U23" s="697"/>
      <c r="V23" s="697"/>
      <c r="W23" s="697"/>
      <c r="X23" s="697"/>
      <c r="Y23" s="698"/>
    </row>
    <row r="24" spans="1:25" ht="15.75" thickBot="1" x14ac:dyDescent="0.3">
      <c r="A24" s="182" t="s">
        <v>75</v>
      </c>
      <c r="B24" s="305">
        <v>45</v>
      </c>
      <c r="C24" s="184">
        <v>0.5</v>
      </c>
      <c r="D24" s="305">
        <v>67.5</v>
      </c>
      <c r="E24" s="184">
        <v>0</v>
      </c>
      <c r="F24" s="183">
        <v>45</v>
      </c>
      <c r="G24" s="184">
        <v>0.5</v>
      </c>
      <c r="H24" s="183">
        <v>67.5</v>
      </c>
      <c r="I24" s="184">
        <v>0</v>
      </c>
      <c r="J24" s="183">
        <v>45</v>
      </c>
      <c r="K24" s="184">
        <v>0.5</v>
      </c>
      <c r="L24" s="183">
        <v>67.5</v>
      </c>
      <c r="M24" s="184">
        <v>0</v>
      </c>
      <c r="N24" s="183">
        <v>45</v>
      </c>
      <c r="O24" s="184">
        <v>0.5</v>
      </c>
      <c r="P24" s="183">
        <v>67.5</v>
      </c>
      <c r="Q24" s="184">
        <v>0</v>
      </c>
      <c r="R24" s="183">
        <v>45</v>
      </c>
      <c r="S24" s="184">
        <v>0.5</v>
      </c>
      <c r="T24" s="183">
        <v>67.5</v>
      </c>
      <c r="U24" s="184">
        <v>0</v>
      </c>
      <c r="V24" s="183">
        <v>45</v>
      </c>
      <c r="W24" s="184">
        <v>0.5</v>
      </c>
      <c r="X24" s="183">
        <v>67.5</v>
      </c>
      <c r="Y24" s="185">
        <v>0</v>
      </c>
    </row>
  </sheetData>
  <mergeCells count="24">
    <mergeCell ref="F6:I6"/>
    <mergeCell ref="J6:M6"/>
    <mergeCell ref="N6:Q6"/>
    <mergeCell ref="R6:U6"/>
    <mergeCell ref="V6:Y6"/>
    <mergeCell ref="F7:I7"/>
    <mergeCell ref="J7:M7"/>
    <mergeCell ref="N7:Q7"/>
    <mergeCell ref="R7:U7"/>
    <mergeCell ref="V7:Y7"/>
    <mergeCell ref="A1:C1"/>
    <mergeCell ref="A2:C2"/>
    <mergeCell ref="A4:C4"/>
    <mergeCell ref="A6:A8"/>
    <mergeCell ref="B6:E6"/>
    <mergeCell ref="B7:E7"/>
    <mergeCell ref="B23:Y23"/>
    <mergeCell ref="B19:Y19"/>
    <mergeCell ref="B21:Y21"/>
    <mergeCell ref="B9:Y9"/>
    <mergeCell ref="B11:Y11"/>
    <mergeCell ref="B13:Y13"/>
    <mergeCell ref="B15:Y15"/>
    <mergeCell ref="B17:Y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3"/>
  <sheetViews>
    <sheetView tabSelected="1" topLeftCell="G1" workbookViewId="0">
      <selection activeCell="L21" sqref="L21:N21"/>
    </sheetView>
  </sheetViews>
  <sheetFormatPr defaultRowHeight="15" x14ac:dyDescent="0.25"/>
  <cols>
    <col min="1" max="1" width="28.7109375" style="349" customWidth="1"/>
    <col min="2" max="2" width="24" style="349" customWidth="1"/>
    <col min="3" max="3" width="11.42578125" style="349" customWidth="1"/>
    <col min="4" max="4" width="7.28515625" style="349" customWidth="1"/>
    <col min="5" max="5" width="2.85546875" style="349" customWidth="1"/>
    <col min="6" max="6" width="28.7109375" style="349" customWidth="1"/>
    <col min="7" max="7" width="24" style="349" customWidth="1"/>
    <col min="8" max="8" width="11.42578125" style="349" customWidth="1"/>
    <col min="9" max="9" width="7.28515625" style="349" customWidth="1"/>
    <col min="10" max="10" width="2.85546875" style="349" customWidth="1"/>
    <col min="11" max="11" width="28.7109375" style="349" customWidth="1"/>
    <col min="12" max="12" width="24" style="349" customWidth="1"/>
    <col min="13" max="13" width="11.42578125" style="349" customWidth="1"/>
    <col min="14" max="14" width="7.28515625" style="349" customWidth="1"/>
    <col min="15" max="15" width="2.85546875" style="349" customWidth="1"/>
    <col min="16" max="16" width="28.7109375" style="349" customWidth="1"/>
    <col min="17" max="17" width="24" style="349" customWidth="1"/>
    <col min="18" max="18" width="11.42578125" style="349" customWidth="1"/>
    <col min="19" max="19" width="7.28515625" style="349" customWidth="1"/>
    <col min="20" max="16384" width="9.140625" style="349"/>
  </cols>
  <sheetData>
    <row r="1" spans="1:19" x14ac:dyDescent="0.25">
      <c r="A1" s="404" t="s">
        <v>0</v>
      </c>
      <c r="B1" s="404"/>
      <c r="C1" s="404"/>
      <c r="D1" s="404"/>
    </row>
    <row r="2" spans="1:19" x14ac:dyDescent="0.25">
      <c r="A2" s="404" t="s">
        <v>1</v>
      </c>
      <c r="B2" s="404"/>
      <c r="C2" s="404"/>
      <c r="D2" s="404"/>
    </row>
    <row r="3" spans="1:19" x14ac:dyDescent="0.25">
      <c r="A3" s="404" t="s">
        <v>394</v>
      </c>
      <c r="B3" s="404"/>
      <c r="C3" s="404"/>
      <c r="D3" s="404"/>
    </row>
    <row r="4" spans="1:19" x14ac:dyDescent="0.25">
      <c r="A4" s="404" t="s">
        <v>3</v>
      </c>
      <c r="B4" s="404"/>
      <c r="C4" s="404"/>
      <c r="D4" s="404"/>
    </row>
    <row r="5" spans="1:19" ht="15.75" thickBot="1" x14ac:dyDescent="0.3">
      <c r="B5" s="365"/>
      <c r="C5" s="365"/>
      <c r="D5" s="365"/>
    </row>
    <row r="6" spans="1:19" ht="18.75" x14ac:dyDescent="0.25">
      <c r="A6" s="362"/>
      <c r="B6" s="497" t="s">
        <v>5</v>
      </c>
      <c r="C6" s="497"/>
      <c r="D6" s="498"/>
      <c r="F6" s="362"/>
      <c r="G6" s="475" t="s">
        <v>91</v>
      </c>
      <c r="H6" s="475"/>
      <c r="I6" s="476"/>
      <c r="K6" s="362"/>
      <c r="L6" s="511" t="s">
        <v>14</v>
      </c>
      <c r="M6" s="511"/>
      <c r="N6" s="512"/>
      <c r="P6" s="362"/>
      <c r="Q6" s="513" t="s">
        <v>15</v>
      </c>
      <c r="R6" s="513"/>
      <c r="S6" s="514"/>
    </row>
    <row r="7" spans="1:19" x14ac:dyDescent="0.25">
      <c r="A7" s="363" t="s">
        <v>6</v>
      </c>
      <c r="B7" s="456" t="s">
        <v>7</v>
      </c>
      <c r="C7" s="456"/>
      <c r="D7" s="457"/>
      <c r="F7" s="363" t="s">
        <v>6</v>
      </c>
      <c r="G7" s="480" t="s">
        <v>21</v>
      </c>
      <c r="H7" s="480"/>
      <c r="I7" s="481"/>
      <c r="K7" s="363" t="s">
        <v>6</v>
      </c>
      <c r="L7" s="525" t="s">
        <v>26</v>
      </c>
      <c r="M7" s="525"/>
      <c r="N7" s="526"/>
      <c r="P7" s="363" t="s">
        <v>6</v>
      </c>
      <c r="Q7" s="529" t="s">
        <v>29</v>
      </c>
      <c r="R7" s="529"/>
      <c r="S7" s="530"/>
    </row>
    <row r="8" spans="1:19" x14ac:dyDescent="0.25">
      <c r="A8" s="363" t="s">
        <v>8</v>
      </c>
      <c r="B8" s="456" t="s">
        <v>9</v>
      </c>
      <c r="C8" s="456"/>
      <c r="D8" s="457"/>
      <c r="F8" s="363" t="s">
        <v>8</v>
      </c>
      <c r="G8" s="480" t="s">
        <v>22</v>
      </c>
      <c r="H8" s="480"/>
      <c r="I8" s="481"/>
      <c r="K8" s="363" t="s">
        <v>8</v>
      </c>
      <c r="L8" s="525" t="s">
        <v>25</v>
      </c>
      <c r="M8" s="525"/>
      <c r="N8" s="526"/>
      <c r="P8" s="363" t="s">
        <v>8</v>
      </c>
      <c r="Q8" s="529" t="s">
        <v>30</v>
      </c>
      <c r="R8" s="529"/>
      <c r="S8" s="530"/>
    </row>
    <row r="9" spans="1:19" x14ac:dyDescent="0.25">
      <c r="A9" s="363" t="s">
        <v>10</v>
      </c>
      <c r="B9" s="484" t="s">
        <v>11</v>
      </c>
      <c r="C9" s="484"/>
      <c r="D9" s="485"/>
      <c r="F9" s="363" t="s">
        <v>10</v>
      </c>
      <c r="G9" s="486" t="s">
        <v>23</v>
      </c>
      <c r="H9" s="486"/>
      <c r="I9" s="487"/>
      <c r="K9" s="363" t="s">
        <v>10</v>
      </c>
      <c r="L9" s="488" t="s">
        <v>27</v>
      </c>
      <c r="M9" s="488"/>
      <c r="N9" s="489"/>
      <c r="P9" s="363" t="s">
        <v>10</v>
      </c>
      <c r="Q9" s="499" t="s">
        <v>31</v>
      </c>
      <c r="R9" s="499"/>
      <c r="S9" s="500"/>
    </row>
    <row r="10" spans="1:19" ht="15.75" thickBot="1" x14ac:dyDescent="0.3">
      <c r="A10" s="364" t="s">
        <v>12</v>
      </c>
      <c r="B10" s="458" t="s">
        <v>13</v>
      </c>
      <c r="C10" s="458"/>
      <c r="D10" s="459"/>
      <c r="F10" s="364" t="s">
        <v>12</v>
      </c>
      <c r="G10" s="482" t="s">
        <v>24</v>
      </c>
      <c r="H10" s="482"/>
      <c r="I10" s="483"/>
      <c r="K10" s="364" t="s">
        <v>12</v>
      </c>
      <c r="L10" s="527" t="s">
        <v>28</v>
      </c>
      <c r="M10" s="527"/>
      <c r="N10" s="528"/>
      <c r="P10" s="364" t="s">
        <v>12</v>
      </c>
      <c r="Q10" s="531" t="s">
        <v>32</v>
      </c>
      <c r="R10" s="531"/>
      <c r="S10" s="532"/>
    </row>
    <row r="11" spans="1:19" x14ac:dyDescent="0.25">
      <c r="A11" s="466" t="s">
        <v>296</v>
      </c>
      <c r="B11" s="467"/>
      <c r="C11" s="467"/>
      <c r="D11" s="468"/>
      <c r="F11" s="466" t="s">
        <v>296</v>
      </c>
      <c r="G11" s="467"/>
      <c r="H11" s="467"/>
      <c r="I11" s="468"/>
      <c r="K11" s="412" t="s">
        <v>296</v>
      </c>
      <c r="L11" s="413"/>
      <c r="M11" s="413"/>
      <c r="N11" s="414"/>
      <c r="P11" s="460" t="s">
        <v>296</v>
      </c>
      <c r="Q11" s="461"/>
      <c r="R11" s="461"/>
      <c r="S11" s="462"/>
    </row>
    <row r="12" spans="1:19" x14ac:dyDescent="0.25">
      <c r="A12" s="353" t="s">
        <v>297</v>
      </c>
      <c r="B12" s="456" t="s">
        <v>298</v>
      </c>
      <c r="C12" s="456"/>
      <c r="D12" s="457"/>
      <c r="F12" s="353" t="s">
        <v>297</v>
      </c>
      <c r="G12" s="480" t="s">
        <v>312</v>
      </c>
      <c r="H12" s="480"/>
      <c r="I12" s="481"/>
      <c r="K12" s="348" t="s">
        <v>297</v>
      </c>
      <c r="L12" s="448" t="s">
        <v>318</v>
      </c>
      <c r="M12" s="448"/>
      <c r="N12" s="449"/>
      <c r="P12" s="348" t="s">
        <v>297</v>
      </c>
      <c r="Q12" s="444" t="s">
        <v>325</v>
      </c>
      <c r="R12" s="444"/>
      <c r="S12" s="445"/>
    </row>
    <row r="13" spans="1:19" ht="30" x14ac:dyDescent="0.25">
      <c r="A13" s="354" t="s">
        <v>299</v>
      </c>
      <c r="B13" s="456" t="s">
        <v>300</v>
      </c>
      <c r="C13" s="456"/>
      <c r="D13" s="457"/>
      <c r="F13" s="354" t="s">
        <v>299</v>
      </c>
      <c r="G13" s="480" t="s">
        <v>313</v>
      </c>
      <c r="H13" s="480"/>
      <c r="I13" s="481"/>
      <c r="K13" s="348" t="s">
        <v>299</v>
      </c>
      <c r="L13" s="448" t="s">
        <v>319</v>
      </c>
      <c r="M13" s="448"/>
      <c r="N13" s="449"/>
      <c r="P13" s="345" t="s">
        <v>299</v>
      </c>
      <c r="Q13" s="444" t="s">
        <v>326</v>
      </c>
      <c r="R13" s="444"/>
      <c r="S13" s="445"/>
    </row>
    <row r="14" spans="1:19" ht="60" x14ac:dyDescent="0.25">
      <c r="A14" s="354" t="s">
        <v>301</v>
      </c>
      <c r="B14" s="456" t="s">
        <v>302</v>
      </c>
      <c r="C14" s="456"/>
      <c r="D14" s="457"/>
      <c r="F14" s="354" t="s">
        <v>301</v>
      </c>
      <c r="G14" s="480" t="s">
        <v>314</v>
      </c>
      <c r="H14" s="480"/>
      <c r="I14" s="481"/>
      <c r="K14" s="348" t="s">
        <v>301</v>
      </c>
      <c r="L14" s="448" t="s">
        <v>320</v>
      </c>
      <c r="M14" s="448"/>
      <c r="N14" s="449"/>
      <c r="P14" s="348" t="s">
        <v>301</v>
      </c>
      <c r="Q14" s="469" t="s">
        <v>327</v>
      </c>
      <c r="R14" s="469"/>
      <c r="S14" s="470"/>
    </row>
    <row r="15" spans="1:19" ht="15.75" thickBot="1" x14ac:dyDescent="0.3">
      <c r="A15" s="354" t="s">
        <v>303</v>
      </c>
      <c r="B15" s="456" t="s">
        <v>304</v>
      </c>
      <c r="C15" s="456"/>
      <c r="D15" s="457"/>
      <c r="F15" s="344" t="s">
        <v>303</v>
      </c>
      <c r="G15" s="482" t="s">
        <v>315</v>
      </c>
      <c r="H15" s="482"/>
      <c r="I15" s="483"/>
      <c r="K15" s="348" t="s">
        <v>303</v>
      </c>
      <c r="L15" s="448" t="s">
        <v>321</v>
      </c>
      <c r="M15" s="448"/>
      <c r="N15" s="449"/>
      <c r="P15" s="348" t="s">
        <v>303</v>
      </c>
      <c r="Q15" s="469" t="s">
        <v>315</v>
      </c>
      <c r="R15" s="469"/>
      <c r="S15" s="470"/>
    </row>
    <row r="16" spans="1:19" x14ac:dyDescent="0.25">
      <c r="A16" s="463" t="s">
        <v>305</v>
      </c>
      <c r="B16" s="464"/>
      <c r="C16" s="464"/>
      <c r="D16" s="465"/>
      <c r="F16" s="494" t="s">
        <v>305</v>
      </c>
      <c r="G16" s="495"/>
      <c r="H16" s="495"/>
      <c r="I16" s="496"/>
      <c r="K16" s="460" t="s">
        <v>305</v>
      </c>
      <c r="L16" s="461"/>
      <c r="M16" s="461"/>
      <c r="N16" s="462"/>
      <c r="P16" s="460" t="s">
        <v>305</v>
      </c>
      <c r="Q16" s="461"/>
      <c r="R16" s="461"/>
      <c r="S16" s="462"/>
    </row>
    <row r="17" spans="1:19" ht="90" x14ac:dyDescent="0.25">
      <c r="A17" s="345" t="s">
        <v>306</v>
      </c>
      <c r="B17" s="456" t="s">
        <v>307</v>
      </c>
      <c r="C17" s="456"/>
      <c r="D17" s="457"/>
      <c r="F17" s="343" t="s">
        <v>306</v>
      </c>
      <c r="G17" s="452" t="s">
        <v>316</v>
      </c>
      <c r="H17" s="452"/>
      <c r="I17" s="453"/>
      <c r="K17" s="342" t="s">
        <v>306</v>
      </c>
      <c r="L17" s="448" t="s">
        <v>322</v>
      </c>
      <c r="M17" s="448"/>
      <c r="N17" s="449"/>
      <c r="O17" s="341"/>
      <c r="P17" s="356" t="s">
        <v>306</v>
      </c>
      <c r="Q17" s="442" t="s">
        <v>328</v>
      </c>
      <c r="R17" s="442"/>
      <c r="S17" s="443"/>
    </row>
    <row r="18" spans="1:19" ht="120" x14ac:dyDescent="0.25">
      <c r="A18" s="345" t="s">
        <v>308</v>
      </c>
      <c r="B18" s="456" t="s">
        <v>309</v>
      </c>
      <c r="C18" s="456"/>
      <c r="D18" s="457"/>
      <c r="F18" s="343" t="s">
        <v>308</v>
      </c>
      <c r="G18" s="452" t="s">
        <v>317</v>
      </c>
      <c r="H18" s="452"/>
      <c r="I18" s="453"/>
      <c r="K18" s="343" t="s">
        <v>308</v>
      </c>
      <c r="L18" s="448" t="s">
        <v>323</v>
      </c>
      <c r="M18" s="448"/>
      <c r="N18" s="449"/>
      <c r="O18"/>
      <c r="P18" s="357" t="s">
        <v>308</v>
      </c>
      <c r="Q18" s="444" t="s">
        <v>329</v>
      </c>
      <c r="R18" s="444"/>
      <c r="S18" s="445"/>
    </row>
    <row r="19" spans="1:19" ht="30" x14ac:dyDescent="0.25">
      <c r="A19" s="347" t="s">
        <v>281</v>
      </c>
      <c r="B19" s="456" t="s">
        <v>283</v>
      </c>
      <c r="C19" s="456"/>
      <c r="D19" s="457"/>
      <c r="F19" s="355" t="s">
        <v>281</v>
      </c>
      <c r="G19" s="452">
        <v>1</v>
      </c>
      <c r="H19" s="452"/>
      <c r="I19" s="453"/>
      <c r="K19" s="342" t="s">
        <v>281</v>
      </c>
      <c r="L19" s="448">
        <v>25</v>
      </c>
      <c r="M19" s="448"/>
      <c r="N19" s="449"/>
      <c r="O19"/>
      <c r="P19" s="358" t="s">
        <v>281</v>
      </c>
      <c r="Q19" s="444" t="s">
        <v>287</v>
      </c>
      <c r="R19" s="444"/>
      <c r="S19" s="445"/>
    </row>
    <row r="20" spans="1:19" ht="60" x14ac:dyDescent="0.25">
      <c r="A20" s="348" t="s">
        <v>282</v>
      </c>
      <c r="B20" s="456" t="s">
        <v>284</v>
      </c>
      <c r="C20" s="456"/>
      <c r="D20" s="457"/>
      <c r="F20" s="354" t="s">
        <v>282</v>
      </c>
      <c r="G20" s="452" t="s">
        <v>285</v>
      </c>
      <c r="H20" s="452"/>
      <c r="I20" s="453"/>
      <c r="K20" s="342" t="s">
        <v>282</v>
      </c>
      <c r="L20" s="448" t="s">
        <v>286</v>
      </c>
      <c r="M20" s="448"/>
      <c r="N20" s="449"/>
      <c r="O20"/>
      <c r="P20" s="357" t="s">
        <v>282</v>
      </c>
      <c r="Q20" s="444" t="s">
        <v>288</v>
      </c>
      <c r="R20" s="444"/>
      <c r="S20" s="445"/>
    </row>
    <row r="21" spans="1:19" ht="90.75" thickBot="1" x14ac:dyDescent="0.3">
      <c r="A21" s="346" t="s">
        <v>310</v>
      </c>
      <c r="B21" s="458" t="s">
        <v>311</v>
      </c>
      <c r="C21" s="458"/>
      <c r="D21" s="459"/>
      <c r="F21" s="344" t="s">
        <v>310</v>
      </c>
      <c r="G21" s="454" t="s">
        <v>92</v>
      </c>
      <c r="H21" s="454"/>
      <c r="I21" s="455"/>
      <c r="K21" s="344" t="s">
        <v>310</v>
      </c>
      <c r="L21" s="450" t="s">
        <v>324</v>
      </c>
      <c r="M21" s="450"/>
      <c r="N21" s="451"/>
      <c r="O21"/>
      <c r="P21" s="359" t="s">
        <v>310</v>
      </c>
      <c r="Q21" s="446" t="s">
        <v>330</v>
      </c>
      <c r="R21" s="446"/>
      <c r="S21" s="447"/>
    </row>
    <row r="22" spans="1:19" ht="15.75" thickBot="1" x14ac:dyDescent="0.3">
      <c r="A22" s="477"/>
      <c r="B22" s="477"/>
      <c r="C22" s="477"/>
      <c r="D22" s="477"/>
      <c r="O22"/>
    </row>
    <row r="23" spans="1:19" ht="38.25" customHeight="1" x14ac:dyDescent="0.25">
      <c r="A23" s="350"/>
      <c r="B23" s="515" t="s">
        <v>16</v>
      </c>
      <c r="C23" s="515"/>
      <c r="D23" s="516"/>
      <c r="F23" s="362"/>
      <c r="G23" s="517" t="s">
        <v>17</v>
      </c>
      <c r="H23" s="517"/>
      <c r="I23" s="518"/>
      <c r="K23" s="362"/>
      <c r="L23" s="519" t="s">
        <v>18</v>
      </c>
      <c r="M23" s="519"/>
      <c r="N23" s="520"/>
      <c r="O23"/>
      <c r="P23" s="362"/>
      <c r="Q23" s="521" t="s">
        <v>19</v>
      </c>
      <c r="R23" s="521"/>
      <c r="S23" s="522"/>
    </row>
    <row r="24" spans="1:19" x14ac:dyDescent="0.25">
      <c r="A24" s="351" t="s">
        <v>6</v>
      </c>
      <c r="B24" s="438" t="s">
        <v>33</v>
      </c>
      <c r="C24" s="438"/>
      <c r="D24" s="439"/>
      <c r="F24" s="363" t="s">
        <v>6</v>
      </c>
      <c r="G24" s="434" t="s">
        <v>37</v>
      </c>
      <c r="H24" s="434"/>
      <c r="I24" s="435"/>
      <c r="K24" s="363" t="s">
        <v>6</v>
      </c>
      <c r="L24" s="430" t="s">
        <v>397</v>
      </c>
      <c r="M24" s="430"/>
      <c r="N24" s="431"/>
      <c r="O24"/>
      <c r="P24" s="363" t="s">
        <v>6</v>
      </c>
      <c r="Q24" s="426" t="s">
        <v>43</v>
      </c>
      <c r="R24" s="426"/>
      <c r="S24" s="427"/>
    </row>
    <row r="25" spans="1:19" x14ac:dyDescent="0.25">
      <c r="A25" s="351" t="s">
        <v>8</v>
      </c>
      <c r="B25" s="438" t="s">
        <v>34</v>
      </c>
      <c r="C25" s="438"/>
      <c r="D25" s="439"/>
      <c r="F25" s="363" t="s">
        <v>8</v>
      </c>
      <c r="G25" s="434" t="s">
        <v>38</v>
      </c>
      <c r="H25" s="434"/>
      <c r="I25" s="435"/>
      <c r="K25" s="363" t="s">
        <v>8</v>
      </c>
      <c r="L25" s="430" t="s">
        <v>41</v>
      </c>
      <c r="M25" s="430"/>
      <c r="N25" s="431"/>
      <c r="O25"/>
      <c r="P25" s="363" t="s">
        <v>8</v>
      </c>
      <c r="Q25" s="426" t="s">
        <v>44</v>
      </c>
      <c r="R25" s="426"/>
      <c r="S25" s="427"/>
    </row>
    <row r="26" spans="1:19" x14ac:dyDescent="0.25">
      <c r="A26" s="351" t="s">
        <v>10</v>
      </c>
      <c r="B26" s="501" t="s">
        <v>35</v>
      </c>
      <c r="C26" s="501"/>
      <c r="D26" s="502"/>
      <c r="F26" s="363" t="s">
        <v>10</v>
      </c>
      <c r="G26" s="503" t="s">
        <v>39</v>
      </c>
      <c r="H26" s="503"/>
      <c r="I26" s="504"/>
      <c r="K26" s="363" t="s">
        <v>10</v>
      </c>
      <c r="L26" s="523" t="s">
        <v>398</v>
      </c>
      <c r="M26" s="523"/>
      <c r="N26" s="524"/>
      <c r="O26"/>
      <c r="P26" s="363" t="s">
        <v>10</v>
      </c>
      <c r="Q26" s="471" t="s">
        <v>45</v>
      </c>
      <c r="R26" s="471"/>
      <c r="S26" s="472"/>
    </row>
    <row r="27" spans="1:19" ht="15.75" thickBot="1" x14ac:dyDescent="0.3">
      <c r="A27" s="352" t="s">
        <v>12</v>
      </c>
      <c r="B27" s="440" t="s">
        <v>36</v>
      </c>
      <c r="C27" s="440"/>
      <c r="D27" s="441"/>
      <c r="F27" s="364" t="s">
        <v>12</v>
      </c>
      <c r="G27" s="436" t="s">
        <v>40</v>
      </c>
      <c r="H27" s="436"/>
      <c r="I27" s="437"/>
      <c r="K27" s="364" t="s">
        <v>12</v>
      </c>
      <c r="L27" s="432" t="s">
        <v>42</v>
      </c>
      <c r="M27" s="432"/>
      <c r="N27" s="433"/>
      <c r="O27"/>
      <c r="P27" s="364" t="s">
        <v>12</v>
      </c>
      <c r="Q27" s="428" t="s">
        <v>46</v>
      </c>
      <c r="R27" s="428"/>
      <c r="S27" s="429"/>
    </row>
    <row r="28" spans="1:19" x14ac:dyDescent="0.25">
      <c r="A28" s="412" t="s">
        <v>296</v>
      </c>
      <c r="B28" s="413"/>
      <c r="C28" s="413"/>
      <c r="D28" s="414"/>
      <c r="F28" s="412" t="s">
        <v>350</v>
      </c>
      <c r="G28" s="413"/>
      <c r="H28" s="413"/>
      <c r="I28" s="414"/>
      <c r="K28" s="412" t="s">
        <v>296</v>
      </c>
      <c r="L28" s="413"/>
      <c r="M28" s="413"/>
      <c r="N28" s="414"/>
      <c r="P28" s="412" t="s">
        <v>296</v>
      </c>
      <c r="Q28" s="413"/>
      <c r="R28" s="413"/>
      <c r="S28" s="414"/>
    </row>
    <row r="29" spans="1:19" x14ac:dyDescent="0.25">
      <c r="A29" s="360" t="s">
        <v>297</v>
      </c>
      <c r="B29" s="438" t="s">
        <v>331</v>
      </c>
      <c r="C29" s="438"/>
      <c r="D29" s="439"/>
      <c r="F29" s="360" t="s">
        <v>297</v>
      </c>
      <c r="G29" s="434" t="s">
        <v>338</v>
      </c>
      <c r="H29" s="434"/>
      <c r="I29" s="435"/>
      <c r="K29" s="360" t="s">
        <v>297</v>
      </c>
      <c r="L29" s="430" t="s">
        <v>343</v>
      </c>
      <c r="M29" s="430"/>
      <c r="N29" s="431"/>
      <c r="P29" s="360" t="s">
        <v>297</v>
      </c>
      <c r="Q29" s="426" t="s">
        <v>351</v>
      </c>
      <c r="R29" s="426"/>
      <c r="S29" s="427"/>
    </row>
    <row r="30" spans="1:19" ht="30" x14ac:dyDescent="0.25">
      <c r="A30" s="348" t="s">
        <v>299</v>
      </c>
      <c r="B30" s="438" t="s">
        <v>332</v>
      </c>
      <c r="C30" s="438"/>
      <c r="D30" s="439"/>
      <c r="F30" s="348" t="s">
        <v>299</v>
      </c>
      <c r="G30" s="434" t="s">
        <v>339</v>
      </c>
      <c r="H30" s="434"/>
      <c r="I30" s="435"/>
      <c r="K30" s="348" t="s">
        <v>299</v>
      </c>
      <c r="L30" s="430" t="s">
        <v>344</v>
      </c>
      <c r="M30" s="430"/>
      <c r="N30" s="431"/>
      <c r="P30" s="348" t="s">
        <v>299</v>
      </c>
      <c r="Q30" s="426" t="s">
        <v>352</v>
      </c>
      <c r="R30" s="426"/>
      <c r="S30" s="427"/>
    </row>
    <row r="31" spans="1:19" ht="60" x14ac:dyDescent="0.25">
      <c r="A31" s="348" t="s">
        <v>301</v>
      </c>
      <c r="B31" s="438" t="s">
        <v>333</v>
      </c>
      <c r="C31" s="438"/>
      <c r="D31" s="439"/>
      <c r="F31" s="348" t="s">
        <v>301</v>
      </c>
      <c r="G31" s="434" t="s">
        <v>340</v>
      </c>
      <c r="H31" s="434"/>
      <c r="I31" s="435"/>
      <c r="K31" s="348" t="s">
        <v>301</v>
      </c>
      <c r="L31" s="430" t="s">
        <v>345</v>
      </c>
      <c r="M31" s="430"/>
      <c r="N31" s="431"/>
      <c r="P31" s="348" t="s">
        <v>301</v>
      </c>
      <c r="Q31" s="426" t="s">
        <v>353</v>
      </c>
      <c r="R31" s="426"/>
      <c r="S31" s="427"/>
    </row>
    <row r="32" spans="1:19" x14ac:dyDescent="0.25">
      <c r="A32" s="348" t="s">
        <v>303</v>
      </c>
      <c r="B32" s="438" t="s">
        <v>334</v>
      </c>
      <c r="C32" s="438"/>
      <c r="D32" s="439"/>
      <c r="F32" s="348" t="s">
        <v>303</v>
      </c>
      <c r="G32" s="434" t="s">
        <v>321</v>
      </c>
      <c r="H32" s="434"/>
      <c r="I32" s="435"/>
      <c r="K32" s="348" t="s">
        <v>303</v>
      </c>
      <c r="L32" s="430" t="s">
        <v>346</v>
      </c>
      <c r="M32" s="430"/>
      <c r="N32" s="431"/>
      <c r="P32" s="348" t="s">
        <v>303</v>
      </c>
      <c r="Q32" s="426" t="s">
        <v>354</v>
      </c>
      <c r="R32" s="426"/>
      <c r="S32" s="427"/>
    </row>
    <row r="33" spans="1:19" x14ac:dyDescent="0.25">
      <c r="A33" s="415" t="s">
        <v>305</v>
      </c>
      <c r="B33" s="416"/>
      <c r="C33" s="416"/>
      <c r="D33" s="417"/>
      <c r="F33" s="412" t="s">
        <v>305</v>
      </c>
      <c r="G33" s="413"/>
      <c r="H33" s="413"/>
      <c r="I33" s="414"/>
      <c r="K33" s="412" t="s">
        <v>305</v>
      </c>
      <c r="L33" s="413"/>
      <c r="M33" s="413"/>
      <c r="N33" s="414"/>
      <c r="P33" s="412" t="s">
        <v>305</v>
      </c>
      <c r="Q33" s="413"/>
      <c r="R33" s="413"/>
      <c r="S33" s="414"/>
    </row>
    <row r="34" spans="1:19" ht="90" x14ac:dyDescent="0.25">
      <c r="A34" s="361" t="s">
        <v>306</v>
      </c>
      <c r="B34" s="438" t="s">
        <v>335</v>
      </c>
      <c r="C34" s="438"/>
      <c r="D34" s="439"/>
      <c r="F34" s="361" t="s">
        <v>306</v>
      </c>
      <c r="G34" s="434" t="s">
        <v>341</v>
      </c>
      <c r="H34" s="434"/>
      <c r="I34" s="435"/>
      <c r="K34" s="361" t="s">
        <v>306</v>
      </c>
      <c r="L34" s="430" t="s">
        <v>347</v>
      </c>
      <c r="M34" s="430"/>
      <c r="N34" s="431"/>
      <c r="P34" s="361" t="s">
        <v>306</v>
      </c>
      <c r="Q34" s="426" t="s">
        <v>355</v>
      </c>
      <c r="R34" s="426"/>
      <c r="S34" s="427"/>
    </row>
    <row r="35" spans="1:19" ht="120" x14ac:dyDescent="0.25">
      <c r="A35" s="361" t="s">
        <v>308</v>
      </c>
      <c r="B35" s="438" t="s">
        <v>336</v>
      </c>
      <c r="C35" s="438"/>
      <c r="D35" s="439"/>
      <c r="F35" s="361" t="s">
        <v>308</v>
      </c>
      <c r="G35" s="434" t="s">
        <v>342</v>
      </c>
      <c r="H35" s="434"/>
      <c r="I35" s="435"/>
      <c r="K35" s="361" t="s">
        <v>308</v>
      </c>
      <c r="L35" s="430" t="s">
        <v>348</v>
      </c>
      <c r="M35" s="430"/>
      <c r="N35" s="431"/>
      <c r="P35" s="361" t="s">
        <v>308</v>
      </c>
      <c r="Q35" s="426" t="s">
        <v>356</v>
      </c>
      <c r="R35" s="426"/>
      <c r="S35" s="427"/>
    </row>
    <row r="36" spans="1:19" ht="30" x14ac:dyDescent="0.25">
      <c r="A36" s="348" t="s">
        <v>281</v>
      </c>
      <c r="B36" s="438">
        <v>250.08</v>
      </c>
      <c r="C36" s="438"/>
      <c r="D36" s="439"/>
      <c r="F36" s="348" t="s">
        <v>281</v>
      </c>
      <c r="G36" s="434">
        <v>4.5</v>
      </c>
      <c r="H36" s="434"/>
      <c r="I36" s="435"/>
      <c r="K36" s="348" t="s">
        <v>281</v>
      </c>
      <c r="L36" s="430" t="s">
        <v>291</v>
      </c>
      <c r="M36" s="430"/>
      <c r="N36" s="431"/>
      <c r="P36" s="348" t="s">
        <v>281</v>
      </c>
      <c r="Q36" s="426">
        <v>32.76</v>
      </c>
      <c r="R36" s="426"/>
      <c r="S36" s="427"/>
    </row>
    <row r="37" spans="1:19" ht="60" x14ac:dyDescent="0.25">
      <c r="A37" s="348" t="s">
        <v>282</v>
      </c>
      <c r="B37" s="438" t="s">
        <v>289</v>
      </c>
      <c r="C37" s="438"/>
      <c r="D37" s="439"/>
      <c r="F37" s="348" t="s">
        <v>282</v>
      </c>
      <c r="G37" s="434" t="s">
        <v>290</v>
      </c>
      <c r="H37" s="434"/>
      <c r="I37" s="435"/>
      <c r="K37" s="348" t="s">
        <v>282</v>
      </c>
      <c r="L37" s="430" t="s">
        <v>292</v>
      </c>
      <c r="M37" s="430"/>
      <c r="N37" s="431"/>
      <c r="P37" s="348" t="s">
        <v>282</v>
      </c>
      <c r="Q37" s="426" t="s">
        <v>293</v>
      </c>
      <c r="R37" s="426"/>
      <c r="S37" s="427"/>
    </row>
    <row r="38" spans="1:19" ht="90.75" thickBot="1" x14ac:dyDescent="0.3">
      <c r="A38" s="346" t="s">
        <v>310</v>
      </c>
      <c r="B38" s="440" t="s">
        <v>337</v>
      </c>
      <c r="C38" s="440"/>
      <c r="D38" s="441"/>
      <c r="F38" s="346" t="s">
        <v>310</v>
      </c>
      <c r="G38" s="436" t="s">
        <v>324</v>
      </c>
      <c r="H38" s="436"/>
      <c r="I38" s="437"/>
      <c r="K38" s="346" t="s">
        <v>310</v>
      </c>
      <c r="L38" s="432" t="s">
        <v>349</v>
      </c>
      <c r="M38" s="432"/>
      <c r="N38" s="433"/>
      <c r="P38" s="346" t="s">
        <v>310</v>
      </c>
      <c r="Q38" s="428" t="s">
        <v>357</v>
      </c>
      <c r="R38" s="428"/>
      <c r="S38" s="429"/>
    </row>
    <row r="39" spans="1:19" ht="15.75" thickBot="1" x14ac:dyDescent="0.3"/>
    <row r="40" spans="1:19" ht="18.75" x14ac:dyDescent="0.25">
      <c r="A40" s="362"/>
      <c r="B40" s="505" t="s">
        <v>20</v>
      </c>
      <c r="C40" s="505"/>
      <c r="D40" s="506"/>
      <c r="F40" s="362"/>
      <c r="G40" s="507" t="s">
        <v>375</v>
      </c>
      <c r="H40" s="507"/>
      <c r="I40" s="508"/>
      <c r="K40" s="362"/>
      <c r="L40" s="509" t="s">
        <v>377</v>
      </c>
      <c r="M40" s="509"/>
      <c r="N40" s="510"/>
    </row>
    <row r="41" spans="1:19" ht="29.25" customHeight="1" x14ac:dyDescent="0.25">
      <c r="A41" s="363" t="s">
        <v>6</v>
      </c>
      <c r="B41" s="422" t="s">
        <v>47</v>
      </c>
      <c r="C41" s="422"/>
      <c r="D41" s="423"/>
      <c r="F41" s="363" t="s">
        <v>6</v>
      </c>
      <c r="G41" s="493" t="s">
        <v>391</v>
      </c>
      <c r="H41" s="418"/>
      <c r="I41" s="419"/>
      <c r="K41" s="363" t="s">
        <v>6</v>
      </c>
      <c r="L41" s="408" t="s">
        <v>52</v>
      </c>
      <c r="M41" s="408"/>
      <c r="N41" s="409"/>
    </row>
    <row r="42" spans="1:19" ht="30" customHeight="1" x14ac:dyDescent="0.25">
      <c r="A42" s="363" t="s">
        <v>8</v>
      </c>
      <c r="B42" s="422" t="s">
        <v>48</v>
      </c>
      <c r="C42" s="422"/>
      <c r="D42" s="423"/>
      <c r="F42" s="363" t="s">
        <v>8</v>
      </c>
      <c r="G42" s="493" t="s">
        <v>392</v>
      </c>
      <c r="H42" s="418"/>
      <c r="I42" s="419"/>
      <c r="K42" s="363" t="s">
        <v>8</v>
      </c>
      <c r="L42" s="408" t="s">
        <v>53</v>
      </c>
      <c r="M42" s="408"/>
      <c r="N42" s="409"/>
    </row>
    <row r="43" spans="1:19" ht="30" customHeight="1" x14ac:dyDescent="0.25">
      <c r="A43" s="363" t="s">
        <v>10</v>
      </c>
      <c r="B43" s="473" t="s">
        <v>49</v>
      </c>
      <c r="C43" s="473"/>
      <c r="D43" s="474"/>
      <c r="F43" s="363" t="s">
        <v>10</v>
      </c>
      <c r="G43" s="490" t="s">
        <v>393</v>
      </c>
      <c r="H43" s="491"/>
      <c r="I43" s="492"/>
      <c r="K43" s="363" t="s">
        <v>10</v>
      </c>
      <c r="L43" s="478" t="s">
        <v>54</v>
      </c>
      <c r="M43" s="478"/>
      <c r="N43" s="479"/>
    </row>
    <row r="44" spans="1:19" ht="15.75" thickBot="1" x14ac:dyDescent="0.3">
      <c r="A44" s="364" t="s">
        <v>12</v>
      </c>
      <c r="B44" s="424" t="s">
        <v>50</v>
      </c>
      <c r="C44" s="424"/>
      <c r="D44" s="425"/>
      <c r="F44" s="364" t="s">
        <v>12</v>
      </c>
      <c r="G44" s="420" t="s">
        <v>51</v>
      </c>
      <c r="H44" s="420"/>
      <c r="I44" s="421"/>
      <c r="K44" s="364" t="s">
        <v>12</v>
      </c>
      <c r="L44" s="410" t="s">
        <v>55</v>
      </c>
      <c r="M44" s="410"/>
      <c r="N44" s="411"/>
    </row>
    <row r="45" spans="1:19" x14ac:dyDescent="0.25">
      <c r="A45" s="412" t="s">
        <v>296</v>
      </c>
      <c r="B45" s="413"/>
      <c r="C45" s="413"/>
      <c r="D45" s="414"/>
      <c r="F45" s="412" t="s">
        <v>296</v>
      </c>
      <c r="G45" s="413"/>
      <c r="H45" s="413"/>
      <c r="I45" s="414"/>
      <c r="K45" s="412" t="s">
        <v>296</v>
      </c>
      <c r="L45" s="413"/>
      <c r="M45" s="413"/>
      <c r="N45" s="414"/>
    </row>
    <row r="46" spans="1:19" ht="15" customHeight="1" x14ac:dyDescent="0.25">
      <c r="A46" s="360" t="s">
        <v>297</v>
      </c>
      <c r="B46" s="422" t="s">
        <v>358</v>
      </c>
      <c r="C46" s="422"/>
      <c r="D46" s="423"/>
      <c r="F46" s="360" t="s">
        <v>297</v>
      </c>
      <c r="G46" s="418" t="s">
        <v>363</v>
      </c>
      <c r="H46" s="418"/>
      <c r="I46" s="419"/>
      <c r="K46" s="360" t="s">
        <v>297</v>
      </c>
      <c r="L46" s="408" t="s">
        <v>370</v>
      </c>
      <c r="M46" s="408"/>
      <c r="N46" s="409"/>
    </row>
    <row r="47" spans="1:19" ht="30" x14ac:dyDescent="0.25">
      <c r="A47" s="348" t="s">
        <v>299</v>
      </c>
      <c r="B47" s="422" t="s">
        <v>359</v>
      </c>
      <c r="C47" s="422"/>
      <c r="D47" s="423"/>
      <c r="F47" s="348" t="s">
        <v>299</v>
      </c>
      <c r="G47" s="418" t="s">
        <v>364</v>
      </c>
      <c r="H47" s="418"/>
      <c r="I47" s="419"/>
      <c r="K47" s="348" t="s">
        <v>299</v>
      </c>
      <c r="L47" s="408" t="s">
        <v>371</v>
      </c>
      <c r="M47" s="408"/>
      <c r="N47" s="409"/>
    </row>
    <row r="48" spans="1:19" ht="60" x14ac:dyDescent="0.25">
      <c r="A48" s="348" t="s">
        <v>301</v>
      </c>
      <c r="B48" s="422" t="s">
        <v>360</v>
      </c>
      <c r="C48" s="422"/>
      <c r="D48" s="423"/>
      <c r="F48" s="348" t="s">
        <v>301</v>
      </c>
      <c r="G48" s="418" t="s">
        <v>365</v>
      </c>
      <c r="H48" s="418"/>
      <c r="I48" s="419"/>
      <c r="K48" s="348" t="s">
        <v>301</v>
      </c>
      <c r="L48" s="408" t="s">
        <v>372</v>
      </c>
      <c r="M48" s="408"/>
      <c r="N48" s="409"/>
    </row>
    <row r="49" spans="1:14" x14ac:dyDescent="0.25">
      <c r="A49" s="348" t="s">
        <v>303</v>
      </c>
      <c r="B49" s="422" t="s">
        <v>321</v>
      </c>
      <c r="C49" s="422"/>
      <c r="D49" s="423"/>
      <c r="F49" s="348" t="s">
        <v>303</v>
      </c>
      <c r="G49" s="418" t="s">
        <v>366</v>
      </c>
      <c r="H49" s="418"/>
      <c r="I49" s="419"/>
      <c r="K49" s="348" t="s">
        <v>303</v>
      </c>
      <c r="L49" s="408" t="s">
        <v>321</v>
      </c>
      <c r="M49" s="408"/>
      <c r="N49" s="409"/>
    </row>
    <row r="50" spans="1:14" x14ac:dyDescent="0.25">
      <c r="A50" s="415" t="s">
        <v>305</v>
      </c>
      <c r="B50" s="416"/>
      <c r="C50" s="416"/>
      <c r="D50" s="417"/>
      <c r="F50" s="415" t="s">
        <v>305</v>
      </c>
      <c r="G50" s="416"/>
      <c r="H50" s="416"/>
      <c r="I50" s="417"/>
      <c r="K50" s="415" t="s">
        <v>305</v>
      </c>
      <c r="L50" s="416"/>
      <c r="M50" s="416"/>
      <c r="N50" s="417"/>
    </row>
    <row r="51" spans="1:14" ht="90" x14ac:dyDescent="0.25">
      <c r="A51" s="361" t="s">
        <v>306</v>
      </c>
      <c r="B51" s="422" t="s">
        <v>361</v>
      </c>
      <c r="C51" s="422"/>
      <c r="D51" s="423"/>
      <c r="F51" s="361" t="s">
        <v>306</v>
      </c>
      <c r="G51" s="418" t="s">
        <v>367</v>
      </c>
      <c r="H51" s="418"/>
      <c r="I51" s="419"/>
      <c r="K51" s="361" t="s">
        <v>306</v>
      </c>
      <c r="L51" s="408" t="s">
        <v>373</v>
      </c>
      <c r="M51" s="408"/>
      <c r="N51" s="409"/>
    </row>
    <row r="52" spans="1:14" ht="120" x14ac:dyDescent="0.25">
      <c r="A52" s="361" t="s">
        <v>308</v>
      </c>
      <c r="B52" s="422"/>
      <c r="C52" s="422"/>
      <c r="D52" s="423"/>
      <c r="F52" s="361" t="s">
        <v>308</v>
      </c>
      <c r="G52" s="418" t="s">
        <v>329</v>
      </c>
      <c r="H52" s="418"/>
      <c r="I52" s="419"/>
      <c r="K52" s="361" t="s">
        <v>308</v>
      </c>
      <c r="L52" s="408" t="s">
        <v>329</v>
      </c>
      <c r="M52" s="408"/>
      <c r="N52" s="409"/>
    </row>
    <row r="53" spans="1:14" ht="30" x14ac:dyDescent="0.25">
      <c r="A53" s="348" t="s">
        <v>281</v>
      </c>
      <c r="B53" s="422">
        <v>4.71</v>
      </c>
      <c r="C53" s="422"/>
      <c r="D53" s="423"/>
      <c r="F53" s="348" t="s">
        <v>281</v>
      </c>
      <c r="G53" s="418" t="s">
        <v>368</v>
      </c>
      <c r="H53" s="418"/>
      <c r="I53" s="419"/>
      <c r="K53" s="348" t="s">
        <v>281</v>
      </c>
      <c r="L53" s="408">
        <v>1</v>
      </c>
      <c r="M53" s="408"/>
      <c r="N53" s="409"/>
    </row>
    <row r="54" spans="1:14" ht="60" x14ac:dyDescent="0.25">
      <c r="A54" s="348" t="s">
        <v>282</v>
      </c>
      <c r="B54" s="422" t="s">
        <v>294</v>
      </c>
      <c r="C54" s="422"/>
      <c r="D54" s="423"/>
      <c r="F54" s="348" t="s">
        <v>282</v>
      </c>
      <c r="G54" s="418" t="s">
        <v>369</v>
      </c>
      <c r="H54" s="418"/>
      <c r="I54" s="419"/>
      <c r="K54" s="348" t="s">
        <v>282</v>
      </c>
      <c r="L54" s="408" t="s">
        <v>295</v>
      </c>
      <c r="M54" s="408"/>
      <c r="N54" s="409"/>
    </row>
    <row r="55" spans="1:14" ht="90.75" thickBot="1" x14ac:dyDescent="0.3">
      <c r="A55" s="346" t="s">
        <v>310</v>
      </c>
      <c r="B55" s="424" t="s">
        <v>362</v>
      </c>
      <c r="C55" s="424"/>
      <c r="D55" s="425"/>
      <c r="F55" s="346" t="s">
        <v>310</v>
      </c>
      <c r="G55" s="420"/>
      <c r="H55" s="420"/>
      <c r="I55" s="421"/>
      <c r="K55" s="346" t="s">
        <v>310</v>
      </c>
      <c r="L55" s="410" t="s">
        <v>374</v>
      </c>
      <c r="M55" s="410"/>
      <c r="N55" s="411"/>
    </row>
    <row r="58" spans="1:14" x14ac:dyDescent="0.25">
      <c r="A58"/>
      <c r="B58"/>
    </row>
    <row r="59" spans="1:14" x14ac:dyDescent="0.25">
      <c r="A59"/>
      <c r="B59"/>
    </row>
    <row r="60" spans="1:14" x14ac:dyDescent="0.25">
      <c r="A60"/>
      <c r="B60"/>
    </row>
    <row r="61" spans="1:14" x14ac:dyDescent="0.25">
      <c r="A61"/>
      <c r="B61"/>
      <c r="C61"/>
      <c r="D61"/>
    </row>
    <row r="62" spans="1:14" x14ac:dyDescent="0.25">
      <c r="A62"/>
      <c r="B62"/>
      <c r="C62"/>
      <c r="D62"/>
    </row>
    <row r="63" spans="1:14" x14ac:dyDescent="0.25">
      <c r="A63"/>
      <c r="B63"/>
      <c r="C63"/>
      <c r="D63"/>
    </row>
    <row r="64" spans="1:14" x14ac:dyDescent="0.25">
      <c r="A64"/>
      <c r="B64"/>
      <c r="C64"/>
      <c r="D64"/>
    </row>
    <row r="65" spans="1:4" x14ac:dyDescent="0.25">
      <c r="A65"/>
      <c r="B65"/>
      <c r="C65"/>
      <c r="D65"/>
    </row>
    <row r="66" spans="1:4" x14ac:dyDescent="0.25">
      <c r="A66"/>
      <c r="B66"/>
      <c r="C66"/>
      <c r="D66"/>
    </row>
    <row r="67" spans="1:4" x14ac:dyDescent="0.25">
      <c r="A67"/>
      <c r="B67"/>
      <c r="C67"/>
      <c r="D67"/>
    </row>
    <row r="68" spans="1:4" x14ac:dyDescent="0.25">
      <c r="A68"/>
      <c r="B68"/>
      <c r="C68"/>
      <c r="D68"/>
    </row>
    <row r="69" spans="1:4" x14ac:dyDescent="0.25">
      <c r="A69"/>
      <c r="B69"/>
      <c r="C69"/>
      <c r="D69"/>
    </row>
    <row r="70" spans="1:4" x14ac:dyDescent="0.25">
      <c r="A70"/>
      <c r="B70"/>
      <c r="C70"/>
      <c r="D70"/>
    </row>
    <row r="71" spans="1:4" x14ac:dyDescent="0.25">
      <c r="A71"/>
      <c r="B71"/>
      <c r="C71"/>
      <c r="D71"/>
    </row>
    <row r="72" spans="1:4" x14ac:dyDescent="0.25">
      <c r="A72"/>
      <c r="B72"/>
      <c r="C72"/>
      <c r="D72"/>
    </row>
    <row r="73" spans="1:4" x14ac:dyDescent="0.25">
      <c r="A73"/>
      <c r="B73"/>
      <c r="C73"/>
      <c r="D73"/>
    </row>
    <row r="74" spans="1:4" x14ac:dyDescent="0.25">
      <c r="A74"/>
      <c r="B74"/>
      <c r="C74"/>
      <c r="D74"/>
    </row>
    <row r="75" spans="1:4" x14ac:dyDescent="0.25">
      <c r="A75"/>
      <c r="B75"/>
      <c r="C75"/>
      <c r="D75"/>
    </row>
    <row r="76" spans="1:4" x14ac:dyDescent="0.25">
      <c r="A76"/>
      <c r="B76"/>
      <c r="C76"/>
      <c r="D76"/>
    </row>
    <row r="77" spans="1:4" x14ac:dyDescent="0.25">
      <c r="A77"/>
      <c r="B77"/>
      <c r="C77"/>
      <c r="D77"/>
    </row>
    <row r="78" spans="1:4" x14ac:dyDescent="0.25">
      <c r="A78"/>
      <c r="B78"/>
      <c r="C78"/>
      <c r="D78"/>
    </row>
    <row r="79" spans="1:4" x14ac:dyDescent="0.25">
      <c r="A79"/>
      <c r="B79"/>
      <c r="C79"/>
      <c r="D79"/>
    </row>
    <row r="80" spans="1:4" x14ac:dyDescent="0.25">
      <c r="A80"/>
      <c r="B80"/>
      <c r="C80"/>
      <c r="D80"/>
    </row>
    <row r="81" spans="3:4" x14ac:dyDescent="0.25">
      <c r="C81"/>
      <c r="D81"/>
    </row>
    <row r="82" spans="3:4" x14ac:dyDescent="0.25">
      <c r="C82"/>
      <c r="D82"/>
    </row>
    <row r="83" spans="3:4" x14ac:dyDescent="0.25">
      <c r="C83"/>
      <c r="D83"/>
    </row>
  </sheetData>
  <mergeCells count="181">
    <mergeCell ref="A1:D1"/>
    <mergeCell ref="A2:D2"/>
    <mergeCell ref="A3:D3"/>
    <mergeCell ref="B6:D6"/>
    <mergeCell ref="Q9:S9"/>
    <mergeCell ref="B26:D26"/>
    <mergeCell ref="G26:I26"/>
    <mergeCell ref="B40:D40"/>
    <mergeCell ref="G40:I40"/>
    <mergeCell ref="L27:N27"/>
    <mergeCell ref="L40:N40"/>
    <mergeCell ref="L6:N6"/>
    <mergeCell ref="Q6:S6"/>
    <mergeCell ref="B23:D23"/>
    <mergeCell ref="G23:I23"/>
    <mergeCell ref="L23:N23"/>
    <mergeCell ref="Q23:S23"/>
    <mergeCell ref="L26:N26"/>
    <mergeCell ref="L7:N7"/>
    <mergeCell ref="L8:N8"/>
    <mergeCell ref="L10:N10"/>
    <mergeCell ref="Q7:S7"/>
    <mergeCell ref="Q8:S8"/>
    <mergeCell ref="Q10:S10"/>
    <mergeCell ref="B24:D24"/>
    <mergeCell ref="G6:I6"/>
    <mergeCell ref="A22:D22"/>
    <mergeCell ref="G27:I27"/>
    <mergeCell ref="L43:N43"/>
    <mergeCell ref="B7:D7"/>
    <mergeCell ref="B8:D8"/>
    <mergeCell ref="B10:D10"/>
    <mergeCell ref="G7:I7"/>
    <mergeCell ref="G8:I8"/>
    <mergeCell ref="G10:I10"/>
    <mergeCell ref="B9:D9"/>
    <mergeCell ref="G9:I9"/>
    <mergeCell ref="L9:N9"/>
    <mergeCell ref="G43:I43"/>
    <mergeCell ref="G41:I41"/>
    <mergeCell ref="G42:I42"/>
    <mergeCell ref="G12:I12"/>
    <mergeCell ref="G13:I13"/>
    <mergeCell ref="G14:I14"/>
    <mergeCell ref="G15:I15"/>
    <mergeCell ref="F16:I16"/>
    <mergeCell ref="A11:D11"/>
    <mergeCell ref="B12:D12"/>
    <mergeCell ref="G44:I44"/>
    <mergeCell ref="L41:N41"/>
    <mergeCell ref="L42:N42"/>
    <mergeCell ref="L44:N44"/>
    <mergeCell ref="Q24:S24"/>
    <mergeCell ref="B42:D42"/>
    <mergeCell ref="B44:D44"/>
    <mergeCell ref="Q26:S26"/>
    <mergeCell ref="B43:D43"/>
    <mergeCell ref="B41:D41"/>
    <mergeCell ref="B29:D29"/>
    <mergeCell ref="B30:D30"/>
    <mergeCell ref="B31:D31"/>
    <mergeCell ref="B32:D32"/>
    <mergeCell ref="L24:N24"/>
    <mergeCell ref="L25:N25"/>
    <mergeCell ref="Q25:S25"/>
    <mergeCell ref="Q27:S27"/>
    <mergeCell ref="B25:D25"/>
    <mergeCell ref="B27:D27"/>
    <mergeCell ref="G24:I24"/>
    <mergeCell ref="G25:I25"/>
    <mergeCell ref="B34:D34"/>
    <mergeCell ref="B35:D35"/>
    <mergeCell ref="B13:D13"/>
    <mergeCell ref="B14:D14"/>
    <mergeCell ref="B15:D15"/>
    <mergeCell ref="A16:D16"/>
    <mergeCell ref="F11:I11"/>
    <mergeCell ref="P11:S11"/>
    <mergeCell ref="Q12:S12"/>
    <mergeCell ref="Q13:S13"/>
    <mergeCell ref="Q14:S14"/>
    <mergeCell ref="Q15:S15"/>
    <mergeCell ref="P16:S16"/>
    <mergeCell ref="L17:N17"/>
    <mergeCell ref="L18:N18"/>
    <mergeCell ref="L19:N19"/>
    <mergeCell ref="K11:N11"/>
    <mergeCell ref="L12:N12"/>
    <mergeCell ref="L13:N13"/>
    <mergeCell ref="L14:N14"/>
    <mergeCell ref="L15:N15"/>
    <mergeCell ref="K16:N16"/>
    <mergeCell ref="B36:D36"/>
    <mergeCell ref="B37:D37"/>
    <mergeCell ref="B38:D38"/>
    <mergeCell ref="Q17:S17"/>
    <mergeCell ref="Q18:S18"/>
    <mergeCell ref="Q19:S19"/>
    <mergeCell ref="Q20:S20"/>
    <mergeCell ref="Q21:S21"/>
    <mergeCell ref="L20:N20"/>
    <mergeCell ref="L21:N21"/>
    <mergeCell ref="G17:I17"/>
    <mergeCell ref="G18:I18"/>
    <mergeCell ref="G19:I19"/>
    <mergeCell ref="G20:I20"/>
    <mergeCell ref="G21:I21"/>
    <mergeCell ref="B17:D17"/>
    <mergeCell ref="B18:D18"/>
    <mergeCell ref="B19:D19"/>
    <mergeCell ref="B20:D20"/>
    <mergeCell ref="B21:D21"/>
    <mergeCell ref="A28:D28"/>
    <mergeCell ref="A33:D33"/>
    <mergeCell ref="G34:I34"/>
    <mergeCell ref="G35:I35"/>
    <mergeCell ref="G36:I36"/>
    <mergeCell ref="G37:I37"/>
    <mergeCell ref="G38:I38"/>
    <mergeCell ref="F28:I28"/>
    <mergeCell ref="G29:I29"/>
    <mergeCell ref="G30:I30"/>
    <mergeCell ref="G31:I31"/>
    <mergeCell ref="G32:I32"/>
    <mergeCell ref="F33:I33"/>
    <mergeCell ref="L34:N34"/>
    <mergeCell ref="L35:N35"/>
    <mergeCell ref="L36:N36"/>
    <mergeCell ref="L37:N37"/>
    <mergeCell ref="L38:N38"/>
    <mergeCell ref="K28:N28"/>
    <mergeCell ref="L29:N29"/>
    <mergeCell ref="L30:N30"/>
    <mergeCell ref="L31:N31"/>
    <mergeCell ref="L32:N32"/>
    <mergeCell ref="K33:N33"/>
    <mergeCell ref="Q34:S34"/>
    <mergeCell ref="Q35:S35"/>
    <mergeCell ref="Q36:S36"/>
    <mergeCell ref="Q37:S37"/>
    <mergeCell ref="Q38:S38"/>
    <mergeCell ref="P28:S28"/>
    <mergeCell ref="Q29:S29"/>
    <mergeCell ref="Q30:S30"/>
    <mergeCell ref="Q31:S31"/>
    <mergeCell ref="Q32:S32"/>
    <mergeCell ref="P33:S33"/>
    <mergeCell ref="B52:D52"/>
    <mergeCell ref="B53:D53"/>
    <mergeCell ref="B54:D54"/>
    <mergeCell ref="B55:D55"/>
    <mergeCell ref="A45:D45"/>
    <mergeCell ref="B46:D46"/>
    <mergeCell ref="B47:D47"/>
    <mergeCell ref="B48:D48"/>
    <mergeCell ref="B49:D49"/>
    <mergeCell ref="A50:D50"/>
    <mergeCell ref="A4:D4"/>
    <mergeCell ref="L51:N51"/>
    <mergeCell ref="L52:N52"/>
    <mergeCell ref="L53:N53"/>
    <mergeCell ref="L54:N54"/>
    <mergeCell ref="L55:N55"/>
    <mergeCell ref="K45:N45"/>
    <mergeCell ref="L46:N46"/>
    <mergeCell ref="L47:N47"/>
    <mergeCell ref="L48:N48"/>
    <mergeCell ref="L49:N49"/>
    <mergeCell ref="K50:N50"/>
    <mergeCell ref="G51:I51"/>
    <mergeCell ref="G52:I52"/>
    <mergeCell ref="G53:I53"/>
    <mergeCell ref="G54:I54"/>
    <mergeCell ref="G55:I55"/>
    <mergeCell ref="F45:I45"/>
    <mergeCell ref="G46:I46"/>
    <mergeCell ref="G47:I47"/>
    <mergeCell ref="G48:I48"/>
    <mergeCell ref="G49:I49"/>
    <mergeCell ref="F50:I50"/>
    <mergeCell ref="B51:D51"/>
  </mergeCells>
  <hyperlinks>
    <hyperlink ref="B9" r:id="rId1" xr:uid="{00000000-0004-0000-0100-000000000000}"/>
    <hyperlink ref="G9" r:id="rId2" xr:uid="{00000000-0004-0000-0100-000001000000}"/>
    <hyperlink ref="L9" r:id="rId3" xr:uid="{00000000-0004-0000-0100-000002000000}"/>
    <hyperlink ref="Q9" r:id="rId4" xr:uid="{00000000-0004-0000-0100-000003000000}"/>
    <hyperlink ref="B26" r:id="rId5" xr:uid="{00000000-0004-0000-0100-000004000000}"/>
    <hyperlink ref="G26" r:id="rId6" xr:uid="{00000000-0004-0000-0100-000005000000}"/>
    <hyperlink ref="L26" r:id="rId7" xr:uid="{00000000-0004-0000-0100-000006000000}"/>
    <hyperlink ref="Q26" r:id="rId8" xr:uid="{00000000-0004-0000-0100-000007000000}"/>
    <hyperlink ref="B43" r:id="rId9" xr:uid="{00000000-0004-0000-0100-000008000000}"/>
    <hyperlink ref="G43" r:id="rId10" display="vtech.coc-oh@vtechsolution.com" xr:uid="{00000000-0004-0000-0100-000009000000}"/>
    <hyperlink ref="L43" r:id="rId11" xr:uid="{00000000-0004-0000-0100-00000A000000}"/>
    <hyperlink ref="B31" r:id="rId12" xr:uid="{00000000-0004-0000-0100-00000B000000}"/>
    <hyperlink ref="B48" r:id="rId13" xr:uid="{00000000-0004-0000-0100-00000C000000}"/>
  </hyperlinks>
  <pageMargins left="0.7" right="0.7" top="0.75" bottom="0.75" header="0.3" footer="0.3"/>
  <pageSetup orientation="portrait" verticalDpi="0"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workbookViewId="0">
      <selection activeCell="A3" sqref="A3:B3"/>
    </sheetView>
  </sheetViews>
  <sheetFormatPr defaultRowHeight="15" x14ac:dyDescent="0.25"/>
  <cols>
    <col min="2" max="2" width="33.5703125" bestFit="1" customWidth="1"/>
  </cols>
  <sheetData>
    <row r="1" spans="1:13" x14ac:dyDescent="0.25">
      <c r="A1" s="403" t="s">
        <v>0</v>
      </c>
      <c r="B1" s="403"/>
      <c r="C1" s="283"/>
      <c r="D1" s="283"/>
    </row>
    <row r="2" spans="1:13" x14ac:dyDescent="0.25">
      <c r="A2" s="403" t="s">
        <v>1</v>
      </c>
      <c r="B2" s="403"/>
      <c r="C2" s="283"/>
      <c r="D2" s="283"/>
    </row>
    <row r="3" spans="1:13" x14ac:dyDescent="0.25">
      <c r="A3" s="404" t="s">
        <v>394</v>
      </c>
      <c r="B3" s="404"/>
      <c r="C3" s="365"/>
      <c r="D3" s="365"/>
    </row>
    <row r="4" spans="1:13" x14ac:dyDescent="0.25">
      <c r="B4" s="539" t="s">
        <v>76</v>
      </c>
      <c r="C4" s="539"/>
      <c r="D4" s="539"/>
      <c r="E4" s="539"/>
      <c r="F4" s="539"/>
      <c r="G4" s="539"/>
      <c r="H4" s="539"/>
      <c r="I4" s="539"/>
      <c r="J4" s="539"/>
      <c r="K4" s="539"/>
      <c r="L4" s="539"/>
      <c r="M4" s="539"/>
    </row>
    <row r="5" spans="1:13" x14ac:dyDescent="0.25">
      <c r="B5" s="540"/>
      <c r="C5" s="540"/>
      <c r="D5" s="540"/>
      <c r="E5" s="540"/>
      <c r="F5" s="540"/>
      <c r="G5" s="540"/>
      <c r="H5" s="540"/>
      <c r="I5" s="540"/>
      <c r="J5" s="540"/>
      <c r="K5" s="540"/>
      <c r="L5" s="540"/>
      <c r="M5" s="540"/>
    </row>
    <row r="6" spans="1:13" x14ac:dyDescent="0.25">
      <c r="C6" s="541" t="s">
        <v>4</v>
      </c>
      <c r="D6" s="544" t="s">
        <v>91</v>
      </c>
      <c r="E6" s="547" t="s">
        <v>14</v>
      </c>
      <c r="F6" s="550" t="s">
        <v>15</v>
      </c>
      <c r="G6" s="553" t="s">
        <v>16</v>
      </c>
      <c r="H6" s="556" t="s">
        <v>17</v>
      </c>
      <c r="I6" s="559" t="s">
        <v>18</v>
      </c>
      <c r="J6" s="562" t="s">
        <v>19</v>
      </c>
      <c r="K6" s="566" t="s">
        <v>56</v>
      </c>
      <c r="L6" s="533" t="s">
        <v>376</v>
      </c>
      <c r="M6" s="536" t="s">
        <v>377</v>
      </c>
    </row>
    <row r="7" spans="1:13" x14ac:dyDescent="0.25">
      <c r="C7" s="542"/>
      <c r="D7" s="545"/>
      <c r="E7" s="548"/>
      <c r="F7" s="551"/>
      <c r="G7" s="554"/>
      <c r="H7" s="557"/>
      <c r="I7" s="560"/>
      <c r="J7" s="563"/>
      <c r="K7" s="567"/>
      <c r="L7" s="534"/>
      <c r="M7" s="537"/>
    </row>
    <row r="8" spans="1:13" x14ac:dyDescent="0.25">
      <c r="C8" s="542"/>
      <c r="D8" s="545"/>
      <c r="E8" s="548"/>
      <c r="F8" s="551"/>
      <c r="G8" s="554"/>
      <c r="H8" s="557"/>
      <c r="I8" s="560"/>
      <c r="J8" s="563"/>
      <c r="K8" s="567"/>
      <c r="L8" s="534"/>
      <c r="M8" s="537"/>
    </row>
    <row r="9" spans="1:13" x14ac:dyDescent="0.25">
      <c r="C9" s="542"/>
      <c r="D9" s="545"/>
      <c r="E9" s="548"/>
      <c r="F9" s="551"/>
      <c r="G9" s="554"/>
      <c r="H9" s="557"/>
      <c r="I9" s="560"/>
      <c r="J9" s="563"/>
      <c r="K9" s="567"/>
      <c r="L9" s="534"/>
      <c r="M9" s="537"/>
    </row>
    <row r="10" spans="1:13" x14ac:dyDescent="0.25">
      <c r="B10" s="2"/>
      <c r="C10" s="542"/>
      <c r="D10" s="545"/>
      <c r="E10" s="548"/>
      <c r="F10" s="551"/>
      <c r="G10" s="554"/>
      <c r="H10" s="557"/>
      <c r="I10" s="560"/>
      <c r="J10" s="563"/>
      <c r="K10" s="567"/>
      <c r="L10" s="534"/>
      <c r="M10" s="537"/>
    </row>
    <row r="11" spans="1:13" x14ac:dyDescent="0.25">
      <c r="B11" s="2"/>
      <c r="C11" s="542"/>
      <c r="D11" s="545"/>
      <c r="E11" s="548"/>
      <c r="F11" s="551"/>
      <c r="G11" s="554"/>
      <c r="H11" s="557"/>
      <c r="I11" s="560"/>
      <c r="J11" s="563"/>
      <c r="K11" s="567"/>
      <c r="L11" s="534"/>
      <c r="M11" s="537"/>
    </row>
    <row r="12" spans="1:13" x14ac:dyDescent="0.25">
      <c r="B12" s="2"/>
      <c r="C12" s="542"/>
      <c r="D12" s="545"/>
      <c r="E12" s="548"/>
      <c r="F12" s="551"/>
      <c r="G12" s="554"/>
      <c r="H12" s="557"/>
      <c r="I12" s="560"/>
      <c r="J12" s="563"/>
      <c r="K12" s="567"/>
      <c r="L12" s="534"/>
      <c r="M12" s="537"/>
    </row>
    <row r="13" spans="1:13" x14ac:dyDescent="0.25">
      <c r="B13" s="2"/>
      <c r="C13" s="542"/>
      <c r="D13" s="545"/>
      <c r="E13" s="548"/>
      <c r="F13" s="551"/>
      <c r="G13" s="554"/>
      <c r="H13" s="557"/>
      <c r="I13" s="560"/>
      <c r="J13" s="563"/>
      <c r="K13" s="567"/>
      <c r="L13" s="534"/>
      <c r="M13" s="537"/>
    </row>
    <row r="14" spans="1:13" x14ac:dyDescent="0.25">
      <c r="B14" s="2"/>
      <c r="C14" s="542"/>
      <c r="D14" s="545"/>
      <c r="E14" s="548"/>
      <c r="F14" s="551"/>
      <c r="G14" s="554"/>
      <c r="H14" s="557"/>
      <c r="I14" s="560"/>
      <c r="J14" s="563"/>
      <c r="K14" s="567"/>
      <c r="L14" s="534"/>
      <c r="M14" s="537"/>
    </row>
    <row r="15" spans="1:13" x14ac:dyDescent="0.25">
      <c r="B15" s="2"/>
      <c r="C15" s="542"/>
      <c r="D15" s="545"/>
      <c r="E15" s="548"/>
      <c r="F15" s="551"/>
      <c r="G15" s="554"/>
      <c r="H15" s="557"/>
      <c r="I15" s="560"/>
      <c r="J15" s="563"/>
      <c r="K15" s="567"/>
      <c r="L15" s="534"/>
      <c r="M15" s="537"/>
    </row>
    <row r="16" spans="1:13" x14ac:dyDescent="0.25">
      <c r="B16" s="2"/>
      <c r="C16" s="543"/>
      <c r="D16" s="546"/>
      <c r="E16" s="549"/>
      <c r="F16" s="552"/>
      <c r="G16" s="555"/>
      <c r="H16" s="558"/>
      <c r="I16" s="561"/>
      <c r="J16" s="564"/>
      <c r="K16" s="568"/>
      <c r="L16" s="535"/>
      <c r="M16" s="538"/>
    </row>
    <row r="17" spans="1:13" x14ac:dyDescent="0.25">
      <c r="A17" s="565" t="s">
        <v>181</v>
      </c>
      <c r="B17" s="3" t="s">
        <v>57</v>
      </c>
      <c r="C17" s="368" t="s">
        <v>58</v>
      </c>
      <c r="D17" s="369" t="s">
        <v>58</v>
      </c>
      <c r="E17" s="370" t="s">
        <v>58</v>
      </c>
      <c r="F17" s="371" t="s">
        <v>58</v>
      </c>
      <c r="G17" s="372" t="s">
        <v>58</v>
      </c>
      <c r="H17" s="373" t="s">
        <v>58</v>
      </c>
      <c r="I17" s="374" t="s">
        <v>58</v>
      </c>
      <c r="J17" s="375" t="s">
        <v>58</v>
      </c>
      <c r="K17" s="376" t="s">
        <v>58</v>
      </c>
      <c r="L17" s="377" t="s">
        <v>58</v>
      </c>
      <c r="M17" s="378" t="s">
        <v>58</v>
      </c>
    </row>
    <row r="18" spans="1:13" x14ac:dyDescent="0.25">
      <c r="A18" s="565"/>
      <c r="B18" s="3" t="s">
        <v>59</v>
      </c>
      <c r="C18" s="368" t="s">
        <v>58</v>
      </c>
      <c r="D18" s="369" t="s">
        <v>58</v>
      </c>
      <c r="E18" s="370" t="s">
        <v>58</v>
      </c>
      <c r="F18" s="371" t="s">
        <v>58</v>
      </c>
      <c r="G18" s="372" t="s">
        <v>58</v>
      </c>
      <c r="H18" s="373" t="s">
        <v>58</v>
      </c>
      <c r="I18" s="374" t="s">
        <v>58</v>
      </c>
      <c r="J18" s="375" t="s">
        <v>58</v>
      </c>
      <c r="K18" s="376" t="s">
        <v>58</v>
      </c>
      <c r="L18" s="377" t="s">
        <v>58</v>
      </c>
      <c r="M18" s="378" t="s">
        <v>58</v>
      </c>
    </row>
    <row r="19" spans="1:13" x14ac:dyDescent="0.25">
      <c r="A19" s="565"/>
      <c r="B19" s="3" t="s">
        <v>60</v>
      </c>
      <c r="C19" s="368" t="s">
        <v>58</v>
      </c>
      <c r="D19" s="369" t="s">
        <v>58</v>
      </c>
      <c r="E19" s="370" t="s">
        <v>58</v>
      </c>
      <c r="F19" s="371" t="s">
        <v>58</v>
      </c>
      <c r="G19" s="372" t="s">
        <v>58</v>
      </c>
      <c r="H19" s="373" t="s">
        <v>58</v>
      </c>
      <c r="I19" s="374" t="s">
        <v>58</v>
      </c>
      <c r="J19" s="375" t="s">
        <v>58</v>
      </c>
      <c r="K19" s="376" t="s">
        <v>58</v>
      </c>
      <c r="L19" s="377" t="s">
        <v>58</v>
      </c>
      <c r="M19" s="378" t="s">
        <v>58</v>
      </c>
    </row>
    <row r="20" spans="1:13" x14ac:dyDescent="0.25">
      <c r="A20" s="366" t="s">
        <v>182</v>
      </c>
      <c r="B20" s="4" t="s">
        <v>61</v>
      </c>
      <c r="C20" s="368" t="s">
        <v>58</v>
      </c>
      <c r="D20" s="369" t="s">
        <v>58</v>
      </c>
      <c r="E20" s="379"/>
      <c r="F20" s="371"/>
      <c r="G20" s="372" t="s">
        <v>58</v>
      </c>
      <c r="H20" s="373" t="s">
        <v>58</v>
      </c>
      <c r="I20" s="374" t="s">
        <v>58</v>
      </c>
      <c r="J20" s="375" t="s">
        <v>58</v>
      </c>
      <c r="K20" s="376" t="s">
        <v>58</v>
      </c>
      <c r="L20" s="377" t="s">
        <v>58</v>
      </c>
      <c r="M20" s="378" t="s">
        <v>58</v>
      </c>
    </row>
    <row r="21" spans="1:13" x14ac:dyDescent="0.25">
      <c r="A21" s="565" t="s">
        <v>186</v>
      </c>
      <c r="B21" s="3" t="s">
        <v>62</v>
      </c>
      <c r="C21" s="368" t="s">
        <v>58</v>
      </c>
      <c r="D21" s="369" t="s">
        <v>58</v>
      </c>
      <c r="E21" s="370" t="s">
        <v>58</v>
      </c>
      <c r="F21" s="371" t="s">
        <v>58</v>
      </c>
      <c r="G21" s="372" t="s">
        <v>58</v>
      </c>
      <c r="H21" s="373" t="s">
        <v>58</v>
      </c>
      <c r="I21" s="374" t="s">
        <v>58</v>
      </c>
      <c r="J21" s="375" t="s">
        <v>58</v>
      </c>
      <c r="K21" s="376" t="s">
        <v>58</v>
      </c>
      <c r="L21" s="377" t="s">
        <v>58</v>
      </c>
      <c r="M21" s="378" t="s">
        <v>58</v>
      </c>
    </row>
    <row r="22" spans="1:13" x14ac:dyDescent="0.25">
      <c r="A22" s="565"/>
      <c r="B22" s="3" t="s">
        <v>63</v>
      </c>
      <c r="C22" s="368" t="s">
        <v>58</v>
      </c>
      <c r="D22" s="369" t="s">
        <v>58</v>
      </c>
      <c r="E22" s="370" t="s">
        <v>58</v>
      </c>
      <c r="F22" s="371" t="s">
        <v>58</v>
      </c>
      <c r="G22" s="372" t="s">
        <v>58</v>
      </c>
      <c r="H22" s="373" t="s">
        <v>58</v>
      </c>
      <c r="I22" s="374" t="s">
        <v>58</v>
      </c>
      <c r="J22" s="375" t="s">
        <v>58</v>
      </c>
      <c r="K22" s="376" t="s">
        <v>58</v>
      </c>
      <c r="L22" s="377" t="s">
        <v>58</v>
      </c>
      <c r="M22" s="378" t="s">
        <v>58</v>
      </c>
    </row>
    <row r="23" spans="1:13" x14ac:dyDescent="0.25">
      <c r="A23" s="565"/>
      <c r="B23" s="3" t="s">
        <v>64</v>
      </c>
      <c r="C23" s="368" t="s">
        <v>58</v>
      </c>
      <c r="D23" s="369" t="s">
        <v>58</v>
      </c>
      <c r="E23" s="370" t="s">
        <v>58</v>
      </c>
      <c r="F23" s="371" t="s">
        <v>58</v>
      </c>
      <c r="G23" s="372" t="s">
        <v>58</v>
      </c>
      <c r="H23" s="373" t="s">
        <v>58</v>
      </c>
      <c r="I23" s="374" t="s">
        <v>58</v>
      </c>
      <c r="J23" s="375" t="s">
        <v>58</v>
      </c>
      <c r="K23" s="376" t="s">
        <v>58</v>
      </c>
      <c r="L23" s="377" t="s">
        <v>58</v>
      </c>
      <c r="M23" s="378" t="s">
        <v>58</v>
      </c>
    </row>
    <row r="24" spans="1:13" x14ac:dyDescent="0.25">
      <c r="A24" s="367" t="s">
        <v>183</v>
      </c>
      <c r="B24" s="3" t="s">
        <v>65</v>
      </c>
      <c r="C24" s="368" t="s">
        <v>58</v>
      </c>
      <c r="D24" s="369" t="s">
        <v>58</v>
      </c>
      <c r="E24" s="370" t="s">
        <v>58</v>
      </c>
      <c r="F24" s="371" t="s">
        <v>58</v>
      </c>
      <c r="G24" s="372" t="s">
        <v>58</v>
      </c>
      <c r="H24" s="373" t="s">
        <v>58</v>
      </c>
      <c r="I24" s="374" t="s">
        <v>58</v>
      </c>
      <c r="J24" s="375" t="s">
        <v>58</v>
      </c>
      <c r="K24" s="376" t="s">
        <v>58</v>
      </c>
      <c r="L24" s="377" t="s">
        <v>58</v>
      </c>
      <c r="M24" s="378" t="s">
        <v>58</v>
      </c>
    </row>
    <row r="25" spans="1:13" x14ac:dyDescent="0.25">
      <c r="A25" s="565" t="s">
        <v>187</v>
      </c>
      <c r="B25" s="4" t="s">
        <v>66</v>
      </c>
      <c r="C25" s="368" t="s">
        <v>58</v>
      </c>
      <c r="D25" s="369" t="s">
        <v>58</v>
      </c>
      <c r="E25" s="379"/>
      <c r="F25" s="371"/>
      <c r="G25" s="372" t="s">
        <v>58</v>
      </c>
      <c r="H25" s="373" t="s">
        <v>58</v>
      </c>
      <c r="I25" s="374" t="s">
        <v>58</v>
      </c>
      <c r="J25" s="375" t="s">
        <v>58</v>
      </c>
      <c r="K25" s="376" t="s">
        <v>58</v>
      </c>
      <c r="L25" s="377" t="s">
        <v>58</v>
      </c>
      <c r="M25" s="378"/>
    </row>
    <row r="26" spans="1:13" x14ac:dyDescent="0.25">
      <c r="A26" s="565"/>
      <c r="B26" s="4" t="s">
        <v>67</v>
      </c>
      <c r="C26" s="368" t="s">
        <v>58</v>
      </c>
      <c r="D26" s="369" t="s">
        <v>58</v>
      </c>
      <c r="E26" s="379"/>
      <c r="F26" s="371"/>
      <c r="G26" s="372" t="s">
        <v>58</v>
      </c>
      <c r="H26" s="373" t="s">
        <v>58</v>
      </c>
      <c r="I26" s="374" t="s">
        <v>58</v>
      </c>
      <c r="J26" s="375" t="s">
        <v>58</v>
      </c>
      <c r="K26" s="376" t="s">
        <v>58</v>
      </c>
      <c r="L26" s="377" t="s">
        <v>58</v>
      </c>
      <c r="M26" s="378"/>
    </row>
    <row r="27" spans="1:13" x14ac:dyDescent="0.25">
      <c r="A27" s="565"/>
      <c r="B27" s="4" t="s">
        <v>68</v>
      </c>
      <c r="C27" s="368" t="s">
        <v>58</v>
      </c>
      <c r="D27" s="369" t="s">
        <v>58</v>
      </c>
      <c r="E27" s="379"/>
      <c r="F27" s="371"/>
      <c r="G27" s="372" t="s">
        <v>58</v>
      </c>
      <c r="H27" s="373" t="s">
        <v>58</v>
      </c>
      <c r="I27" s="374" t="s">
        <v>58</v>
      </c>
      <c r="J27" s="375" t="s">
        <v>58</v>
      </c>
      <c r="K27" s="376" t="s">
        <v>58</v>
      </c>
      <c r="L27" s="377" t="s">
        <v>58</v>
      </c>
      <c r="M27" s="378"/>
    </row>
    <row r="28" spans="1:13" x14ac:dyDescent="0.25">
      <c r="A28" s="565"/>
      <c r="B28" s="4" t="s">
        <v>69</v>
      </c>
      <c r="C28" s="368" t="s">
        <v>58</v>
      </c>
      <c r="D28" s="369" t="s">
        <v>58</v>
      </c>
      <c r="E28" s="379"/>
      <c r="F28" s="371"/>
      <c r="G28" s="372" t="s">
        <v>58</v>
      </c>
      <c r="H28" s="373" t="s">
        <v>58</v>
      </c>
      <c r="I28" s="374" t="s">
        <v>58</v>
      </c>
      <c r="J28" s="375" t="s">
        <v>58</v>
      </c>
      <c r="K28" s="376" t="s">
        <v>58</v>
      </c>
      <c r="L28" s="377" t="s">
        <v>58</v>
      </c>
      <c r="M28" s="378"/>
    </row>
    <row r="29" spans="1:13" x14ac:dyDescent="0.25">
      <c r="A29" s="565" t="s">
        <v>188</v>
      </c>
      <c r="B29" s="4" t="s">
        <v>70</v>
      </c>
      <c r="C29" s="368" t="s">
        <v>58</v>
      </c>
      <c r="D29" s="369" t="s">
        <v>58</v>
      </c>
      <c r="E29" s="370" t="s">
        <v>58</v>
      </c>
      <c r="F29" s="371"/>
      <c r="G29" s="372" t="s">
        <v>58</v>
      </c>
      <c r="H29" s="373" t="s">
        <v>58</v>
      </c>
      <c r="I29" s="374" t="s">
        <v>58</v>
      </c>
      <c r="J29" s="375" t="s">
        <v>58</v>
      </c>
      <c r="K29" s="376" t="s">
        <v>58</v>
      </c>
      <c r="L29" s="377" t="s">
        <v>58</v>
      </c>
      <c r="M29" s="378" t="s">
        <v>58</v>
      </c>
    </row>
    <row r="30" spans="1:13" x14ac:dyDescent="0.25">
      <c r="A30" s="565"/>
      <c r="B30" s="4" t="s">
        <v>71</v>
      </c>
      <c r="C30" s="368" t="s">
        <v>58</v>
      </c>
      <c r="D30" s="369" t="s">
        <v>58</v>
      </c>
      <c r="E30" s="379"/>
      <c r="F30" s="371"/>
      <c r="G30" s="372" t="s">
        <v>58</v>
      </c>
      <c r="H30" s="373" t="s">
        <v>58</v>
      </c>
      <c r="I30" s="374" t="s">
        <v>58</v>
      </c>
      <c r="J30" s="375" t="s">
        <v>58</v>
      </c>
      <c r="K30" s="376" t="s">
        <v>58</v>
      </c>
      <c r="L30" s="377" t="s">
        <v>58</v>
      </c>
      <c r="M30" s="378" t="s">
        <v>58</v>
      </c>
    </row>
    <row r="31" spans="1:13" x14ac:dyDescent="0.25">
      <c r="A31" s="366" t="s">
        <v>184</v>
      </c>
      <c r="B31" s="4" t="s">
        <v>72</v>
      </c>
      <c r="C31" s="368" t="s">
        <v>58</v>
      </c>
      <c r="D31" s="369" t="s">
        <v>58</v>
      </c>
      <c r="E31" s="379"/>
      <c r="F31" s="371" t="s">
        <v>58</v>
      </c>
      <c r="G31" s="372" t="s">
        <v>58</v>
      </c>
      <c r="H31" s="373" t="s">
        <v>58</v>
      </c>
      <c r="I31" s="374" t="s">
        <v>58</v>
      </c>
      <c r="J31" s="375" t="s">
        <v>58</v>
      </c>
      <c r="K31" s="376" t="s">
        <v>58</v>
      </c>
      <c r="L31" s="377" t="s">
        <v>58</v>
      </c>
      <c r="M31" s="378" t="s">
        <v>58</v>
      </c>
    </row>
    <row r="32" spans="1:13" x14ac:dyDescent="0.25">
      <c r="A32" s="366" t="s">
        <v>189</v>
      </c>
      <c r="B32" s="4" t="s">
        <v>73</v>
      </c>
      <c r="C32" s="368" t="s">
        <v>58</v>
      </c>
      <c r="D32" s="369" t="s">
        <v>58</v>
      </c>
      <c r="E32" s="379"/>
      <c r="F32" s="371"/>
      <c r="G32" s="372" t="s">
        <v>58</v>
      </c>
      <c r="H32" s="373" t="s">
        <v>58</v>
      </c>
      <c r="I32" s="374" t="s">
        <v>58</v>
      </c>
      <c r="J32" s="375" t="s">
        <v>58</v>
      </c>
      <c r="K32" s="376" t="s">
        <v>58</v>
      </c>
      <c r="L32" s="377" t="s">
        <v>58</v>
      </c>
      <c r="M32" s="378" t="s">
        <v>58</v>
      </c>
    </row>
    <row r="33" spans="1:13" x14ac:dyDescent="0.25">
      <c r="A33" s="366" t="s">
        <v>190</v>
      </c>
      <c r="B33" s="3" t="s">
        <v>74</v>
      </c>
      <c r="C33" s="368" t="s">
        <v>58</v>
      </c>
      <c r="D33" s="369" t="s">
        <v>58</v>
      </c>
      <c r="E33" s="379"/>
      <c r="F33" s="371" t="s">
        <v>58</v>
      </c>
      <c r="G33" s="372" t="s">
        <v>58</v>
      </c>
      <c r="H33" s="373" t="s">
        <v>58</v>
      </c>
      <c r="I33" s="374" t="s">
        <v>58</v>
      </c>
      <c r="J33" s="375" t="s">
        <v>58</v>
      </c>
      <c r="K33" s="376" t="s">
        <v>58</v>
      </c>
      <c r="L33" s="377" t="s">
        <v>58</v>
      </c>
      <c r="M33" s="378" t="s">
        <v>58</v>
      </c>
    </row>
    <row r="34" spans="1:13" x14ac:dyDescent="0.25">
      <c r="A34" s="366" t="s">
        <v>185</v>
      </c>
      <c r="B34" s="3" t="s">
        <v>75</v>
      </c>
      <c r="C34" s="368" t="s">
        <v>58</v>
      </c>
      <c r="D34" s="369" t="s">
        <v>58</v>
      </c>
      <c r="E34" s="379"/>
      <c r="F34" s="371"/>
      <c r="G34" s="372" t="s">
        <v>58</v>
      </c>
      <c r="H34" s="373"/>
      <c r="I34" s="374" t="s">
        <v>58</v>
      </c>
      <c r="J34" s="375" t="s">
        <v>58</v>
      </c>
      <c r="K34" s="376" t="s">
        <v>58</v>
      </c>
      <c r="L34" s="377" t="s">
        <v>58</v>
      </c>
      <c r="M34" s="378" t="s">
        <v>58</v>
      </c>
    </row>
  </sheetData>
  <mergeCells count="20">
    <mergeCell ref="A17:A19"/>
    <mergeCell ref="A21:A23"/>
    <mergeCell ref="A25:A28"/>
    <mergeCell ref="A29:A30"/>
    <mergeCell ref="K6:K16"/>
    <mergeCell ref="A1:B1"/>
    <mergeCell ref="A2:B2"/>
    <mergeCell ref="A3:B3"/>
    <mergeCell ref="L6:L16"/>
    <mergeCell ref="M6:M16"/>
    <mergeCell ref="B4:M4"/>
    <mergeCell ref="B5:M5"/>
    <mergeCell ref="C6:C16"/>
    <mergeCell ref="D6:D16"/>
    <mergeCell ref="E6:E16"/>
    <mergeCell ref="F6:F16"/>
    <mergeCell ref="G6:G16"/>
    <mergeCell ref="H6:H16"/>
    <mergeCell ref="I6:I16"/>
    <mergeCell ref="J6:J16"/>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64"/>
  <sheetViews>
    <sheetView workbookViewId="0">
      <pane xSplit="1" ySplit="8" topLeftCell="B36" activePane="bottomRight" state="frozen"/>
      <selection pane="topRight" activeCell="B1" sqref="B1"/>
      <selection pane="bottomLeft" activeCell="A9" sqref="A9"/>
      <selection pane="bottomRight" activeCell="A3" sqref="A3:D3"/>
    </sheetView>
  </sheetViews>
  <sheetFormatPr defaultRowHeight="15" x14ac:dyDescent="0.25"/>
  <cols>
    <col min="1" max="1" width="33.5703125" bestFit="1" customWidth="1"/>
    <col min="2" max="2" width="13.85546875" bestFit="1" customWidth="1"/>
    <col min="3" max="3" width="9.7109375" bestFit="1" customWidth="1"/>
    <col min="4" max="4" width="9.7109375" style="380" customWidth="1"/>
    <col min="5" max="5" width="13.85546875" bestFit="1" customWidth="1"/>
    <col min="6" max="6" width="9.7109375" bestFit="1" customWidth="1"/>
    <col min="7" max="7" width="9.7109375" style="380" customWidth="1"/>
    <col min="8" max="8" width="13.85546875" bestFit="1" customWidth="1"/>
    <col min="9" max="9" width="9.7109375" bestFit="1" customWidth="1"/>
    <col min="10" max="10" width="9.7109375" style="380" customWidth="1"/>
    <col min="11" max="11" width="13.85546875" bestFit="1" customWidth="1"/>
    <col min="12" max="12" width="9.7109375" bestFit="1" customWidth="1"/>
    <col min="13" max="13" width="9.7109375" style="380" customWidth="1"/>
    <col min="14" max="14" width="13.85546875" bestFit="1" customWidth="1"/>
    <col min="15" max="15" width="9.7109375" bestFit="1" customWidth="1"/>
    <col min="16" max="16" width="9.7109375" style="380" customWidth="1"/>
    <col min="17" max="17" width="13.85546875" bestFit="1" customWidth="1"/>
    <col min="18" max="18" width="9.7109375" bestFit="1" customWidth="1"/>
    <col min="19" max="19" width="9.7109375" style="380" customWidth="1"/>
    <col min="20" max="20" width="13.85546875" bestFit="1" customWidth="1"/>
    <col min="21" max="21" width="9.7109375" bestFit="1" customWidth="1"/>
    <col min="22" max="22" width="9.7109375" style="380" customWidth="1"/>
    <col min="23" max="23" width="13.85546875" bestFit="1" customWidth="1"/>
    <col min="24" max="24" width="9.7109375" bestFit="1" customWidth="1"/>
    <col min="25" max="25" width="9.7109375" style="380" customWidth="1"/>
    <col min="26" max="26" width="13.85546875" bestFit="1" customWidth="1"/>
    <col min="27" max="27" width="9.7109375" bestFit="1" customWidth="1"/>
    <col min="28" max="28" width="9.7109375" style="380" customWidth="1"/>
    <col min="29" max="29" width="13.85546875" bestFit="1" customWidth="1"/>
    <col min="30" max="30" width="9.7109375" bestFit="1" customWidth="1"/>
    <col min="31" max="31" width="9.7109375" style="380" customWidth="1"/>
    <col min="32" max="32" width="13.85546875" bestFit="1" customWidth="1"/>
    <col min="33" max="33" width="9.7109375" bestFit="1" customWidth="1"/>
    <col min="34" max="34" width="9.7109375" style="380" customWidth="1"/>
    <col min="35" max="35" width="13.85546875" bestFit="1" customWidth="1"/>
    <col min="36" max="36" width="9.7109375" bestFit="1" customWidth="1"/>
    <col min="37" max="37" width="9.7109375" style="380" customWidth="1"/>
  </cols>
  <sheetData>
    <row r="1" spans="1:37" x14ac:dyDescent="0.25">
      <c r="A1" s="1" t="s">
        <v>0</v>
      </c>
    </row>
    <row r="2" spans="1:37" x14ac:dyDescent="0.25">
      <c r="A2" s="1" t="s">
        <v>1</v>
      </c>
    </row>
    <row r="3" spans="1:37" x14ac:dyDescent="0.25">
      <c r="A3" s="365" t="s">
        <v>394</v>
      </c>
      <c r="B3" s="365"/>
      <c r="C3" s="365"/>
      <c r="D3" s="365"/>
    </row>
    <row r="4" spans="1:37" x14ac:dyDescent="0.25">
      <c r="A4" s="1" t="s">
        <v>141</v>
      </c>
    </row>
    <row r="6" spans="1:37" x14ac:dyDescent="0.25">
      <c r="A6" s="595" t="s">
        <v>77</v>
      </c>
      <c r="B6" s="591" t="s">
        <v>78</v>
      </c>
      <c r="C6" s="592"/>
      <c r="D6" s="592"/>
      <c r="E6" s="592"/>
      <c r="F6" s="592"/>
      <c r="G6" s="385"/>
      <c r="H6" s="591" t="s">
        <v>78</v>
      </c>
      <c r="I6" s="592"/>
      <c r="J6" s="592"/>
      <c r="K6" s="592"/>
      <c r="L6" s="592"/>
      <c r="M6" s="385"/>
      <c r="N6" s="591" t="s">
        <v>78</v>
      </c>
      <c r="O6" s="592"/>
      <c r="P6" s="592"/>
      <c r="Q6" s="592"/>
      <c r="R6" s="592"/>
      <c r="S6" s="385"/>
      <c r="T6" s="591" t="s">
        <v>78</v>
      </c>
      <c r="U6" s="592"/>
      <c r="V6" s="592"/>
      <c r="W6" s="592"/>
      <c r="X6" s="592"/>
      <c r="Y6" s="385"/>
      <c r="Z6" s="591" t="s">
        <v>78</v>
      </c>
      <c r="AA6" s="592"/>
      <c r="AB6" s="592"/>
      <c r="AC6" s="592"/>
      <c r="AD6" s="592"/>
      <c r="AE6" s="385"/>
      <c r="AF6" s="591" t="s">
        <v>78</v>
      </c>
      <c r="AG6" s="592"/>
      <c r="AH6" s="592"/>
      <c r="AI6" s="592"/>
      <c r="AJ6" s="592"/>
      <c r="AK6" s="385"/>
    </row>
    <row r="7" spans="1:37" x14ac:dyDescent="0.25">
      <c r="A7" s="596"/>
      <c r="B7" s="591" t="s">
        <v>79</v>
      </c>
      <c r="C7" s="592"/>
      <c r="D7" s="592"/>
      <c r="E7" s="592"/>
      <c r="F7" s="592"/>
      <c r="G7" s="385"/>
      <c r="H7" s="591" t="s">
        <v>80</v>
      </c>
      <c r="I7" s="592"/>
      <c r="J7" s="592"/>
      <c r="K7" s="592"/>
      <c r="L7" s="592"/>
      <c r="M7" s="385"/>
      <c r="N7" s="591" t="s">
        <v>81</v>
      </c>
      <c r="O7" s="592"/>
      <c r="P7" s="592"/>
      <c r="Q7" s="592"/>
      <c r="R7" s="592"/>
      <c r="S7" s="385"/>
      <c r="T7" s="591" t="s">
        <v>82</v>
      </c>
      <c r="U7" s="592"/>
      <c r="V7" s="592"/>
      <c r="W7" s="592"/>
      <c r="X7" s="592"/>
      <c r="Y7" s="385"/>
      <c r="Z7" s="591" t="s">
        <v>83</v>
      </c>
      <c r="AA7" s="592"/>
      <c r="AB7" s="592"/>
      <c r="AC7" s="592"/>
      <c r="AD7" s="592"/>
      <c r="AE7" s="385"/>
      <c r="AF7" s="593" t="s">
        <v>84</v>
      </c>
      <c r="AG7" s="594"/>
      <c r="AH7" s="594"/>
      <c r="AI7" s="594"/>
      <c r="AJ7" s="594"/>
      <c r="AK7" s="385"/>
    </row>
    <row r="8" spans="1:37" s="5" customFormat="1" ht="30.75" thickBot="1" x14ac:dyDescent="0.3">
      <c r="A8" s="596"/>
      <c r="B8" s="191" t="s">
        <v>85</v>
      </c>
      <c r="C8" s="191" t="s">
        <v>86</v>
      </c>
      <c r="D8" s="191" t="s">
        <v>387</v>
      </c>
      <c r="E8" s="191" t="s">
        <v>87</v>
      </c>
      <c r="F8" s="191" t="s">
        <v>88</v>
      </c>
      <c r="G8" s="191" t="s">
        <v>388</v>
      </c>
      <c r="H8" s="191" t="s">
        <v>85</v>
      </c>
      <c r="I8" s="191" t="s">
        <v>86</v>
      </c>
      <c r="J8" s="191" t="s">
        <v>387</v>
      </c>
      <c r="K8" s="191" t="s">
        <v>87</v>
      </c>
      <c r="L8" s="191" t="s">
        <v>88</v>
      </c>
      <c r="M8" s="191" t="s">
        <v>388</v>
      </c>
      <c r="N8" s="191" t="s">
        <v>85</v>
      </c>
      <c r="O8" s="191" t="s">
        <v>86</v>
      </c>
      <c r="P8" s="191" t="s">
        <v>387</v>
      </c>
      <c r="Q8" s="191" t="s">
        <v>87</v>
      </c>
      <c r="R8" s="191" t="s">
        <v>88</v>
      </c>
      <c r="S8" s="191" t="s">
        <v>388</v>
      </c>
      <c r="T8" s="191" t="s">
        <v>85</v>
      </c>
      <c r="U8" s="191" t="s">
        <v>86</v>
      </c>
      <c r="V8" s="191" t="s">
        <v>387</v>
      </c>
      <c r="W8" s="191" t="s">
        <v>87</v>
      </c>
      <c r="X8" s="191" t="s">
        <v>88</v>
      </c>
      <c r="Y8" s="191" t="s">
        <v>388</v>
      </c>
      <c r="Z8" s="191" t="s">
        <v>85</v>
      </c>
      <c r="AA8" s="191" t="s">
        <v>86</v>
      </c>
      <c r="AB8" s="191" t="s">
        <v>387</v>
      </c>
      <c r="AC8" s="191" t="s">
        <v>87</v>
      </c>
      <c r="AD8" s="191" t="s">
        <v>88</v>
      </c>
      <c r="AE8" s="191" t="s">
        <v>388</v>
      </c>
      <c r="AF8" s="191" t="s">
        <v>85</v>
      </c>
      <c r="AG8" s="191" t="s">
        <v>86</v>
      </c>
      <c r="AH8" s="191" t="s">
        <v>387</v>
      </c>
      <c r="AI8" s="191" t="s">
        <v>87</v>
      </c>
      <c r="AJ8" s="191" t="s">
        <v>88</v>
      </c>
      <c r="AK8" s="191" t="s">
        <v>388</v>
      </c>
    </row>
    <row r="9" spans="1:37" x14ac:dyDescent="0.25">
      <c r="A9" s="22" t="s">
        <v>89</v>
      </c>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2"/>
      <c r="AK9" s="388"/>
    </row>
    <row r="10" spans="1:37" x14ac:dyDescent="0.25">
      <c r="A10" s="8" t="s">
        <v>57</v>
      </c>
      <c r="B10" s="9">
        <v>35</v>
      </c>
      <c r="C10" s="10">
        <v>0.38</v>
      </c>
      <c r="D10" s="9">
        <f>(1+C10)*B10</f>
        <v>48.3</v>
      </c>
      <c r="E10" s="11">
        <v>35</v>
      </c>
      <c r="F10" s="10">
        <v>0.35</v>
      </c>
      <c r="G10" s="9">
        <f>(1+F10)*E10</f>
        <v>47.25</v>
      </c>
      <c r="H10" s="11">
        <f>B10*1.05</f>
        <v>36.75</v>
      </c>
      <c r="I10" s="10">
        <v>0.38</v>
      </c>
      <c r="J10" s="9">
        <f t="shared" ref="J10:J13" si="0">(1+I10)*H10</f>
        <v>50.714999999999996</v>
      </c>
      <c r="K10" s="11">
        <f>B10*1.05</f>
        <v>36.75</v>
      </c>
      <c r="L10" s="10">
        <v>0.35</v>
      </c>
      <c r="M10" s="9">
        <f t="shared" ref="M10:M13" si="1">(1+L10)*K10</f>
        <v>49.612500000000004</v>
      </c>
      <c r="N10" s="11">
        <f>H10*1.05</f>
        <v>38.587499999999999</v>
      </c>
      <c r="O10" s="10">
        <v>0.38</v>
      </c>
      <c r="P10" s="9">
        <f t="shared" ref="P10:P13" si="2">(1+O10)*N10</f>
        <v>53.250749999999996</v>
      </c>
      <c r="Q10" s="11">
        <f>H10*1.05</f>
        <v>38.587499999999999</v>
      </c>
      <c r="R10" s="10">
        <v>0.35</v>
      </c>
      <c r="S10" s="9">
        <f t="shared" ref="S10:S13" si="3">(1+R10)*Q10</f>
        <v>52.093125000000001</v>
      </c>
      <c r="T10" s="11">
        <f>B10*1.1</f>
        <v>38.5</v>
      </c>
      <c r="U10" s="10">
        <v>0.35</v>
      </c>
      <c r="V10" s="9">
        <f t="shared" ref="V10:V13" si="4">(1+U10)*T10</f>
        <v>51.975000000000001</v>
      </c>
      <c r="W10" s="11">
        <f>B10*1.1</f>
        <v>38.5</v>
      </c>
      <c r="X10" s="10">
        <v>0.35</v>
      </c>
      <c r="Y10" s="9">
        <f t="shared" ref="Y10:Y13" si="5">(1+X10)*W10</f>
        <v>51.975000000000001</v>
      </c>
      <c r="Z10" s="11">
        <f>B10*1.1</f>
        <v>38.5</v>
      </c>
      <c r="AA10" s="10">
        <v>0.35</v>
      </c>
      <c r="AB10" s="9">
        <f t="shared" ref="AB10:AB13" si="6">(1+AA10)*Z10</f>
        <v>51.975000000000001</v>
      </c>
      <c r="AC10" s="11">
        <f>B10*1.1</f>
        <v>38.5</v>
      </c>
      <c r="AD10" s="10">
        <v>0.35</v>
      </c>
      <c r="AE10" s="9">
        <f t="shared" ref="AE10:AE13" si="7">(1+AD10)*AC10</f>
        <v>51.975000000000001</v>
      </c>
      <c r="AF10" s="11">
        <f>B10*1.15</f>
        <v>40.25</v>
      </c>
      <c r="AG10" s="10">
        <v>0.35</v>
      </c>
      <c r="AH10" s="9">
        <f t="shared" ref="AH10:AH13" si="8">(1+AG10)*AF10</f>
        <v>54.337500000000006</v>
      </c>
      <c r="AI10" s="11">
        <f>B10*1.15</f>
        <v>40.25</v>
      </c>
      <c r="AJ10" s="14">
        <v>0.35</v>
      </c>
      <c r="AK10" s="9">
        <f t="shared" ref="AK10:AK13" si="9">(1+AJ10)*AI10</f>
        <v>54.337500000000006</v>
      </c>
    </row>
    <row r="11" spans="1:37" x14ac:dyDescent="0.25">
      <c r="A11" s="8" t="s">
        <v>59</v>
      </c>
      <c r="B11" s="11">
        <v>40</v>
      </c>
      <c r="C11" s="10">
        <v>0.38</v>
      </c>
      <c r="D11" s="9">
        <f t="shared" ref="D11:D13" si="10">(1+C11)*B11</f>
        <v>55.199999999999996</v>
      </c>
      <c r="E11" s="11">
        <v>40</v>
      </c>
      <c r="F11" s="10">
        <v>0.35</v>
      </c>
      <c r="G11" s="9">
        <f>(1+F11)*E11</f>
        <v>54</v>
      </c>
      <c r="H11" s="11">
        <f>B11*1.05</f>
        <v>42</v>
      </c>
      <c r="I11" s="10">
        <v>0.38</v>
      </c>
      <c r="J11" s="9">
        <f t="shared" si="0"/>
        <v>57.959999999999994</v>
      </c>
      <c r="K11" s="11">
        <f>B11*1.05</f>
        <v>42</v>
      </c>
      <c r="L11" s="10">
        <v>0.35</v>
      </c>
      <c r="M11" s="9">
        <f t="shared" si="1"/>
        <v>56.7</v>
      </c>
      <c r="N11" s="11">
        <f t="shared" ref="N11:N13" si="11">H11*1.05</f>
        <v>44.1</v>
      </c>
      <c r="O11" s="10">
        <v>0.38</v>
      </c>
      <c r="P11" s="9">
        <f t="shared" si="2"/>
        <v>60.857999999999997</v>
      </c>
      <c r="Q11" s="11">
        <f t="shared" ref="Q11:Q13" si="12">H11*1.05</f>
        <v>44.1</v>
      </c>
      <c r="R11" s="10">
        <v>0.35</v>
      </c>
      <c r="S11" s="9">
        <f t="shared" si="3"/>
        <v>59.535000000000004</v>
      </c>
      <c r="T11" s="11">
        <f>B11*1.1</f>
        <v>44</v>
      </c>
      <c r="U11" s="10">
        <v>0.35</v>
      </c>
      <c r="V11" s="9">
        <f t="shared" si="4"/>
        <v>59.400000000000006</v>
      </c>
      <c r="W11" s="11">
        <f>B11*1.1</f>
        <v>44</v>
      </c>
      <c r="X11" s="10">
        <v>0.35</v>
      </c>
      <c r="Y11" s="9">
        <f t="shared" si="5"/>
        <v>59.400000000000006</v>
      </c>
      <c r="Z11" s="11">
        <f>B11*1.1</f>
        <v>44</v>
      </c>
      <c r="AA11" s="10">
        <v>0.35</v>
      </c>
      <c r="AB11" s="9">
        <f t="shared" si="6"/>
        <v>59.400000000000006</v>
      </c>
      <c r="AC11" s="11">
        <f>B11*1.1</f>
        <v>44</v>
      </c>
      <c r="AD11" s="10">
        <v>0.35</v>
      </c>
      <c r="AE11" s="9">
        <f t="shared" si="7"/>
        <v>59.400000000000006</v>
      </c>
      <c r="AF11" s="11">
        <f>B11*1.15</f>
        <v>46</v>
      </c>
      <c r="AG11" s="10">
        <v>0.35</v>
      </c>
      <c r="AH11" s="9">
        <f t="shared" si="8"/>
        <v>62.1</v>
      </c>
      <c r="AI11" s="11">
        <f>B11*1.15</f>
        <v>46</v>
      </c>
      <c r="AJ11" s="14">
        <v>0.35</v>
      </c>
      <c r="AK11" s="9">
        <f t="shared" si="9"/>
        <v>62.1</v>
      </c>
    </row>
    <row r="12" spans="1:37" x14ac:dyDescent="0.25">
      <c r="A12" s="8" t="s">
        <v>60</v>
      </c>
      <c r="B12" s="11">
        <v>45</v>
      </c>
      <c r="C12" s="10">
        <v>0.38</v>
      </c>
      <c r="D12" s="9">
        <f t="shared" si="10"/>
        <v>62.099999999999994</v>
      </c>
      <c r="E12" s="11">
        <v>45</v>
      </c>
      <c r="F12" s="10">
        <v>0.35</v>
      </c>
      <c r="G12" s="9">
        <f>(1+F12)*E12</f>
        <v>60.750000000000007</v>
      </c>
      <c r="H12" s="11">
        <f>B12*1.05</f>
        <v>47.25</v>
      </c>
      <c r="I12" s="10">
        <v>0.38</v>
      </c>
      <c r="J12" s="9">
        <f t="shared" si="0"/>
        <v>65.204999999999998</v>
      </c>
      <c r="K12" s="11">
        <f>B12*1.05</f>
        <v>47.25</v>
      </c>
      <c r="L12" s="10">
        <v>0.35</v>
      </c>
      <c r="M12" s="9">
        <f t="shared" si="1"/>
        <v>63.787500000000001</v>
      </c>
      <c r="N12" s="11">
        <f t="shared" si="11"/>
        <v>49.612500000000004</v>
      </c>
      <c r="O12" s="10">
        <v>0.38</v>
      </c>
      <c r="P12" s="9">
        <f t="shared" si="2"/>
        <v>68.465249999999997</v>
      </c>
      <c r="Q12" s="11">
        <f t="shared" si="12"/>
        <v>49.612500000000004</v>
      </c>
      <c r="R12" s="10">
        <v>0.35</v>
      </c>
      <c r="S12" s="9">
        <f t="shared" si="3"/>
        <v>66.976875000000007</v>
      </c>
      <c r="T12" s="11">
        <f>B12*1.1</f>
        <v>49.500000000000007</v>
      </c>
      <c r="U12" s="10">
        <v>0.35</v>
      </c>
      <c r="V12" s="9">
        <f t="shared" si="4"/>
        <v>66.825000000000017</v>
      </c>
      <c r="W12" s="11">
        <f>B12*1.1</f>
        <v>49.500000000000007</v>
      </c>
      <c r="X12" s="10">
        <v>0.35</v>
      </c>
      <c r="Y12" s="9">
        <f t="shared" si="5"/>
        <v>66.825000000000017</v>
      </c>
      <c r="Z12" s="11">
        <f>B12*1.1</f>
        <v>49.500000000000007</v>
      </c>
      <c r="AA12" s="10">
        <v>0.35</v>
      </c>
      <c r="AB12" s="9">
        <f t="shared" si="6"/>
        <v>66.825000000000017</v>
      </c>
      <c r="AC12" s="11">
        <f>B12*1.1</f>
        <v>49.500000000000007</v>
      </c>
      <c r="AD12" s="10">
        <v>0.35</v>
      </c>
      <c r="AE12" s="9">
        <f t="shared" si="7"/>
        <v>66.825000000000017</v>
      </c>
      <c r="AF12" s="11">
        <f>B12*1.15</f>
        <v>51.749999999999993</v>
      </c>
      <c r="AG12" s="10">
        <v>0.35</v>
      </c>
      <c r="AH12" s="9">
        <f t="shared" si="8"/>
        <v>69.862499999999997</v>
      </c>
      <c r="AI12" s="11">
        <f>B12*1.15</f>
        <v>51.749999999999993</v>
      </c>
      <c r="AJ12" s="14">
        <v>0.35</v>
      </c>
      <c r="AK12" s="9">
        <f t="shared" si="9"/>
        <v>69.862499999999997</v>
      </c>
    </row>
    <row r="13" spans="1:37" ht="15.75" thickBot="1" x14ac:dyDescent="0.3">
      <c r="A13" s="15" t="s">
        <v>61</v>
      </c>
      <c r="B13" s="16">
        <v>59</v>
      </c>
      <c r="C13" s="17">
        <v>0.38</v>
      </c>
      <c r="D13" s="9">
        <f t="shared" si="10"/>
        <v>81.419999999999987</v>
      </c>
      <c r="E13" s="16">
        <v>59</v>
      </c>
      <c r="F13" s="17">
        <v>0.35</v>
      </c>
      <c r="G13" s="9">
        <f>(1+F13)*E13</f>
        <v>79.650000000000006</v>
      </c>
      <c r="H13" s="16">
        <f>B13*1.05</f>
        <v>61.95</v>
      </c>
      <c r="I13" s="17">
        <v>0.38</v>
      </c>
      <c r="J13" s="9">
        <f t="shared" si="0"/>
        <v>85.491</v>
      </c>
      <c r="K13" s="16">
        <f>B13*1.05</f>
        <v>61.95</v>
      </c>
      <c r="L13" s="17">
        <v>0.35</v>
      </c>
      <c r="M13" s="9">
        <f t="shared" si="1"/>
        <v>83.632500000000007</v>
      </c>
      <c r="N13" s="16">
        <f t="shared" si="11"/>
        <v>65.047499999999999</v>
      </c>
      <c r="O13" s="17">
        <v>0.38</v>
      </c>
      <c r="P13" s="9">
        <f t="shared" si="2"/>
        <v>89.76554999999999</v>
      </c>
      <c r="Q13" s="16">
        <f t="shared" si="12"/>
        <v>65.047499999999999</v>
      </c>
      <c r="R13" s="17">
        <v>0.35</v>
      </c>
      <c r="S13" s="9">
        <f t="shared" si="3"/>
        <v>87.814125000000004</v>
      </c>
      <c r="T13" s="16">
        <f>B13*1.1</f>
        <v>64.900000000000006</v>
      </c>
      <c r="U13" s="17">
        <v>0.35</v>
      </c>
      <c r="V13" s="9">
        <f t="shared" si="4"/>
        <v>87.615000000000009</v>
      </c>
      <c r="W13" s="16">
        <f>B13*1.1</f>
        <v>64.900000000000006</v>
      </c>
      <c r="X13" s="17">
        <v>0.35</v>
      </c>
      <c r="Y13" s="9">
        <f t="shared" si="5"/>
        <v>87.615000000000009</v>
      </c>
      <c r="Z13" s="16">
        <f>B13*1.1</f>
        <v>64.900000000000006</v>
      </c>
      <c r="AA13" s="17">
        <v>0.35</v>
      </c>
      <c r="AB13" s="9">
        <f t="shared" si="6"/>
        <v>87.615000000000009</v>
      </c>
      <c r="AC13" s="16">
        <f>B13*1.1</f>
        <v>64.900000000000006</v>
      </c>
      <c r="AD13" s="17">
        <v>0.35</v>
      </c>
      <c r="AE13" s="9">
        <f t="shared" si="7"/>
        <v>87.615000000000009</v>
      </c>
      <c r="AF13" s="16">
        <f>B13*1.15</f>
        <v>67.849999999999994</v>
      </c>
      <c r="AG13" s="17">
        <v>0.35</v>
      </c>
      <c r="AH13" s="9">
        <f t="shared" si="8"/>
        <v>91.597499999999997</v>
      </c>
      <c r="AI13" s="16">
        <f>B13*1.15</f>
        <v>67.849999999999994</v>
      </c>
      <c r="AJ13" s="20">
        <v>0.35</v>
      </c>
      <c r="AK13" s="9">
        <f t="shared" si="9"/>
        <v>91.597499999999997</v>
      </c>
    </row>
    <row r="14" spans="1:37" x14ac:dyDescent="0.25">
      <c r="A14" s="23" t="s">
        <v>91</v>
      </c>
      <c r="B14" s="573"/>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4"/>
      <c r="AK14" s="389"/>
    </row>
    <row r="15" spans="1:37" x14ac:dyDescent="0.25">
      <c r="A15" s="24" t="s">
        <v>57</v>
      </c>
      <c r="B15" s="25">
        <v>30</v>
      </c>
      <c r="C15" s="26">
        <v>0.28000000000000003</v>
      </c>
      <c r="D15" s="27">
        <f t="shared" ref="D15:D18" si="13">(1+C15)*B15</f>
        <v>38.4</v>
      </c>
      <c r="E15" s="27">
        <v>30</v>
      </c>
      <c r="F15" s="26">
        <v>0.28000000000000003</v>
      </c>
      <c r="G15" s="27">
        <f>(1+F15)*E15</f>
        <v>38.4</v>
      </c>
      <c r="H15" s="27">
        <v>31.5</v>
      </c>
      <c r="I15" s="26">
        <v>0.28000000000000003</v>
      </c>
      <c r="J15" s="27">
        <f t="shared" ref="J15:J18" si="14">(1+I15)*H15</f>
        <v>40.32</v>
      </c>
      <c r="K15" s="27">
        <v>31.5</v>
      </c>
      <c r="L15" s="26">
        <v>0.28000000000000003</v>
      </c>
      <c r="M15" s="27">
        <f t="shared" ref="M15:M18" si="15">(1+L15)*K15</f>
        <v>40.32</v>
      </c>
      <c r="N15" s="27">
        <v>33</v>
      </c>
      <c r="O15" s="26">
        <v>0.28000000000000003</v>
      </c>
      <c r="P15" s="27">
        <f t="shared" ref="P15:P18" si="16">(1+O15)*N15</f>
        <v>42.24</v>
      </c>
      <c r="Q15" s="27">
        <v>33</v>
      </c>
      <c r="R15" s="26">
        <v>0.28000000000000003</v>
      </c>
      <c r="S15" s="27">
        <f t="shared" ref="S15:S18" si="17">(1+R15)*Q15</f>
        <v>42.24</v>
      </c>
      <c r="T15" s="27">
        <v>34.5</v>
      </c>
      <c r="U15" s="26">
        <v>0.28000000000000003</v>
      </c>
      <c r="V15" s="27">
        <f t="shared" ref="V15:V18" si="18">(1+U15)*T15</f>
        <v>44.160000000000004</v>
      </c>
      <c r="W15" s="27">
        <v>34.5</v>
      </c>
      <c r="X15" s="26">
        <v>0.28000000000000003</v>
      </c>
      <c r="Y15" s="27">
        <f t="shared" ref="Y15:Y18" si="19">(1+X15)*W15</f>
        <v>44.160000000000004</v>
      </c>
      <c r="Z15" s="27">
        <v>34.5</v>
      </c>
      <c r="AA15" s="26">
        <v>0.28000000000000003</v>
      </c>
      <c r="AB15" s="27">
        <f t="shared" ref="AB15:AB18" si="20">(1+AA15)*Z15</f>
        <v>44.160000000000004</v>
      </c>
      <c r="AC15" s="27">
        <v>34.5</v>
      </c>
      <c r="AD15" s="26">
        <v>0.28000000000000003</v>
      </c>
      <c r="AE15" s="27">
        <f t="shared" ref="AE15:AE18" si="21">(1+AD15)*AC15</f>
        <v>44.160000000000004</v>
      </c>
      <c r="AF15" s="27">
        <v>36</v>
      </c>
      <c r="AG15" s="26">
        <v>0.28000000000000003</v>
      </c>
      <c r="AH15" s="27">
        <f t="shared" ref="AH15:AH18" si="22">(1+AG15)*AF15</f>
        <v>46.08</v>
      </c>
      <c r="AI15" s="27">
        <v>36</v>
      </c>
      <c r="AJ15" s="28">
        <v>0.28000000000000003</v>
      </c>
      <c r="AK15" s="27">
        <f t="shared" ref="AK15:AK18" si="23">(1+AJ15)*AI15</f>
        <v>46.08</v>
      </c>
    </row>
    <row r="16" spans="1:37" x14ac:dyDescent="0.25">
      <c r="A16" s="24" t="s">
        <v>59</v>
      </c>
      <c r="B16" s="27">
        <v>32.5</v>
      </c>
      <c r="C16" s="26">
        <v>0.28000000000000003</v>
      </c>
      <c r="D16" s="27">
        <f>(1+C16)*B16</f>
        <v>41.6</v>
      </c>
      <c r="E16" s="27">
        <v>32.5</v>
      </c>
      <c r="F16" s="26">
        <v>0.28000000000000003</v>
      </c>
      <c r="G16" s="27">
        <f>(1+F16)*E16</f>
        <v>41.6</v>
      </c>
      <c r="H16" s="27">
        <v>33.700000000000003</v>
      </c>
      <c r="I16" s="26">
        <v>0.28000000000000003</v>
      </c>
      <c r="J16" s="27">
        <f t="shared" si="14"/>
        <v>43.136000000000003</v>
      </c>
      <c r="K16" s="27">
        <v>33.700000000000003</v>
      </c>
      <c r="L16" s="26">
        <v>0.28000000000000003</v>
      </c>
      <c r="M16" s="27">
        <f t="shared" si="15"/>
        <v>43.136000000000003</v>
      </c>
      <c r="N16" s="27">
        <v>35.5</v>
      </c>
      <c r="O16" s="26">
        <v>0.28000000000000003</v>
      </c>
      <c r="P16" s="27">
        <f t="shared" si="16"/>
        <v>45.44</v>
      </c>
      <c r="Q16" s="27">
        <v>35.5</v>
      </c>
      <c r="R16" s="26">
        <v>0.28000000000000003</v>
      </c>
      <c r="S16" s="27">
        <f t="shared" si="17"/>
        <v>45.44</v>
      </c>
      <c r="T16" s="27">
        <v>37.799999999999997</v>
      </c>
      <c r="U16" s="26">
        <v>0.28000000000000003</v>
      </c>
      <c r="V16" s="27">
        <f t="shared" si="18"/>
        <v>48.384</v>
      </c>
      <c r="W16" s="27">
        <v>37.799999999999997</v>
      </c>
      <c r="X16" s="26">
        <v>0.28000000000000003</v>
      </c>
      <c r="Y16" s="27">
        <f t="shared" si="19"/>
        <v>48.384</v>
      </c>
      <c r="Z16" s="27">
        <v>37.799999999999997</v>
      </c>
      <c r="AA16" s="26">
        <v>0.28000000000000003</v>
      </c>
      <c r="AB16" s="27">
        <f t="shared" si="20"/>
        <v>48.384</v>
      </c>
      <c r="AC16" s="27">
        <v>37.799999999999997</v>
      </c>
      <c r="AD16" s="26">
        <v>0.28000000000000003</v>
      </c>
      <c r="AE16" s="27">
        <f t="shared" si="21"/>
        <v>48.384</v>
      </c>
      <c r="AF16" s="27">
        <v>39.4</v>
      </c>
      <c r="AG16" s="26">
        <v>0.28000000000000003</v>
      </c>
      <c r="AH16" s="27">
        <f t="shared" si="22"/>
        <v>50.432000000000002</v>
      </c>
      <c r="AI16" s="27">
        <v>39.4</v>
      </c>
      <c r="AJ16" s="28">
        <v>0.28000000000000003</v>
      </c>
      <c r="AK16" s="27">
        <f t="shared" si="23"/>
        <v>50.432000000000002</v>
      </c>
    </row>
    <row r="17" spans="1:37" x14ac:dyDescent="0.25">
      <c r="A17" s="24" t="s">
        <v>60</v>
      </c>
      <c r="B17" s="27">
        <v>34.6</v>
      </c>
      <c r="C17" s="26">
        <v>0.28000000000000003</v>
      </c>
      <c r="D17" s="27">
        <f t="shared" si="13"/>
        <v>44.288000000000004</v>
      </c>
      <c r="E17" s="27">
        <v>34.6</v>
      </c>
      <c r="F17" s="26">
        <v>0.28000000000000003</v>
      </c>
      <c r="G17" s="27">
        <f>(1+F17)*E17</f>
        <v>44.288000000000004</v>
      </c>
      <c r="H17" s="27">
        <v>37.1</v>
      </c>
      <c r="I17" s="26">
        <v>0.28000000000000003</v>
      </c>
      <c r="J17" s="27">
        <f t="shared" si="14"/>
        <v>47.488</v>
      </c>
      <c r="K17" s="27">
        <v>37.1</v>
      </c>
      <c r="L17" s="26">
        <v>0.28000000000000003</v>
      </c>
      <c r="M17" s="27">
        <f t="shared" si="15"/>
        <v>47.488</v>
      </c>
      <c r="N17" s="27">
        <v>38.9</v>
      </c>
      <c r="O17" s="26">
        <v>0.28000000000000003</v>
      </c>
      <c r="P17" s="27">
        <f t="shared" si="16"/>
        <v>49.792000000000002</v>
      </c>
      <c r="Q17" s="27">
        <v>38.9</v>
      </c>
      <c r="R17" s="26">
        <v>0.28000000000000003</v>
      </c>
      <c r="S17" s="27">
        <f t="shared" si="17"/>
        <v>49.792000000000002</v>
      </c>
      <c r="T17" s="27">
        <v>40.5</v>
      </c>
      <c r="U17" s="26">
        <v>0.28000000000000003</v>
      </c>
      <c r="V17" s="27">
        <f t="shared" si="18"/>
        <v>51.84</v>
      </c>
      <c r="W17" s="27">
        <v>40.5</v>
      </c>
      <c r="X17" s="26">
        <v>0.28000000000000003</v>
      </c>
      <c r="Y17" s="27">
        <f t="shared" si="19"/>
        <v>51.84</v>
      </c>
      <c r="Z17" s="27">
        <v>40.5</v>
      </c>
      <c r="AA17" s="26">
        <v>0.28000000000000003</v>
      </c>
      <c r="AB17" s="27">
        <f t="shared" si="20"/>
        <v>51.84</v>
      </c>
      <c r="AC17" s="27">
        <v>40.5</v>
      </c>
      <c r="AD17" s="26">
        <v>0.28000000000000003</v>
      </c>
      <c r="AE17" s="27">
        <f t="shared" si="21"/>
        <v>51.84</v>
      </c>
      <c r="AF17" s="27">
        <v>41.7</v>
      </c>
      <c r="AG17" s="26">
        <v>0.28000000000000003</v>
      </c>
      <c r="AH17" s="27">
        <f t="shared" si="22"/>
        <v>53.376000000000005</v>
      </c>
      <c r="AI17" s="27">
        <v>41.7</v>
      </c>
      <c r="AJ17" s="28">
        <v>0.28000000000000003</v>
      </c>
      <c r="AK17" s="27">
        <f t="shared" si="23"/>
        <v>53.376000000000005</v>
      </c>
    </row>
    <row r="18" spans="1:37" ht="15.75" thickBot="1" x14ac:dyDescent="0.3">
      <c r="A18" s="29" t="s">
        <v>61</v>
      </c>
      <c r="B18" s="30">
        <v>60.5</v>
      </c>
      <c r="C18" s="31">
        <v>0.28000000000000003</v>
      </c>
      <c r="D18" s="27">
        <f t="shared" si="13"/>
        <v>77.44</v>
      </c>
      <c r="E18" s="30">
        <v>60.5</v>
      </c>
      <c r="F18" s="31">
        <v>0.28000000000000003</v>
      </c>
      <c r="G18" s="27">
        <f>(1+F18)*E18</f>
        <v>77.44</v>
      </c>
      <c r="H18" s="30">
        <v>61.6</v>
      </c>
      <c r="I18" s="31">
        <v>0.28000000000000003</v>
      </c>
      <c r="J18" s="27">
        <f t="shared" si="14"/>
        <v>78.847999999999999</v>
      </c>
      <c r="K18" s="30">
        <v>61.6</v>
      </c>
      <c r="L18" s="31">
        <v>0.28000000000000003</v>
      </c>
      <c r="M18" s="27">
        <f t="shared" si="15"/>
        <v>78.847999999999999</v>
      </c>
      <c r="N18" s="30">
        <v>62.7</v>
      </c>
      <c r="O18" s="31">
        <v>0.28000000000000003</v>
      </c>
      <c r="P18" s="27">
        <f t="shared" si="16"/>
        <v>80.256</v>
      </c>
      <c r="Q18" s="30">
        <v>62.7</v>
      </c>
      <c r="R18" s="31">
        <v>0.28000000000000003</v>
      </c>
      <c r="S18" s="27">
        <f t="shared" si="17"/>
        <v>80.256</v>
      </c>
      <c r="T18" s="30">
        <v>63.9</v>
      </c>
      <c r="U18" s="31">
        <v>0.28000000000000003</v>
      </c>
      <c r="V18" s="27">
        <f t="shared" si="18"/>
        <v>81.792000000000002</v>
      </c>
      <c r="W18" s="30">
        <v>63.9</v>
      </c>
      <c r="X18" s="31">
        <v>0.28000000000000003</v>
      </c>
      <c r="Y18" s="27">
        <f t="shared" si="19"/>
        <v>81.792000000000002</v>
      </c>
      <c r="Z18" s="30">
        <v>64.8</v>
      </c>
      <c r="AA18" s="31">
        <v>0.28000000000000003</v>
      </c>
      <c r="AB18" s="27">
        <f t="shared" si="20"/>
        <v>82.944000000000003</v>
      </c>
      <c r="AC18" s="30">
        <v>64.8</v>
      </c>
      <c r="AD18" s="31">
        <v>0.28000000000000003</v>
      </c>
      <c r="AE18" s="27">
        <f t="shared" si="21"/>
        <v>82.944000000000003</v>
      </c>
      <c r="AF18" s="30">
        <v>65.400000000000006</v>
      </c>
      <c r="AG18" s="31">
        <v>0.28000000000000003</v>
      </c>
      <c r="AH18" s="27">
        <f t="shared" si="22"/>
        <v>83.712000000000003</v>
      </c>
      <c r="AI18" s="30">
        <v>65.400000000000006</v>
      </c>
      <c r="AJ18" s="32">
        <v>0.28000000000000003</v>
      </c>
      <c r="AK18" s="27">
        <f t="shared" si="23"/>
        <v>83.712000000000003</v>
      </c>
    </row>
    <row r="19" spans="1:37" x14ac:dyDescent="0.25">
      <c r="A19" s="39" t="s">
        <v>14</v>
      </c>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6"/>
      <c r="AK19" s="390"/>
    </row>
    <row r="20" spans="1:37" x14ac:dyDescent="0.25">
      <c r="A20" s="40" t="s">
        <v>57</v>
      </c>
      <c r="B20" s="41">
        <v>36</v>
      </c>
      <c r="C20" s="42">
        <v>0.33</v>
      </c>
      <c r="D20" s="38">
        <f t="shared" ref="D20:D22" si="24">(1+C20)*B20</f>
        <v>47.88</v>
      </c>
      <c r="E20" s="38">
        <v>36</v>
      </c>
      <c r="F20" s="42">
        <v>0.33329999999999999</v>
      </c>
      <c r="G20" s="38">
        <f>(1+F20)*E20</f>
        <v>47.998799999999996</v>
      </c>
      <c r="H20" s="38">
        <v>36</v>
      </c>
      <c r="I20" s="42">
        <v>0.33</v>
      </c>
      <c r="J20" s="38">
        <f t="shared" ref="J20:J22" si="25">(1+I20)*H20</f>
        <v>47.88</v>
      </c>
      <c r="K20" s="38">
        <v>36</v>
      </c>
      <c r="L20" s="42">
        <v>0.33329999999999999</v>
      </c>
      <c r="M20" s="38">
        <f t="shared" ref="M20:M22" si="26">(1+L20)*K20</f>
        <v>47.998799999999996</v>
      </c>
      <c r="N20" s="38">
        <v>36</v>
      </c>
      <c r="O20" s="42">
        <v>0.33</v>
      </c>
      <c r="P20" s="38">
        <f t="shared" ref="P20:P22" si="27">(1+O20)*N20</f>
        <v>47.88</v>
      </c>
      <c r="Q20" s="38">
        <v>36</v>
      </c>
      <c r="R20" s="42">
        <v>0.33329999999999999</v>
      </c>
      <c r="S20" s="38">
        <f t="shared" ref="S20:S22" si="28">(1+R20)*Q20</f>
        <v>47.998799999999996</v>
      </c>
      <c r="T20" s="38">
        <v>36</v>
      </c>
      <c r="U20" s="42">
        <v>0.33</v>
      </c>
      <c r="V20" s="38">
        <f t="shared" ref="V20:V22" si="29">(1+U20)*T20</f>
        <v>47.88</v>
      </c>
      <c r="W20" s="38">
        <v>36</v>
      </c>
      <c r="X20" s="42">
        <v>0.33329999999999999</v>
      </c>
      <c r="Y20" s="38">
        <f t="shared" ref="Y20:Y22" si="30">(1+X20)*W20</f>
        <v>47.998799999999996</v>
      </c>
      <c r="Z20" s="38">
        <v>36</v>
      </c>
      <c r="AA20" s="42">
        <v>0.33</v>
      </c>
      <c r="AB20" s="38">
        <f t="shared" ref="AB20:AB22" si="31">(1+AA20)*Z20</f>
        <v>47.88</v>
      </c>
      <c r="AC20" s="38">
        <v>36</v>
      </c>
      <c r="AD20" s="42">
        <v>0.33329999999999999</v>
      </c>
      <c r="AE20" s="38">
        <f t="shared" ref="AE20:AE22" si="32">(1+AD20)*AC20</f>
        <v>47.998799999999996</v>
      </c>
      <c r="AF20" s="38">
        <v>36</v>
      </c>
      <c r="AG20" s="42">
        <v>0.33</v>
      </c>
      <c r="AH20" s="38">
        <f t="shared" ref="AH20:AH22" si="33">(1+AG20)*AF20</f>
        <v>47.88</v>
      </c>
      <c r="AI20" s="38">
        <v>36</v>
      </c>
      <c r="AJ20" s="43">
        <v>0.33329999999999999</v>
      </c>
      <c r="AK20" s="38">
        <f t="shared" ref="AK20:AK22" si="34">(1+AJ20)*AI20</f>
        <v>47.998799999999996</v>
      </c>
    </row>
    <row r="21" spans="1:37" x14ac:dyDescent="0.25">
      <c r="A21" s="40" t="s">
        <v>59</v>
      </c>
      <c r="B21" s="38">
        <v>39</v>
      </c>
      <c r="C21" s="42">
        <v>0.33</v>
      </c>
      <c r="D21" s="38">
        <f t="shared" si="24"/>
        <v>51.870000000000005</v>
      </c>
      <c r="E21" s="38">
        <v>39</v>
      </c>
      <c r="F21" s="42">
        <v>0.33</v>
      </c>
      <c r="G21" s="38">
        <f>(1+F21)*E21</f>
        <v>51.870000000000005</v>
      </c>
      <c r="H21" s="38">
        <v>39</v>
      </c>
      <c r="I21" s="42">
        <v>0.33</v>
      </c>
      <c r="J21" s="38">
        <f t="shared" si="25"/>
        <v>51.870000000000005</v>
      </c>
      <c r="K21" s="38">
        <v>39</v>
      </c>
      <c r="L21" s="42">
        <v>0.33</v>
      </c>
      <c r="M21" s="38">
        <f t="shared" si="26"/>
        <v>51.870000000000005</v>
      </c>
      <c r="N21" s="38">
        <v>39</v>
      </c>
      <c r="O21" s="42">
        <v>0.33</v>
      </c>
      <c r="P21" s="38">
        <f t="shared" si="27"/>
        <v>51.870000000000005</v>
      </c>
      <c r="Q21" s="38">
        <v>39</v>
      </c>
      <c r="R21" s="42">
        <v>0.33</v>
      </c>
      <c r="S21" s="38">
        <f t="shared" si="28"/>
        <v>51.870000000000005</v>
      </c>
      <c r="T21" s="38">
        <v>39</v>
      </c>
      <c r="U21" s="42">
        <v>0.33</v>
      </c>
      <c r="V21" s="38">
        <f t="shared" si="29"/>
        <v>51.870000000000005</v>
      </c>
      <c r="W21" s="38">
        <v>39</v>
      </c>
      <c r="X21" s="42">
        <v>0.33</v>
      </c>
      <c r="Y21" s="38">
        <f t="shared" si="30"/>
        <v>51.870000000000005</v>
      </c>
      <c r="Z21" s="38">
        <v>39</v>
      </c>
      <c r="AA21" s="42">
        <v>0.33</v>
      </c>
      <c r="AB21" s="38">
        <f t="shared" si="31"/>
        <v>51.870000000000005</v>
      </c>
      <c r="AC21" s="38">
        <v>39</v>
      </c>
      <c r="AD21" s="42">
        <v>0.33</v>
      </c>
      <c r="AE21" s="38">
        <f t="shared" si="32"/>
        <v>51.870000000000005</v>
      </c>
      <c r="AF21" s="38">
        <v>39</v>
      </c>
      <c r="AG21" s="42">
        <v>0.33</v>
      </c>
      <c r="AH21" s="38">
        <f t="shared" si="33"/>
        <v>51.870000000000005</v>
      </c>
      <c r="AI21" s="38">
        <v>39</v>
      </c>
      <c r="AJ21" s="43">
        <v>0.33</v>
      </c>
      <c r="AK21" s="38">
        <f t="shared" si="34"/>
        <v>51.870000000000005</v>
      </c>
    </row>
    <row r="22" spans="1:37" x14ac:dyDescent="0.25">
      <c r="A22" s="40" t="s">
        <v>60</v>
      </c>
      <c r="B22" s="38">
        <v>42</v>
      </c>
      <c r="C22" s="42">
        <v>0.33</v>
      </c>
      <c r="D22" s="38">
        <f t="shared" si="24"/>
        <v>55.86</v>
      </c>
      <c r="E22" s="38">
        <v>42</v>
      </c>
      <c r="F22" s="42">
        <v>0.33</v>
      </c>
      <c r="G22" s="38">
        <f>(1+F22)*E22</f>
        <v>55.86</v>
      </c>
      <c r="H22" s="38">
        <v>42</v>
      </c>
      <c r="I22" s="42">
        <v>0.33</v>
      </c>
      <c r="J22" s="38">
        <f t="shared" si="25"/>
        <v>55.86</v>
      </c>
      <c r="K22" s="38">
        <v>42</v>
      </c>
      <c r="L22" s="42">
        <v>0.33</v>
      </c>
      <c r="M22" s="38">
        <f t="shared" si="26"/>
        <v>55.86</v>
      </c>
      <c r="N22" s="38">
        <v>42</v>
      </c>
      <c r="O22" s="42">
        <v>0.33</v>
      </c>
      <c r="P22" s="38">
        <f t="shared" si="27"/>
        <v>55.86</v>
      </c>
      <c r="Q22" s="38">
        <v>42</v>
      </c>
      <c r="R22" s="42">
        <v>0.33</v>
      </c>
      <c r="S22" s="38">
        <f t="shared" si="28"/>
        <v>55.86</v>
      </c>
      <c r="T22" s="38">
        <v>42</v>
      </c>
      <c r="U22" s="42">
        <v>0.33</v>
      </c>
      <c r="V22" s="38">
        <f t="shared" si="29"/>
        <v>55.86</v>
      </c>
      <c r="W22" s="38">
        <v>42</v>
      </c>
      <c r="X22" s="42">
        <v>0.33</v>
      </c>
      <c r="Y22" s="38">
        <f t="shared" si="30"/>
        <v>55.86</v>
      </c>
      <c r="Z22" s="38">
        <v>42</v>
      </c>
      <c r="AA22" s="42">
        <v>0.33</v>
      </c>
      <c r="AB22" s="38">
        <f t="shared" si="31"/>
        <v>55.86</v>
      </c>
      <c r="AC22" s="38">
        <v>42</v>
      </c>
      <c r="AD22" s="42">
        <v>0.33</v>
      </c>
      <c r="AE22" s="38">
        <f t="shared" si="32"/>
        <v>55.86</v>
      </c>
      <c r="AF22" s="38">
        <v>42</v>
      </c>
      <c r="AG22" s="42">
        <v>0.33</v>
      </c>
      <c r="AH22" s="38">
        <f t="shared" si="33"/>
        <v>55.86</v>
      </c>
      <c r="AI22" s="38">
        <v>42</v>
      </c>
      <c r="AJ22" s="43">
        <v>0.33</v>
      </c>
      <c r="AK22" s="38">
        <f t="shared" si="34"/>
        <v>55.86</v>
      </c>
    </row>
    <row r="23" spans="1:37" ht="15.75" thickBot="1" x14ac:dyDescent="0.3">
      <c r="A23" s="44" t="s">
        <v>61</v>
      </c>
      <c r="B23" s="45" t="s">
        <v>92</v>
      </c>
      <c r="C23" s="46" t="s">
        <v>92</v>
      </c>
      <c r="D23" s="45" t="s">
        <v>92</v>
      </c>
      <c r="E23" s="45" t="s">
        <v>92</v>
      </c>
      <c r="F23" s="46" t="s">
        <v>92</v>
      </c>
      <c r="G23" s="45" t="s">
        <v>92</v>
      </c>
      <c r="H23" s="45" t="s">
        <v>92</v>
      </c>
      <c r="I23" s="46" t="s">
        <v>92</v>
      </c>
      <c r="J23" s="45" t="s">
        <v>92</v>
      </c>
      <c r="K23" s="45" t="s">
        <v>92</v>
      </c>
      <c r="L23" s="46" t="s">
        <v>92</v>
      </c>
      <c r="M23" s="45" t="s">
        <v>92</v>
      </c>
      <c r="N23" s="45" t="s">
        <v>92</v>
      </c>
      <c r="O23" s="46" t="s">
        <v>92</v>
      </c>
      <c r="P23" s="45" t="s">
        <v>92</v>
      </c>
      <c r="Q23" s="45" t="s">
        <v>92</v>
      </c>
      <c r="R23" s="46" t="s">
        <v>92</v>
      </c>
      <c r="S23" s="45" t="s">
        <v>92</v>
      </c>
      <c r="T23" s="45" t="s">
        <v>92</v>
      </c>
      <c r="U23" s="46" t="s">
        <v>92</v>
      </c>
      <c r="V23" s="45" t="s">
        <v>92</v>
      </c>
      <c r="W23" s="45" t="s">
        <v>92</v>
      </c>
      <c r="X23" s="46" t="s">
        <v>92</v>
      </c>
      <c r="Y23" s="45" t="s">
        <v>92</v>
      </c>
      <c r="Z23" s="45" t="s">
        <v>92</v>
      </c>
      <c r="AA23" s="46" t="s">
        <v>92</v>
      </c>
      <c r="AB23" s="45" t="s">
        <v>92</v>
      </c>
      <c r="AC23" s="45" t="s">
        <v>92</v>
      </c>
      <c r="AD23" s="46" t="s">
        <v>92</v>
      </c>
      <c r="AE23" s="45" t="s">
        <v>92</v>
      </c>
      <c r="AF23" s="45" t="s">
        <v>92</v>
      </c>
      <c r="AG23" s="46" t="s">
        <v>92</v>
      </c>
      <c r="AH23" s="45" t="s">
        <v>92</v>
      </c>
      <c r="AI23" s="45" t="s">
        <v>92</v>
      </c>
      <c r="AJ23" s="47" t="s">
        <v>92</v>
      </c>
      <c r="AK23" s="45" t="s">
        <v>92</v>
      </c>
    </row>
    <row r="24" spans="1:37" x14ac:dyDescent="0.25">
      <c r="A24" s="53" t="s">
        <v>93</v>
      </c>
      <c r="B24" s="577"/>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8"/>
      <c r="AK24" s="391"/>
    </row>
    <row r="25" spans="1:37" x14ac:dyDescent="0.25">
      <c r="A25" s="54" t="s">
        <v>57</v>
      </c>
      <c r="B25" s="55">
        <v>35</v>
      </c>
      <c r="C25" s="56">
        <v>0.42</v>
      </c>
      <c r="D25" s="57">
        <f t="shared" ref="D25:D27" si="35">(1+C25)*B25</f>
        <v>49.699999999999996</v>
      </c>
      <c r="E25" s="57">
        <f>B25*1.5</f>
        <v>52.5</v>
      </c>
      <c r="F25" s="56">
        <v>0.35</v>
      </c>
      <c r="G25" s="57">
        <f>(1+F25)*E25</f>
        <v>70.875</v>
      </c>
      <c r="H25" s="57">
        <v>36</v>
      </c>
      <c r="I25" s="56">
        <v>0.42</v>
      </c>
      <c r="J25" s="57">
        <f t="shared" ref="J25:J27" si="36">(1+I25)*H25</f>
        <v>51.12</v>
      </c>
      <c r="K25" s="57">
        <f>H25*1.5</f>
        <v>54</v>
      </c>
      <c r="L25" s="56">
        <v>0.35</v>
      </c>
      <c r="M25" s="57">
        <f t="shared" ref="M25:M27" si="37">(1+L25)*K25</f>
        <v>72.900000000000006</v>
      </c>
      <c r="N25" s="57">
        <v>37</v>
      </c>
      <c r="O25" s="56">
        <v>0.42</v>
      </c>
      <c r="P25" s="57">
        <f t="shared" ref="P25:P27" si="38">(1+O25)*N25</f>
        <v>52.54</v>
      </c>
      <c r="Q25" s="57">
        <f>N25*1.5</f>
        <v>55.5</v>
      </c>
      <c r="R25" s="56">
        <v>0.35</v>
      </c>
      <c r="S25" s="57">
        <f t="shared" ref="S25:S27" si="39">(1+R25)*Q25</f>
        <v>74.925000000000011</v>
      </c>
      <c r="T25" s="57">
        <v>36</v>
      </c>
      <c r="U25" s="56">
        <v>0.42</v>
      </c>
      <c r="V25" s="57">
        <f t="shared" ref="V25:V27" si="40">(1+U25)*T25</f>
        <v>51.12</v>
      </c>
      <c r="W25" s="57">
        <f>T25*1.5</f>
        <v>54</v>
      </c>
      <c r="X25" s="56">
        <v>0.35</v>
      </c>
      <c r="Y25" s="57">
        <f t="shared" ref="Y25:Y27" si="41">(1+X25)*W25</f>
        <v>72.900000000000006</v>
      </c>
      <c r="Z25" s="57">
        <v>37</v>
      </c>
      <c r="AA25" s="56">
        <v>0.42</v>
      </c>
      <c r="AB25" s="57">
        <f t="shared" ref="AB25:AB27" si="42">(1+AA25)*Z25</f>
        <v>52.54</v>
      </c>
      <c r="AC25" s="57">
        <f>Z25*1.5</f>
        <v>55.5</v>
      </c>
      <c r="AD25" s="56">
        <v>0.35</v>
      </c>
      <c r="AE25" s="57">
        <f t="shared" ref="AE25:AE27" si="43">(1+AD25)*AC25</f>
        <v>74.925000000000011</v>
      </c>
      <c r="AF25" s="57">
        <v>38</v>
      </c>
      <c r="AG25" s="56">
        <v>0.42</v>
      </c>
      <c r="AH25" s="57">
        <f t="shared" ref="AH25:AH27" si="44">(1+AG25)*AF25</f>
        <v>53.959999999999994</v>
      </c>
      <c r="AI25" s="57">
        <f>AF25*1.5</f>
        <v>57</v>
      </c>
      <c r="AJ25" s="58">
        <v>0.35</v>
      </c>
      <c r="AK25" s="57">
        <f t="shared" ref="AK25:AK27" si="45">(1+AJ25)*AI25</f>
        <v>76.95</v>
      </c>
    </row>
    <row r="26" spans="1:37" x14ac:dyDescent="0.25">
      <c r="A26" s="54" t="s">
        <v>59</v>
      </c>
      <c r="B26" s="57">
        <v>36</v>
      </c>
      <c r="C26" s="56">
        <v>0.42</v>
      </c>
      <c r="D26" s="57">
        <f t="shared" si="35"/>
        <v>51.12</v>
      </c>
      <c r="E26" s="57">
        <f t="shared" ref="E26:E27" si="46">B26*1.5</f>
        <v>54</v>
      </c>
      <c r="F26" s="56">
        <v>0.35</v>
      </c>
      <c r="G26" s="57">
        <f>(1+F26)*E26</f>
        <v>72.900000000000006</v>
      </c>
      <c r="H26" s="57">
        <v>37</v>
      </c>
      <c r="I26" s="56">
        <v>0.42</v>
      </c>
      <c r="J26" s="57">
        <f t="shared" si="36"/>
        <v>52.54</v>
      </c>
      <c r="K26" s="57">
        <f t="shared" ref="K26:K27" si="47">H26*1.5</f>
        <v>55.5</v>
      </c>
      <c r="L26" s="56">
        <v>0.35</v>
      </c>
      <c r="M26" s="57">
        <f t="shared" si="37"/>
        <v>74.925000000000011</v>
      </c>
      <c r="N26" s="57">
        <v>38</v>
      </c>
      <c r="O26" s="56">
        <v>0.42</v>
      </c>
      <c r="P26" s="57">
        <f t="shared" si="38"/>
        <v>53.959999999999994</v>
      </c>
      <c r="Q26" s="57">
        <f t="shared" ref="Q26:Q27" si="48">N26*1.5</f>
        <v>57</v>
      </c>
      <c r="R26" s="56">
        <v>0.35</v>
      </c>
      <c r="S26" s="57">
        <f t="shared" si="39"/>
        <v>76.95</v>
      </c>
      <c r="T26" s="57">
        <v>37</v>
      </c>
      <c r="U26" s="56">
        <v>0.42</v>
      </c>
      <c r="V26" s="57">
        <f t="shared" si="40"/>
        <v>52.54</v>
      </c>
      <c r="W26" s="57">
        <f t="shared" ref="W26:W27" si="49">T26*1.5</f>
        <v>55.5</v>
      </c>
      <c r="X26" s="56">
        <v>0.35</v>
      </c>
      <c r="Y26" s="57">
        <f t="shared" si="41"/>
        <v>74.925000000000011</v>
      </c>
      <c r="Z26" s="57">
        <v>38</v>
      </c>
      <c r="AA26" s="56">
        <v>0.42</v>
      </c>
      <c r="AB26" s="57">
        <f t="shared" si="42"/>
        <v>53.959999999999994</v>
      </c>
      <c r="AC26" s="57">
        <f t="shared" ref="AC26:AC27" si="50">Z26*1.5</f>
        <v>57</v>
      </c>
      <c r="AD26" s="56">
        <v>0.35</v>
      </c>
      <c r="AE26" s="57">
        <f t="shared" si="43"/>
        <v>76.95</v>
      </c>
      <c r="AF26" s="57">
        <v>39</v>
      </c>
      <c r="AG26" s="56">
        <v>0.42</v>
      </c>
      <c r="AH26" s="57">
        <f t="shared" si="44"/>
        <v>55.379999999999995</v>
      </c>
      <c r="AI26" s="57">
        <f t="shared" ref="AI26:AI27" si="51">AF26*1.5</f>
        <v>58.5</v>
      </c>
      <c r="AJ26" s="58">
        <v>0.35</v>
      </c>
      <c r="AK26" s="57">
        <f t="shared" si="45"/>
        <v>78.975000000000009</v>
      </c>
    </row>
    <row r="27" spans="1:37" x14ac:dyDescent="0.25">
      <c r="A27" s="54" t="s">
        <v>60</v>
      </c>
      <c r="B27" s="57">
        <v>38</v>
      </c>
      <c r="C27" s="56">
        <v>0.42</v>
      </c>
      <c r="D27" s="57">
        <f t="shared" si="35"/>
        <v>53.959999999999994</v>
      </c>
      <c r="E27" s="57">
        <f t="shared" si="46"/>
        <v>57</v>
      </c>
      <c r="F27" s="56">
        <v>0.35</v>
      </c>
      <c r="G27" s="57">
        <f>(1+F27)*E27</f>
        <v>76.95</v>
      </c>
      <c r="H27" s="57">
        <v>40</v>
      </c>
      <c r="I27" s="56">
        <v>0.42</v>
      </c>
      <c r="J27" s="57">
        <f t="shared" si="36"/>
        <v>56.8</v>
      </c>
      <c r="K27" s="57">
        <f t="shared" si="47"/>
        <v>60</v>
      </c>
      <c r="L27" s="56">
        <v>0.35</v>
      </c>
      <c r="M27" s="57">
        <f t="shared" si="37"/>
        <v>81</v>
      </c>
      <c r="N27" s="57">
        <v>41</v>
      </c>
      <c r="O27" s="56">
        <v>0.42</v>
      </c>
      <c r="P27" s="57">
        <f t="shared" si="38"/>
        <v>58.22</v>
      </c>
      <c r="Q27" s="57">
        <f t="shared" si="48"/>
        <v>61.5</v>
      </c>
      <c r="R27" s="56">
        <v>0.35</v>
      </c>
      <c r="S27" s="57">
        <f t="shared" si="39"/>
        <v>83.025000000000006</v>
      </c>
      <c r="T27" s="57">
        <v>40</v>
      </c>
      <c r="U27" s="56">
        <v>0.42</v>
      </c>
      <c r="V27" s="57">
        <f t="shared" si="40"/>
        <v>56.8</v>
      </c>
      <c r="W27" s="57">
        <f t="shared" si="49"/>
        <v>60</v>
      </c>
      <c r="X27" s="56">
        <v>0.35</v>
      </c>
      <c r="Y27" s="57">
        <f t="shared" si="41"/>
        <v>81</v>
      </c>
      <c r="Z27" s="57">
        <v>41</v>
      </c>
      <c r="AA27" s="56">
        <v>0.42</v>
      </c>
      <c r="AB27" s="57">
        <f t="shared" si="42"/>
        <v>58.22</v>
      </c>
      <c r="AC27" s="57">
        <f t="shared" si="50"/>
        <v>61.5</v>
      </c>
      <c r="AD27" s="56">
        <v>0.35</v>
      </c>
      <c r="AE27" s="57">
        <f t="shared" si="43"/>
        <v>83.025000000000006</v>
      </c>
      <c r="AF27" s="57">
        <v>42</v>
      </c>
      <c r="AG27" s="56">
        <v>0.42</v>
      </c>
      <c r="AH27" s="57">
        <f t="shared" si="44"/>
        <v>59.64</v>
      </c>
      <c r="AI27" s="57">
        <f t="shared" si="51"/>
        <v>63</v>
      </c>
      <c r="AJ27" s="58">
        <v>0.35</v>
      </c>
      <c r="AK27" s="57">
        <f t="shared" si="45"/>
        <v>85.050000000000011</v>
      </c>
    </row>
    <row r="28" spans="1:37" ht="15.75" thickBot="1" x14ac:dyDescent="0.3">
      <c r="A28" s="59" t="s">
        <v>61</v>
      </c>
      <c r="B28" s="60" t="s">
        <v>92</v>
      </c>
      <c r="C28" s="61" t="s">
        <v>92</v>
      </c>
      <c r="D28" s="61" t="s">
        <v>92</v>
      </c>
      <c r="E28" s="60" t="s">
        <v>92</v>
      </c>
      <c r="F28" s="61" t="s">
        <v>92</v>
      </c>
      <c r="G28" s="61" t="s">
        <v>92</v>
      </c>
      <c r="H28" s="60" t="s">
        <v>92</v>
      </c>
      <c r="I28" s="61" t="s">
        <v>92</v>
      </c>
      <c r="J28" s="61" t="s">
        <v>92</v>
      </c>
      <c r="K28" s="60" t="s">
        <v>92</v>
      </c>
      <c r="L28" s="61" t="s">
        <v>92</v>
      </c>
      <c r="M28" s="61" t="s">
        <v>92</v>
      </c>
      <c r="N28" s="60" t="s">
        <v>92</v>
      </c>
      <c r="O28" s="61" t="s">
        <v>92</v>
      </c>
      <c r="P28" s="61" t="s">
        <v>92</v>
      </c>
      <c r="Q28" s="60" t="s">
        <v>92</v>
      </c>
      <c r="R28" s="61" t="s">
        <v>92</v>
      </c>
      <c r="S28" s="61" t="s">
        <v>92</v>
      </c>
      <c r="T28" s="60" t="s">
        <v>92</v>
      </c>
      <c r="U28" s="61" t="s">
        <v>92</v>
      </c>
      <c r="V28" s="61" t="s">
        <v>92</v>
      </c>
      <c r="W28" s="60" t="s">
        <v>92</v>
      </c>
      <c r="X28" s="61" t="s">
        <v>92</v>
      </c>
      <c r="Y28" s="61" t="s">
        <v>92</v>
      </c>
      <c r="Z28" s="60" t="s">
        <v>92</v>
      </c>
      <c r="AA28" s="61" t="s">
        <v>92</v>
      </c>
      <c r="AB28" s="61" t="s">
        <v>92</v>
      </c>
      <c r="AC28" s="60" t="s">
        <v>92</v>
      </c>
      <c r="AD28" s="61" t="s">
        <v>92</v>
      </c>
      <c r="AE28" s="61" t="s">
        <v>92</v>
      </c>
      <c r="AF28" s="60" t="s">
        <v>92</v>
      </c>
      <c r="AG28" s="61" t="s">
        <v>92</v>
      </c>
      <c r="AH28" s="61" t="s">
        <v>92</v>
      </c>
      <c r="AI28" s="60" t="s">
        <v>92</v>
      </c>
      <c r="AJ28" s="62" t="s">
        <v>92</v>
      </c>
      <c r="AK28" s="61" t="s">
        <v>92</v>
      </c>
    </row>
    <row r="29" spans="1:37" ht="30" x14ac:dyDescent="0.25">
      <c r="A29" s="73" t="s">
        <v>16</v>
      </c>
      <c r="B29" s="579"/>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80"/>
      <c r="AK29" s="392"/>
    </row>
    <row r="30" spans="1:37" x14ac:dyDescent="0.25">
      <c r="A30" s="74" t="s">
        <v>57</v>
      </c>
      <c r="B30" s="75" t="s">
        <v>94</v>
      </c>
      <c r="C30" s="76">
        <v>0.56000000000000005</v>
      </c>
      <c r="D30" s="75">
        <f>30.5*1.56</f>
        <v>47.58</v>
      </c>
      <c r="E30" s="77" t="s">
        <v>95</v>
      </c>
      <c r="F30" s="76">
        <v>0.51</v>
      </c>
      <c r="G30" s="76"/>
      <c r="H30" s="77" t="s">
        <v>94</v>
      </c>
      <c r="I30" s="76">
        <v>0.56000000000000005</v>
      </c>
      <c r="J30" s="76"/>
      <c r="K30" s="77" t="s">
        <v>95</v>
      </c>
      <c r="L30" s="76">
        <v>0.51</v>
      </c>
      <c r="M30" s="76"/>
      <c r="N30" s="77" t="s">
        <v>94</v>
      </c>
      <c r="O30" s="76">
        <v>0.56000000000000005</v>
      </c>
      <c r="P30" s="76"/>
      <c r="Q30" s="77" t="s">
        <v>95</v>
      </c>
      <c r="R30" s="76">
        <v>0.51</v>
      </c>
      <c r="S30" s="76"/>
      <c r="T30" s="77" t="s">
        <v>94</v>
      </c>
      <c r="U30" s="76">
        <v>0.56000000000000005</v>
      </c>
      <c r="V30" s="76"/>
      <c r="W30" s="77" t="s">
        <v>95</v>
      </c>
      <c r="X30" s="76">
        <v>0.51</v>
      </c>
      <c r="Y30" s="76"/>
      <c r="Z30" s="77" t="s">
        <v>94</v>
      </c>
      <c r="AA30" s="76">
        <v>0.56000000000000005</v>
      </c>
      <c r="AB30" s="76"/>
      <c r="AC30" s="77" t="s">
        <v>95</v>
      </c>
      <c r="AD30" s="76">
        <v>0.51</v>
      </c>
      <c r="AE30" s="76"/>
      <c r="AF30" s="77" t="s">
        <v>94</v>
      </c>
      <c r="AG30" s="76">
        <v>0.56000000000000005</v>
      </c>
      <c r="AH30" s="76"/>
      <c r="AI30" s="77" t="s">
        <v>95</v>
      </c>
      <c r="AJ30" s="78">
        <v>0.51</v>
      </c>
      <c r="AK30" s="393"/>
    </row>
    <row r="31" spans="1:37" x14ac:dyDescent="0.25">
      <c r="A31" s="74" t="s">
        <v>59</v>
      </c>
      <c r="B31" s="77" t="s">
        <v>96</v>
      </c>
      <c r="C31" s="76">
        <v>0.54</v>
      </c>
      <c r="D31" s="75">
        <f>35.25*1.54</f>
        <v>54.285000000000004</v>
      </c>
      <c r="E31" s="77" t="s">
        <v>97</v>
      </c>
      <c r="F31" s="76">
        <v>0.49</v>
      </c>
      <c r="G31" s="76"/>
      <c r="H31" s="77" t="s">
        <v>96</v>
      </c>
      <c r="I31" s="76">
        <v>0.54</v>
      </c>
      <c r="J31" s="76"/>
      <c r="K31" s="77" t="s">
        <v>97</v>
      </c>
      <c r="L31" s="76">
        <v>0.49</v>
      </c>
      <c r="M31" s="76"/>
      <c r="N31" s="77" t="s">
        <v>98</v>
      </c>
      <c r="O31" s="76">
        <v>0.54</v>
      </c>
      <c r="P31" s="76"/>
      <c r="Q31" s="77" t="s">
        <v>97</v>
      </c>
      <c r="R31" s="76">
        <v>0.49</v>
      </c>
      <c r="S31" s="76"/>
      <c r="T31" s="77" t="s">
        <v>98</v>
      </c>
      <c r="U31" s="76">
        <v>0.54</v>
      </c>
      <c r="V31" s="76"/>
      <c r="W31" s="77" t="s">
        <v>97</v>
      </c>
      <c r="X31" s="76">
        <v>0.49</v>
      </c>
      <c r="Y31" s="76"/>
      <c r="Z31" s="77" t="s">
        <v>98</v>
      </c>
      <c r="AA31" s="76">
        <v>0.54</v>
      </c>
      <c r="AB31" s="76"/>
      <c r="AC31" s="77" t="s">
        <v>97</v>
      </c>
      <c r="AD31" s="76">
        <v>0.49</v>
      </c>
      <c r="AE31" s="76"/>
      <c r="AF31" s="77" t="s">
        <v>98</v>
      </c>
      <c r="AG31" s="76">
        <v>0.54</v>
      </c>
      <c r="AH31" s="76"/>
      <c r="AI31" s="77" t="s">
        <v>97</v>
      </c>
      <c r="AJ31" s="78">
        <v>0.49</v>
      </c>
      <c r="AK31" s="393"/>
    </row>
    <row r="32" spans="1:37" x14ac:dyDescent="0.25">
      <c r="A32" s="74" t="s">
        <v>60</v>
      </c>
      <c r="B32" s="77" t="s">
        <v>99</v>
      </c>
      <c r="C32" s="76">
        <v>0.52</v>
      </c>
      <c r="D32" s="75">
        <f>40*1.52</f>
        <v>60.8</v>
      </c>
      <c r="E32" s="77" t="s">
        <v>100</v>
      </c>
      <c r="F32" s="76">
        <v>0.47</v>
      </c>
      <c r="G32" s="76"/>
      <c r="H32" s="77" t="s">
        <v>99</v>
      </c>
      <c r="I32" s="76">
        <v>0.52</v>
      </c>
      <c r="J32" s="76"/>
      <c r="K32" s="77" t="s">
        <v>100</v>
      </c>
      <c r="L32" s="76">
        <v>0.47</v>
      </c>
      <c r="M32" s="76"/>
      <c r="N32" s="77" t="s">
        <v>99</v>
      </c>
      <c r="O32" s="76">
        <v>0.52</v>
      </c>
      <c r="P32" s="76"/>
      <c r="Q32" s="77" t="s">
        <v>100</v>
      </c>
      <c r="R32" s="76">
        <v>0.47</v>
      </c>
      <c r="S32" s="76"/>
      <c r="T32" s="77" t="s">
        <v>99</v>
      </c>
      <c r="U32" s="76">
        <v>0.52</v>
      </c>
      <c r="V32" s="76"/>
      <c r="W32" s="77" t="s">
        <v>100</v>
      </c>
      <c r="X32" s="76">
        <v>0.47</v>
      </c>
      <c r="Y32" s="76"/>
      <c r="Z32" s="77" t="s">
        <v>99</v>
      </c>
      <c r="AA32" s="76">
        <v>0.52</v>
      </c>
      <c r="AB32" s="76"/>
      <c r="AC32" s="77" t="s">
        <v>100</v>
      </c>
      <c r="AD32" s="76">
        <v>0.47</v>
      </c>
      <c r="AE32" s="76"/>
      <c r="AF32" s="77" t="s">
        <v>99</v>
      </c>
      <c r="AG32" s="76">
        <v>0.52</v>
      </c>
      <c r="AH32" s="76"/>
      <c r="AI32" s="77" t="s">
        <v>100</v>
      </c>
      <c r="AJ32" s="78">
        <v>0.47</v>
      </c>
      <c r="AK32" s="393"/>
    </row>
    <row r="33" spans="1:37" ht="15.75" thickBot="1" x14ac:dyDescent="0.3">
      <c r="A33" s="79" t="s">
        <v>61</v>
      </c>
      <c r="B33" s="80" t="s">
        <v>101</v>
      </c>
      <c r="C33" s="81">
        <v>0.51</v>
      </c>
      <c r="D33" s="75">
        <f>52*1.51</f>
        <v>78.52</v>
      </c>
      <c r="E33" s="80" t="s">
        <v>102</v>
      </c>
      <c r="F33" s="81">
        <v>0.46</v>
      </c>
      <c r="G33" s="81"/>
      <c r="H33" s="80" t="s">
        <v>101</v>
      </c>
      <c r="I33" s="81">
        <v>0.51</v>
      </c>
      <c r="J33" s="81"/>
      <c r="K33" s="80" t="s">
        <v>102</v>
      </c>
      <c r="L33" s="81">
        <v>0.46</v>
      </c>
      <c r="M33" s="81"/>
      <c r="N33" s="80" t="s">
        <v>101</v>
      </c>
      <c r="O33" s="81">
        <v>0.51</v>
      </c>
      <c r="P33" s="81"/>
      <c r="Q33" s="80" t="s">
        <v>102</v>
      </c>
      <c r="R33" s="81">
        <v>0.46</v>
      </c>
      <c r="S33" s="81"/>
      <c r="T33" s="80" t="s">
        <v>101</v>
      </c>
      <c r="U33" s="81">
        <v>0.51</v>
      </c>
      <c r="V33" s="81"/>
      <c r="W33" s="80" t="s">
        <v>102</v>
      </c>
      <c r="X33" s="81">
        <v>0.46</v>
      </c>
      <c r="Y33" s="81"/>
      <c r="Z33" s="80" t="s">
        <v>101</v>
      </c>
      <c r="AA33" s="81">
        <v>0.51</v>
      </c>
      <c r="AB33" s="81"/>
      <c r="AC33" s="80" t="s">
        <v>102</v>
      </c>
      <c r="AD33" s="81">
        <v>0.46</v>
      </c>
      <c r="AE33" s="81"/>
      <c r="AF33" s="80" t="s">
        <v>101</v>
      </c>
      <c r="AG33" s="81">
        <v>0.51</v>
      </c>
      <c r="AH33" s="81"/>
      <c r="AI33" s="80" t="s">
        <v>102</v>
      </c>
      <c r="AJ33" s="82">
        <v>0.46</v>
      </c>
      <c r="AK33" s="393"/>
    </row>
    <row r="34" spans="1:37" x14ac:dyDescent="0.25">
      <c r="A34" s="90" t="s">
        <v>119</v>
      </c>
      <c r="B34" s="581"/>
      <c r="C34" s="581"/>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c r="AH34" s="581"/>
      <c r="AI34" s="581"/>
      <c r="AJ34" s="582"/>
      <c r="AK34" s="394"/>
    </row>
    <row r="35" spans="1:37" x14ac:dyDescent="0.25">
      <c r="A35" s="91" t="s">
        <v>57</v>
      </c>
      <c r="B35" s="92" t="s">
        <v>103</v>
      </c>
      <c r="C35" s="93">
        <v>0.3</v>
      </c>
      <c r="D35" s="400">
        <f>40*1.3</f>
        <v>52</v>
      </c>
      <c r="E35" s="94" t="s">
        <v>104</v>
      </c>
      <c r="F35" s="93">
        <v>0.5</v>
      </c>
      <c r="G35" s="400"/>
      <c r="H35" s="94" t="s">
        <v>103</v>
      </c>
      <c r="I35" s="93">
        <v>0.3</v>
      </c>
      <c r="J35" s="400"/>
      <c r="K35" s="94" t="s">
        <v>104</v>
      </c>
      <c r="L35" s="93">
        <v>0.5</v>
      </c>
      <c r="M35" s="400"/>
      <c r="N35" s="94" t="s">
        <v>103</v>
      </c>
      <c r="O35" s="93">
        <v>0.3</v>
      </c>
      <c r="P35" s="400"/>
      <c r="Q35" s="94" t="s">
        <v>104</v>
      </c>
      <c r="R35" s="93">
        <v>0.5</v>
      </c>
      <c r="S35" s="400"/>
      <c r="T35" s="94" t="s">
        <v>105</v>
      </c>
      <c r="U35" s="93">
        <v>0.3</v>
      </c>
      <c r="V35" s="400"/>
      <c r="W35" s="94" t="s">
        <v>106</v>
      </c>
      <c r="X35" s="93">
        <v>0.5</v>
      </c>
      <c r="Y35" s="400"/>
      <c r="Z35" s="94" t="s">
        <v>105</v>
      </c>
      <c r="AA35" s="93">
        <v>0.3</v>
      </c>
      <c r="AB35" s="400"/>
      <c r="AC35" s="94" t="s">
        <v>106</v>
      </c>
      <c r="AD35" s="93">
        <v>0.5</v>
      </c>
      <c r="AE35" s="400"/>
      <c r="AF35" s="94" t="s">
        <v>105</v>
      </c>
      <c r="AG35" s="93">
        <v>0.3</v>
      </c>
      <c r="AH35" s="400"/>
      <c r="AI35" s="94" t="s">
        <v>106</v>
      </c>
      <c r="AJ35" s="95">
        <v>0.5</v>
      </c>
      <c r="AK35" s="400"/>
    </row>
    <row r="36" spans="1:37" x14ac:dyDescent="0.25">
      <c r="A36" s="91" t="s">
        <v>59</v>
      </c>
      <c r="B36" s="94" t="s">
        <v>107</v>
      </c>
      <c r="C36" s="93">
        <v>0.3</v>
      </c>
      <c r="D36" s="400">
        <f>43*1.3</f>
        <v>55.9</v>
      </c>
      <c r="E36" s="94" t="s">
        <v>108</v>
      </c>
      <c r="F36" s="93">
        <v>0.5</v>
      </c>
      <c r="G36" s="400"/>
      <c r="H36" s="94" t="s">
        <v>107</v>
      </c>
      <c r="I36" s="93">
        <v>0.3</v>
      </c>
      <c r="J36" s="400"/>
      <c r="K36" s="94" t="s">
        <v>108</v>
      </c>
      <c r="L36" s="93">
        <v>0.5</v>
      </c>
      <c r="M36" s="400"/>
      <c r="N36" s="94" t="s">
        <v>107</v>
      </c>
      <c r="O36" s="93">
        <v>0.3</v>
      </c>
      <c r="P36" s="400"/>
      <c r="Q36" s="94" t="s">
        <v>108</v>
      </c>
      <c r="R36" s="93">
        <v>0.5</v>
      </c>
      <c r="S36" s="400"/>
      <c r="T36" s="94" t="s">
        <v>109</v>
      </c>
      <c r="U36" s="93">
        <v>0.3</v>
      </c>
      <c r="V36" s="400"/>
      <c r="W36" s="94" t="s">
        <v>110</v>
      </c>
      <c r="X36" s="93">
        <v>0.5</v>
      </c>
      <c r="Y36" s="400"/>
      <c r="Z36" s="94" t="s">
        <v>109</v>
      </c>
      <c r="AA36" s="93">
        <v>0.3</v>
      </c>
      <c r="AB36" s="400"/>
      <c r="AC36" s="94" t="s">
        <v>110</v>
      </c>
      <c r="AD36" s="93">
        <v>0.5</v>
      </c>
      <c r="AE36" s="400"/>
      <c r="AF36" s="94" t="s">
        <v>109</v>
      </c>
      <c r="AG36" s="93">
        <v>0.3</v>
      </c>
      <c r="AH36" s="400"/>
      <c r="AI36" s="94" t="s">
        <v>110</v>
      </c>
      <c r="AJ36" s="95">
        <v>0.5</v>
      </c>
      <c r="AK36" s="400"/>
    </row>
    <row r="37" spans="1:37" x14ac:dyDescent="0.25">
      <c r="A37" s="91" t="s">
        <v>60</v>
      </c>
      <c r="B37" s="94" t="s">
        <v>111</v>
      </c>
      <c r="C37" s="93">
        <v>0.3</v>
      </c>
      <c r="D37" s="400">
        <f>48*1.3</f>
        <v>62.400000000000006</v>
      </c>
      <c r="E37" s="94" t="s">
        <v>112</v>
      </c>
      <c r="F37" s="93">
        <v>0.5</v>
      </c>
      <c r="G37" s="400"/>
      <c r="H37" s="94" t="s">
        <v>111</v>
      </c>
      <c r="I37" s="93">
        <v>0.3</v>
      </c>
      <c r="J37" s="400"/>
      <c r="K37" s="94" t="s">
        <v>112</v>
      </c>
      <c r="L37" s="93">
        <v>0.5</v>
      </c>
      <c r="M37" s="400"/>
      <c r="N37" s="94" t="s">
        <v>111</v>
      </c>
      <c r="O37" s="93">
        <v>0.3</v>
      </c>
      <c r="P37" s="400"/>
      <c r="Q37" s="94" t="s">
        <v>112</v>
      </c>
      <c r="R37" s="93">
        <v>0.5</v>
      </c>
      <c r="S37" s="400"/>
      <c r="T37" s="94" t="s">
        <v>113</v>
      </c>
      <c r="U37" s="93">
        <v>0.3</v>
      </c>
      <c r="V37" s="400"/>
      <c r="W37" s="94" t="s">
        <v>114</v>
      </c>
      <c r="X37" s="93">
        <v>0.5</v>
      </c>
      <c r="Y37" s="400"/>
      <c r="Z37" s="94" t="s">
        <v>113</v>
      </c>
      <c r="AA37" s="93">
        <v>0.3</v>
      </c>
      <c r="AB37" s="400"/>
      <c r="AC37" s="94" t="s">
        <v>114</v>
      </c>
      <c r="AD37" s="93">
        <v>0.5</v>
      </c>
      <c r="AE37" s="400"/>
      <c r="AF37" s="94" t="s">
        <v>113</v>
      </c>
      <c r="AG37" s="93">
        <v>0.3</v>
      </c>
      <c r="AH37" s="400"/>
      <c r="AI37" s="94" t="s">
        <v>114</v>
      </c>
      <c r="AJ37" s="95">
        <v>0.5</v>
      </c>
      <c r="AK37" s="400"/>
    </row>
    <row r="38" spans="1:37" ht="15.75" thickBot="1" x14ac:dyDescent="0.3">
      <c r="A38" s="96" t="s">
        <v>61</v>
      </c>
      <c r="B38" s="97" t="s">
        <v>115</v>
      </c>
      <c r="C38" s="98">
        <v>0.3</v>
      </c>
      <c r="D38" s="400">
        <f>58*1.3</f>
        <v>75.400000000000006</v>
      </c>
      <c r="E38" s="97" t="s">
        <v>116</v>
      </c>
      <c r="F38" s="98">
        <v>0.5</v>
      </c>
      <c r="G38" s="400"/>
      <c r="H38" s="97" t="s">
        <v>115</v>
      </c>
      <c r="I38" s="98">
        <v>0.3</v>
      </c>
      <c r="J38" s="400"/>
      <c r="K38" s="97" t="s">
        <v>116</v>
      </c>
      <c r="L38" s="98">
        <v>0.5</v>
      </c>
      <c r="M38" s="400"/>
      <c r="N38" s="97" t="s">
        <v>115</v>
      </c>
      <c r="O38" s="98">
        <v>0.3</v>
      </c>
      <c r="P38" s="400"/>
      <c r="Q38" s="97" t="s">
        <v>116</v>
      </c>
      <c r="R38" s="98">
        <v>0.5</v>
      </c>
      <c r="S38" s="400"/>
      <c r="T38" s="97" t="s">
        <v>117</v>
      </c>
      <c r="U38" s="98">
        <v>0.3</v>
      </c>
      <c r="V38" s="400"/>
      <c r="W38" s="97" t="s">
        <v>118</v>
      </c>
      <c r="X38" s="98">
        <v>0.5</v>
      </c>
      <c r="Y38" s="400"/>
      <c r="Z38" s="97" t="s">
        <v>117</v>
      </c>
      <c r="AA38" s="98">
        <v>0.3</v>
      </c>
      <c r="AB38" s="400"/>
      <c r="AC38" s="97" t="s">
        <v>118</v>
      </c>
      <c r="AD38" s="98">
        <v>0.5</v>
      </c>
      <c r="AE38" s="400"/>
      <c r="AF38" s="97" t="s">
        <v>117</v>
      </c>
      <c r="AG38" s="98">
        <v>0.3</v>
      </c>
      <c r="AH38" s="400"/>
      <c r="AI38" s="97" t="s">
        <v>118</v>
      </c>
      <c r="AJ38" s="99">
        <v>0.5</v>
      </c>
      <c r="AK38" s="400"/>
    </row>
    <row r="39" spans="1:37" x14ac:dyDescent="0.25">
      <c r="A39" s="105" t="s">
        <v>18</v>
      </c>
      <c r="B39" s="583"/>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4"/>
      <c r="AK39" s="395"/>
    </row>
    <row r="40" spans="1:37" x14ac:dyDescent="0.25">
      <c r="A40" s="106" t="s">
        <v>57</v>
      </c>
      <c r="B40" s="107" t="s">
        <v>120</v>
      </c>
      <c r="C40" s="108" t="s">
        <v>121</v>
      </c>
      <c r="D40" s="401">
        <f>34*1.61</f>
        <v>54.74</v>
      </c>
      <c r="E40" s="109" t="s">
        <v>122</v>
      </c>
      <c r="F40" s="108" t="s">
        <v>121</v>
      </c>
      <c r="G40" s="401"/>
      <c r="H40" s="109" t="s">
        <v>120</v>
      </c>
      <c r="I40" s="108" t="s">
        <v>121</v>
      </c>
      <c r="J40" s="401"/>
      <c r="K40" s="109" t="s">
        <v>122</v>
      </c>
      <c r="L40" s="108" t="s">
        <v>121</v>
      </c>
      <c r="M40" s="401"/>
      <c r="N40" s="109" t="s">
        <v>120</v>
      </c>
      <c r="O40" s="108" t="s">
        <v>121</v>
      </c>
      <c r="P40" s="401"/>
      <c r="Q40" s="109" t="s">
        <v>122</v>
      </c>
      <c r="R40" s="108" t="s">
        <v>121</v>
      </c>
      <c r="S40" s="401"/>
      <c r="T40" s="109" t="s">
        <v>120</v>
      </c>
      <c r="U40" s="108" t="s">
        <v>121</v>
      </c>
      <c r="V40" s="401"/>
      <c r="W40" s="109" t="s">
        <v>122</v>
      </c>
      <c r="X40" s="108" t="s">
        <v>121</v>
      </c>
      <c r="Y40" s="401"/>
      <c r="Z40" s="109" t="s">
        <v>120</v>
      </c>
      <c r="AA40" s="108" t="s">
        <v>121</v>
      </c>
      <c r="AB40" s="401"/>
      <c r="AC40" s="109" t="s">
        <v>122</v>
      </c>
      <c r="AD40" s="108" t="s">
        <v>121</v>
      </c>
      <c r="AE40" s="401"/>
      <c r="AF40" s="109" t="s">
        <v>120</v>
      </c>
      <c r="AG40" s="108" t="s">
        <v>121</v>
      </c>
      <c r="AH40" s="401"/>
      <c r="AI40" s="109" t="s">
        <v>122</v>
      </c>
      <c r="AJ40" s="110" t="s">
        <v>121</v>
      </c>
      <c r="AK40" s="401"/>
    </row>
    <row r="41" spans="1:37" x14ac:dyDescent="0.25">
      <c r="A41" s="106" t="s">
        <v>59</v>
      </c>
      <c r="B41" s="109" t="s">
        <v>123</v>
      </c>
      <c r="C41" s="108" t="s">
        <v>124</v>
      </c>
      <c r="D41" s="401">
        <f>36*1.57</f>
        <v>56.52</v>
      </c>
      <c r="E41" s="109" t="s">
        <v>125</v>
      </c>
      <c r="F41" s="108" t="s">
        <v>124</v>
      </c>
      <c r="G41" s="401"/>
      <c r="H41" s="109" t="s">
        <v>123</v>
      </c>
      <c r="I41" s="108" t="s">
        <v>124</v>
      </c>
      <c r="J41" s="401"/>
      <c r="K41" s="109" t="s">
        <v>125</v>
      </c>
      <c r="L41" s="108" t="s">
        <v>124</v>
      </c>
      <c r="M41" s="401"/>
      <c r="N41" s="109" t="s">
        <v>123</v>
      </c>
      <c r="O41" s="108" t="s">
        <v>124</v>
      </c>
      <c r="P41" s="401"/>
      <c r="Q41" s="109" t="s">
        <v>125</v>
      </c>
      <c r="R41" s="108" t="s">
        <v>124</v>
      </c>
      <c r="S41" s="401"/>
      <c r="T41" s="109" t="s">
        <v>123</v>
      </c>
      <c r="U41" s="108" t="s">
        <v>124</v>
      </c>
      <c r="V41" s="401"/>
      <c r="W41" s="109" t="s">
        <v>125</v>
      </c>
      <c r="X41" s="108" t="s">
        <v>124</v>
      </c>
      <c r="Y41" s="401"/>
      <c r="Z41" s="109" t="s">
        <v>123</v>
      </c>
      <c r="AA41" s="108" t="s">
        <v>124</v>
      </c>
      <c r="AB41" s="401"/>
      <c r="AC41" s="109" t="s">
        <v>125</v>
      </c>
      <c r="AD41" s="108" t="s">
        <v>124</v>
      </c>
      <c r="AE41" s="401"/>
      <c r="AF41" s="109" t="s">
        <v>123</v>
      </c>
      <c r="AG41" s="108" t="s">
        <v>124</v>
      </c>
      <c r="AH41" s="401"/>
      <c r="AI41" s="109" t="s">
        <v>125</v>
      </c>
      <c r="AJ41" s="110" t="s">
        <v>124</v>
      </c>
      <c r="AK41" s="401"/>
    </row>
    <row r="42" spans="1:37" x14ac:dyDescent="0.25">
      <c r="A42" s="106" t="s">
        <v>60</v>
      </c>
      <c r="B42" s="109" t="s">
        <v>126</v>
      </c>
      <c r="C42" s="108" t="s">
        <v>127</v>
      </c>
      <c r="D42" s="401">
        <f>38*1.54</f>
        <v>58.52</v>
      </c>
      <c r="E42" s="109" t="s">
        <v>128</v>
      </c>
      <c r="F42" s="108" t="s">
        <v>127</v>
      </c>
      <c r="G42" s="401"/>
      <c r="H42" s="109" t="s">
        <v>126</v>
      </c>
      <c r="I42" s="108" t="s">
        <v>127</v>
      </c>
      <c r="J42" s="401"/>
      <c r="K42" s="109" t="s">
        <v>128</v>
      </c>
      <c r="L42" s="108" t="s">
        <v>127</v>
      </c>
      <c r="M42" s="401"/>
      <c r="N42" s="109" t="s">
        <v>126</v>
      </c>
      <c r="O42" s="108" t="s">
        <v>127</v>
      </c>
      <c r="P42" s="401"/>
      <c r="Q42" s="109" t="s">
        <v>128</v>
      </c>
      <c r="R42" s="108" t="s">
        <v>127</v>
      </c>
      <c r="S42" s="401"/>
      <c r="T42" s="109" t="s">
        <v>126</v>
      </c>
      <c r="U42" s="108" t="s">
        <v>127</v>
      </c>
      <c r="V42" s="401"/>
      <c r="W42" s="109" t="s">
        <v>128</v>
      </c>
      <c r="X42" s="108" t="s">
        <v>127</v>
      </c>
      <c r="Y42" s="401"/>
      <c r="Z42" s="109" t="s">
        <v>126</v>
      </c>
      <c r="AA42" s="108" t="s">
        <v>127</v>
      </c>
      <c r="AB42" s="401"/>
      <c r="AC42" s="109" t="s">
        <v>128</v>
      </c>
      <c r="AD42" s="108" t="s">
        <v>127</v>
      </c>
      <c r="AE42" s="401"/>
      <c r="AF42" s="109" t="s">
        <v>126</v>
      </c>
      <c r="AG42" s="108" t="s">
        <v>127</v>
      </c>
      <c r="AH42" s="401"/>
      <c r="AI42" s="109" t="s">
        <v>128</v>
      </c>
      <c r="AJ42" s="110" t="s">
        <v>127</v>
      </c>
      <c r="AK42" s="401"/>
    </row>
    <row r="43" spans="1:37" ht="15.75" thickBot="1" x14ac:dyDescent="0.3">
      <c r="A43" s="111" t="s">
        <v>61</v>
      </c>
      <c r="B43" s="112" t="s">
        <v>129</v>
      </c>
      <c r="C43" s="113" t="s">
        <v>130</v>
      </c>
      <c r="D43" s="401">
        <f>55*1.57</f>
        <v>86.350000000000009</v>
      </c>
      <c r="E43" s="112" t="s">
        <v>131</v>
      </c>
      <c r="F43" s="113" t="s">
        <v>130</v>
      </c>
      <c r="G43" s="401"/>
      <c r="H43" s="112" t="s">
        <v>129</v>
      </c>
      <c r="I43" s="113" t="s">
        <v>130</v>
      </c>
      <c r="J43" s="401"/>
      <c r="K43" s="112" t="s">
        <v>131</v>
      </c>
      <c r="L43" s="113" t="s">
        <v>130</v>
      </c>
      <c r="M43" s="401"/>
      <c r="N43" s="112" t="s">
        <v>129</v>
      </c>
      <c r="O43" s="113" t="s">
        <v>130</v>
      </c>
      <c r="P43" s="401"/>
      <c r="Q43" s="112" t="s">
        <v>131</v>
      </c>
      <c r="R43" s="113" t="s">
        <v>130</v>
      </c>
      <c r="S43" s="401"/>
      <c r="T43" s="112" t="s">
        <v>129</v>
      </c>
      <c r="U43" s="113" t="s">
        <v>130</v>
      </c>
      <c r="V43" s="401"/>
      <c r="W43" s="112" t="s">
        <v>131</v>
      </c>
      <c r="X43" s="113" t="s">
        <v>130</v>
      </c>
      <c r="Y43" s="401"/>
      <c r="Z43" s="112" t="s">
        <v>129</v>
      </c>
      <c r="AA43" s="113" t="s">
        <v>130</v>
      </c>
      <c r="AB43" s="401"/>
      <c r="AC43" s="112" t="s">
        <v>131</v>
      </c>
      <c r="AD43" s="113" t="s">
        <v>130</v>
      </c>
      <c r="AE43" s="401"/>
      <c r="AF43" s="112" t="s">
        <v>129</v>
      </c>
      <c r="AG43" s="113" t="s">
        <v>130</v>
      </c>
      <c r="AH43" s="401"/>
      <c r="AI43" s="112" t="s">
        <v>131</v>
      </c>
      <c r="AJ43" s="114" t="s">
        <v>130</v>
      </c>
      <c r="AK43" s="401"/>
    </row>
    <row r="44" spans="1:37" x14ac:dyDescent="0.25">
      <c r="A44" s="120" t="s">
        <v>132</v>
      </c>
      <c r="B44" s="585"/>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6"/>
      <c r="AK44" s="396"/>
    </row>
    <row r="45" spans="1:37" x14ac:dyDescent="0.25">
      <c r="A45" s="121" t="s">
        <v>57</v>
      </c>
      <c r="B45" s="122" t="s">
        <v>133</v>
      </c>
      <c r="C45" s="123">
        <v>0.46</v>
      </c>
      <c r="D45" s="122">
        <f>33*1.46</f>
        <v>48.18</v>
      </c>
      <c r="E45" s="124" t="s">
        <v>134</v>
      </c>
      <c r="F45" s="123">
        <v>0.44</v>
      </c>
      <c r="G45" s="122"/>
      <c r="H45" s="124" t="s">
        <v>133</v>
      </c>
      <c r="I45" s="123">
        <v>0.46</v>
      </c>
      <c r="J45" s="122"/>
      <c r="K45" s="124" t="s">
        <v>134</v>
      </c>
      <c r="L45" s="123">
        <v>0.44</v>
      </c>
      <c r="M45" s="122"/>
      <c r="N45" s="124" t="s">
        <v>133</v>
      </c>
      <c r="O45" s="123">
        <v>0.46</v>
      </c>
      <c r="P45" s="122"/>
      <c r="Q45" s="124" t="s">
        <v>134</v>
      </c>
      <c r="R45" s="123">
        <v>0.44</v>
      </c>
      <c r="S45" s="122"/>
      <c r="T45" s="124" t="s">
        <v>133</v>
      </c>
      <c r="U45" s="123">
        <v>0.46</v>
      </c>
      <c r="V45" s="122"/>
      <c r="W45" s="124" t="s">
        <v>134</v>
      </c>
      <c r="X45" s="123">
        <v>0.44</v>
      </c>
      <c r="Y45" s="122"/>
      <c r="Z45" s="124" t="s">
        <v>133</v>
      </c>
      <c r="AA45" s="123">
        <v>0.46</v>
      </c>
      <c r="AB45" s="122"/>
      <c r="AC45" s="124" t="s">
        <v>134</v>
      </c>
      <c r="AD45" s="123">
        <v>0.44</v>
      </c>
      <c r="AE45" s="122"/>
      <c r="AF45" s="124" t="s">
        <v>133</v>
      </c>
      <c r="AG45" s="123">
        <v>0.46</v>
      </c>
      <c r="AH45" s="122"/>
      <c r="AI45" s="124" t="s">
        <v>134</v>
      </c>
      <c r="AJ45" s="125">
        <v>0.44</v>
      </c>
      <c r="AK45" s="122"/>
    </row>
    <row r="46" spans="1:37" x14ac:dyDescent="0.25">
      <c r="A46" s="121" t="s">
        <v>59</v>
      </c>
      <c r="B46" s="124" t="s">
        <v>135</v>
      </c>
      <c r="C46" s="123">
        <v>0.46</v>
      </c>
      <c r="D46" s="124">
        <f>35*1.46</f>
        <v>51.1</v>
      </c>
      <c r="E46" s="124" t="s">
        <v>136</v>
      </c>
      <c r="F46" s="123">
        <v>0.44</v>
      </c>
      <c r="G46" s="124"/>
      <c r="H46" s="124" t="s">
        <v>135</v>
      </c>
      <c r="I46" s="123">
        <v>0.46</v>
      </c>
      <c r="J46" s="124"/>
      <c r="K46" s="124" t="s">
        <v>136</v>
      </c>
      <c r="L46" s="123">
        <v>0.44</v>
      </c>
      <c r="M46" s="124"/>
      <c r="N46" s="124" t="s">
        <v>135</v>
      </c>
      <c r="O46" s="123">
        <v>0.46</v>
      </c>
      <c r="P46" s="124"/>
      <c r="Q46" s="124" t="s">
        <v>136</v>
      </c>
      <c r="R46" s="123">
        <v>0.44</v>
      </c>
      <c r="S46" s="124"/>
      <c r="T46" s="124" t="s">
        <v>135</v>
      </c>
      <c r="U46" s="123">
        <v>0.46</v>
      </c>
      <c r="V46" s="124"/>
      <c r="W46" s="124" t="s">
        <v>136</v>
      </c>
      <c r="X46" s="123">
        <v>0.44</v>
      </c>
      <c r="Y46" s="124"/>
      <c r="Z46" s="124" t="s">
        <v>135</v>
      </c>
      <c r="AA46" s="123">
        <v>0.46</v>
      </c>
      <c r="AB46" s="124"/>
      <c r="AC46" s="124" t="s">
        <v>136</v>
      </c>
      <c r="AD46" s="123">
        <v>0.44</v>
      </c>
      <c r="AE46" s="124"/>
      <c r="AF46" s="124" t="s">
        <v>135</v>
      </c>
      <c r="AG46" s="123">
        <v>0.46</v>
      </c>
      <c r="AH46" s="124"/>
      <c r="AI46" s="124" t="s">
        <v>136</v>
      </c>
      <c r="AJ46" s="125">
        <v>0.44</v>
      </c>
      <c r="AK46" s="124"/>
    </row>
    <row r="47" spans="1:37" x14ac:dyDescent="0.25">
      <c r="A47" s="121" t="s">
        <v>60</v>
      </c>
      <c r="B47" s="124" t="s">
        <v>137</v>
      </c>
      <c r="C47" s="123">
        <v>0.46</v>
      </c>
      <c r="D47" s="124">
        <f>40*1.46</f>
        <v>58.4</v>
      </c>
      <c r="E47" s="124" t="s">
        <v>138</v>
      </c>
      <c r="F47" s="123">
        <v>0.44</v>
      </c>
      <c r="G47" s="124"/>
      <c r="H47" s="124" t="s">
        <v>137</v>
      </c>
      <c r="I47" s="123">
        <v>0.46</v>
      </c>
      <c r="J47" s="124"/>
      <c r="K47" s="124" t="s">
        <v>138</v>
      </c>
      <c r="L47" s="123">
        <v>0.44</v>
      </c>
      <c r="M47" s="124"/>
      <c r="N47" s="124" t="s">
        <v>137</v>
      </c>
      <c r="O47" s="123">
        <v>0.46</v>
      </c>
      <c r="P47" s="124"/>
      <c r="Q47" s="124" t="s">
        <v>138</v>
      </c>
      <c r="R47" s="123">
        <v>0.44</v>
      </c>
      <c r="S47" s="124"/>
      <c r="T47" s="124" t="s">
        <v>137</v>
      </c>
      <c r="U47" s="123">
        <v>0.46</v>
      </c>
      <c r="V47" s="124"/>
      <c r="W47" s="124" t="s">
        <v>138</v>
      </c>
      <c r="X47" s="123">
        <v>0.44</v>
      </c>
      <c r="Y47" s="124"/>
      <c r="Z47" s="124" t="s">
        <v>137</v>
      </c>
      <c r="AA47" s="123">
        <v>0.46</v>
      </c>
      <c r="AB47" s="124"/>
      <c r="AC47" s="124" t="s">
        <v>138</v>
      </c>
      <c r="AD47" s="123">
        <v>0.44</v>
      </c>
      <c r="AE47" s="124"/>
      <c r="AF47" s="124" t="s">
        <v>137</v>
      </c>
      <c r="AG47" s="123">
        <v>0.46</v>
      </c>
      <c r="AH47" s="124"/>
      <c r="AI47" s="124" t="s">
        <v>138</v>
      </c>
      <c r="AJ47" s="125">
        <v>0.44</v>
      </c>
      <c r="AK47" s="124"/>
    </row>
    <row r="48" spans="1:37" ht="15.75" thickBot="1" x14ac:dyDescent="0.3">
      <c r="A48" s="126" t="s">
        <v>61</v>
      </c>
      <c r="B48" s="127" t="s">
        <v>139</v>
      </c>
      <c r="C48" s="128">
        <v>0.48</v>
      </c>
      <c r="D48" s="127">
        <f>63*1.48</f>
        <v>93.24</v>
      </c>
      <c r="E48" s="127" t="s">
        <v>140</v>
      </c>
      <c r="F48" s="128">
        <v>0.46</v>
      </c>
      <c r="G48" s="127"/>
      <c r="H48" s="127" t="s">
        <v>139</v>
      </c>
      <c r="I48" s="128">
        <v>0.48</v>
      </c>
      <c r="J48" s="127"/>
      <c r="K48" s="127" t="s">
        <v>140</v>
      </c>
      <c r="L48" s="128">
        <v>0.46</v>
      </c>
      <c r="M48" s="127"/>
      <c r="N48" s="127" t="s">
        <v>139</v>
      </c>
      <c r="O48" s="128">
        <v>0.48</v>
      </c>
      <c r="P48" s="127"/>
      <c r="Q48" s="127" t="s">
        <v>140</v>
      </c>
      <c r="R48" s="128">
        <v>0.46</v>
      </c>
      <c r="S48" s="127"/>
      <c r="T48" s="127" t="s">
        <v>139</v>
      </c>
      <c r="U48" s="128">
        <v>0.48</v>
      </c>
      <c r="V48" s="127"/>
      <c r="W48" s="127" t="s">
        <v>140</v>
      </c>
      <c r="X48" s="128">
        <v>0.46</v>
      </c>
      <c r="Y48" s="127"/>
      <c r="Z48" s="127" t="s">
        <v>139</v>
      </c>
      <c r="AA48" s="128">
        <v>0.48</v>
      </c>
      <c r="AB48" s="127"/>
      <c r="AC48" s="127" t="s">
        <v>140</v>
      </c>
      <c r="AD48" s="128">
        <v>0.46</v>
      </c>
      <c r="AE48" s="127"/>
      <c r="AF48" s="127" t="s">
        <v>139</v>
      </c>
      <c r="AG48" s="128">
        <v>0.48</v>
      </c>
      <c r="AH48" s="127"/>
      <c r="AI48" s="127" t="s">
        <v>140</v>
      </c>
      <c r="AJ48" s="129">
        <v>0.46</v>
      </c>
      <c r="AK48" s="127"/>
    </row>
    <row r="49" spans="1:37" x14ac:dyDescent="0.25">
      <c r="A49" s="136" t="s">
        <v>20</v>
      </c>
      <c r="B49" s="587"/>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8"/>
      <c r="AK49" s="397"/>
    </row>
    <row r="50" spans="1:37" x14ac:dyDescent="0.25">
      <c r="A50" s="137" t="s">
        <v>57</v>
      </c>
      <c r="B50" s="138">
        <v>33</v>
      </c>
      <c r="C50" s="139">
        <v>0.5</v>
      </c>
      <c r="D50" s="138">
        <f>(1+C50)*B50</f>
        <v>49.5</v>
      </c>
      <c r="E50" s="140">
        <v>49.5</v>
      </c>
      <c r="F50" s="139">
        <v>0.45</v>
      </c>
      <c r="G50" s="138">
        <f>(1+F50)*E50</f>
        <v>71.774999999999991</v>
      </c>
      <c r="H50" s="140">
        <v>34</v>
      </c>
      <c r="I50" s="139">
        <v>0.5</v>
      </c>
      <c r="J50" s="138">
        <f>(1+I50)*H50</f>
        <v>51</v>
      </c>
      <c r="K50" s="140">
        <v>51</v>
      </c>
      <c r="L50" s="139">
        <v>0.45</v>
      </c>
      <c r="M50" s="138">
        <f>(1+L50)*K50</f>
        <v>73.95</v>
      </c>
      <c r="N50" s="140">
        <v>35</v>
      </c>
      <c r="O50" s="139">
        <v>0.5</v>
      </c>
      <c r="P50" s="138">
        <f>(1+O50)*N50</f>
        <v>52.5</v>
      </c>
      <c r="Q50" s="140">
        <v>52.5</v>
      </c>
      <c r="R50" s="139">
        <v>0.45</v>
      </c>
      <c r="S50" s="138">
        <f>(1+R50)*Q50</f>
        <v>76.125</v>
      </c>
      <c r="T50" s="140">
        <v>35</v>
      </c>
      <c r="U50" s="139">
        <v>0.5</v>
      </c>
      <c r="V50" s="138">
        <f>(1+U50)*T50</f>
        <v>52.5</v>
      </c>
      <c r="W50" s="140">
        <v>52.5</v>
      </c>
      <c r="X50" s="139">
        <v>0.45</v>
      </c>
      <c r="Y50" s="138">
        <f>(1+X50)*W50</f>
        <v>76.125</v>
      </c>
      <c r="Z50" s="140">
        <v>35</v>
      </c>
      <c r="AA50" s="139">
        <v>0.5</v>
      </c>
      <c r="AB50" s="138">
        <f>(1+AA50)*Z50</f>
        <v>52.5</v>
      </c>
      <c r="AC50" s="140">
        <v>52.5</v>
      </c>
      <c r="AD50" s="139">
        <v>0.45</v>
      </c>
      <c r="AE50" s="138">
        <f>(1+AD50)*AC50</f>
        <v>76.125</v>
      </c>
      <c r="AF50" s="140">
        <v>35</v>
      </c>
      <c r="AG50" s="139">
        <v>0.5</v>
      </c>
      <c r="AH50" s="138">
        <f>(1+AG50)*AF50</f>
        <v>52.5</v>
      </c>
      <c r="AI50" s="140">
        <v>52.5</v>
      </c>
      <c r="AJ50" s="141">
        <v>0.45</v>
      </c>
      <c r="AK50" s="138">
        <f>(1+AJ50)*AI50</f>
        <v>76.125</v>
      </c>
    </row>
    <row r="51" spans="1:37" x14ac:dyDescent="0.25">
      <c r="A51" s="137" t="s">
        <v>59</v>
      </c>
      <c r="B51" s="140">
        <v>34</v>
      </c>
      <c r="C51" s="139">
        <v>0.5</v>
      </c>
      <c r="D51" s="138">
        <f t="shared" ref="D51:D53" si="52">(1+C51)*B51</f>
        <v>51</v>
      </c>
      <c r="E51" s="140">
        <v>51</v>
      </c>
      <c r="F51" s="139">
        <v>0.45</v>
      </c>
      <c r="G51" s="138">
        <f>(1+F51)*E51</f>
        <v>73.95</v>
      </c>
      <c r="H51" s="140">
        <v>35</v>
      </c>
      <c r="I51" s="139">
        <v>0.5</v>
      </c>
      <c r="J51" s="138">
        <f t="shared" ref="J51:J53" si="53">(1+I51)*H51</f>
        <v>52.5</v>
      </c>
      <c r="K51" s="140">
        <v>52.5</v>
      </c>
      <c r="L51" s="139">
        <v>0.45</v>
      </c>
      <c r="M51" s="138">
        <f t="shared" ref="M51:M53" si="54">(1+L51)*K51</f>
        <v>76.125</v>
      </c>
      <c r="N51" s="140">
        <v>36</v>
      </c>
      <c r="O51" s="139">
        <v>0.5</v>
      </c>
      <c r="P51" s="138">
        <f t="shared" ref="P51:P53" si="55">(1+O51)*N51</f>
        <v>54</v>
      </c>
      <c r="Q51" s="140">
        <v>54</v>
      </c>
      <c r="R51" s="139">
        <v>0.45</v>
      </c>
      <c r="S51" s="138">
        <f t="shared" ref="S51:S53" si="56">(1+R51)*Q51</f>
        <v>78.3</v>
      </c>
      <c r="T51" s="140">
        <v>36</v>
      </c>
      <c r="U51" s="139">
        <v>0.5</v>
      </c>
      <c r="V51" s="138">
        <f t="shared" ref="V51:V53" si="57">(1+U51)*T51</f>
        <v>54</v>
      </c>
      <c r="W51" s="140">
        <v>54</v>
      </c>
      <c r="X51" s="139">
        <v>0.45</v>
      </c>
      <c r="Y51" s="138">
        <f t="shared" ref="Y51:Y53" si="58">(1+X51)*W51</f>
        <v>78.3</v>
      </c>
      <c r="Z51" s="140">
        <v>36</v>
      </c>
      <c r="AA51" s="139">
        <v>0.5</v>
      </c>
      <c r="AB51" s="138">
        <f t="shared" ref="AB51:AB53" si="59">(1+AA51)*Z51</f>
        <v>54</v>
      </c>
      <c r="AC51" s="140">
        <v>54</v>
      </c>
      <c r="AD51" s="139">
        <v>0.45</v>
      </c>
      <c r="AE51" s="138">
        <f t="shared" ref="AE51:AE53" si="60">(1+AD51)*AC51</f>
        <v>78.3</v>
      </c>
      <c r="AF51" s="140">
        <v>36</v>
      </c>
      <c r="AG51" s="139">
        <v>0.5</v>
      </c>
      <c r="AH51" s="138">
        <f t="shared" ref="AH51:AH53" si="61">(1+AG51)*AF51</f>
        <v>54</v>
      </c>
      <c r="AI51" s="140">
        <v>54</v>
      </c>
      <c r="AJ51" s="141">
        <v>0.45</v>
      </c>
      <c r="AK51" s="138">
        <f t="shared" ref="AK51:AK53" si="62">(1+AJ51)*AI51</f>
        <v>78.3</v>
      </c>
    </row>
    <row r="52" spans="1:37" x14ac:dyDescent="0.25">
      <c r="A52" s="137" t="s">
        <v>60</v>
      </c>
      <c r="B52" s="140">
        <v>34</v>
      </c>
      <c r="C52" s="139">
        <v>0.5</v>
      </c>
      <c r="D52" s="138">
        <f t="shared" si="52"/>
        <v>51</v>
      </c>
      <c r="E52" s="140">
        <v>51</v>
      </c>
      <c r="F52" s="139">
        <v>0.45</v>
      </c>
      <c r="G52" s="138">
        <f>(1+F52)*E52</f>
        <v>73.95</v>
      </c>
      <c r="H52" s="140">
        <v>36</v>
      </c>
      <c r="I52" s="139">
        <v>0.5</v>
      </c>
      <c r="J52" s="138">
        <f t="shared" si="53"/>
        <v>54</v>
      </c>
      <c r="K52" s="140">
        <v>54</v>
      </c>
      <c r="L52" s="139">
        <v>0.45</v>
      </c>
      <c r="M52" s="138">
        <f t="shared" si="54"/>
        <v>78.3</v>
      </c>
      <c r="N52" s="140">
        <v>37</v>
      </c>
      <c r="O52" s="139">
        <v>0.5</v>
      </c>
      <c r="P52" s="138">
        <f t="shared" si="55"/>
        <v>55.5</v>
      </c>
      <c r="Q52" s="140">
        <v>55.5</v>
      </c>
      <c r="R52" s="139">
        <v>0.45</v>
      </c>
      <c r="S52" s="138">
        <f t="shared" si="56"/>
        <v>80.474999999999994</v>
      </c>
      <c r="T52" s="140">
        <v>37</v>
      </c>
      <c r="U52" s="139">
        <v>0.5</v>
      </c>
      <c r="V52" s="138">
        <f t="shared" si="57"/>
        <v>55.5</v>
      </c>
      <c r="W52" s="140">
        <v>55.5</v>
      </c>
      <c r="X52" s="139">
        <v>0.45</v>
      </c>
      <c r="Y52" s="138">
        <f t="shared" si="58"/>
        <v>80.474999999999994</v>
      </c>
      <c r="Z52" s="140">
        <v>37</v>
      </c>
      <c r="AA52" s="139">
        <v>0.5</v>
      </c>
      <c r="AB52" s="138">
        <f t="shared" si="59"/>
        <v>55.5</v>
      </c>
      <c r="AC52" s="140">
        <v>55.5</v>
      </c>
      <c r="AD52" s="139">
        <v>0.45</v>
      </c>
      <c r="AE52" s="138">
        <f t="shared" si="60"/>
        <v>80.474999999999994</v>
      </c>
      <c r="AF52" s="140">
        <v>37</v>
      </c>
      <c r="AG52" s="139">
        <v>0.5</v>
      </c>
      <c r="AH52" s="138">
        <f t="shared" si="61"/>
        <v>55.5</v>
      </c>
      <c r="AI52" s="140">
        <v>55.5</v>
      </c>
      <c r="AJ52" s="141">
        <v>0.45</v>
      </c>
      <c r="AK52" s="138">
        <f t="shared" si="62"/>
        <v>80.474999999999994</v>
      </c>
    </row>
    <row r="53" spans="1:37" ht="15.75" thickBot="1" x14ac:dyDescent="0.3">
      <c r="A53" s="142" t="s">
        <v>61</v>
      </c>
      <c r="B53" s="143">
        <v>45</v>
      </c>
      <c r="C53" s="144">
        <v>0.35</v>
      </c>
      <c r="D53" s="138">
        <f t="shared" si="52"/>
        <v>60.750000000000007</v>
      </c>
      <c r="E53" s="143">
        <v>67.5</v>
      </c>
      <c r="F53" s="144">
        <v>0.45</v>
      </c>
      <c r="G53" s="138">
        <f>(1+F53)*E53</f>
        <v>97.875</v>
      </c>
      <c r="H53" s="143">
        <v>46</v>
      </c>
      <c r="I53" s="144">
        <v>0.35</v>
      </c>
      <c r="J53" s="138">
        <f t="shared" si="53"/>
        <v>62.1</v>
      </c>
      <c r="K53" s="143">
        <v>69</v>
      </c>
      <c r="L53" s="144">
        <v>0.45</v>
      </c>
      <c r="M53" s="138">
        <f t="shared" si="54"/>
        <v>100.05</v>
      </c>
      <c r="N53" s="143">
        <v>47</v>
      </c>
      <c r="O53" s="144">
        <v>0.35</v>
      </c>
      <c r="P53" s="138">
        <f t="shared" si="55"/>
        <v>63.45</v>
      </c>
      <c r="Q53" s="143">
        <v>70.5</v>
      </c>
      <c r="R53" s="144">
        <v>0.45</v>
      </c>
      <c r="S53" s="138">
        <f t="shared" si="56"/>
        <v>102.22499999999999</v>
      </c>
      <c r="T53" s="143">
        <v>47</v>
      </c>
      <c r="U53" s="144">
        <v>0.35</v>
      </c>
      <c r="V53" s="138">
        <f t="shared" si="57"/>
        <v>63.45</v>
      </c>
      <c r="W53" s="143">
        <v>70.5</v>
      </c>
      <c r="X53" s="144">
        <v>0.45</v>
      </c>
      <c r="Y53" s="138">
        <f t="shared" si="58"/>
        <v>102.22499999999999</v>
      </c>
      <c r="Z53" s="143">
        <v>47</v>
      </c>
      <c r="AA53" s="144">
        <v>0.35</v>
      </c>
      <c r="AB53" s="138">
        <f t="shared" si="59"/>
        <v>63.45</v>
      </c>
      <c r="AC53" s="143">
        <v>70.5</v>
      </c>
      <c r="AD53" s="144">
        <v>0.45</v>
      </c>
      <c r="AE53" s="138">
        <f t="shared" si="60"/>
        <v>102.22499999999999</v>
      </c>
      <c r="AF53" s="143">
        <v>47</v>
      </c>
      <c r="AG53" s="144">
        <v>0.35</v>
      </c>
      <c r="AH53" s="138">
        <f t="shared" si="61"/>
        <v>63.45</v>
      </c>
      <c r="AI53" s="143">
        <v>70.5</v>
      </c>
      <c r="AJ53" s="145">
        <v>0.45</v>
      </c>
      <c r="AK53" s="138">
        <f t="shared" si="62"/>
        <v>102.22499999999999</v>
      </c>
    </row>
    <row r="54" spans="1:37" x14ac:dyDescent="0.25">
      <c r="A54" s="164" t="s">
        <v>375</v>
      </c>
      <c r="B54" s="589"/>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90"/>
      <c r="AK54" s="398"/>
    </row>
    <row r="55" spans="1:37" x14ac:dyDescent="0.25">
      <c r="A55" s="155" t="s">
        <v>57</v>
      </c>
      <c r="B55" s="156">
        <v>38.4</v>
      </c>
      <c r="C55" s="157">
        <v>0.35</v>
      </c>
      <c r="D55" s="156">
        <f>(1+C55)*B55</f>
        <v>51.84</v>
      </c>
      <c r="E55" s="158">
        <v>57.599999999999994</v>
      </c>
      <c r="F55" s="157">
        <v>0.35</v>
      </c>
      <c r="G55" s="156">
        <f>(1+F55)*E55</f>
        <v>77.759999999999991</v>
      </c>
      <c r="H55" s="158">
        <v>38.4</v>
      </c>
      <c r="I55" s="157">
        <v>0.35</v>
      </c>
      <c r="J55" s="156">
        <f>(1+I55)*H55</f>
        <v>51.84</v>
      </c>
      <c r="K55" s="158">
        <v>57.599999999999994</v>
      </c>
      <c r="L55" s="157">
        <v>0.35</v>
      </c>
      <c r="M55" s="156">
        <f>(1+L55)*K55</f>
        <v>77.759999999999991</v>
      </c>
      <c r="N55" s="158">
        <v>40.9</v>
      </c>
      <c r="O55" s="157">
        <v>0.35</v>
      </c>
      <c r="P55" s="156">
        <f>(1+O55)*N55</f>
        <v>55.215000000000003</v>
      </c>
      <c r="Q55" s="158">
        <v>61.349999999999994</v>
      </c>
      <c r="R55" s="157">
        <v>0.35</v>
      </c>
      <c r="S55" s="156">
        <f>(1+R55)*Q55</f>
        <v>82.822499999999991</v>
      </c>
      <c r="T55" s="158">
        <v>38.4</v>
      </c>
      <c r="U55" s="157">
        <v>0.35</v>
      </c>
      <c r="V55" s="156">
        <f>(1+U55)*T55</f>
        <v>51.84</v>
      </c>
      <c r="W55" s="158">
        <v>57.599999999999994</v>
      </c>
      <c r="X55" s="157">
        <v>0.35</v>
      </c>
      <c r="Y55" s="156">
        <f>(1+X55)*W55</f>
        <v>77.759999999999991</v>
      </c>
      <c r="Z55" s="158">
        <v>38.4</v>
      </c>
      <c r="AA55" s="157">
        <v>0.35</v>
      </c>
      <c r="AB55" s="156">
        <f>(1+AA55)*Z55</f>
        <v>51.84</v>
      </c>
      <c r="AC55" s="158">
        <v>57.599999999999994</v>
      </c>
      <c r="AD55" s="157">
        <v>0.35</v>
      </c>
      <c r="AE55" s="156">
        <f>(1+AD55)*AC55</f>
        <v>77.759999999999991</v>
      </c>
      <c r="AF55" s="158">
        <v>40.9</v>
      </c>
      <c r="AG55" s="157">
        <v>0.35</v>
      </c>
      <c r="AH55" s="156">
        <f>(1+AG55)*AF55</f>
        <v>55.215000000000003</v>
      </c>
      <c r="AI55" s="158">
        <v>61.35</v>
      </c>
      <c r="AJ55" s="159">
        <v>0.35</v>
      </c>
      <c r="AK55" s="156">
        <f>(1+AJ55)*AI55</f>
        <v>82.822500000000005</v>
      </c>
    </row>
    <row r="56" spans="1:37" x14ac:dyDescent="0.25">
      <c r="A56" s="155" t="s">
        <v>59</v>
      </c>
      <c r="B56" s="158">
        <v>41.62</v>
      </c>
      <c r="C56" s="157">
        <v>0.35</v>
      </c>
      <c r="D56" s="156">
        <f t="shared" ref="D56:D58" si="63">(1+C56)*B56</f>
        <v>56.186999999999998</v>
      </c>
      <c r="E56" s="158">
        <v>62.429999999999993</v>
      </c>
      <c r="F56" s="157">
        <v>0.35</v>
      </c>
      <c r="G56" s="156">
        <f>(1+F56)*E56</f>
        <v>84.280499999999989</v>
      </c>
      <c r="H56" s="158">
        <v>41.62</v>
      </c>
      <c r="I56" s="157">
        <v>0.35</v>
      </c>
      <c r="J56" s="156">
        <f t="shared" ref="J56:J58" si="64">(1+I56)*H56</f>
        <v>56.186999999999998</v>
      </c>
      <c r="K56" s="158">
        <v>62.429999999999993</v>
      </c>
      <c r="L56" s="157">
        <v>0.35</v>
      </c>
      <c r="M56" s="156">
        <f t="shared" ref="M56:M58" si="65">(1+L56)*K56</f>
        <v>84.280499999999989</v>
      </c>
      <c r="N56" s="158">
        <v>44.12</v>
      </c>
      <c r="O56" s="157">
        <v>0.35</v>
      </c>
      <c r="P56" s="156">
        <f t="shared" ref="P56:P58" si="66">(1+O56)*N56</f>
        <v>59.561999999999998</v>
      </c>
      <c r="Q56" s="158">
        <v>66.179999999999993</v>
      </c>
      <c r="R56" s="157">
        <v>0.35</v>
      </c>
      <c r="S56" s="156">
        <f t="shared" ref="S56:S58" si="67">(1+R56)*Q56</f>
        <v>89.342999999999989</v>
      </c>
      <c r="T56" s="158">
        <v>41.62</v>
      </c>
      <c r="U56" s="157">
        <v>0.35</v>
      </c>
      <c r="V56" s="156">
        <f t="shared" ref="V56:V58" si="68">(1+U56)*T56</f>
        <v>56.186999999999998</v>
      </c>
      <c r="W56" s="158">
        <v>62.429999999999993</v>
      </c>
      <c r="X56" s="157">
        <v>0.35</v>
      </c>
      <c r="Y56" s="156">
        <f t="shared" ref="Y56:Y58" si="69">(1+X56)*W56</f>
        <v>84.280499999999989</v>
      </c>
      <c r="Z56" s="158">
        <v>41.62</v>
      </c>
      <c r="AA56" s="157">
        <v>0.35</v>
      </c>
      <c r="AB56" s="156">
        <f t="shared" ref="AB56:AB58" si="70">(1+AA56)*Z56</f>
        <v>56.186999999999998</v>
      </c>
      <c r="AC56" s="158">
        <v>62.429999999999993</v>
      </c>
      <c r="AD56" s="157">
        <v>0.35</v>
      </c>
      <c r="AE56" s="156">
        <f t="shared" ref="AE56:AE58" si="71">(1+AD56)*AC56</f>
        <v>84.280499999999989</v>
      </c>
      <c r="AF56" s="158">
        <v>44.12</v>
      </c>
      <c r="AG56" s="157">
        <v>0.35</v>
      </c>
      <c r="AH56" s="156">
        <f t="shared" ref="AH56:AH58" si="72">(1+AG56)*AF56</f>
        <v>59.561999999999998</v>
      </c>
      <c r="AI56" s="158">
        <v>66.179999999999993</v>
      </c>
      <c r="AJ56" s="159">
        <v>0.35</v>
      </c>
      <c r="AK56" s="156">
        <f t="shared" ref="AK56:AK58" si="73">(1+AJ56)*AI56</f>
        <v>89.342999999999989</v>
      </c>
    </row>
    <row r="57" spans="1:37" x14ac:dyDescent="0.25">
      <c r="A57" s="155" t="s">
        <v>60</v>
      </c>
      <c r="B57" s="158">
        <v>49.45</v>
      </c>
      <c r="C57" s="157">
        <v>0.35</v>
      </c>
      <c r="D57" s="156">
        <f t="shared" si="63"/>
        <v>66.757500000000007</v>
      </c>
      <c r="E57" s="158">
        <v>74.175000000000011</v>
      </c>
      <c r="F57" s="157">
        <v>0.35</v>
      </c>
      <c r="G57" s="156">
        <f>(1+F57)*E57</f>
        <v>100.13625000000002</v>
      </c>
      <c r="H57" s="158">
        <v>49.45</v>
      </c>
      <c r="I57" s="157">
        <v>0.35</v>
      </c>
      <c r="J57" s="156">
        <f t="shared" si="64"/>
        <v>66.757500000000007</v>
      </c>
      <c r="K57" s="158">
        <v>74.175000000000011</v>
      </c>
      <c r="L57" s="157">
        <v>0.35</v>
      </c>
      <c r="M57" s="156">
        <f t="shared" si="65"/>
        <v>100.13625000000002</v>
      </c>
      <c r="N57" s="158">
        <v>51.95</v>
      </c>
      <c r="O57" s="157">
        <v>0.35</v>
      </c>
      <c r="P57" s="156">
        <f t="shared" si="66"/>
        <v>70.132500000000007</v>
      </c>
      <c r="Q57" s="158">
        <v>77.925000000000011</v>
      </c>
      <c r="R57" s="157">
        <v>0.35</v>
      </c>
      <c r="S57" s="156">
        <f t="shared" si="67"/>
        <v>105.19875000000002</v>
      </c>
      <c r="T57" s="158">
        <v>49.45</v>
      </c>
      <c r="U57" s="157">
        <v>0.35</v>
      </c>
      <c r="V57" s="156">
        <f t="shared" si="68"/>
        <v>66.757500000000007</v>
      </c>
      <c r="W57" s="158">
        <v>74.175000000000011</v>
      </c>
      <c r="X57" s="157">
        <v>0.35</v>
      </c>
      <c r="Y57" s="156">
        <f t="shared" si="69"/>
        <v>100.13625000000002</v>
      </c>
      <c r="Z57" s="158">
        <v>49.45</v>
      </c>
      <c r="AA57" s="157">
        <v>0.35</v>
      </c>
      <c r="AB57" s="156">
        <f t="shared" si="70"/>
        <v>66.757500000000007</v>
      </c>
      <c r="AC57" s="158">
        <v>74.175000000000011</v>
      </c>
      <c r="AD57" s="157">
        <v>0.35</v>
      </c>
      <c r="AE57" s="156">
        <f t="shared" si="71"/>
        <v>100.13625000000002</v>
      </c>
      <c r="AF57" s="158">
        <v>51.95</v>
      </c>
      <c r="AG57" s="157">
        <v>0.35</v>
      </c>
      <c r="AH57" s="156">
        <f t="shared" si="72"/>
        <v>70.132500000000007</v>
      </c>
      <c r="AI57" s="158">
        <v>77.925000000000011</v>
      </c>
      <c r="AJ57" s="159">
        <v>0.35</v>
      </c>
      <c r="AK57" s="156">
        <f t="shared" si="73"/>
        <v>105.19875000000002</v>
      </c>
    </row>
    <row r="58" spans="1:37" ht="15.75" thickBot="1" x14ac:dyDescent="0.3">
      <c r="A58" s="160" t="s">
        <v>61</v>
      </c>
      <c r="B58" s="161">
        <v>65.58</v>
      </c>
      <c r="C58" s="162">
        <v>0.35</v>
      </c>
      <c r="D58" s="156">
        <f t="shared" si="63"/>
        <v>88.533000000000001</v>
      </c>
      <c r="E58" s="161">
        <v>98.37</v>
      </c>
      <c r="F58" s="162">
        <v>0.35</v>
      </c>
      <c r="G58" s="156">
        <f>(1+F58)*E58</f>
        <v>132.79950000000002</v>
      </c>
      <c r="H58" s="161">
        <v>65.58</v>
      </c>
      <c r="I58" s="162">
        <v>0.35</v>
      </c>
      <c r="J58" s="156">
        <f t="shared" si="64"/>
        <v>88.533000000000001</v>
      </c>
      <c r="K58" s="161">
        <v>98.37</v>
      </c>
      <c r="L58" s="162">
        <v>0.35</v>
      </c>
      <c r="M58" s="156">
        <f t="shared" si="65"/>
        <v>132.79950000000002</v>
      </c>
      <c r="N58" s="161">
        <v>68.08</v>
      </c>
      <c r="O58" s="162">
        <v>0.35</v>
      </c>
      <c r="P58" s="156">
        <f t="shared" si="66"/>
        <v>91.908000000000001</v>
      </c>
      <c r="Q58" s="161">
        <v>102.12</v>
      </c>
      <c r="R58" s="162">
        <v>0.35</v>
      </c>
      <c r="S58" s="156">
        <f t="shared" si="67"/>
        <v>137.86200000000002</v>
      </c>
      <c r="T58" s="161">
        <v>65.58</v>
      </c>
      <c r="U58" s="162">
        <v>0.35</v>
      </c>
      <c r="V58" s="156">
        <f t="shared" si="68"/>
        <v>88.533000000000001</v>
      </c>
      <c r="W58" s="161">
        <v>98.37</v>
      </c>
      <c r="X58" s="162">
        <v>0.35</v>
      </c>
      <c r="Y58" s="156">
        <f t="shared" si="69"/>
        <v>132.79950000000002</v>
      </c>
      <c r="Z58" s="161">
        <v>65.58</v>
      </c>
      <c r="AA58" s="162">
        <v>0.35</v>
      </c>
      <c r="AB58" s="156">
        <f t="shared" si="70"/>
        <v>88.533000000000001</v>
      </c>
      <c r="AC58" s="161">
        <v>98.37</v>
      </c>
      <c r="AD58" s="162">
        <v>0.35</v>
      </c>
      <c r="AE58" s="156">
        <f t="shared" si="71"/>
        <v>132.79950000000002</v>
      </c>
      <c r="AF58" s="161">
        <v>68.08</v>
      </c>
      <c r="AG58" s="162">
        <v>0.35</v>
      </c>
      <c r="AH58" s="156">
        <f t="shared" si="72"/>
        <v>91.908000000000001</v>
      </c>
      <c r="AI58" s="161">
        <v>102.12</v>
      </c>
      <c r="AJ58" s="163">
        <v>0.35</v>
      </c>
      <c r="AK58" s="156">
        <f t="shared" si="73"/>
        <v>137.86200000000002</v>
      </c>
    </row>
    <row r="59" spans="1:37" x14ac:dyDescent="0.25">
      <c r="A59" s="176" t="s">
        <v>377</v>
      </c>
      <c r="B59" s="569"/>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70"/>
      <c r="AK59" s="399"/>
    </row>
    <row r="60" spans="1:37" x14ac:dyDescent="0.25">
      <c r="A60" s="177" t="s">
        <v>57</v>
      </c>
      <c r="B60" s="178">
        <v>40</v>
      </c>
      <c r="C60" s="179">
        <v>0.5</v>
      </c>
      <c r="D60" s="178">
        <f>(1+C60)*B60</f>
        <v>60</v>
      </c>
      <c r="E60" s="180">
        <v>60</v>
      </c>
      <c r="F60" s="179">
        <v>0</v>
      </c>
      <c r="G60" s="178">
        <f>(1+F60)*E60</f>
        <v>60</v>
      </c>
      <c r="H60" s="180">
        <v>40</v>
      </c>
      <c r="I60" s="179">
        <v>0.5</v>
      </c>
      <c r="J60" s="178">
        <f>(1+I60)*H60</f>
        <v>60</v>
      </c>
      <c r="K60" s="180">
        <v>60</v>
      </c>
      <c r="L60" s="179">
        <v>0</v>
      </c>
      <c r="M60" s="178">
        <f>(1+L60)*K60</f>
        <v>60</v>
      </c>
      <c r="N60" s="180">
        <v>40</v>
      </c>
      <c r="O60" s="179">
        <v>0.5</v>
      </c>
      <c r="P60" s="178">
        <f>(1+O60)*N60</f>
        <v>60</v>
      </c>
      <c r="Q60" s="180">
        <v>60</v>
      </c>
      <c r="R60" s="179">
        <v>0</v>
      </c>
      <c r="S60" s="178">
        <f>(1+R60)*Q60</f>
        <v>60</v>
      </c>
      <c r="T60" s="180">
        <v>40</v>
      </c>
      <c r="U60" s="179">
        <v>0.5</v>
      </c>
      <c r="V60" s="178">
        <f>(1+U60)*T60</f>
        <v>60</v>
      </c>
      <c r="W60" s="180">
        <v>60</v>
      </c>
      <c r="X60" s="179">
        <v>0</v>
      </c>
      <c r="Y60" s="178">
        <f>(1+X60)*W60</f>
        <v>60</v>
      </c>
      <c r="Z60" s="180">
        <v>40</v>
      </c>
      <c r="AA60" s="179">
        <v>0.5</v>
      </c>
      <c r="AB60" s="178">
        <f>(1+AA60)*Z60</f>
        <v>60</v>
      </c>
      <c r="AC60" s="180">
        <v>60</v>
      </c>
      <c r="AD60" s="179">
        <v>0</v>
      </c>
      <c r="AE60" s="178">
        <f>(1+AD60)*AC60</f>
        <v>60</v>
      </c>
      <c r="AF60" s="180">
        <v>40</v>
      </c>
      <c r="AG60" s="179">
        <v>0.5</v>
      </c>
      <c r="AH60" s="178">
        <f>(1+AG60)*AF60</f>
        <v>60</v>
      </c>
      <c r="AI60" s="180">
        <v>60</v>
      </c>
      <c r="AJ60" s="181">
        <v>0</v>
      </c>
      <c r="AK60" s="178">
        <f>(1+AJ60)*AI60</f>
        <v>60</v>
      </c>
    </row>
    <row r="61" spans="1:37" x14ac:dyDescent="0.25">
      <c r="A61" s="177" t="s">
        <v>59</v>
      </c>
      <c r="B61" s="180">
        <v>42</v>
      </c>
      <c r="C61" s="179">
        <v>0.5</v>
      </c>
      <c r="D61" s="180">
        <f t="shared" ref="D61:D63" si="74">(1+C61)*B61</f>
        <v>63</v>
      </c>
      <c r="E61" s="180">
        <v>63</v>
      </c>
      <c r="F61" s="179">
        <v>0</v>
      </c>
      <c r="G61" s="180">
        <f>(1+F61)*E61</f>
        <v>63</v>
      </c>
      <c r="H61" s="180">
        <v>42</v>
      </c>
      <c r="I61" s="179">
        <v>0.5</v>
      </c>
      <c r="J61" s="180">
        <f t="shared" ref="J61:J63" si="75">(1+I61)*H61</f>
        <v>63</v>
      </c>
      <c r="K61" s="180">
        <v>63</v>
      </c>
      <c r="L61" s="179">
        <v>0</v>
      </c>
      <c r="M61" s="180">
        <f t="shared" ref="M61:M63" si="76">(1+L61)*K61</f>
        <v>63</v>
      </c>
      <c r="N61" s="180">
        <v>42</v>
      </c>
      <c r="O61" s="179">
        <v>0.5</v>
      </c>
      <c r="P61" s="180">
        <f t="shared" ref="P61:P63" si="77">(1+O61)*N61</f>
        <v>63</v>
      </c>
      <c r="Q61" s="180">
        <v>63</v>
      </c>
      <c r="R61" s="179">
        <v>0</v>
      </c>
      <c r="S61" s="180">
        <f t="shared" ref="S61:S63" si="78">(1+R61)*Q61</f>
        <v>63</v>
      </c>
      <c r="T61" s="180">
        <v>42</v>
      </c>
      <c r="U61" s="179">
        <v>0.5</v>
      </c>
      <c r="V61" s="180">
        <f t="shared" ref="V61:V63" si="79">(1+U61)*T61</f>
        <v>63</v>
      </c>
      <c r="W61" s="180">
        <v>63</v>
      </c>
      <c r="X61" s="179">
        <v>0</v>
      </c>
      <c r="Y61" s="180">
        <f t="shared" ref="Y61:Y63" si="80">(1+X61)*W61</f>
        <v>63</v>
      </c>
      <c r="Z61" s="180">
        <v>42</v>
      </c>
      <c r="AA61" s="179">
        <v>0.5</v>
      </c>
      <c r="AB61" s="180">
        <f t="shared" ref="AB61:AB63" si="81">(1+AA61)*Z61</f>
        <v>63</v>
      </c>
      <c r="AC61" s="180">
        <v>63</v>
      </c>
      <c r="AD61" s="179">
        <v>0</v>
      </c>
      <c r="AE61" s="180">
        <f t="shared" ref="AE61:AE63" si="82">(1+AD61)*AC61</f>
        <v>63</v>
      </c>
      <c r="AF61" s="180">
        <v>42</v>
      </c>
      <c r="AG61" s="179">
        <v>0.5</v>
      </c>
      <c r="AH61" s="180">
        <f t="shared" ref="AH61:AH63" si="83">(1+AG61)*AF61</f>
        <v>63</v>
      </c>
      <c r="AI61" s="180">
        <v>63</v>
      </c>
      <c r="AJ61" s="181">
        <v>0</v>
      </c>
      <c r="AK61" s="180">
        <f t="shared" ref="AK61:AK63" si="84">(1+AJ61)*AI61</f>
        <v>63</v>
      </c>
    </row>
    <row r="62" spans="1:37" x14ac:dyDescent="0.25">
      <c r="A62" s="177" t="s">
        <v>60</v>
      </c>
      <c r="B62" s="180">
        <v>45</v>
      </c>
      <c r="C62" s="179">
        <v>0.5</v>
      </c>
      <c r="D62" s="180">
        <f t="shared" si="74"/>
        <v>67.5</v>
      </c>
      <c r="E62" s="180">
        <v>67.5</v>
      </c>
      <c r="F62" s="179">
        <v>0</v>
      </c>
      <c r="G62" s="180">
        <f>(1+F62)*E62</f>
        <v>67.5</v>
      </c>
      <c r="H62" s="180">
        <v>45</v>
      </c>
      <c r="I62" s="179">
        <v>0.5</v>
      </c>
      <c r="J62" s="180">
        <f t="shared" si="75"/>
        <v>67.5</v>
      </c>
      <c r="K62" s="180">
        <v>67.5</v>
      </c>
      <c r="L62" s="179">
        <v>0</v>
      </c>
      <c r="M62" s="180">
        <f t="shared" si="76"/>
        <v>67.5</v>
      </c>
      <c r="N62" s="180">
        <v>45</v>
      </c>
      <c r="O62" s="179">
        <v>0.5</v>
      </c>
      <c r="P62" s="180">
        <f t="shared" si="77"/>
        <v>67.5</v>
      </c>
      <c r="Q62" s="180">
        <v>67.5</v>
      </c>
      <c r="R62" s="179">
        <v>0</v>
      </c>
      <c r="S62" s="180">
        <f t="shared" si="78"/>
        <v>67.5</v>
      </c>
      <c r="T62" s="180">
        <v>45</v>
      </c>
      <c r="U62" s="179">
        <v>0.5</v>
      </c>
      <c r="V62" s="180">
        <f t="shared" si="79"/>
        <v>67.5</v>
      </c>
      <c r="W62" s="180">
        <v>67.5</v>
      </c>
      <c r="X62" s="179">
        <v>0</v>
      </c>
      <c r="Y62" s="180">
        <f t="shared" si="80"/>
        <v>67.5</v>
      </c>
      <c r="Z62" s="180">
        <v>45</v>
      </c>
      <c r="AA62" s="179">
        <v>0.5</v>
      </c>
      <c r="AB62" s="180">
        <f t="shared" si="81"/>
        <v>67.5</v>
      </c>
      <c r="AC62" s="180">
        <v>67.5</v>
      </c>
      <c r="AD62" s="179">
        <v>0</v>
      </c>
      <c r="AE62" s="180">
        <f t="shared" si="82"/>
        <v>67.5</v>
      </c>
      <c r="AF62" s="180">
        <v>45</v>
      </c>
      <c r="AG62" s="179">
        <v>0.5</v>
      </c>
      <c r="AH62" s="180">
        <f t="shared" si="83"/>
        <v>67.5</v>
      </c>
      <c r="AI62" s="180">
        <v>67.5</v>
      </c>
      <c r="AJ62" s="181">
        <v>0</v>
      </c>
      <c r="AK62" s="180">
        <f t="shared" si="84"/>
        <v>67.5</v>
      </c>
    </row>
    <row r="63" spans="1:37" ht="15.75" thickBot="1" x14ac:dyDescent="0.3">
      <c r="A63" s="182" t="s">
        <v>61</v>
      </c>
      <c r="B63" s="183">
        <v>80</v>
      </c>
      <c r="C63" s="184">
        <v>0.5</v>
      </c>
      <c r="D63" s="183">
        <f t="shared" si="74"/>
        <v>120</v>
      </c>
      <c r="E63" s="183">
        <v>120</v>
      </c>
      <c r="F63" s="184">
        <v>0</v>
      </c>
      <c r="G63" s="183">
        <f>(1+F63)*E63</f>
        <v>120</v>
      </c>
      <c r="H63" s="183">
        <v>80</v>
      </c>
      <c r="I63" s="184">
        <v>0.5</v>
      </c>
      <c r="J63" s="183">
        <f t="shared" si="75"/>
        <v>120</v>
      </c>
      <c r="K63" s="183">
        <v>120</v>
      </c>
      <c r="L63" s="184">
        <v>0</v>
      </c>
      <c r="M63" s="183">
        <f t="shared" si="76"/>
        <v>120</v>
      </c>
      <c r="N63" s="183">
        <v>80</v>
      </c>
      <c r="O63" s="184">
        <v>0.5</v>
      </c>
      <c r="P63" s="183">
        <f t="shared" si="77"/>
        <v>120</v>
      </c>
      <c r="Q63" s="183">
        <v>120</v>
      </c>
      <c r="R63" s="184">
        <v>0</v>
      </c>
      <c r="S63" s="183">
        <f t="shared" si="78"/>
        <v>120</v>
      </c>
      <c r="T63" s="183">
        <v>80</v>
      </c>
      <c r="U63" s="184">
        <v>0.5</v>
      </c>
      <c r="V63" s="183">
        <f t="shared" si="79"/>
        <v>120</v>
      </c>
      <c r="W63" s="183">
        <v>120</v>
      </c>
      <c r="X63" s="184">
        <v>0</v>
      </c>
      <c r="Y63" s="183">
        <f t="shared" si="80"/>
        <v>120</v>
      </c>
      <c r="Z63" s="183">
        <v>80</v>
      </c>
      <c r="AA63" s="184">
        <v>0.5</v>
      </c>
      <c r="AB63" s="183">
        <f t="shared" si="81"/>
        <v>120</v>
      </c>
      <c r="AC63" s="183">
        <v>120</v>
      </c>
      <c r="AD63" s="184">
        <v>0</v>
      </c>
      <c r="AE63" s="183">
        <f t="shared" si="82"/>
        <v>120</v>
      </c>
      <c r="AF63" s="183">
        <v>80</v>
      </c>
      <c r="AG63" s="184">
        <v>0.5</v>
      </c>
      <c r="AH63" s="183">
        <f t="shared" si="83"/>
        <v>120</v>
      </c>
      <c r="AI63" s="183">
        <v>120</v>
      </c>
      <c r="AJ63" s="185">
        <v>0</v>
      </c>
      <c r="AK63" s="183">
        <f t="shared" si="84"/>
        <v>120</v>
      </c>
    </row>
    <row r="64" spans="1:37" x14ac:dyDescent="0.25">
      <c r="S64"/>
    </row>
  </sheetData>
  <mergeCells count="24">
    <mergeCell ref="A6:A8"/>
    <mergeCell ref="B6:F6"/>
    <mergeCell ref="H6:L6"/>
    <mergeCell ref="N6:R6"/>
    <mergeCell ref="T6:X6"/>
    <mergeCell ref="AF6:AJ6"/>
    <mergeCell ref="B7:F7"/>
    <mergeCell ref="H7:L7"/>
    <mergeCell ref="N7:R7"/>
    <mergeCell ref="T7:X7"/>
    <mergeCell ref="Z7:AD7"/>
    <mergeCell ref="AF7:AJ7"/>
    <mergeCell ref="Z6:AD6"/>
    <mergeCell ref="B59:AJ59"/>
    <mergeCell ref="B9:AJ9"/>
    <mergeCell ref="B14:AJ14"/>
    <mergeCell ref="B19:AJ19"/>
    <mergeCell ref="B24:AJ24"/>
    <mergeCell ref="B29:AJ29"/>
    <mergeCell ref="B34:AJ34"/>
    <mergeCell ref="B39:AJ39"/>
    <mergeCell ref="B44:AJ44"/>
    <mergeCell ref="B49:AJ49"/>
    <mergeCell ref="B54:AJ5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6"/>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3.140625" bestFit="1" customWidth="1"/>
    <col min="2" max="2" width="13.85546875" bestFit="1" customWidth="1"/>
    <col min="3" max="3" width="9.7109375" bestFit="1" customWidth="1"/>
    <col min="4" max="4" width="13.85546875" bestFit="1" customWidth="1"/>
    <col min="5" max="5" width="9.7109375" bestFit="1" customWidth="1"/>
    <col min="6" max="6" width="13.85546875" bestFit="1" customWidth="1"/>
    <col min="7" max="7" width="9.7109375" bestFit="1" customWidth="1"/>
    <col min="8" max="8" width="13.85546875" bestFit="1" customWidth="1"/>
    <col min="9" max="9" width="9.7109375" bestFit="1" customWidth="1"/>
    <col min="10" max="10" width="13.85546875" bestFit="1" customWidth="1"/>
    <col min="11" max="11" width="9.7109375" bestFit="1" customWidth="1"/>
    <col min="12" max="12" width="13.85546875" bestFit="1" customWidth="1"/>
    <col min="13" max="13" width="9.7109375" bestFit="1" customWidth="1"/>
    <col min="14" max="14" width="13.85546875" bestFit="1" customWidth="1"/>
    <col min="15" max="15" width="9.7109375" bestFit="1" customWidth="1"/>
    <col min="16" max="16" width="13.85546875" bestFit="1" customWidth="1"/>
    <col min="17" max="17" width="9.7109375" bestFit="1" customWidth="1"/>
    <col min="18" max="18" width="13.85546875" bestFit="1" customWidth="1"/>
    <col min="19" max="19" width="9.7109375" bestFit="1" customWidth="1"/>
    <col min="20" max="20" width="13.85546875" bestFit="1" customWidth="1"/>
    <col min="21" max="21" width="9.7109375" bestFit="1" customWidth="1"/>
    <col min="22" max="22" width="13.85546875" bestFit="1" customWidth="1"/>
    <col min="23" max="23" width="9.7109375" bestFit="1" customWidth="1"/>
    <col min="24" max="24" width="13.85546875" bestFit="1" customWidth="1"/>
    <col min="25" max="25" width="9.7109375" bestFit="1" customWidth="1"/>
  </cols>
  <sheetData>
    <row r="1" spans="1:25" x14ac:dyDescent="0.25">
      <c r="A1" s="1" t="s">
        <v>0</v>
      </c>
    </row>
    <row r="2" spans="1:25" x14ac:dyDescent="0.25">
      <c r="A2" s="1" t="s">
        <v>1</v>
      </c>
    </row>
    <row r="3" spans="1:25" x14ac:dyDescent="0.25">
      <c r="A3" s="365" t="s">
        <v>394</v>
      </c>
      <c r="B3" s="365"/>
      <c r="C3" s="365"/>
      <c r="D3" s="365"/>
    </row>
    <row r="4" spans="1:25" x14ac:dyDescent="0.25">
      <c r="A4" s="1" t="s">
        <v>142</v>
      </c>
    </row>
    <row r="6" spans="1:25" s="190" customFormat="1" x14ac:dyDescent="0.25">
      <c r="A6" s="595" t="s">
        <v>77</v>
      </c>
      <c r="B6" s="591" t="s">
        <v>78</v>
      </c>
      <c r="C6" s="592"/>
      <c r="D6" s="592"/>
      <c r="E6" s="592"/>
      <c r="F6" s="591" t="s">
        <v>78</v>
      </c>
      <c r="G6" s="592"/>
      <c r="H6" s="592"/>
      <c r="I6" s="592"/>
      <c r="J6" s="591" t="s">
        <v>78</v>
      </c>
      <c r="K6" s="592"/>
      <c r="L6" s="592"/>
      <c r="M6" s="592"/>
      <c r="N6" s="591" t="s">
        <v>78</v>
      </c>
      <c r="O6" s="592"/>
      <c r="P6" s="592"/>
      <c r="Q6" s="592"/>
      <c r="R6" s="591" t="s">
        <v>78</v>
      </c>
      <c r="S6" s="592"/>
      <c r="T6" s="592"/>
      <c r="U6" s="592"/>
      <c r="V6" s="591" t="s">
        <v>78</v>
      </c>
      <c r="W6" s="592"/>
      <c r="X6" s="592"/>
      <c r="Y6" s="592"/>
    </row>
    <row r="7" spans="1:25" s="190" customFormat="1" x14ac:dyDescent="0.25">
      <c r="A7" s="596"/>
      <c r="B7" s="591" t="s">
        <v>79</v>
      </c>
      <c r="C7" s="592"/>
      <c r="D7" s="592"/>
      <c r="E7" s="592"/>
      <c r="F7" s="591" t="s">
        <v>80</v>
      </c>
      <c r="G7" s="592"/>
      <c r="H7" s="592"/>
      <c r="I7" s="592"/>
      <c r="J7" s="591" t="s">
        <v>81</v>
      </c>
      <c r="K7" s="592"/>
      <c r="L7" s="592"/>
      <c r="M7" s="592"/>
      <c r="N7" s="591" t="s">
        <v>82</v>
      </c>
      <c r="O7" s="592"/>
      <c r="P7" s="592"/>
      <c r="Q7" s="592"/>
      <c r="R7" s="591" t="s">
        <v>83</v>
      </c>
      <c r="S7" s="592"/>
      <c r="T7" s="592"/>
      <c r="U7" s="592"/>
      <c r="V7" s="593" t="s">
        <v>84</v>
      </c>
      <c r="W7" s="594"/>
      <c r="X7" s="594"/>
      <c r="Y7" s="594"/>
    </row>
    <row r="8" spans="1:25" s="190" customFormat="1" ht="30.75" thickBot="1" x14ac:dyDescent="0.3">
      <c r="A8" s="596"/>
      <c r="B8" s="191" t="s">
        <v>85</v>
      </c>
      <c r="C8" s="191" t="s">
        <v>86</v>
      </c>
      <c r="D8" s="191" t="s">
        <v>87</v>
      </c>
      <c r="E8" s="191" t="s">
        <v>88</v>
      </c>
      <c r="F8" s="191" t="s">
        <v>85</v>
      </c>
      <c r="G8" s="191" t="s">
        <v>86</v>
      </c>
      <c r="H8" s="191" t="s">
        <v>87</v>
      </c>
      <c r="I8" s="191" t="s">
        <v>88</v>
      </c>
      <c r="J8" s="191" t="s">
        <v>85</v>
      </c>
      <c r="K8" s="191" t="s">
        <v>86</v>
      </c>
      <c r="L8" s="191" t="s">
        <v>87</v>
      </c>
      <c r="M8" s="191" t="s">
        <v>88</v>
      </c>
      <c r="N8" s="191" t="s">
        <v>85</v>
      </c>
      <c r="O8" s="191" t="s">
        <v>86</v>
      </c>
      <c r="P8" s="191" t="s">
        <v>87</v>
      </c>
      <c r="Q8" s="191" t="s">
        <v>88</v>
      </c>
      <c r="R8" s="191" t="s">
        <v>85</v>
      </c>
      <c r="S8" s="191" t="s">
        <v>86</v>
      </c>
      <c r="T8" s="191" t="s">
        <v>87</v>
      </c>
      <c r="U8" s="191" t="s">
        <v>88</v>
      </c>
      <c r="V8" s="191" t="s">
        <v>85</v>
      </c>
      <c r="W8" s="191" t="s">
        <v>86</v>
      </c>
      <c r="X8" s="191" t="s">
        <v>87</v>
      </c>
      <c r="Y8" s="191" t="s">
        <v>88</v>
      </c>
    </row>
    <row r="9" spans="1:25" x14ac:dyDescent="0.25">
      <c r="A9" s="7" t="s">
        <v>89</v>
      </c>
      <c r="B9" s="600"/>
      <c r="C9" s="601"/>
      <c r="D9" s="601"/>
      <c r="E9" s="601"/>
      <c r="F9" s="601"/>
      <c r="G9" s="601"/>
      <c r="H9" s="601"/>
      <c r="I9" s="601"/>
      <c r="J9" s="601"/>
      <c r="K9" s="601"/>
      <c r="L9" s="601"/>
      <c r="M9" s="601"/>
      <c r="N9" s="601"/>
      <c r="O9" s="601"/>
      <c r="P9" s="601"/>
      <c r="Q9" s="601"/>
      <c r="R9" s="601"/>
      <c r="S9" s="601"/>
      <c r="T9" s="601"/>
      <c r="U9" s="601"/>
      <c r="V9" s="601"/>
      <c r="W9" s="601"/>
      <c r="X9" s="601"/>
      <c r="Y9" s="602"/>
    </row>
    <row r="10" spans="1:25" x14ac:dyDescent="0.25">
      <c r="A10" s="8" t="s">
        <v>62</v>
      </c>
      <c r="B10" s="11">
        <v>24</v>
      </c>
      <c r="C10" s="10">
        <v>0.38</v>
      </c>
      <c r="D10" s="11">
        <v>24</v>
      </c>
      <c r="E10" s="12">
        <v>0.35</v>
      </c>
      <c r="F10" s="13">
        <f t="shared" ref="F10:F12" si="0">B10*1.05</f>
        <v>25.200000000000003</v>
      </c>
      <c r="G10" s="10">
        <v>0.38</v>
      </c>
      <c r="H10" s="11">
        <f t="shared" ref="H10:H12" si="1">B10*1.05</f>
        <v>25.200000000000003</v>
      </c>
      <c r="I10" s="12">
        <v>0.35</v>
      </c>
      <c r="J10" s="13">
        <f t="shared" ref="J10:J12" si="2">F10*1.05</f>
        <v>26.460000000000004</v>
      </c>
      <c r="K10" s="10">
        <v>0.38</v>
      </c>
      <c r="L10" s="11">
        <f t="shared" ref="L10:L12" si="3">F10*1.05</f>
        <v>26.460000000000004</v>
      </c>
      <c r="M10" s="12">
        <v>0.35</v>
      </c>
      <c r="N10" s="13">
        <f t="shared" ref="N10:N12" si="4">B10*1.1</f>
        <v>26.400000000000002</v>
      </c>
      <c r="O10" s="10">
        <v>0.35</v>
      </c>
      <c r="P10" s="11">
        <f t="shared" ref="P10:P12" si="5">B10*1.1</f>
        <v>26.400000000000002</v>
      </c>
      <c r="Q10" s="12">
        <v>0.35</v>
      </c>
      <c r="R10" s="13">
        <f t="shared" ref="R10:R12" si="6">B10*1.1</f>
        <v>26.400000000000002</v>
      </c>
      <c r="S10" s="10">
        <v>0.35</v>
      </c>
      <c r="T10" s="11">
        <f t="shared" ref="T10:T12" si="7">B10*1.1</f>
        <v>26.400000000000002</v>
      </c>
      <c r="U10" s="10">
        <v>0.35</v>
      </c>
      <c r="V10" s="13">
        <f t="shared" ref="V10:V12" si="8">B10*1.15</f>
        <v>27.599999999999998</v>
      </c>
      <c r="W10" s="10">
        <v>0.35</v>
      </c>
      <c r="X10" s="11">
        <f t="shared" ref="X10:X12" si="9">B10*1.15</f>
        <v>27.599999999999998</v>
      </c>
      <c r="Y10" s="14">
        <v>0.35</v>
      </c>
    </row>
    <row r="11" spans="1:25" x14ac:dyDescent="0.25">
      <c r="A11" s="8" t="s">
        <v>63</v>
      </c>
      <c r="B11" s="11">
        <v>27</v>
      </c>
      <c r="C11" s="10">
        <v>0.38</v>
      </c>
      <c r="D11" s="11">
        <v>27</v>
      </c>
      <c r="E11" s="12">
        <v>0.35</v>
      </c>
      <c r="F11" s="13">
        <f t="shared" si="0"/>
        <v>28.35</v>
      </c>
      <c r="G11" s="10">
        <v>0.38</v>
      </c>
      <c r="H11" s="11">
        <f t="shared" si="1"/>
        <v>28.35</v>
      </c>
      <c r="I11" s="12">
        <v>0.35</v>
      </c>
      <c r="J11" s="13">
        <f t="shared" si="2"/>
        <v>29.767500000000002</v>
      </c>
      <c r="K11" s="10">
        <v>0.38</v>
      </c>
      <c r="L11" s="11">
        <f t="shared" si="3"/>
        <v>29.767500000000002</v>
      </c>
      <c r="M11" s="12">
        <v>0.35</v>
      </c>
      <c r="N11" s="13">
        <f t="shared" si="4"/>
        <v>29.700000000000003</v>
      </c>
      <c r="O11" s="10">
        <v>0.35</v>
      </c>
      <c r="P11" s="11">
        <f t="shared" si="5"/>
        <v>29.700000000000003</v>
      </c>
      <c r="Q11" s="12">
        <v>0.35</v>
      </c>
      <c r="R11" s="13">
        <f t="shared" si="6"/>
        <v>29.700000000000003</v>
      </c>
      <c r="S11" s="10">
        <v>0.35</v>
      </c>
      <c r="T11" s="11">
        <f t="shared" si="7"/>
        <v>29.700000000000003</v>
      </c>
      <c r="U11" s="10">
        <v>0.35</v>
      </c>
      <c r="V11" s="13">
        <f t="shared" si="8"/>
        <v>31.049999999999997</v>
      </c>
      <c r="W11" s="10">
        <v>0.35</v>
      </c>
      <c r="X11" s="11">
        <f t="shared" si="9"/>
        <v>31.049999999999997</v>
      </c>
      <c r="Y11" s="14">
        <v>0.35</v>
      </c>
    </row>
    <row r="12" spans="1:25" ht="15.75" thickBot="1" x14ac:dyDescent="0.3">
      <c r="A12" s="15" t="s">
        <v>64</v>
      </c>
      <c r="B12" s="16">
        <v>30</v>
      </c>
      <c r="C12" s="17">
        <v>0.38</v>
      </c>
      <c r="D12" s="16">
        <v>30</v>
      </c>
      <c r="E12" s="18">
        <v>0.35</v>
      </c>
      <c r="F12" s="19">
        <f t="shared" si="0"/>
        <v>31.5</v>
      </c>
      <c r="G12" s="17">
        <v>0.38</v>
      </c>
      <c r="H12" s="16">
        <f t="shared" si="1"/>
        <v>31.5</v>
      </c>
      <c r="I12" s="18">
        <v>0.35</v>
      </c>
      <c r="J12" s="19">
        <f t="shared" si="2"/>
        <v>33.075000000000003</v>
      </c>
      <c r="K12" s="17">
        <v>0.38</v>
      </c>
      <c r="L12" s="16">
        <f t="shared" si="3"/>
        <v>33.075000000000003</v>
      </c>
      <c r="M12" s="18">
        <v>0.35</v>
      </c>
      <c r="N12" s="19">
        <f t="shared" si="4"/>
        <v>33</v>
      </c>
      <c r="O12" s="17">
        <v>0.35</v>
      </c>
      <c r="P12" s="16">
        <f t="shared" si="5"/>
        <v>33</v>
      </c>
      <c r="Q12" s="18">
        <v>0.35</v>
      </c>
      <c r="R12" s="19">
        <f t="shared" si="6"/>
        <v>33</v>
      </c>
      <c r="S12" s="17">
        <v>0.35</v>
      </c>
      <c r="T12" s="16">
        <f t="shared" si="7"/>
        <v>33</v>
      </c>
      <c r="U12" s="17">
        <v>0.35</v>
      </c>
      <c r="V12" s="19">
        <f t="shared" si="8"/>
        <v>34.5</v>
      </c>
      <c r="W12" s="17">
        <v>0.35</v>
      </c>
      <c r="X12" s="16">
        <f t="shared" si="9"/>
        <v>34.5</v>
      </c>
      <c r="Y12" s="20">
        <v>0.35</v>
      </c>
    </row>
    <row r="13" spans="1:25" x14ac:dyDescent="0.25">
      <c r="A13" s="33" t="s">
        <v>91</v>
      </c>
      <c r="B13" s="603"/>
      <c r="C13" s="604"/>
      <c r="D13" s="604"/>
      <c r="E13" s="604"/>
      <c r="F13" s="604"/>
      <c r="G13" s="604"/>
      <c r="H13" s="604"/>
      <c r="I13" s="604"/>
      <c r="J13" s="604"/>
      <c r="K13" s="604"/>
      <c r="L13" s="604"/>
      <c r="M13" s="604"/>
      <c r="N13" s="604"/>
      <c r="O13" s="604"/>
      <c r="P13" s="604"/>
      <c r="Q13" s="604"/>
      <c r="R13" s="604"/>
      <c r="S13" s="604"/>
      <c r="T13" s="604"/>
      <c r="U13" s="604"/>
      <c r="V13" s="604"/>
      <c r="W13" s="604"/>
      <c r="X13" s="604"/>
      <c r="Y13" s="605"/>
    </row>
    <row r="14" spans="1:25" x14ac:dyDescent="0.25">
      <c r="A14" s="24" t="s">
        <v>62</v>
      </c>
      <c r="B14" s="27">
        <v>25.75</v>
      </c>
      <c r="C14" s="26">
        <v>0.28000000000000003</v>
      </c>
      <c r="D14" s="27">
        <v>25.75</v>
      </c>
      <c r="E14" s="34">
        <v>0.28000000000000003</v>
      </c>
      <c r="F14" s="35">
        <v>26.6</v>
      </c>
      <c r="G14" s="26">
        <v>0.28000000000000003</v>
      </c>
      <c r="H14" s="27">
        <v>26.6</v>
      </c>
      <c r="I14" s="34">
        <v>0.28000000000000003</v>
      </c>
      <c r="J14" s="35">
        <v>27.1</v>
      </c>
      <c r="K14" s="26">
        <v>0.28000000000000003</v>
      </c>
      <c r="L14" s="27">
        <v>27.1</v>
      </c>
      <c r="M14" s="34">
        <v>0.28000000000000003</v>
      </c>
      <c r="N14" s="35">
        <v>28.4</v>
      </c>
      <c r="O14" s="26">
        <v>0.28000000000000003</v>
      </c>
      <c r="P14" s="27">
        <v>28.4</v>
      </c>
      <c r="Q14" s="34">
        <v>0.28000000000000003</v>
      </c>
      <c r="R14" s="35">
        <v>28.6</v>
      </c>
      <c r="S14" s="26">
        <v>0.28000000000000003</v>
      </c>
      <c r="T14" s="27">
        <v>28.6</v>
      </c>
      <c r="U14" s="26">
        <v>0.28000000000000003</v>
      </c>
      <c r="V14" s="35">
        <v>29.8</v>
      </c>
      <c r="W14" s="26">
        <v>0.28000000000000003</v>
      </c>
      <c r="X14" s="27">
        <v>29.8</v>
      </c>
      <c r="Y14" s="28">
        <v>0.28000000000000003</v>
      </c>
    </row>
    <row r="15" spans="1:25" x14ac:dyDescent="0.25">
      <c r="A15" s="24" t="s">
        <v>63</v>
      </c>
      <c r="B15" s="27">
        <v>27.2</v>
      </c>
      <c r="C15" s="26">
        <v>0.28000000000000003</v>
      </c>
      <c r="D15" s="27">
        <v>27.2</v>
      </c>
      <c r="E15" s="34">
        <v>0.28000000000000003</v>
      </c>
      <c r="F15" s="35">
        <v>30.2</v>
      </c>
      <c r="G15" s="26">
        <v>0.28000000000000003</v>
      </c>
      <c r="H15" s="27">
        <v>30.2</v>
      </c>
      <c r="I15" s="34">
        <v>0.28000000000000003</v>
      </c>
      <c r="J15" s="35">
        <v>31.6</v>
      </c>
      <c r="K15" s="26">
        <v>0.28000000000000003</v>
      </c>
      <c r="L15" s="27">
        <v>31.6</v>
      </c>
      <c r="M15" s="34">
        <v>0.28000000000000003</v>
      </c>
      <c r="N15" s="35">
        <v>32.700000000000003</v>
      </c>
      <c r="O15" s="26">
        <v>0.28000000000000003</v>
      </c>
      <c r="P15" s="27">
        <v>32.700000000000003</v>
      </c>
      <c r="Q15" s="34">
        <v>0.28000000000000003</v>
      </c>
      <c r="R15" s="35">
        <v>33.799999999999997</v>
      </c>
      <c r="S15" s="26">
        <v>0.28000000000000003</v>
      </c>
      <c r="T15" s="27">
        <v>33.799999999999997</v>
      </c>
      <c r="U15" s="26">
        <v>0.28000000000000003</v>
      </c>
      <c r="V15" s="35">
        <v>34.5</v>
      </c>
      <c r="W15" s="26">
        <v>0.28000000000000003</v>
      </c>
      <c r="X15" s="27">
        <v>34.5</v>
      </c>
      <c r="Y15" s="28">
        <v>0.28000000000000003</v>
      </c>
    </row>
    <row r="16" spans="1:25" ht="15.75" thickBot="1" x14ac:dyDescent="0.3">
      <c r="A16" s="29" t="s">
        <v>64</v>
      </c>
      <c r="B16" s="30">
        <v>29.8</v>
      </c>
      <c r="C16" s="31">
        <v>0.28000000000000003</v>
      </c>
      <c r="D16" s="30">
        <v>29.8</v>
      </c>
      <c r="E16" s="36">
        <v>0.28000000000000003</v>
      </c>
      <c r="F16" s="37">
        <v>33.200000000000003</v>
      </c>
      <c r="G16" s="31">
        <v>0.28000000000000003</v>
      </c>
      <c r="H16" s="30">
        <v>33.200000000000003</v>
      </c>
      <c r="I16" s="36">
        <v>0.28000000000000003</v>
      </c>
      <c r="J16" s="37">
        <v>34.6</v>
      </c>
      <c r="K16" s="31">
        <v>0.28000000000000003</v>
      </c>
      <c r="L16" s="30">
        <v>34.6</v>
      </c>
      <c r="M16" s="36">
        <v>0.28000000000000003</v>
      </c>
      <c r="N16" s="37">
        <v>35.799999999999997</v>
      </c>
      <c r="O16" s="31">
        <v>0.28000000000000003</v>
      </c>
      <c r="P16" s="30">
        <v>35.799999999999997</v>
      </c>
      <c r="Q16" s="36">
        <v>0.28000000000000003</v>
      </c>
      <c r="R16" s="37">
        <v>36.9</v>
      </c>
      <c r="S16" s="31">
        <v>0.28000000000000003</v>
      </c>
      <c r="T16" s="30">
        <v>36.9</v>
      </c>
      <c r="U16" s="31">
        <v>0.28000000000000003</v>
      </c>
      <c r="V16" s="37">
        <v>37.200000000000003</v>
      </c>
      <c r="W16" s="31">
        <v>0.28000000000000003</v>
      </c>
      <c r="X16" s="30">
        <v>37.200000000000003</v>
      </c>
      <c r="Y16" s="32">
        <v>0.28000000000000003</v>
      </c>
    </row>
    <row r="17" spans="1:25" x14ac:dyDescent="0.25">
      <c r="A17" s="48" t="s">
        <v>14</v>
      </c>
      <c r="B17" s="606"/>
      <c r="C17" s="607"/>
      <c r="D17" s="607"/>
      <c r="E17" s="607"/>
      <c r="F17" s="607"/>
      <c r="G17" s="607"/>
      <c r="H17" s="607"/>
      <c r="I17" s="607"/>
      <c r="J17" s="607"/>
      <c r="K17" s="607"/>
      <c r="L17" s="607"/>
      <c r="M17" s="607"/>
      <c r="N17" s="607"/>
      <c r="O17" s="607"/>
      <c r="P17" s="607"/>
      <c r="Q17" s="607"/>
      <c r="R17" s="607"/>
      <c r="S17" s="607"/>
      <c r="T17" s="607"/>
      <c r="U17" s="607"/>
      <c r="V17" s="607"/>
      <c r="W17" s="607"/>
      <c r="X17" s="607"/>
      <c r="Y17" s="608"/>
    </row>
    <row r="18" spans="1:25" x14ac:dyDescent="0.25">
      <c r="A18" s="40" t="s">
        <v>62</v>
      </c>
      <c r="B18" s="38">
        <v>29</v>
      </c>
      <c r="C18" s="42">
        <v>0.33</v>
      </c>
      <c r="D18" s="38">
        <v>29</v>
      </c>
      <c r="E18" s="49">
        <v>0.33</v>
      </c>
      <c r="F18" s="50">
        <v>29</v>
      </c>
      <c r="G18" s="42">
        <v>0.33</v>
      </c>
      <c r="H18" s="38">
        <v>29</v>
      </c>
      <c r="I18" s="49">
        <v>0.33</v>
      </c>
      <c r="J18" s="50">
        <v>29</v>
      </c>
      <c r="K18" s="42">
        <v>0.33</v>
      </c>
      <c r="L18" s="38">
        <v>29</v>
      </c>
      <c r="M18" s="49">
        <v>0.33</v>
      </c>
      <c r="N18" s="50">
        <v>29</v>
      </c>
      <c r="O18" s="42">
        <v>0.33</v>
      </c>
      <c r="P18" s="38">
        <v>29</v>
      </c>
      <c r="Q18" s="49">
        <v>0.33</v>
      </c>
      <c r="R18" s="50">
        <v>29</v>
      </c>
      <c r="S18" s="42">
        <v>0.33</v>
      </c>
      <c r="T18" s="38">
        <v>29</v>
      </c>
      <c r="U18" s="42">
        <v>0.33</v>
      </c>
      <c r="V18" s="50">
        <v>29</v>
      </c>
      <c r="W18" s="42">
        <v>0.33</v>
      </c>
      <c r="X18" s="38">
        <v>29</v>
      </c>
      <c r="Y18" s="43">
        <v>0.33</v>
      </c>
    </row>
    <row r="19" spans="1:25" x14ac:dyDescent="0.25">
      <c r="A19" s="40" t="s">
        <v>63</v>
      </c>
      <c r="B19" s="38">
        <v>31</v>
      </c>
      <c r="C19" s="42">
        <v>0.33</v>
      </c>
      <c r="D19" s="38">
        <v>31</v>
      </c>
      <c r="E19" s="49">
        <v>0.33</v>
      </c>
      <c r="F19" s="50">
        <v>31</v>
      </c>
      <c r="G19" s="42">
        <v>0.33</v>
      </c>
      <c r="H19" s="38">
        <v>31</v>
      </c>
      <c r="I19" s="49">
        <v>0.33</v>
      </c>
      <c r="J19" s="50">
        <v>31</v>
      </c>
      <c r="K19" s="42">
        <v>0.33</v>
      </c>
      <c r="L19" s="38">
        <v>31</v>
      </c>
      <c r="M19" s="49">
        <v>0.33</v>
      </c>
      <c r="N19" s="50">
        <v>31</v>
      </c>
      <c r="O19" s="42">
        <v>0.33</v>
      </c>
      <c r="P19" s="38">
        <v>31</v>
      </c>
      <c r="Q19" s="49">
        <v>0.33</v>
      </c>
      <c r="R19" s="50">
        <v>31</v>
      </c>
      <c r="S19" s="42">
        <v>0.33</v>
      </c>
      <c r="T19" s="38">
        <v>31</v>
      </c>
      <c r="U19" s="42">
        <v>0.33</v>
      </c>
      <c r="V19" s="50">
        <v>31</v>
      </c>
      <c r="W19" s="42">
        <v>0.33</v>
      </c>
      <c r="X19" s="38">
        <v>31</v>
      </c>
      <c r="Y19" s="43">
        <v>0.33</v>
      </c>
    </row>
    <row r="20" spans="1:25" ht="15.75" thickBot="1" x14ac:dyDescent="0.3">
      <c r="A20" s="44" t="s">
        <v>64</v>
      </c>
      <c r="B20" s="45">
        <v>34</v>
      </c>
      <c r="C20" s="46">
        <v>0.33</v>
      </c>
      <c r="D20" s="45">
        <v>34</v>
      </c>
      <c r="E20" s="51">
        <v>0.33</v>
      </c>
      <c r="F20" s="52">
        <v>34</v>
      </c>
      <c r="G20" s="46">
        <v>0.33</v>
      </c>
      <c r="H20" s="45">
        <v>34</v>
      </c>
      <c r="I20" s="51">
        <v>0.33</v>
      </c>
      <c r="J20" s="52">
        <v>34</v>
      </c>
      <c r="K20" s="46">
        <v>0.33</v>
      </c>
      <c r="L20" s="45">
        <v>34</v>
      </c>
      <c r="M20" s="51">
        <v>0.33</v>
      </c>
      <c r="N20" s="52">
        <v>34</v>
      </c>
      <c r="O20" s="46">
        <v>0.33</v>
      </c>
      <c r="P20" s="45">
        <v>34</v>
      </c>
      <c r="Q20" s="51">
        <v>0.33</v>
      </c>
      <c r="R20" s="52">
        <v>34</v>
      </c>
      <c r="S20" s="46">
        <v>0.33</v>
      </c>
      <c r="T20" s="45">
        <v>34</v>
      </c>
      <c r="U20" s="46">
        <v>0.33</v>
      </c>
      <c r="V20" s="52">
        <v>34</v>
      </c>
      <c r="W20" s="46">
        <v>0.33</v>
      </c>
      <c r="X20" s="45">
        <v>34</v>
      </c>
      <c r="Y20" s="47">
        <v>0.33</v>
      </c>
    </row>
    <row r="21" spans="1:25" x14ac:dyDescent="0.25">
      <c r="A21" s="63" t="s">
        <v>93</v>
      </c>
      <c r="B21" s="609"/>
      <c r="C21" s="610"/>
      <c r="D21" s="610"/>
      <c r="E21" s="610"/>
      <c r="F21" s="610"/>
      <c r="G21" s="610"/>
      <c r="H21" s="610"/>
      <c r="I21" s="610"/>
      <c r="J21" s="610"/>
      <c r="K21" s="610"/>
      <c r="L21" s="610"/>
      <c r="M21" s="610"/>
      <c r="N21" s="610"/>
      <c r="O21" s="610"/>
      <c r="P21" s="610"/>
      <c r="Q21" s="610"/>
      <c r="R21" s="610"/>
      <c r="S21" s="610"/>
      <c r="T21" s="610"/>
      <c r="U21" s="610"/>
      <c r="V21" s="610"/>
      <c r="W21" s="610"/>
      <c r="X21" s="610"/>
      <c r="Y21" s="611"/>
    </row>
    <row r="22" spans="1:25" x14ac:dyDescent="0.25">
      <c r="A22" s="54" t="s">
        <v>62</v>
      </c>
      <c r="B22" s="57">
        <v>24</v>
      </c>
      <c r="C22" s="56">
        <v>0.42</v>
      </c>
      <c r="D22" s="57">
        <f t="shared" ref="D22:D24" si="10">B22*1.5</f>
        <v>36</v>
      </c>
      <c r="E22" s="64">
        <v>0.35</v>
      </c>
      <c r="F22" s="65">
        <v>25</v>
      </c>
      <c r="G22" s="56">
        <v>0.42</v>
      </c>
      <c r="H22" s="57">
        <f t="shared" ref="H22:H24" si="11">F22*1.5</f>
        <v>37.5</v>
      </c>
      <c r="I22" s="64">
        <v>0.35</v>
      </c>
      <c r="J22" s="65">
        <v>26</v>
      </c>
      <c r="K22" s="56">
        <v>0.42</v>
      </c>
      <c r="L22" s="57">
        <f t="shared" ref="L22:L24" si="12">J22*1.5</f>
        <v>39</v>
      </c>
      <c r="M22" s="64">
        <v>0.35</v>
      </c>
      <c r="N22" s="65">
        <v>25.75</v>
      </c>
      <c r="O22" s="56">
        <v>0.42</v>
      </c>
      <c r="P22" s="57">
        <f t="shared" ref="P22:P24" si="13">N22*1.5</f>
        <v>38.625</v>
      </c>
      <c r="Q22" s="64">
        <v>0.35</v>
      </c>
      <c r="R22" s="65">
        <v>26.75</v>
      </c>
      <c r="S22" s="56">
        <v>0.42</v>
      </c>
      <c r="T22" s="57">
        <f t="shared" ref="T22:T24" si="14">R22*1.5</f>
        <v>40.125</v>
      </c>
      <c r="U22" s="56">
        <v>0.35</v>
      </c>
      <c r="V22" s="65">
        <v>27.75</v>
      </c>
      <c r="W22" s="56">
        <v>0.42</v>
      </c>
      <c r="X22" s="57">
        <f t="shared" ref="X22:X24" si="15">V22*1.5</f>
        <v>41.625</v>
      </c>
      <c r="Y22" s="58">
        <v>0.35</v>
      </c>
    </row>
    <row r="23" spans="1:25" x14ac:dyDescent="0.25">
      <c r="A23" s="54" t="s">
        <v>63</v>
      </c>
      <c r="B23" s="57">
        <v>25</v>
      </c>
      <c r="C23" s="56">
        <v>0.42</v>
      </c>
      <c r="D23" s="57">
        <f t="shared" si="10"/>
        <v>37.5</v>
      </c>
      <c r="E23" s="64">
        <v>0.35</v>
      </c>
      <c r="F23" s="65">
        <v>26</v>
      </c>
      <c r="G23" s="56">
        <v>0.42</v>
      </c>
      <c r="H23" s="57">
        <f t="shared" si="11"/>
        <v>39</v>
      </c>
      <c r="I23" s="64">
        <v>0.35</v>
      </c>
      <c r="J23" s="65">
        <v>27</v>
      </c>
      <c r="K23" s="56">
        <v>0.42</v>
      </c>
      <c r="L23" s="57">
        <f t="shared" si="12"/>
        <v>40.5</v>
      </c>
      <c r="M23" s="64">
        <v>0.35</v>
      </c>
      <c r="N23" s="65">
        <v>26.75</v>
      </c>
      <c r="O23" s="56">
        <v>0.42</v>
      </c>
      <c r="P23" s="57">
        <f t="shared" si="13"/>
        <v>40.125</v>
      </c>
      <c r="Q23" s="64">
        <v>0.35</v>
      </c>
      <c r="R23" s="65">
        <v>27.75</v>
      </c>
      <c r="S23" s="56">
        <v>0.42</v>
      </c>
      <c r="T23" s="57">
        <f t="shared" si="14"/>
        <v>41.625</v>
      </c>
      <c r="U23" s="56">
        <v>0.35</v>
      </c>
      <c r="V23" s="65">
        <v>28.75</v>
      </c>
      <c r="W23" s="56">
        <v>0.42</v>
      </c>
      <c r="X23" s="57">
        <f t="shared" si="15"/>
        <v>43.125</v>
      </c>
      <c r="Y23" s="58">
        <v>0.35</v>
      </c>
    </row>
    <row r="24" spans="1:25" ht="15.75" thickBot="1" x14ac:dyDescent="0.3">
      <c r="A24" s="59" t="s">
        <v>143</v>
      </c>
      <c r="B24" s="60">
        <v>27</v>
      </c>
      <c r="C24" s="61">
        <v>0.42</v>
      </c>
      <c r="D24" s="60">
        <f t="shared" si="10"/>
        <v>40.5</v>
      </c>
      <c r="E24" s="66">
        <v>0.35</v>
      </c>
      <c r="F24" s="67">
        <v>28</v>
      </c>
      <c r="G24" s="61">
        <v>0.42</v>
      </c>
      <c r="H24" s="60">
        <f t="shared" si="11"/>
        <v>42</v>
      </c>
      <c r="I24" s="66">
        <v>0.35</v>
      </c>
      <c r="J24" s="67">
        <v>29</v>
      </c>
      <c r="K24" s="61">
        <v>0.42</v>
      </c>
      <c r="L24" s="60">
        <f t="shared" si="12"/>
        <v>43.5</v>
      </c>
      <c r="M24" s="66">
        <v>0.35</v>
      </c>
      <c r="N24" s="67">
        <v>28.75</v>
      </c>
      <c r="O24" s="61">
        <v>0.42</v>
      </c>
      <c r="P24" s="60">
        <f t="shared" si="13"/>
        <v>43.125</v>
      </c>
      <c r="Q24" s="66">
        <v>0.35</v>
      </c>
      <c r="R24" s="67">
        <v>29.75</v>
      </c>
      <c r="S24" s="61">
        <v>0.42</v>
      </c>
      <c r="T24" s="60">
        <f t="shared" si="14"/>
        <v>44.625</v>
      </c>
      <c r="U24" s="61">
        <v>0.35</v>
      </c>
      <c r="V24" s="67">
        <v>30.75</v>
      </c>
      <c r="W24" s="61">
        <v>0.42</v>
      </c>
      <c r="X24" s="60">
        <f t="shared" si="15"/>
        <v>46.125</v>
      </c>
      <c r="Y24" s="62">
        <v>0.35</v>
      </c>
    </row>
    <row r="25" spans="1:25" ht="30" x14ac:dyDescent="0.25">
      <c r="A25" s="83" t="s">
        <v>16</v>
      </c>
      <c r="B25" s="612"/>
      <c r="C25" s="613"/>
      <c r="D25" s="613"/>
      <c r="E25" s="613"/>
      <c r="F25" s="613"/>
      <c r="G25" s="613"/>
      <c r="H25" s="613"/>
      <c r="I25" s="613"/>
      <c r="J25" s="613"/>
      <c r="K25" s="613"/>
      <c r="L25" s="613"/>
      <c r="M25" s="613"/>
      <c r="N25" s="613"/>
      <c r="O25" s="613"/>
      <c r="P25" s="613"/>
      <c r="Q25" s="613"/>
      <c r="R25" s="613"/>
      <c r="S25" s="613"/>
      <c r="T25" s="613"/>
      <c r="U25" s="613"/>
      <c r="V25" s="613"/>
      <c r="W25" s="613"/>
      <c r="X25" s="613"/>
      <c r="Y25" s="614"/>
    </row>
    <row r="26" spans="1:25" x14ac:dyDescent="0.25">
      <c r="A26" s="74" t="s">
        <v>62</v>
      </c>
      <c r="B26" s="77" t="s">
        <v>144</v>
      </c>
      <c r="C26" s="76">
        <v>0.56999999999999995</v>
      </c>
      <c r="D26" s="77" t="s">
        <v>145</v>
      </c>
      <c r="E26" s="84">
        <v>0.52</v>
      </c>
      <c r="F26" s="85" t="s">
        <v>144</v>
      </c>
      <c r="G26" s="76">
        <v>0.56999999999999995</v>
      </c>
      <c r="H26" s="77" t="s">
        <v>145</v>
      </c>
      <c r="I26" s="84">
        <v>0.52</v>
      </c>
      <c r="J26" s="85" t="s">
        <v>144</v>
      </c>
      <c r="K26" s="76">
        <v>0.56999999999999995</v>
      </c>
      <c r="L26" s="77" t="s">
        <v>145</v>
      </c>
      <c r="M26" s="84">
        <v>0.52</v>
      </c>
      <c r="N26" s="85" t="s">
        <v>144</v>
      </c>
      <c r="O26" s="76">
        <v>0.56999999999999995</v>
      </c>
      <c r="P26" s="77" t="s">
        <v>145</v>
      </c>
      <c r="Q26" s="84">
        <v>0.52</v>
      </c>
      <c r="R26" s="85" t="s">
        <v>144</v>
      </c>
      <c r="S26" s="76">
        <v>0.56999999999999995</v>
      </c>
      <c r="T26" s="77" t="s">
        <v>145</v>
      </c>
      <c r="U26" s="76">
        <v>0.52</v>
      </c>
      <c r="V26" s="85" t="s">
        <v>144</v>
      </c>
      <c r="W26" s="76">
        <v>0.56999999999999995</v>
      </c>
      <c r="X26" s="77" t="s">
        <v>145</v>
      </c>
      <c r="Y26" s="78">
        <v>0.52</v>
      </c>
    </row>
    <row r="27" spans="1:25" x14ac:dyDescent="0.25">
      <c r="A27" s="74" t="s">
        <v>63</v>
      </c>
      <c r="B27" s="77" t="s">
        <v>146</v>
      </c>
      <c r="C27" s="76">
        <v>0.56999999999999995</v>
      </c>
      <c r="D27" s="77" t="s">
        <v>147</v>
      </c>
      <c r="E27" s="84">
        <v>0.52</v>
      </c>
      <c r="F27" s="85" t="s">
        <v>146</v>
      </c>
      <c r="G27" s="76">
        <v>0.56999999999999995</v>
      </c>
      <c r="H27" s="77" t="s">
        <v>147</v>
      </c>
      <c r="I27" s="84">
        <v>0.52</v>
      </c>
      <c r="J27" s="85" t="s">
        <v>146</v>
      </c>
      <c r="K27" s="76">
        <v>0.56999999999999995</v>
      </c>
      <c r="L27" s="77" t="s">
        <v>147</v>
      </c>
      <c r="M27" s="84">
        <v>0.52</v>
      </c>
      <c r="N27" s="85" t="s">
        <v>146</v>
      </c>
      <c r="O27" s="76">
        <v>0.56999999999999995</v>
      </c>
      <c r="P27" s="77" t="s">
        <v>147</v>
      </c>
      <c r="Q27" s="84">
        <v>0.52</v>
      </c>
      <c r="R27" s="85" t="s">
        <v>146</v>
      </c>
      <c r="S27" s="76">
        <v>0.56999999999999995</v>
      </c>
      <c r="T27" s="77" t="s">
        <v>147</v>
      </c>
      <c r="U27" s="76">
        <v>0.52</v>
      </c>
      <c r="V27" s="85" t="s">
        <v>146</v>
      </c>
      <c r="W27" s="76">
        <v>0.56999999999999995</v>
      </c>
      <c r="X27" s="77" t="s">
        <v>147</v>
      </c>
      <c r="Y27" s="78">
        <v>0.52</v>
      </c>
    </row>
    <row r="28" spans="1:25" ht="15.75" thickBot="1" x14ac:dyDescent="0.3">
      <c r="A28" s="79" t="s">
        <v>64</v>
      </c>
      <c r="B28" s="80" t="s">
        <v>148</v>
      </c>
      <c r="C28" s="81">
        <v>0.56000000000000005</v>
      </c>
      <c r="D28" s="80" t="s">
        <v>149</v>
      </c>
      <c r="E28" s="86">
        <v>0.51</v>
      </c>
      <c r="F28" s="87" t="s">
        <v>148</v>
      </c>
      <c r="G28" s="81">
        <v>0.56000000000000005</v>
      </c>
      <c r="H28" s="80" t="s">
        <v>149</v>
      </c>
      <c r="I28" s="86">
        <v>0.51</v>
      </c>
      <c r="J28" s="87" t="s">
        <v>148</v>
      </c>
      <c r="K28" s="81">
        <v>0.56000000000000005</v>
      </c>
      <c r="L28" s="80" t="s">
        <v>149</v>
      </c>
      <c r="M28" s="86">
        <v>0.51</v>
      </c>
      <c r="N28" s="87" t="s">
        <v>148</v>
      </c>
      <c r="O28" s="81">
        <v>0.56000000000000005</v>
      </c>
      <c r="P28" s="80" t="s">
        <v>149</v>
      </c>
      <c r="Q28" s="86">
        <v>0.51</v>
      </c>
      <c r="R28" s="87" t="s">
        <v>148</v>
      </c>
      <c r="S28" s="81">
        <v>0.56000000000000005</v>
      </c>
      <c r="T28" s="80" t="s">
        <v>149</v>
      </c>
      <c r="U28" s="81">
        <v>0.51</v>
      </c>
      <c r="V28" s="87" t="s">
        <v>148</v>
      </c>
      <c r="W28" s="81">
        <v>0.56000000000000005</v>
      </c>
      <c r="X28" s="80" t="s">
        <v>149</v>
      </c>
      <c r="Y28" s="82">
        <v>0.51</v>
      </c>
    </row>
    <row r="29" spans="1:25" x14ac:dyDescent="0.25">
      <c r="A29" s="100" t="s">
        <v>119</v>
      </c>
      <c r="B29" s="615"/>
      <c r="C29" s="616"/>
      <c r="D29" s="616"/>
      <c r="E29" s="616"/>
      <c r="F29" s="616"/>
      <c r="G29" s="616"/>
      <c r="H29" s="616"/>
      <c r="I29" s="616"/>
      <c r="J29" s="616"/>
      <c r="K29" s="616"/>
      <c r="L29" s="616"/>
      <c r="M29" s="616"/>
      <c r="N29" s="616"/>
      <c r="O29" s="616"/>
      <c r="P29" s="616"/>
      <c r="Q29" s="616"/>
      <c r="R29" s="616"/>
      <c r="S29" s="616"/>
      <c r="T29" s="616"/>
      <c r="U29" s="616"/>
      <c r="V29" s="616"/>
      <c r="W29" s="616"/>
      <c r="X29" s="616"/>
      <c r="Y29" s="617"/>
    </row>
    <row r="30" spans="1:25" x14ac:dyDescent="0.25">
      <c r="A30" s="91" t="s">
        <v>62</v>
      </c>
      <c r="B30" s="94" t="s">
        <v>150</v>
      </c>
      <c r="C30" s="93">
        <v>0.3</v>
      </c>
      <c r="D30" s="94" t="s">
        <v>151</v>
      </c>
      <c r="E30" s="101">
        <v>0.5</v>
      </c>
      <c r="F30" s="102" t="s">
        <v>150</v>
      </c>
      <c r="G30" s="93">
        <v>0.3</v>
      </c>
      <c r="H30" s="94" t="s">
        <v>151</v>
      </c>
      <c r="I30" s="101">
        <v>0.5</v>
      </c>
      <c r="J30" s="102" t="s">
        <v>150</v>
      </c>
      <c r="K30" s="93">
        <v>0.3</v>
      </c>
      <c r="L30" s="94" t="s">
        <v>151</v>
      </c>
      <c r="M30" s="101">
        <v>0.5</v>
      </c>
      <c r="N30" s="102" t="s">
        <v>152</v>
      </c>
      <c r="O30" s="93">
        <v>0.3</v>
      </c>
      <c r="P30" s="94" t="s">
        <v>153</v>
      </c>
      <c r="Q30" s="101">
        <v>0.5</v>
      </c>
      <c r="R30" s="102" t="s">
        <v>152</v>
      </c>
      <c r="S30" s="93">
        <v>0.3</v>
      </c>
      <c r="T30" s="94" t="s">
        <v>153</v>
      </c>
      <c r="U30" s="93">
        <v>0.5</v>
      </c>
      <c r="V30" s="102" t="s">
        <v>152</v>
      </c>
      <c r="W30" s="93">
        <v>0.3</v>
      </c>
      <c r="X30" s="94" t="s">
        <v>153</v>
      </c>
      <c r="Y30" s="95">
        <v>0.5</v>
      </c>
    </row>
    <row r="31" spans="1:25" x14ac:dyDescent="0.25">
      <c r="A31" s="91" t="s">
        <v>63</v>
      </c>
      <c r="B31" s="94" t="s">
        <v>154</v>
      </c>
      <c r="C31" s="93">
        <v>0.3</v>
      </c>
      <c r="D31" s="94" t="s">
        <v>155</v>
      </c>
      <c r="E31" s="101">
        <v>0.5</v>
      </c>
      <c r="F31" s="102" t="s">
        <v>154</v>
      </c>
      <c r="G31" s="93">
        <v>0.3</v>
      </c>
      <c r="H31" s="94" t="s">
        <v>155</v>
      </c>
      <c r="I31" s="101">
        <v>0.5</v>
      </c>
      <c r="J31" s="102" t="s">
        <v>154</v>
      </c>
      <c r="K31" s="93">
        <v>0.3</v>
      </c>
      <c r="L31" s="94" t="s">
        <v>155</v>
      </c>
      <c r="M31" s="101">
        <v>0.5</v>
      </c>
      <c r="N31" s="102" t="s">
        <v>156</v>
      </c>
      <c r="O31" s="93">
        <v>0.3</v>
      </c>
      <c r="P31" s="94" t="s">
        <v>157</v>
      </c>
      <c r="Q31" s="101">
        <v>0.5</v>
      </c>
      <c r="R31" s="102" t="s">
        <v>156</v>
      </c>
      <c r="S31" s="93">
        <v>0.3</v>
      </c>
      <c r="T31" s="94" t="s">
        <v>157</v>
      </c>
      <c r="U31" s="93">
        <v>0.5</v>
      </c>
      <c r="V31" s="102" t="s">
        <v>156</v>
      </c>
      <c r="W31" s="93">
        <v>0.3</v>
      </c>
      <c r="X31" s="94" t="s">
        <v>157</v>
      </c>
      <c r="Y31" s="95">
        <v>0.5</v>
      </c>
    </row>
    <row r="32" spans="1:25" ht="15.75" thickBot="1" x14ac:dyDescent="0.3">
      <c r="A32" s="96" t="s">
        <v>64</v>
      </c>
      <c r="B32" s="97" t="s">
        <v>158</v>
      </c>
      <c r="C32" s="98">
        <v>0.3</v>
      </c>
      <c r="D32" s="97" t="s">
        <v>159</v>
      </c>
      <c r="E32" s="103">
        <v>0.5</v>
      </c>
      <c r="F32" s="104" t="s">
        <v>158</v>
      </c>
      <c r="G32" s="98">
        <v>0.3</v>
      </c>
      <c r="H32" s="97" t="s">
        <v>159</v>
      </c>
      <c r="I32" s="103">
        <v>0.5</v>
      </c>
      <c r="J32" s="104" t="s">
        <v>158</v>
      </c>
      <c r="K32" s="98">
        <v>0.3</v>
      </c>
      <c r="L32" s="97" t="s">
        <v>159</v>
      </c>
      <c r="M32" s="103">
        <v>0.5</v>
      </c>
      <c r="N32" s="104" t="s">
        <v>160</v>
      </c>
      <c r="O32" s="98">
        <v>0.3</v>
      </c>
      <c r="P32" s="97" t="s">
        <v>161</v>
      </c>
      <c r="Q32" s="103">
        <v>0.5</v>
      </c>
      <c r="R32" s="104" t="s">
        <v>160</v>
      </c>
      <c r="S32" s="98">
        <v>0.3</v>
      </c>
      <c r="T32" s="97" t="s">
        <v>161</v>
      </c>
      <c r="U32" s="98">
        <v>0.5</v>
      </c>
      <c r="V32" s="104" t="s">
        <v>160</v>
      </c>
      <c r="W32" s="98">
        <v>0.3</v>
      </c>
      <c r="X32" s="97" t="s">
        <v>161</v>
      </c>
      <c r="Y32" s="99">
        <v>0.5</v>
      </c>
    </row>
    <row r="33" spans="1:25" x14ac:dyDescent="0.25">
      <c r="A33" s="115" t="s">
        <v>18</v>
      </c>
      <c r="B33" s="618"/>
      <c r="C33" s="619"/>
      <c r="D33" s="619"/>
      <c r="E33" s="619"/>
      <c r="F33" s="619"/>
      <c r="G33" s="619"/>
      <c r="H33" s="619"/>
      <c r="I33" s="619"/>
      <c r="J33" s="619"/>
      <c r="K33" s="619"/>
      <c r="L33" s="619"/>
      <c r="M33" s="619"/>
      <c r="N33" s="619"/>
      <c r="O33" s="619"/>
      <c r="P33" s="619"/>
      <c r="Q33" s="619"/>
      <c r="R33" s="619"/>
      <c r="S33" s="619"/>
      <c r="T33" s="619"/>
      <c r="U33" s="619"/>
      <c r="V33" s="619"/>
      <c r="W33" s="619"/>
      <c r="X33" s="619"/>
      <c r="Y33" s="620"/>
    </row>
    <row r="34" spans="1:25" x14ac:dyDescent="0.25">
      <c r="A34" s="106" t="s">
        <v>62</v>
      </c>
      <c r="B34" s="109" t="s">
        <v>162</v>
      </c>
      <c r="C34" s="108" t="s">
        <v>163</v>
      </c>
      <c r="D34" s="109" t="s">
        <v>164</v>
      </c>
      <c r="E34" s="116" t="s">
        <v>163</v>
      </c>
      <c r="F34" s="117" t="s">
        <v>162</v>
      </c>
      <c r="G34" s="108" t="s">
        <v>163</v>
      </c>
      <c r="H34" s="109" t="s">
        <v>164</v>
      </c>
      <c r="I34" s="116" t="s">
        <v>163</v>
      </c>
      <c r="J34" s="117" t="s">
        <v>162</v>
      </c>
      <c r="K34" s="108" t="s">
        <v>163</v>
      </c>
      <c r="L34" s="109" t="s">
        <v>164</v>
      </c>
      <c r="M34" s="116" t="s">
        <v>163</v>
      </c>
      <c r="N34" s="117" t="s">
        <v>162</v>
      </c>
      <c r="O34" s="108" t="s">
        <v>163</v>
      </c>
      <c r="P34" s="109" t="s">
        <v>164</v>
      </c>
      <c r="Q34" s="116" t="s">
        <v>163</v>
      </c>
      <c r="R34" s="117" t="s">
        <v>162</v>
      </c>
      <c r="S34" s="108" t="s">
        <v>163</v>
      </c>
      <c r="T34" s="109" t="s">
        <v>164</v>
      </c>
      <c r="U34" s="108" t="s">
        <v>163</v>
      </c>
      <c r="V34" s="117" t="s">
        <v>162</v>
      </c>
      <c r="W34" s="108" t="s">
        <v>163</v>
      </c>
      <c r="X34" s="109" t="s">
        <v>164</v>
      </c>
      <c r="Y34" s="110" t="s">
        <v>163</v>
      </c>
    </row>
    <row r="35" spans="1:25" x14ac:dyDescent="0.25">
      <c r="A35" s="106" t="s">
        <v>63</v>
      </c>
      <c r="B35" s="109" t="s">
        <v>165</v>
      </c>
      <c r="C35" s="108" t="s">
        <v>166</v>
      </c>
      <c r="D35" s="109" t="s">
        <v>167</v>
      </c>
      <c r="E35" s="116" t="s">
        <v>166</v>
      </c>
      <c r="F35" s="117" t="s">
        <v>165</v>
      </c>
      <c r="G35" s="108" t="s">
        <v>166</v>
      </c>
      <c r="H35" s="109" t="s">
        <v>167</v>
      </c>
      <c r="I35" s="116" t="s">
        <v>166</v>
      </c>
      <c r="J35" s="117" t="s">
        <v>165</v>
      </c>
      <c r="K35" s="108" t="s">
        <v>166</v>
      </c>
      <c r="L35" s="109" t="s">
        <v>167</v>
      </c>
      <c r="M35" s="116" t="s">
        <v>166</v>
      </c>
      <c r="N35" s="117" t="s">
        <v>165</v>
      </c>
      <c r="O35" s="108" t="s">
        <v>166</v>
      </c>
      <c r="P35" s="109" t="s">
        <v>167</v>
      </c>
      <c r="Q35" s="116" t="s">
        <v>166</v>
      </c>
      <c r="R35" s="117" t="s">
        <v>165</v>
      </c>
      <c r="S35" s="108" t="s">
        <v>166</v>
      </c>
      <c r="T35" s="109" t="s">
        <v>167</v>
      </c>
      <c r="U35" s="108" t="s">
        <v>166</v>
      </c>
      <c r="V35" s="117" t="s">
        <v>165</v>
      </c>
      <c r="W35" s="108" t="s">
        <v>166</v>
      </c>
      <c r="X35" s="109" t="s">
        <v>167</v>
      </c>
      <c r="Y35" s="110" t="s">
        <v>166</v>
      </c>
    </row>
    <row r="36" spans="1:25" ht="15.75" thickBot="1" x14ac:dyDescent="0.3">
      <c r="A36" s="111" t="s">
        <v>64</v>
      </c>
      <c r="B36" s="112" t="s">
        <v>168</v>
      </c>
      <c r="C36" s="113" t="s">
        <v>169</v>
      </c>
      <c r="D36" s="112" t="s">
        <v>170</v>
      </c>
      <c r="E36" s="118" t="s">
        <v>169</v>
      </c>
      <c r="F36" s="119" t="s">
        <v>168</v>
      </c>
      <c r="G36" s="113" t="s">
        <v>169</v>
      </c>
      <c r="H36" s="112" t="s">
        <v>170</v>
      </c>
      <c r="I36" s="118" t="s">
        <v>169</v>
      </c>
      <c r="J36" s="119" t="s">
        <v>168</v>
      </c>
      <c r="K36" s="113" t="s">
        <v>169</v>
      </c>
      <c r="L36" s="112" t="s">
        <v>170</v>
      </c>
      <c r="M36" s="118" t="s">
        <v>169</v>
      </c>
      <c r="N36" s="119" t="s">
        <v>168</v>
      </c>
      <c r="O36" s="113" t="s">
        <v>169</v>
      </c>
      <c r="P36" s="112" t="s">
        <v>170</v>
      </c>
      <c r="Q36" s="118" t="s">
        <v>169</v>
      </c>
      <c r="R36" s="119" t="s">
        <v>168</v>
      </c>
      <c r="S36" s="113" t="s">
        <v>169</v>
      </c>
      <c r="T36" s="112" t="s">
        <v>170</v>
      </c>
      <c r="U36" s="113" t="s">
        <v>169</v>
      </c>
      <c r="V36" s="119" t="s">
        <v>168</v>
      </c>
      <c r="W36" s="113" t="s">
        <v>169</v>
      </c>
      <c r="X36" s="112" t="s">
        <v>170</v>
      </c>
      <c r="Y36" s="114" t="s">
        <v>169</v>
      </c>
    </row>
    <row r="37" spans="1:25" x14ac:dyDescent="0.25">
      <c r="A37" s="130" t="s">
        <v>132</v>
      </c>
      <c r="B37" s="621"/>
      <c r="C37" s="622"/>
      <c r="D37" s="622"/>
      <c r="E37" s="622"/>
      <c r="F37" s="622"/>
      <c r="G37" s="622"/>
      <c r="H37" s="622"/>
      <c r="I37" s="622"/>
      <c r="J37" s="622"/>
      <c r="K37" s="622"/>
      <c r="L37" s="622"/>
      <c r="M37" s="622"/>
      <c r="N37" s="622"/>
      <c r="O37" s="622"/>
      <c r="P37" s="622"/>
      <c r="Q37" s="622"/>
      <c r="R37" s="622"/>
      <c r="S37" s="622"/>
      <c r="T37" s="622"/>
      <c r="U37" s="622"/>
      <c r="V37" s="622"/>
      <c r="W37" s="622"/>
      <c r="X37" s="622"/>
      <c r="Y37" s="623"/>
    </row>
    <row r="38" spans="1:25" x14ac:dyDescent="0.25">
      <c r="A38" s="121" t="s">
        <v>62</v>
      </c>
      <c r="B38" s="124" t="s">
        <v>171</v>
      </c>
      <c r="C38" s="123">
        <v>0.47</v>
      </c>
      <c r="D38" s="124" t="s">
        <v>172</v>
      </c>
      <c r="E38" s="131">
        <v>0.45</v>
      </c>
      <c r="F38" s="132" t="s">
        <v>171</v>
      </c>
      <c r="G38" s="123">
        <v>0.47</v>
      </c>
      <c r="H38" s="124" t="s">
        <v>172</v>
      </c>
      <c r="I38" s="131">
        <v>0.45</v>
      </c>
      <c r="J38" s="132" t="s">
        <v>171</v>
      </c>
      <c r="K38" s="123">
        <v>0.47</v>
      </c>
      <c r="L38" s="124" t="s">
        <v>172</v>
      </c>
      <c r="M38" s="131">
        <v>0.45</v>
      </c>
      <c r="N38" s="132" t="s">
        <v>171</v>
      </c>
      <c r="O38" s="123">
        <v>0.47</v>
      </c>
      <c r="P38" s="124" t="s">
        <v>172</v>
      </c>
      <c r="Q38" s="131">
        <v>0.45</v>
      </c>
      <c r="R38" s="132" t="s">
        <v>171</v>
      </c>
      <c r="S38" s="123">
        <v>0.47</v>
      </c>
      <c r="T38" s="124" t="s">
        <v>172</v>
      </c>
      <c r="U38" s="123">
        <v>0.45</v>
      </c>
      <c r="V38" s="132" t="s">
        <v>171</v>
      </c>
      <c r="W38" s="123">
        <v>0.47</v>
      </c>
      <c r="X38" s="124" t="s">
        <v>172</v>
      </c>
      <c r="Y38" s="125">
        <v>0.45</v>
      </c>
    </row>
    <row r="39" spans="1:25" x14ac:dyDescent="0.25">
      <c r="A39" s="121" t="s">
        <v>63</v>
      </c>
      <c r="B39" s="124" t="s">
        <v>173</v>
      </c>
      <c r="C39" s="123">
        <v>0.47</v>
      </c>
      <c r="D39" s="124" t="s">
        <v>174</v>
      </c>
      <c r="E39" s="131">
        <v>0.45</v>
      </c>
      <c r="F39" s="132" t="s">
        <v>173</v>
      </c>
      <c r="G39" s="123">
        <v>0.47</v>
      </c>
      <c r="H39" s="124" t="s">
        <v>174</v>
      </c>
      <c r="I39" s="131">
        <v>0.45</v>
      </c>
      <c r="J39" s="132" t="s">
        <v>173</v>
      </c>
      <c r="K39" s="123">
        <v>0.47</v>
      </c>
      <c r="L39" s="124" t="s">
        <v>174</v>
      </c>
      <c r="M39" s="131">
        <v>0.45</v>
      </c>
      <c r="N39" s="132" t="s">
        <v>173</v>
      </c>
      <c r="O39" s="123">
        <v>0.47</v>
      </c>
      <c r="P39" s="124" t="s">
        <v>174</v>
      </c>
      <c r="Q39" s="131">
        <v>0.45</v>
      </c>
      <c r="R39" s="132" t="s">
        <v>173</v>
      </c>
      <c r="S39" s="123">
        <v>0.47</v>
      </c>
      <c r="T39" s="124" t="s">
        <v>174</v>
      </c>
      <c r="U39" s="123">
        <v>0.45</v>
      </c>
      <c r="V39" s="132" t="s">
        <v>173</v>
      </c>
      <c r="W39" s="123">
        <v>0.47</v>
      </c>
      <c r="X39" s="124" t="s">
        <v>174</v>
      </c>
      <c r="Y39" s="125">
        <v>0.45</v>
      </c>
    </row>
    <row r="40" spans="1:25" ht="15.75" thickBot="1" x14ac:dyDescent="0.3">
      <c r="A40" s="126" t="s">
        <v>64</v>
      </c>
      <c r="B40" s="127" t="s">
        <v>175</v>
      </c>
      <c r="C40" s="128">
        <v>0.47</v>
      </c>
      <c r="D40" s="127" t="s">
        <v>176</v>
      </c>
      <c r="E40" s="133">
        <v>0.45</v>
      </c>
      <c r="F40" s="134" t="s">
        <v>175</v>
      </c>
      <c r="G40" s="128">
        <v>0.47</v>
      </c>
      <c r="H40" s="127" t="s">
        <v>176</v>
      </c>
      <c r="I40" s="133">
        <v>0.45</v>
      </c>
      <c r="J40" s="134" t="s">
        <v>175</v>
      </c>
      <c r="K40" s="128">
        <v>0.47</v>
      </c>
      <c r="L40" s="127" t="s">
        <v>176</v>
      </c>
      <c r="M40" s="133">
        <v>0.45</v>
      </c>
      <c r="N40" s="134" t="s">
        <v>175</v>
      </c>
      <c r="O40" s="128">
        <v>0.47</v>
      </c>
      <c r="P40" s="127" t="s">
        <v>176</v>
      </c>
      <c r="Q40" s="133">
        <v>0.45</v>
      </c>
      <c r="R40" s="134" t="s">
        <v>175</v>
      </c>
      <c r="S40" s="128">
        <v>0.47</v>
      </c>
      <c r="T40" s="127" t="s">
        <v>176</v>
      </c>
      <c r="U40" s="128">
        <v>0.45</v>
      </c>
      <c r="V40" s="134" t="s">
        <v>175</v>
      </c>
      <c r="W40" s="128">
        <v>0.47</v>
      </c>
      <c r="X40" s="127" t="s">
        <v>176</v>
      </c>
      <c r="Y40" s="129">
        <v>0.45</v>
      </c>
    </row>
    <row r="41" spans="1:25" x14ac:dyDescent="0.25">
      <c r="A41" s="146" t="s">
        <v>20</v>
      </c>
      <c r="B41" s="624"/>
      <c r="C41" s="625"/>
      <c r="D41" s="625"/>
      <c r="E41" s="625"/>
      <c r="F41" s="625"/>
      <c r="G41" s="625"/>
      <c r="H41" s="625"/>
      <c r="I41" s="625"/>
      <c r="J41" s="625"/>
      <c r="K41" s="625"/>
      <c r="L41" s="625"/>
      <c r="M41" s="625"/>
      <c r="N41" s="625"/>
      <c r="O41" s="625"/>
      <c r="P41" s="625"/>
      <c r="Q41" s="625"/>
      <c r="R41" s="625"/>
      <c r="S41" s="625"/>
      <c r="T41" s="625"/>
      <c r="U41" s="625"/>
      <c r="V41" s="625"/>
      <c r="W41" s="625"/>
      <c r="X41" s="625"/>
      <c r="Y41" s="626"/>
    </row>
    <row r="42" spans="1:25" x14ac:dyDescent="0.25">
      <c r="A42" s="137" t="s">
        <v>62</v>
      </c>
      <c r="B42" s="140">
        <v>26</v>
      </c>
      <c r="C42" s="139">
        <v>0.5</v>
      </c>
      <c r="D42" s="140">
        <v>39</v>
      </c>
      <c r="E42" s="147">
        <v>0.45</v>
      </c>
      <c r="F42" s="148">
        <v>27</v>
      </c>
      <c r="G42" s="139">
        <v>0.5</v>
      </c>
      <c r="H42" s="140">
        <v>40.5</v>
      </c>
      <c r="I42" s="147">
        <v>0.45</v>
      </c>
      <c r="J42" s="148">
        <v>27.5</v>
      </c>
      <c r="K42" s="139">
        <v>0.5</v>
      </c>
      <c r="L42" s="140">
        <v>42.25</v>
      </c>
      <c r="M42" s="147">
        <v>0.45</v>
      </c>
      <c r="N42" s="148">
        <v>27.5</v>
      </c>
      <c r="O42" s="139">
        <v>0.5</v>
      </c>
      <c r="P42" s="140">
        <v>42.25</v>
      </c>
      <c r="Q42" s="147">
        <v>0.45</v>
      </c>
      <c r="R42" s="148">
        <v>27.5</v>
      </c>
      <c r="S42" s="139">
        <v>0.5</v>
      </c>
      <c r="T42" s="140">
        <v>42.25</v>
      </c>
      <c r="U42" s="139">
        <v>0.45</v>
      </c>
      <c r="V42" s="148">
        <v>27.5</v>
      </c>
      <c r="W42" s="139">
        <v>0.5</v>
      </c>
      <c r="X42" s="140">
        <v>42.25</v>
      </c>
      <c r="Y42" s="141">
        <v>0.45</v>
      </c>
    </row>
    <row r="43" spans="1:25" x14ac:dyDescent="0.25">
      <c r="A43" s="137" t="s">
        <v>63</v>
      </c>
      <c r="B43" s="140">
        <v>27</v>
      </c>
      <c r="C43" s="139">
        <v>0.5</v>
      </c>
      <c r="D43" s="140">
        <v>40.5</v>
      </c>
      <c r="E43" s="147">
        <v>0.45</v>
      </c>
      <c r="F43" s="148">
        <v>28</v>
      </c>
      <c r="G43" s="139">
        <v>0.5</v>
      </c>
      <c r="H43" s="140">
        <v>42</v>
      </c>
      <c r="I43" s="147">
        <v>0.45</v>
      </c>
      <c r="J43" s="148">
        <v>28.5</v>
      </c>
      <c r="K43" s="139">
        <v>0.5</v>
      </c>
      <c r="L43" s="140">
        <v>42.75</v>
      </c>
      <c r="M43" s="147">
        <v>0.45</v>
      </c>
      <c r="N43" s="148">
        <v>28.5</v>
      </c>
      <c r="O43" s="139">
        <v>0.5</v>
      </c>
      <c r="P43" s="140">
        <v>42.75</v>
      </c>
      <c r="Q43" s="147">
        <v>0.45</v>
      </c>
      <c r="R43" s="148">
        <v>28.5</v>
      </c>
      <c r="S43" s="139">
        <v>0.5</v>
      </c>
      <c r="T43" s="140">
        <v>42.75</v>
      </c>
      <c r="U43" s="139">
        <v>0.45</v>
      </c>
      <c r="V43" s="148">
        <v>28.5</v>
      </c>
      <c r="W43" s="139">
        <v>0.5</v>
      </c>
      <c r="X43" s="140">
        <v>42.75</v>
      </c>
      <c r="Y43" s="141">
        <v>0.45</v>
      </c>
    </row>
    <row r="44" spans="1:25" ht="15.75" thickBot="1" x14ac:dyDescent="0.3">
      <c r="A44" s="149" t="s">
        <v>64</v>
      </c>
      <c r="B44" s="150">
        <v>28</v>
      </c>
      <c r="C44" s="151">
        <v>0.5</v>
      </c>
      <c r="D44" s="150">
        <v>42</v>
      </c>
      <c r="E44" s="152">
        <v>0.45</v>
      </c>
      <c r="F44" s="153">
        <v>29</v>
      </c>
      <c r="G44" s="151">
        <v>0.5</v>
      </c>
      <c r="H44" s="150">
        <v>43.5</v>
      </c>
      <c r="I44" s="152">
        <v>0.45</v>
      </c>
      <c r="J44" s="153">
        <v>29.5</v>
      </c>
      <c r="K44" s="151">
        <v>0.5</v>
      </c>
      <c r="L44" s="150">
        <v>44.25</v>
      </c>
      <c r="M44" s="152">
        <v>0.45</v>
      </c>
      <c r="N44" s="153">
        <v>29.5</v>
      </c>
      <c r="O44" s="151">
        <v>0.5</v>
      </c>
      <c r="P44" s="150">
        <v>44.25</v>
      </c>
      <c r="Q44" s="152">
        <v>0.45</v>
      </c>
      <c r="R44" s="153">
        <v>29.5</v>
      </c>
      <c r="S44" s="151">
        <v>0.5</v>
      </c>
      <c r="T44" s="150">
        <v>44.25</v>
      </c>
      <c r="U44" s="151">
        <v>0.45</v>
      </c>
      <c r="V44" s="153">
        <v>29.5</v>
      </c>
      <c r="W44" s="151">
        <v>0.5</v>
      </c>
      <c r="X44" s="150">
        <v>44.25</v>
      </c>
      <c r="Y44" s="154">
        <v>0.45</v>
      </c>
    </row>
    <row r="45" spans="1:25" x14ac:dyDescent="0.25">
      <c r="A45" s="164" t="s">
        <v>375</v>
      </c>
      <c r="B45" s="627" t="s">
        <v>90</v>
      </c>
      <c r="C45" s="627"/>
      <c r="D45" s="627"/>
      <c r="E45" s="627"/>
      <c r="F45" s="627"/>
      <c r="G45" s="627"/>
      <c r="H45" s="627"/>
      <c r="I45" s="627"/>
      <c r="J45" s="627"/>
      <c r="K45" s="627"/>
      <c r="L45" s="627"/>
      <c r="M45" s="627"/>
      <c r="N45" s="627"/>
      <c r="O45" s="627"/>
      <c r="P45" s="627"/>
      <c r="Q45" s="627"/>
      <c r="R45" s="627"/>
      <c r="S45" s="627"/>
      <c r="T45" s="627"/>
      <c r="U45" s="627"/>
      <c r="V45" s="627"/>
      <c r="W45" s="627"/>
      <c r="X45" s="627"/>
      <c r="Y45" s="628"/>
    </row>
    <row r="46" spans="1:25" x14ac:dyDescent="0.25">
      <c r="A46" s="155" t="s">
        <v>62</v>
      </c>
      <c r="B46" s="165">
        <v>21.49</v>
      </c>
      <c r="C46" s="166">
        <v>0.35</v>
      </c>
      <c r="D46" s="167">
        <v>32.234999999999999</v>
      </c>
      <c r="E46" s="166">
        <v>0.35</v>
      </c>
      <c r="F46" s="168">
        <v>21.49</v>
      </c>
      <c r="G46" s="166">
        <v>0.35</v>
      </c>
      <c r="H46" s="167">
        <v>32.234999999999999</v>
      </c>
      <c r="I46" s="166">
        <v>0.35</v>
      </c>
      <c r="J46" s="169">
        <v>23.99</v>
      </c>
      <c r="K46" s="166">
        <v>0.35</v>
      </c>
      <c r="L46" s="167">
        <v>35.984999999999999</v>
      </c>
      <c r="M46" s="170">
        <v>0.35</v>
      </c>
      <c r="N46" s="169">
        <v>21.49</v>
      </c>
      <c r="O46" s="170">
        <v>0.35</v>
      </c>
      <c r="P46" s="169">
        <v>32.234999999999999</v>
      </c>
      <c r="Q46" s="170">
        <v>0.35</v>
      </c>
      <c r="R46" s="169">
        <v>21.49</v>
      </c>
      <c r="S46" s="170">
        <v>0.35</v>
      </c>
      <c r="T46" s="169">
        <v>32.234999999999999</v>
      </c>
      <c r="U46" s="170">
        <v>0.35</v>
      </c>
      <c r="V46" s="169">
        <v>23.99</v>
      </c>
      <c r="W46" s="170">
        <v>0.35</v>
      </c>
      <c r="X46" s="169">
        <v>35.984999999999999</v>
      </c>
      <c r="Y46" s="171">
        <v>0.35</v>
      </c>
    </row>
    <row r="47" spans="1:25" x14ac:dyDescent="0.25">
      <c r="A47" s="155" t="s">
        <v>63</v>
      </c>
      <c r="B47" s="165">
        <v>29.66</v>
      </c>
      <c r="C47" s="166">
        <v>0.35</v>
      </c>
      <c r="D47" s="167">
        <v>44.49</v>
      </c>
      <c r="E47" s="166">
        <v>0.35</v>
      </c>
      <c r="F47" s="168">
        <v>29.66</v>
      </c>
      <c r="G47" s="166">
        <v>0.35</v>
      </c>
      <c r="H47" s="167">
        <v>44.49</v>
      </c>
      <c r="I47" s="166">
        <v>0.35</v>
      </c>
      <c r="J47" s="169">
        <v>32.159999999999997</v>
      </c>
      <c r="K47" s="166">
        <v>0.35</v>
      </c>
      <c r="L47" s="167">
        <v>48.239999999999995</v>
      </c>
      <c r="M47" s="170">
        <v>0.35</v>
      </c>
      <c r="N47" s="169">
        <v>29.66</v>
      </c>
      <c r="O47" s="170">
        <v>0.35</v>
      </c>
      <c r="P47" s="169">
        <v>44.49</v>
      </c>
      <c r="Q47" s="170">
        <v>0.35</v>
      </c>
      <c r="R47" s="169">
        <v>29.66</v>
      </c>
      <c r="S47" s="170">
        <v>0.35</v>
      </c>
      <c r="T47" s="169">
        <v>44.49</v>
      </c>
      <c r="U47" s="170">
        <v>0.35</v>
      </c>
      <c r="V47" s="169">
        <v>32.159999999999997</v>
      </c>
      <c r="W47" s="170">
        <v>0.35</v>
      </c>
      <c r="X47" s="169">
        <v>48.239999999999995</v>
      </c>
      <c r="Y47" s="171">
        <v>0.35</v>
      </c>
    </row>
    <row r="48" spans="1:25" x14ac:dyDescent="0.25">
      <c r="A48" s="155" t="s">
        <v>64</v>
      </c>
      <c r="B48" s="165">
        <v>37.229999999999997</v>
      </c>
      <c r="C48" s="166">
        <v>0.35</v>
      </c>
      <c r="D48" s="167">
        <v>55.844999999999999</v>
      </c>
      <c r="E48" s="166">
        <v>0.35</v>
      </c>
      <c r="F48" s="168">
        <v>37.229999999999997</v>
      </c>
      <c r="G48" s="166">
        <v>0.35</v>
      </c>
      <c r="H48" s="167">
        <v>55.844999999999999</v>
      </c>
      <c r="I48" s="166">
        <v>0.35</v>
      </c>
      <c r="J48" s="169">
        <v>39.729999999999997</v>
      </c>
      <c r="K48" s="166">
        <v>0.35</v>
      </c>
      <c r="L48" s="167">
        <v>59.594999999999999</v>
      </c>
      <c r="M48" s="170">
        <v>0.35</v>
      </c>
      <c r="N48" s="169">
        <v>37.229999999999997</v>
      </c>
      <c r="O48" s="170">
        <v>0.35</v>
      </c>
      <c r="P48" s="169">
        <v>55.844999999999999</v>
      </c>
      <c r="Q48" s="170">
        <v>0.35</v>
      </c>
      <c r="R48" s="169">
        <v>37.229999999999997</v>
      </c>
      <c r="S48" s="170">
        <v>0.35</v>
      </c>
      <c r="T48" s="169">
        <v>55.844999999999999</v>
      </c>
      <c r="U48" s="170">
        <v>0.35</v>
      </c>
      <c r="V48" s="169">
        <v>39.729999999999997</v>
      </c>
      <c r="W48" s="170">
        <v>0.35</v>
      </c>
      <c r="X48" s="169">
        <v>59.594999999999999</v>
      </c>
      <c r="Y48" s="171">
        <v>0.35</v>
      </c>
    </row>
    <row r="49" spans="1:25" x14ac:dyDescent="0.25">
      <c r="A49" s="172"/>
      <c r="B49" s="629" t="s">
        <v>177</v>
      </c>
      <c r="C49" s="629"/>
      <c r="D49" s="629"/>
      <c r="E49" s="629"/>
      <c r="F49" s="629"/>
      <c r="G49" s="629"/>
      <c r="H49" s="629"/>
      <c r="I49" s="629"/>
      <c r="J49" s="629"/>
      <c r="K49" s="629"/>
      <c r="L49" s="629"/>
      <c r="M49" s="629"/>
      <c r="N49" s="629"/>
      <c r="O49" s="629"/>
      <c r="P49" s="629"/>
      <c r="Q49" s="629"/>
      <c r="R49" s="629"/>
      <c r="S49" s="629"/>
      <c r="T49" s="629"/>
      <c r="U49" s="629"/>
      <c r="V49" s="629"/>
      <c r="W49" s="629"/>
      <c r="X49" s="629"/>
      <c r="Y49" s="630"/>
    </row>
    <row r="50" spans="1:25" x14ac:dyDescent="0.25">
      <c r="A50" s="155" t="s">
        <v>62</v>
      </c>
      <c r="B50" s="169">
        <v>28</v>
      </c>
      <c r="C50" s="170">
        <v>0.35</v>
      </c>
      <c r="D50" s="169">
        <v>42</v>
      </c>
      <c r="E50" s="170">
        <v>0.35</v>
      </c>
      <c r="F50" s="169">
        <v>28</v>
      </c>
      <c r="G50" s="170">
        <v>0.35</v>
      </c>
      <c r="H50" s="169">
        <v>42</v>
      </c>
      <c r="I50" s="170">
        <v>0.35</v>
      </c>
      <c r="J50" s="169">
        <v>30.5</v>
      </c>
      <c r="K50" s="170">
        <v>0.35</v>
      </c>
      <c r="L50" s="169">
        <v>45.75</v>
      </c>
      <c r="M50" s="170">
        <v>0.35</v>
      </c>
      <c r="N50" s="169">
        <v>28</v>
      </c>
      <c r="O50" s="170">
        <v>0.35</v>
      </c>
      <c r="P50" s="169">
        <v>42</v>
      </c>
      <c r="Q50" s="170">
        <v>0.35</v>
      </c>
      <c r="R50" s="169">
        <v>28</v>
      </c>
      <c r="S50" s="170">
        <v>0.35</v>
      </c>
      <c r="T50" s="169">
        <v>42</v>
      </c>
      <c r="U50" s="170">
        <v>0.35</v>
      </c>
      <c r="V50" s="169">
        <v>30.5</v>
      </c>
      <c r="W50" s="170">
        <v>0.35</v>
      </c>
      <c r="X50" s="169">
        <v>45.75</v>
      </c>
      <c r="Y50" s="171">
        <v>0.35</v>
      </c>
    </row>
    <row r="51" spans="1:25" x14ac:dyDescent="0.25">
      <c r="A51" s="155" t="s">
        <v>63</v>
      </c>
      <c r="B51" s="169">
        <v>34.25</v>
      </c>
      <c r="C51" s="170">
        <v>0.35</v>
      </c>
      <c r="D51" s="169">
        <v>51.375</v>
      </c>
      <c r="E51" s="170">
        <v>0.35</v>
      </c>
      <c r="F51" s="169">
        <v>34.25</v>
      </c>
      <c r="G51" s="170">
        <v>0.35</v>
      </c>
      <c r="H51" s="169">
        <v>51.375</v>
      </c>
      <c r="I51" s="170">
        <v>0.35</v>
      </c>
      <c r="J51" s="169">
        <v>36.75</v>
      </c>
      <c r="K51" s="170">
        <v>0.35</v>
      </c>
      <c r="L51" s="169">
        <v>55.125</v>
      </c>
      <c r="M51" s="170">
        <v>0.35</v>
      </c>
      <c r="N51" s="169">
        <v>34.25</v>
      </c>
      <c r="O51" s="170">
        <v>0.35</v>
      </c>
      <c r="P51" s="169">
        <v>51.375</v>
      </c>
      <c r="Q51" s="170">
        <v>0.35</v>
      </c>
      <c r="R51" s="169">
        <v>34.25</v>
      </c>
      <c r="S51" s="170">
        <v>0.35</v>
      </c>
      <c r="T51" s="169">
        <v>51.375</v>
      </c>
      <c r="U51" s="170">
        <v>0.35</v>
      </c>
      <c r="V51" s="169">
        <v>36.75</v>
      </c>
      <c r="W51" s="170">
        <v>0.35</v>
      </c>
      <c r="X51" s="169">
        <v>55.125</v>
      </c>
      <c r="Y51" s="171">
        <v>0.35</v>
      </c>
    </row>
    <row r="52" spans="1:25" ht="15.75" thickBot="1" x14ac:dyDescent="0.3">
      <c r="A52" s="160" t="s">
        <v>64</v>
      </c>
      <c r="B52" s="173">
        <v>39.229999999999997</v>
      </c>
      <c r="C52" s="174">
        <v>0.35</v>
      </c>
      <c r="D52" s="173">
        <v>58.844999999999999</v>
      </c>
      <c r="E52" s="174">
        <v>0.35</v>
      </c>
      <c r="F52" s="173">
        <v>39.229999999999997</v>
      </c>
      <c r="G52" s="174">
        <v>0.35</v>
      </c>
      <c r="H52" s="173">
        <v>58.844999999999999</v>
      </c>
      <c r="I52" s="174">
        <v>0.35</v>
      </c>
      <c r="J52" s="173">
        <v>41.73</v>
      </c>
      <c r="K52" s="174">
        <v>0.35</v>
      </c>
      <c r="L52" s="173">
        <v>62.594999999999999</v>
      </c>
      <c r="M52" s="174">
        <v>0.35</v>
      </c>
      <c r="N52" s="173">
        <v>39.229999999999997</v>
      </c>
      <c r="O52" s="174">
        <v>0.35</v>
      </c>
      <c r="P52" s="173">
        <v>58.844999999999999</v>
      </c>
      <c r="Q52" s="174">
        <v>0.35</v>
      </c>
      <c r="R52" s="173">
        <v>39.229999999999997</v>
      </c>
      <c r="S52" s="174">
        <v>0.35</v>
      </c>
      <c r="T52" s="173">
        <v>58.844999999999999</v>
      </c>
      <c r="U52" s="174">
        <v>0.35</v>
      </c>
      <c r="V52" s="173">
        <v>41.73</v>
      </c>
      <c r="W52" s="174">
        <v>0.35</v>
      </c>
      <c r="X52" s="173">
        <v>62.594999999999999</v>
      </c>
      <c r="Y52" s="175">
        <v>0.35</v>
      </c>
    </row>
    <row r="53" spans="1:25" x14ac:dyDescent="0.25">
      <c r="A53" s="176" t="s">
        <v>377</v>
      </c>
      <c r="B53" s="597"/>
      <c r="C53" s="598"/>
      <c r="D53" s="598"/>
      <c r="E53" s="598"/>
      <c r="F53" s="598"/>
      <c r="G53" s="598"/>
      <c r="H53" s="598"/>
      <c r="I53" s="598"/>
      <c r="J53" s="598"/>
      <c r="K53" s="598"/>
      <c r="L53" s="598"/>
      <c r="M53" s="598"/>
      <c r="N53" s="598"/>
      <c r="O53" s="598"/>
      <c r="P53" s="598"/>
      <c r="Q53" s="598"/>
      <c r="R53" s="598"/>
      <c r="S53" s="598"/>
      <c r="T53" s="598"/>
      <c r="U53" s="598"/>
      <c r="V53" s="598"/>
      <c r="W53" s="598"/>
      <c r="X53" s="598"/>
      <c r="Y53" s="599"/>
    </row>
    <row r="54" spans="1:25" x14ac:dyDescent="0.25">
      <c r="A54" s="177" t="s">
        <v>62</v>
      </c>
      <c r="B54" s="180">
        <v>30</v>
      </c>
      <c r="C54" s="179">
        <v>0.5</v>
      </c>
      <c r="D54" s="180">
        <v>45</v>
      </c>
      <c r="E54" s="186">
        <v>0</v>
      </c>
      <c r="F54" s="187">
        <v>30</v>
      </c>
      <c r="G54" s="179">
        <v>0.5</v>
      </c>
      <c r="H54" s="180">
        <v>45</v>
      </c>
      <c r="I54" s="186">
        <v>0</v>
      </c>
      <c r="J54" s="187">
        <v>30</v>
      </c>
      <c r="K54" s="179">
        <v>0.5</v>
      </c>
      <c r="L54" s="180">
        <v>45</v>
      </c>
      <c r="M54" s="186">
        <v>0</v>
      </c>
      <c r="N54" s="187">
        <v>30</v>
      </c>
      <c r="O54" s="179">
        <v>0.5</v>
      </c>
      <c r="P54" s="180">
        <v>45</v>
      </c>
      <c r="Q54" s="186">
        <v>0</v>
      </c>
      <c r="R54" s="187">
        <v>30</v>
      </c>
      <c r="S54" s="179">
        <v>0.5</v>
      </c>
      <c r="T54" s="180">
        <v>45</v>
      </c>
      <c r="U54" s="179">
        <v>0</v>
      </c>
      <c r="V54" s="187">
        <v>30</v>
      </c>
      <c r="W54" s="179">
        <v>0.5</v>
      </c>
      <c r="X54" s="180">
        <v>45</v>
      </c>
      <c r="Y54" s="181">
        <v>0</v>
      </c>
    </row>
    <row r="55" spans="1:25" x14ac:dyDescent="0.25">
      <c r="A55" s="177" t="s">
        <v>63</v>
      </c>
      <c r="B55" s="180">
        <v>32</v>
      </c>
      <c r="C55" s="179">
        <v>0.5</v>
      </c>
      <c r="D55" s="180">
        <v>48</v>
      </c>
      <c r="E55" s="186">
        <v>0</v>
      </c>
      <c r="F55" s="187">
        <v>32</v>
      </c>
      <c r="G55" s="179">
        <v>0.5</v>
      </c>
      <c r="H55" s="180">
        <v>48</v>
      </c>
      <c r="I55" s="186">
        <v>0</v>
      </c>
      <c r="J55" s="187">
        <v>32</v>
      </c>
      <c r="K55" s="179">
        <v>0.5</v>
      </c>
      <c r="L55" s="180">
        <v>48</v>
      </c>
      <c r="M55" s="186">
        <v>0</v>
      </c>
      <c r="N55" s="187">
        <v>32</v>
      </c>
      <c r="O55" s="179">
        <v>0.5</v>
      </c>
      <c r="P55" s="180">
        <v>48</v>
      </c>
      <c r="Q55" s="186">
        <v>0</v>
      </c>
      <c r="R55" s="187">
        <v>32</v>
      </c>
      <c r="S55" s="179">
        <v>0.5</v>
      </c>
      <c r="T55" s="180">
        <v>48</v>
      </c>
      <c r="U55" s="179">
        <v>0</v>
      </c>
      <c r="V55" s="187">
        <v>32</v>
      </c>
      <c r="W55" s="179">
        <v>0.5</v>
      </c>
      <c r="X55" s="180">
        <v>48</v>
      </c>
      <c r="Y55" s="181">
        <v>0</v>
      </c>
    </row>
    <row r="56" spans="1:25" ht="15.75" thickBot="1" x14ac:dyDescent="0.3">
      <c r="A56" s="182" t="s">
        <v>64</v>
      </c>
      <c r="B56" s="183">
        <v>34</v>
      </c>
      <c r="C56" s="184">
        <v>0.5</v>
      </c>
      <c r="D56" s="183">
        <v>51</v>
      </c>
      <c r="E56" s="188">
        <v>0</v>
      </c>
      <c r="F56" s="189">
        <v>34</v>
      </c>
      <c r="G56" s="184">
        <v>0.5</v>
      </c>
      <c r="H56" s="183">
        <v>51</v>
      </c>
      <c r="I56" s="188">
        <v>0</v>
      </c>
      <c r="J56" s="189">
        <v>34</v>
      </c>
      <c r="K56" s="184">
        <v>0.5</v>
      </c>
      <c r="L56" s="183">
        <v>51</v>
      </c>
      <c r="M56" s="188">
        <v>0</v>
      </c>
      <c r="N56" s="189">
        <v>34</v>
      </c>
      <c r="O56" s="184">
        <v>0.5</v>
      </c>
      <c r="P56" s="183">
        <v>51</v>
      </c>
      <c r="Q56" s="188">
        <v>0</v>
      </c>
      <c r="R56" s="189">
        <v>34</v>
      </c>
      <c r="S56" s="184">
        <v>0.5</v>
      </c>
      <c r="T56" s="183">
        <v>51</v>
      </c>
      <c r="U56" s="184">
        <v>0</v>
      </c>
      <c r="V56" s="189">
        <v>34</v>
      </c>
      <c r="W56" s="184">
        <v>0.5</v>
      </c>
      <c r="X56" s="183">
        <v>51</v>
      </c>
      <c r="Y56" s="185">
        <v>0</v>
      </c>
    </row>
  </sheetData>
  <mergeCells count="25">
    <mergeCell ref="A6:A8"/>
    <mergeCell ref="B6:E6"/>
    <mergeCell ref="F6:I6"/>
    <mergeCell ref="J6:M6"/>
    <mergeCell ref="N6:Q6"/>
    <mergeCell ref="V6:Y6"/>
    <mergeCell ref="B7:E7"/>
    <mergeCell ref="F7:I7"/>
    <mergeCell ref="J7:M7"/>
    <mergeCell ref="N7:Q7"/>
    <mergeCell ref="R7:U7"/>
    <mergeCell ref="V7:Y7"/>
    <mergeCell ref="R6:U6"/>
    <mergeCell ref="B53:Y53"/>
    <mergeCell ref="B9:Y9"/>
    <mergeCell ref="B13:Y13"/>
    <mergeCell ref="B17:Y17"/>
    <mergeCell ref="B21:Y21"/>
    <mergeCell ref="B25:Y25"/>
    <mergeCell ref="B29:Y29"/>
    <mergeCell ref="B33:Y33"/>
    <mergeCell ref="B37:Y37"/>
    <mergeCell ref="B41:Y41"/>
    <mergeCell ref="B45:Y45"/>
    <mergeCell ref="B49:Y4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0"/>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2.5703125" bestFit="1" customWidth="1"/>
    <col min="2" max="2" width="13.85546875" bestFit="1" customWidth="1"/>
    <col min="3" max="3" width="9.7109375" bestFit="1" customWidth="1"/>
    <col min="4" max="4" width="13.85546875" bestFit="1" customWidth="1"/>
    <col min="5" max="5" width="9.7109375" bestFit="1" customWidth="1"/>
    <col min="6" max="6" width="13.85546875" bestFit="1" customWidth="1"/>
    <col min="7" max="7" width="9.7109375" bestFit="1" customWidth="1"/>
    <col min="8" max="8" width="13.85546875" bestFit="1" customWidth="1"/>
    <col min="9" max="9" width="9.7109375" bestFit="1" customWidth="1"/>
    <col min="10" max="10" width="13.85546875" bestFit="1" customWidth="1"/>
    <col min="11" max="11" width="9.7109375" bestFit="1" customWidth="1"/>
    <col min="12" max="12" width="13.85546875" bestFit="1" customWidth="1"/>
    <col min="13" max="13" width="9.7109375" bestFit="1" customWidth="1"/>
    <col min="14" max="14" width="13.85546875" bestFit="1" customWidth="1"/>
    <col min="15" max="15" width="9.7109375" bestFit="1" customWidth="1"/>
    <col min="16" max="16" width="13.85546875" bestFit="1" customWidth="1"/>
    <col min="17" max="17" width="9.7109375" bestFit="1" customWidth="1"/>
    <col min="18" max="18" width="13.85546875" bestFit="1" customWidth="1"/>
    <col min="19" max="19" width="9.7109375" bestFit="1" customWidth="1"/>
    <col min="20" max="20" width="13.85546875" bestFit="1" customWidth="1"/>
    <col min="21" max="21" width="9.7109375" bestFit="1" customWidth="1"/>
    <col min="22" max="22" width="13.85546875" bestFit="1" customWidth="1"/>
    <col min="23" max="23" width="9.7109375" bestFit="1" customWidth="1"/>
    <col min="24" max="24" width="13.85546875" bestFit="1" customWidth="1"/>
    <col min="25" max="25" width="9.7109375" bestFit="1" customWidth="1"/>
  </cols>
  <sheetData>
    <row r="1" spans="1:25" x14ac:dyDescent="0.25">
      <c r="A1" s="1" t="s">
        <v>0</v>
      </c>
    </row>
    <row r="2" spans="1:25" x14ac:dyDescent="0.25">
      <c r="A2" s="1" t="s">
        <v>1</v>
      </c>
    </row>
    <row r="3" spans="1:25" x14ac:dyDescent="0.25">
      <c r="A3" s="365" t="s">
        <v>394</v>
      </c>
      <c r="B3" s="365"/>
      <c r="C3" s="365"/>
      <c r="D3" s="365"/>
    </row>
    <row r="4" spans="1:25" x14ac:dyDescent="0.25">
      <c r="A4" s="1" t="s">
        <v>65</v>
      </c>
    </row>
    <row r="6" spans="1:25" s="190" customFormat="1" x14ac:dyDescent="0.25">
      <c r="A6" s="595" t="s">
        <v>77</v>
      </c>
      <c r="B6" s="591" t="s">
        <v>78</v>
      </c>
      <c r="C6" s="592"/>
      <c r="D6" s="592"/>
      <c r="E6" s="592"/>
      <c r="F6" s="591" t="s">
        <v>78</v>
      </c>
      <c r="G6" s="592"/>
      <c r="H6" s="592"/>
      <c r="I6" s="592"/>
      <c r="J6" s="591" t="s">
        <v>78</v>
      </c>
      <c r="K6" s="592"/>
      <c r="L6" s="592"/>
      <c r="M6" s="592"/>
      <c r="N6" s="591" t="s">
        <v>78</v>
      </c>
      <c r="O6" s="592"/>
      <c r="P6" s="592"/>
      <c r="Q6" s="592"/>
      <c r="R6" s="591" t="s">
        <v>78</v>
      </c>
      <c r="S6" s="592"/>
      <c r="T6" s="592"/>
      <c r="U6" s="592"/>
      <c r="V6" s="591" t="s">
        <v>78</v>
      </c>
      <c r="W6" s="592"/>
      <c r="X6" s="592"/>
      <c r="Y6" s="592"/>
    </row>
    <row r="7" spans="1:25" s="190" customFormat="1" x14ac:dyDescent="0.25">
      <c r="A7" s="596"/>
      <c r="B7" s="591" t="s">
        <v>79</v>
      </c>
      <c r="C7" s="592"/>
      <c r="D7" s="592"/>
      <c r="E7" s="592"/>
      <c r="F7" s="591" t="s">
        <v>80</v>
      </c>
      <c r="G7" s="592"/>
      <c r="H7" s="592"/>
      <c r="I7" s="592"/>
      <c r="J7" s="591" t="s">
        <v>81</v>
      </c>
      <c r="K7" s="592"/>
      <c r="L7" s="592"/>
      <c r="M7" s="592"/>
      <c r="N7" s="591" t="s">
        <v>82</v>
      </c>
      <c r="O7" s="592"/>
      <c r="P7" s="592"/>
      <c r="Q7" s="592"/>
      <c r="R7" s="591" t="s">
        <v>83</v>
      </c>
      <c r="S7" s="592"/>
      <c r="T7" s="592"/>
      <c r="U7" s="592"/>
      <c r="V7" s="593" t="s">
        <v>84</v>
      </c>
      <c r="W7" s="594"/>
      <c r="X7" s="594"/>
      <c r="Y7" s="594"/>
    </row>
    <row r="8" spans="1:25" s="190" customFormat="1" ht="30.75" thickBot="1" x14ac:dyDescent="0.3">
      <c r="A8" s="596"/>
      <c r="B8" s="191" t="s">
        <v>85</v>
      </c>
      <c r="C8" s="191" t="s">
        <v>86</v>
      </c>
      <c r="D8" s="191" t="s">
        <v>87</v>
      </c>
      <c r="E8" s="191" t="s">
        <v>88</v>
      </c>
      <c r="F8" s="191" t="s">
        <v>85</v>
      </c>
      <c r="G8" s="191" t="s">
        <v>86</v>
      </c>
      <c r="H8" s="191" t="s">
        <v>87</v>
      </c>
      <c r="I8" s="191" t="s">
        <v>88</v>
      </c>
      <c r="J8" s="191" t="s">
        <v>85</v>
      </c>
      <c r="K8" s="191" t="s">
        <v>86</v>
      </c>
      <c r="L8" s="191" t="s">
        <v>87</v>
      </c>
      <c r="M8" s="191" t="s">
        <v>88</v>
      </c>
      <c r="N8" s="191" t="s">
        <v>85</v>
      </c>
      <c r="O8" s="191" t="s">
        <v>86</v>
      </c>
      <c r="P8" s="191" t="s">
        <v>87</v>
      </c>
      <c r="Q8" s="191" t="s">
        <v>88</v>
      </c>
      <c r="R8" s="191" t="s">
        <v>85</v>
      </c>
      <c r="S8" s="191" t="s">
        <v>86</v>
      </c>
      <c r="T8" s="191" t="s">
        <v>87</v>
      </c>
      <c r="U8" s="191" t="s">
        <v>88</v>
      </c>
      <c r="V8" s="191" t="s">
        <v>85</v>
      </c>
      <c r="W8" s="191" t="s">
        <v>86</v>
      </c>
      <c r="X8" s="191" t="s">
        <v>87</v>
      </c>
      <c r="Y8" s="191" t="s">
        <v>88</v>
      </c>
    </row>
    <row r="9" spans="1:25" x14ac:dyDescent="0.25">
      <c r="A9" s="22" t="s">
        <v>89</v>
      </c>
      <c r="B9" s="643"/>
      <c r="C9" s="643"/>
      <c r="D9" s="643"/>
      <c r="E9" s="643"/>
      <c r="F9" s="643"/>
      <c r="G9" s="643"/>
      <c r="H9" s="643"/>
      <c r="I9" s="643"/>
      <c r="J9" s="643"/>
      <c r="K9" s="643"/>
      <c r="L9" s="643"/>
      <c r="M9" s="643"/>
      <c r="N9" s="643"/>
      <c r="O9" s="643"/>
      <c r="P9" s="643"/>
      <c r="Q9" s="643"/>
      <c r="R9" s="643"/>
      <c r="S9" s="643"/>
      <c r="T9" s="643"/>
      <c r="U9" s="643"/>
      <c r="V9" s="643"/>
      <c r="W9" s="643"/>
      <c r="X9" s="643"/>
      <c r="Y9" s="644"/>
    </row>
    <row r="10" spans="1:25" ht="15.75" thickBot="1" x14ac:dyDescent="0.3">
      <c r="A10" s="15" t="s">
        <v>65</v>
      </c>
      <c r="B10" s="16">
        <v>19</v>
      </c>
      <c r="C10" s="17">
        <v>0.38</v>
      </c>
      <c r="D10" s="16">
        <v>19</v>
      </c>
      <c r="E10" s="17">
        <v>0.35</v>
      </c>
      <c r="F10" s="16">
        <f t="shared" ref="F10" si="0">B10*1.05</f>
        <v>19.95</v>
      </c>
      <c r="G10" s="17">
        <v>0.38</v>
      </c>
      <c r="H10" s="16">
        <f t="shared" ref="H10" si="1">B10*1.05</f>
        <v>19.95</v>
      </c>
      <c r="I10" s="17">
        <v>0.35</v>
      </c>
      <c r="J10" s="16">
        <f t="shared" ref="J10" si="2">F10*1.05</f>
        <v>20.947500000000002</v>
      </c>
      <c r="K10" s="17">
        <v>0.38</v>
      </c>
      <c r="L10" s="16">
        <f t="shared" ref="L10" si="3">F10*1.05</f>
        <v>20.947500000000002</v>
      </c>
      <c r="M10" s="17">
        <v>0.35</v>
      </c>
      <c r="N10" s="16">
        <f t="shared" ref="N10" si="4">B10*1.1</f>
        <v>20.900000000000002</v>
      </c>
      <c r="O10" s="17">
        <v>0.35</v>
      </c>
      <c r="P10" s="16">
        <f t="shared" ref="P10" si="5">B10*1.1</f>
        <v>20.900000000000002</v>
      </c>
      <c r="Q10" s="17">
        <v>0.35</v>
      </c>
      <c r="R10" s="16">
        <f t="shared" ref="R10" si="6">B10*1.1</f>
        <v>20.900000000000002</v>
      </c>
      <c r="S10" s="17">
        <v>0.35</v>
      </c>
      <c r="T10" s="16">
        <f t="shared" ref="T10" si="7">B10*1.1</f>
        <v>20.900000000000002</v>
      </c>
      <c r="U10" s="17">
        <v>0.35</v>
      </c>
      <c r="V10" s="16">
        <f t="shared" ref="V10" si="8">B10*1.15</f>
        <v>21.849999999999998</v>
      </c>
      <c r="W10" s="17">
        <v>0.35</v>
      </c>
      <c r="X10" s="16">
        <f t="shared" ref="X10" si="9">B10*1.15</f>
        <v>21.849999999999998</v>
      </c>
      <c r="Y10" s="20">
        <v>0.35</v>
      </c>
    </row>
    <row r="11" spans="1:25" x14ac:dyDescent="0.25">
      <c r="A11" s="23" t="s">
        <v>91</v>
      </c>
      <c r="B11" s="645"/>
      <c r="C11" s="645"/>
      <c r="D11" s="645"/>
      <c r="E11" s="645"/>
      <c r="F11" s="645"/>
      <c r="G11" s="645"/>
      <c r="H11" s="645"/>
      <c r="I11" s="645"/>
      <c r="J11" s="645"/>
      <c r="K11" s="645"/>
      <c r="L11" s="645"/>
      <c r="M11" s="645"/>
      <c r="N11" s="645"/>
      <c r="O11" s="645"/>
      <c r="P11" s="645"/>
      <c r="Q11" s="645"/>
      <c r="R11" s="645"/>
      <c r="S11" s="645"/>
      <c r="T11" s="645"/>
      <c r="U11" s="645"/>
      <c r="V11" s="645"/>
      <c r="W11" s="645"/>
      <c r="X11" s="645"/>
      <c r="Y11" s="646"/>
    </row>
    <row r="12" spans="1:25" ht="15.75" thickBot="1" x14ac:dyDescent="0.3">
      <c r="A12" s="29" t="s">
        <v>65</v>
      </c>
      <c r="B12" s="30">
        <v>14.2</v>
      </c>
      <c r="C12" s="31">
        <v>0.28000000000000003</v>
      </c>
      <c r="D12" s="30">
        <v>14.2</v>
      </c>
      <c r="E12" s="31">
        <v>0.28000000000000003</v>
      </c>
      <c r="F12" s="30">
        <v>15.1</v>
      </c>
      <c r="G12" s="31">
        <v>0.28000000000000003</v>
      </c>
      <c r="H12" s="30">
        <v>15.1</v>
      </c>
      <c r="I12" s="31">
        <v>0.28000000000000003</v>
      </c>
      <c r="J12" s="30">
        <v>16.3</v>
      </c>
      <c r="K12" s="31">
        <v>0.28000000000000003</v>
      </c>
      <c r="L12" s="30">
        <v>16.3</v>
      </c>
      <c r="M12" s="31">
        <v>0.28000000000000003</v>
      </c>
      <c r="N12" s="30">
        <v>17.600000000000001</v>
      </c>
      <c r="O12" s="31">
        <v>0.28000000000000003</v>
      </c>
      <c r="P12" s="30">
        <v>17.600000000000001</v>
      </c>
      <c r="Q12" s="31">
        <v>0.28000000000000003</v>
      </c>
      <c r="R12" s="30">
        <v>18.8</v>
      </c>
      <c r="S12" s="31">
        <v>0.28000000000000003</v>
      </c>
      <c r="T12" s="30">
        <v>18.8</v>
      </c>
      <c r="U12" s="31">
        <v>0.28000000000000003</v>
      </c>
      <c r="V12" s="30">
        <v>19.399999999999999</v>
      </c>
      <c r="W12" s="31">
        <v>0.28000000000000003</v>
      </c>
      <c r="X12" s="30">
        <v>19.399999999999999</v>
      </c>
      <c r="Y12" s="32">
        <v>0.28000000000000003</v>
      </c>
    </row>
    <row r="13" spans="1:25" x14ac:dyDescent="0.25">
      <c r="A13" s="39" t="s">
        <v>14</v>
      </c>
      <c r="B13" s="647"/>
      <c r="C13" s="647"/>
      <c r="D13" s="647"/>
      <c r="E13" s="647"/>
      <c r="F13" s="647"/>
      <c r="G13" s="647"/>
      <c r="H13" s="647"/>
      <c r="I13" s="647"/>
      <c r="J13" s="647"/>
      <c r="K13" s="647"/>
      <c r="L13" s="647"/>
      <c r="M13" s="647"/>
      <c r="N13" s="647"/>
      <c r="O13" s="647"/>
      <c r="P13" s="647"/>
      <c r="Q13" s="647"/>
      <c r="R13" s="647"/>
      <c r="S13" s="647"/>
      <c r="T13" s="647"/>
      <c r="U13" s="647"/>
      <c r="V13" s="647"/>
      <c r="W13" s="647"/>
      <c r="X13" s="647"/>
      <c r="Y13" s="648"/>
    </row>
    <row r="14" spans="1:25" s="21" customFormat="1" ht="15.75" thickBot="1" x14ac:dyDescent="0.3">
      <c r="A14" s="44" t="s">
        <v>65</v>
      </c>
      <c r="B14" s="45">
        <v>15</v>
      </c>
      <c r="C14" s="46">
        <v>0.33</v>
      </c>
      <c r="D14" s="45">
        <v>15</v>
      </c>
      <c r="E14" s="46">
        <v>0.33</v>
      </c>
      <c r="F14" s="45">
        <v>15</v>
      </c>
      <c r="G14" s="46">
        <v>0.33</v>
      </c>
      <c r="H14" s="45">
        <v>15</v>
      </c>
      <c r="I14" s="46">
        <v>0.33</v>
      </c>
      <c r="J14" s="45">
        <v>15</v>
      </c>
      <c r="K14" s="46">
        <v>0.33</v>
      </c>
      <c r="L14" s="45">
        <v>15</v>
      </c>
      <c r="M14" s="46">
        <v>0.33</v>
      </c>
      <c r="N14" s="45">
        <v>15</v>
      </c>
      <c r="O14" s="46">
        <v>0.33</v>
      </c>
      <c r="P14" s="45">
        <v>15</v>
      </c>
      <c r="Q14" s="46">
        <v>0.33</v>
      </c>
      <c r="R14" s="45">
        <v>15</v>
      </c>
      <c r="S14" s="46">
        <v>0.33</v>
      </c>
      <c r="T14" s="45">
        <v>15</v>
      </c>
      <c r="U14" s="46">
        <v>0.33</v>
      </c>
      <c r="V14" s="45">
        <v>15</v>
      </c>
      <c r="W14" s="46">
        <v>0.33</v>
      </c>
      <c r="X14" s="45">
        <v>15</v>
      </c>
      <c r="Y14" s="47">
        <v>0.33</v>
      </c>
    </row>
    <row r="15" spans="1:25" x14ac:dyDescent="0.25">
      <c r="A15" s="53" t="s">
        <v>93</v>
      </c>
      <c r="B15" s="649"/>
      <c r="C15" s="649"/>
      <c r="D15" s="649"/>
      <c r="E15" s="649"/>
      <c r="F15" s="649"/>
      <c r="G15" s="649"/>
      <c r="H15" s="649"/>
      <c r="I15" s="649"/>
      <c r="J15" s="649"/>
      <c r="K15" s="649"/>
      <c r="L15" s="649"/>
      <c r="M15" s="649"/>
      <c r="N15" s="649"/>
      <c r="O15" s="649"/>
      <c r="P15" s="649"/>
      <c r="Q15" s="649"/>
      <c r="R15" s="649"/>
      <c r="S15" s="649"/>
      <c r="T15" s="649"/>
      <c r="U15" s="649"/>
      <c r="V15" s="649"/>
      <c r="W15" s="649"/>
      <c r="X15" s="649"/>
      <c r="Y15" s="650"/>
    </row>
    <row r="16" spans="1:25" ht="15.75" thickBot="1" x14ac:dyDescent="0.3">
      <c r="A16" s="59" t="s">
        <v>65</v>
      </c>
      <c r="B16" s="60">
        <v>14</v>
      </c>
      <c r="C16" s="61">
        <v>0.42</v>
      </c>
      <c r="D16" s="60">
        <f t="shared" ref="D16" si="10">B16*1.5</f>
        <v>21</v>
      </c>
      <c r="E16" s="61">
        <v>0.35</v>
      </c>
      <c r="F16" s="60">
        <v>15</v>
      </c>
      <c r="G16" s="61">
        <v>0.42</v>
      </c>
      <c r="H16" s="60">
        <f t="shared" ref="H16" si="11">F16*1.5</f>
        <v>22.5</v>
      </c>
      <c r="I16" s="61">
        <v>0.35</v>
      </c>
      <c r="J16" s="60">
        <v>16</v>
      </c>
      <c r="K16" s="61">
        <v>0.42</v>
      </c>
      <c r="L16" s="60">
        <f t="shared" ref="L16" si="12">J16*1.5</f>
        <v>24</v>
      </c>
      <c r="M16" s="61">
        <v>0.35</v>
      </c>
      <c r="N16" s="60">
        <v>15</v>
      </c>
      <c r="O16" s="61">
        <v>0.42</v>
      </c>
      <c r="P16" s="60">
        <f t="shared" ref="P16" si="13">N16*1.5</f>
        <v>22.5</v>
      </c>
      <c r="Q16" s="61">
        <v>0.35</v>
      </c>
      <c r="R16" s="60">
        <v>16</v>
      </c>
      <c r="S16" s="61">
        <v>0.42</v>
      </c>
      <c r="T16" s="60">
        <f t="shared" ref="T16" si="14">R16*1.5</f>
        <v>24</v>
      </c>
      <c r="U16" s="61">
        <v>0.35</v>
      </c>
      <c r="V16" s="60">
        <v>17</v>
      </c>
      <c r="W16" s="61">
        <v>0.42</v>
      </c>
      <c r="X16" s="60">
        <f t="shared" ref="X16" si="15">V16*1.5</f>
        <v>25.5</v>
      </c>
      <c r="Y16" s="62">
        <v>0.35</v>
      </c>
    </row>
    <row r="17" spans="1:25" ht="30" x14ac:dyDescent="0.25">
      <c r="A17" s="73" t="s">
        <v>16</v>
      </c>
      <c r="B17" s="651"/>
      <c r="C17" s="651"/>
      <c r="D17" s="651"/>
      <c r="E17" s="651"/>
      <c r="F17" s="651"/>
      <c r="G17" s="651"/>
      <c r="H17" s="651"/>
      <c r="I17" s="651"/>
      <c r="J17" s="651"/>
      <c r="K17" s="651"/>
      <c r="L17" s="651"/>
      <c r="M17" s="651"/>
      <c r="N17" s="651"/>
      <c r="O17" s="651"/>
      <c r="P17" s="651"/>
      <c r="Q17" s="651"/>
      <c r="R17" s="651"/>
      <c r="S17" s="651"/>
      <c r="T17" s="651"/>
      <c r="U17" s="651"/>
      <c r="V17" s="651"/>
      <c r="W17" s="651"/>
      <c r="X17" s="651"/>
      <c r="Y17" s="652"/>
    </row>
    <row r="18" spans="1:25" ht="15.75" thickBot="1" x14ac:dyDescent="0.3">
      <c r="A18" s="79" t="s">
        <v>65</v>
      </c>
      <c r="B18" s="70" t="s">
        <v>179</v>
      </c>
      <c r="C18" s="71">
        <v>0.62</v>
      </c>
      <c r="D18" s="70" t="s">
        <v>180</v>
      </c>
      <c r="E18" s="71">
        <v>0.55000000000000004</v>
      </c>
      <c r="F18" s="70" t="s">
        <v>179</v>
      </c>
      <c r="G18" s="71">
        <v>0.62</v>
      </c>
      <c r="H18" s="70" t="s">
        <v>180</v>
      </c>
      <c r="I18" s="71">
        <v>0.55000000000000004</v>
      </c>
      <c r="J18" s="70" t="s">
        <v>179</v>
      </c>
      <c r="K18" s="71">
        <v>0.62</v>
      </c>
      <c r="L18" s="70" t="s">
        <v>180</v>
      </c>
      <c r="M18" s="71">
        <v>0.55000000000000004</v>
      </c>
      <c r="N18" s="70" t="s">
        <v>179</v>
      </c>
      <c r="O18" s="71">
        <v>0.62</v>
      </c>
      <c r="P18" s="70" t="s">
        <v>180</v>
      </c>
      <c r="Q18" s="71">
        <v>0.55000000000000004</v>
      </c>
      <c r="R18" s="70" t="s">
        <v>179</v>
      </c>
      <c r="S18" s="71">
        <v>0.62</v>
      </c>
      <c r="T18" s="70" t="s">
        <v>180</v>
      </c>
      <c r="U18" s="71">
        <v>0.55000000000000004</v>
      </c>
      <c r="V18" s="70" t="s">
        <v>179</v>
      </c>
      <c r="W18" s="71">
        <v>0.62</v>
      </c>
      <c r="X18" s="70" t="s">
        <v>180</v>
      </c>
      <c r="Y18" s="72">
        <v>0.55000000000000004</v>
      </c>
    </row>
    <row r="19" spans="1:25" x14ac:dyDescent="0.25">
      <c r="A19" s="90" t="s">
        <v>119</v>
      </c>
      <c r="B19" s="633"/>
      <c r="C19" s="633"/>
      <c r="D19" s="633"/>
      <c r="E19" s="633"/>
      <c r="F19" s="633"/>
      <c r="G19" s="633"/>
      <c r="H19" s="633"/>
      <c r="I19" s="633"/>
      <c r="J19" s="633"/>
      <c r="K19" s="633"/>
      <c r="L19" s="633"/>
      <c r="M19" s="633"/>
      <c r="N19" s="633"/>
      <c r="O19" s="633"/>
      <c r="P19" s="633"/>
      <c r="Q19" s="633"/>
      <c r="R19" s="633"/>
      <c r="S19" s="633"/>
      <c r="T19" s="633"/>
      <c r="U19" s="633"/>
      <c r="V19" s="633"/>
      <c r="W19" s="633"/>
      <c r="X19" s="633"/>
      <c r="Y19" s="634"/>
    </row>
    <row r="20" spans="1:25" ht="15.75" thickBot="1" x14ac:dyDescent="0.3">
      <c r="A20" s="96" t="s">
        <v>65</v>
      </c>
      <c r="B20" s="97" t="s">
        <v>191</v>
      </c>
      <c r="C20" s="98">
        <v>0.3</v>
      </c>
      <c r="D20" s="97" t="s">
        <v>192</v>
      </c>
      <c r="E20" s="98">
        <v>0.5</v>
      </c>
      <c r="F20" s="97" t="s">
        <v>191</v>
      </c>
      <c r="G20" s="98">
        <v>0.3</v>
      </c>
      <c r="H20" s="97" t="s">
        <v>192</v>
      </c>
      <c r="I20" s="98">
        <v>0.5</v>
      </c>
      <c r="J20" s="97" t="s">
        <v>191</v>
      </c>
      <c r="K20" s="98">
        <v>0.3</v>
      </c>
      <c r="L20" s="97" t="s">
        <v>192</v>
      </c>
      <c r="M20" s="98">
        <v>0.5</v>
      </c>
      <c r="N20" s="97" t="s">
        <v>193</v>
      </c>
      <c r="O20" s="98">
        <v>0.3</v>
      </c>
      <c r="P20" s="97" t="s">
        <v>194</v>
      </c>
      <c r="Q20" s="98">
        <v>0.5</v>
      </c>
      <c r="R20" s="97" t="s">
        <v>193</v>
      </c>
      <c r="S20" s="98">
        <v>0.3</v>
      </c>
      <c r="T20" s="97" t="s">
        <v>194</v>
      </c>
      <c r="U20" s="98">
        <v>0.5</v>
      </c>
      <c r="V20" s="97" t="s">
        <v>193</v>
      </c>
      <c r="W20" s="98">
        <v>0.3</v>
      </c>
      <c r="X20" s="97" t="s">
        <v>194</v>
      </c>
      <c r="Y20" s="99">
        <v>0.5</v>
      </c>
    </row>
    <row r="21" spans="1:25" x14ac:dyDescent="0.25">
      <c r="A21" s="105" t="s">
        <v>18</v>
      </c>
      <c r="B21" s="635"/>
      <c r="C21" s="635"/>
      <c r="D21" s="635"/>
      <c r="E21" s="635"/>
      <c r="F21" s="635"/>
      <c r="G21" s="635"/>
      <c r="H21" s="635"/>
      <c r="I21" s="635"/>
      <c r="J21" s="635"/>
      <c r="K21" s="635"/>
      <c r="L21" s="635"/>
      <c r="M21" s="635"/>
      <c r="N21" s="635"/>
      <c r="O21" s="635"/>
      <c r="P21" s="635"/>
      <c r="Q21" s="635"/>
      <c r="R21" s="635"/>
      <c r="S21" s="635"/>
      <c r="T21" s="635"/>
      <c r="U21" s="635"/>
      <c r="V21" s="635"/>
      <c r="W21" s="635"/>
      <c r="X21" s="635"/>
      <c r="Y21" s="636"/>
    </row>
    <row r="22" spans="1:25" ht="15.75" thickBot="1" x14ac:dyDescent="0.3">
      <c r="A22" s="111" t="s">
        <v>65</v>
      </c>
      <c r="B22" s="112" t="s">
        <v>195</v>
      </c>
      <c r="C22" s="113" t="s">
        <v>196</v>
      </c>
      <c r="D22" s="112" t="s">
        <v>197</v>
      </c>
      <c r="E22" s="113" t="s">
        <v>196</v>
      </c>
      <c r="F22" s="112" t="s">
        <v>195</v>
      </c>
      <c r="G22" s="113" t="s">
        <v>196</v>
      </c>
      <c r="H22" s="112" t="s">
        <v>197</v>
      </c>
      <c r="I22" s="113" t="s">
        <v>196</v>
      </c>
      <c r="J22" s="112" t="s">
        <v>195</v>
      </c>
      <c r="K22" s="113" t="s">
        <v>196</v>
      </c>
      <c r="L22" s="112" t="s">
        <v>197</v>
      </c>
      <c r="M22" s="113" t="s">
        <v>196</v>
      </c>
      <c r="N22" s="112" t="s">
        <v>195</v>
      </c>
      <c r="O22" s="113" t="s">
        <v>196</v>
      </c>
      <c r="P22" s="112" t="s">
        <v>197</v>
      </c>
      <c r="Q22" s="113" t="s">
        <v>196</v>
      </c>
      <c r="R22" s="112" t="s">
        <v>195</v>
      </c>
      <c r="S22" s="113" t="s">
        <v>196</v>
      </c>
      <c r="T22" s="112" t="s">
        <v>197</v>
      </c>
      <c r="U22" s="113" t="s">
        <v>196</v>
      </c>
      <c r="V22" s="112" t="s">
        <v>195</v>
      </c>
      <c r="W22" s="113" t="s">
        <v>196</v>
      </c>
      <c r="X22" s="112" t="s">
        <v>197</v>
      </c>
      <c r="Y22" s="114" t="s">
        <v>196</v>
      </c>
    </row>
    <row r="23" spans="1:25" x14ac:dyDescent="0.25">
      <c r="A23" s="120" t="s">
        <v>132</v>
      </c>
      <c r="B23" s="637"/>
      <c r="C23" s="637"/>
      <c r="D23" s="637"/>
      <c r="E23" s="637"/>
      <c r="F23" s="637"/>
      <c r="G23" s="637"/>
      <c r="H23" s="637"/>
      <c r="I23" s="637"/>
      <c r="J23" s="637"/>
      <c r="K23" s="637"/>
      <c r="L23" s="637"/>
      <c r="M23" s="637"/>
      <c r="N23" s="637"/>
      <c r="O23" s="637"/>
      <c r="P23" s="637"/>
      <c r="Q23" s="637"/>
      <c r="R23" s="637"/>
      <c r="S23" s="637"/>
      <c r="T23" s="637"/>
      <c r="U23" s="637"/>
      <c r="V23" s="637"/>
      <c r="W23" s="637"/>
      <c r="X23" s="637"/>
      <c r="Y23" s="638"/>
    </row>
    <row r="24" spans="1:25" ht="15.75" thickBot="1" x14ac:dyDescent="0.3">
      <c r="A24" s="126" t="s">
        <v>65</v>
      </c>
      <c r="B24" s="127" t="s">
        <v>198</v>
      </c>
      <c r="C24" s="128">
        <v>0.43</v>
      </c>
      <c r="D24" s="127" t="s">
        <v>199</v>
      </c>
      <c r="E24" s="128">
        <v>0.4</v>
      </c>
      <c r="F24" s="127" t="s">
        <v>198</v>
      </c>
      <c r="G24" s="128">
        <v>0.43</v>
      </c>
      <c r="H24" s="127" t="s">
        <v>199</v>
      </c>
      <c r="I24" s="128">
        <v>0.4</v>
      </c>
      <c r="J24" s="127" t="s">
        <v>198</v>
      </c>
      <c r="K24" s="128">
        <v>0.43</v>
      </c>
      <c r="L24" s="127" t="s">
        <v>199</v>
      </c>
      <c r="M24" s="128">
        <v>0.4</v>
      </c>
      <c r="N24" s="127" t="s">
        <v>198</v>
      </c>
      <c r="O24" s="128">
        <v>0.43</v>
      </c>
      <c r="P24" s="127" t="s">
        <v>199</v>
      </c>
      <c r="Q24" s="128">
        <v>0.4</v>
      </c>
      <c r="R24" s="127" t="s">
        <v>198</v>
      </c>
      <c r="S24" s="128">
        <v>0.43</v>
      </c>
      <c r="T24" s="127" t="s">
        <v>199</v>
      </c>
      <c r="U24" s="128">
        <v>0.4</v>
      </c>
      <c r="V24" s="127" t="s">
        <v>198</v>
      </c>
      <c r="W24" s="128">
        <v>0.43</v>
      </c>
      <c r="X24" s="127" t="s">
        <v>199</v>
      </c>
      <c r="Y24" s="129">
        <v>0.4</v>
      </c>
    </row>
    <row r="25" spans="1:25" x14ac:dyDescent="0.25">
      <c r="A25" s="136" t="s">
        <v>20</v>
      </c>
      <c r="B25" s="639"/>
      <c r="C25" s="639"/>
      <c r="D25" s="639"/>
      <c r="E25" s="639"/>
      <c r="F25" s="639"/>
      <c r="G25" s="639"/>
      <c r="H25" s="639"/>
      <c r="I25" s="639"/>
      <c r="J25" s="639"/>
      <c r="K25" s="639"/>
      <c r="L25" s="639"/>
      <c r="M25" s="639"/>
      <c r="N25" s="639"/>
      <c r="O25" s="639"/>
      <c r="P25" s="639"/>
      <c r="Q25" s="639"/>
      <c r="R25" s="639"/>
      <c r="S25" s="639"/>
      <c r="T25" s="639"/>
      <c r="U25" s="639"/>
      <c r="V25" s="639"/>
      <c r="W25" s="639"/>
      <c r="X25" s="639"/>
      <c r="Y25" s="640"/>
    </row>
    <row r="26" spans="1:25" ht="15.75" thickBot="1" x14ac:dyDescent="0.3">
      <c r="A26" s="142" t="s">
        <v>65</v>
      </c>
      <c r="B26" s="143">
        <v>15</v>
      </c>
      <c r="C26" s="144">
        <v>0.5</v>
      </c>
      <c r="D26" s="143">
        <v>22.5</v>
      </c>
      <c r="E26" s="144">
        <v>0.45</v>
      </c>
      <c r="F26" s="143">
        <v>15</v>
      </c>
      <c r="G26" s="144">
        <v>0.5</v>
      </c>
      <c r="H26" s="143">
        <v>22.5</v>
      </c>
      <c r="I26" s="144">
        <v>0.45</v>
      </c>
      <c r="J26" s="143">
        <v>15</v>
      </c>
      <c r="K26" s="144">
        <v>0.5</v>
      </c>
      <c r="L26" s="143">
        <v>22.5</v>
      </c>
      <c r="M26" s="144">
        <v>0.45</v>
      </c>
      <c r="N26" s="143">
        <v>15</v>
      </c>
      <c r="O26" s="144">
        <v>0.5</v>
      </c>
      <c r="P26" s="143">
        <v>22.5</v>
      </c>
      <c r="Q26" s="144">
        <v>0.45</v>
      </c>
      <c r="R26" s="143">
        <v>15</v>
      </c>
      <c r="S26" s="144">
        <v>0.5</v>
      </c>
      <c r="T26" s="143">
        <v>22.5</v>
      </c>
      <c r="U26" s="144">
        <v>0.45</v>
      </c>
      <c r="V26" s="143">
        <v>15</v>
      </c>
      <c r="W26" s="144">
        <v>0.5</v>
      </c>
      <c r="X26" s="143">
        <v>22.5</v>
      </c>
      <c r="Y26" s="145">
        <v>0.45</v>
      </c>
    </row>
    <row r="27" spans="1:25" x14ac:dyDescent="0.25">
      <c r="A27" s="164" t="s">
        <v>375</v>
      </c>
      <c r="B27" s="641"/>
      <c r="C27" s="641"/>
      <c r="D27" s="641"/>
      <c r="E27" s="641"/>
      <c r="F27" s="641"/>
      <c r="G27" s="641"/>
      <c r="H27" s="641"/>
      <c r="I27" s="641"/>
      <c r="J27" s="641"/>
      <c r="K27" s="641"/>
      <c r="L27" s="641"/>
      <c r="M27" s="641"/>
      <c r="N27" s="641"/>
      <c r="O27" s="641"/>
      <c r="P27" s="641"/>
      <c r="Q27" s="641"/>
      <c r="R27" s="641"/>
      <c r="S27" s="641"/>
      <c r="T27" s="641"/>
      <c r="U27" s="641"/>
      <c r="V27" s="641"/>
      <c r="W27" s="641"/>
      <c r="X27" s="641"/>
      <c r="Y27" s="642"/>
    </row>
    <row r="28" spans="1:25" ht="15.75" thickBot="1" x14ac:dyDescent="0.3">
      <c r="A28" s="160" t="s">
        <v>65</v>
      </c>
      <c r="B28" s="161">
        <v>18.78</v>
      </c>
      <c r="C28" s="162">
        <v>0.4</v>
      </c>
      <c r="D28" s="161">
        <v>28.17</v>
      </c>
      <c r="E28" s="162">
        <v>0.4</v>
      </c>
      <c r="F28" s="161">
        <v>18.78</v>
      </c>
      <c r="G28" s="162">
        <v>0.4</v>
      </c>
      <c r="H28" s="161">
        <v>28.17</v>
      </c>
      <c r="I28" s="162">
        <v>0.4</v>
      </c>
      <c r="J28" s="161">
        <v>21.28</v>
      </c>
      <c r="K28" s="162">
        <v>0.4</v>
      </c>
      <c r="L28" s="161">
        <v>31.92</v>
      </c>
      <c r="M28" s="162">
        <v>0.4</v>
      </c>
      <c r="N28" s="161">
        <v>18.78</v>
      </c>
      <c r="O28" s="162">
        <v>0.4</v>
      </c>
      <c r="P28" s="161">
        <v>28.17</v>
      </c>
      <c r="Q28" s="162">
        <v>0.4</v>
      </c>
      <c r="R28" s="161">
        <v>18.78</v>
      </c>
      <c r="S28" s="162">
        <v>0.4</v>
      </c>
      <c r="T28" s="161">
        <v>28.17</v>
      </c>
      <c r="U28" s="162">
        <v>0.4</v>
      </c>
      <c r="V28" s="161">
        <v>21.28</v>
      </c>
      <c r="W28" s="162">
        <v>0.4</v>
      </c>
      <c r="X28" s="161">
        <v>31.92</v>
      </c>
      <c r="Y28" s="163">
        <v>0.4</v>
      </c>
    </row>
    <row r="29" spans="1:25" x14ac:dyDescent="0.25">
      <c r="A29" s="176" t="s">
        <v>377</v>
      </c>
      <c r="B29" s="631"/>
      <c r="C29" s="631"/>
      <c r="D29" s="631"/>
      <c r="E29" s="631"/>
      <c r="F29" s="631"/>
      <c r="G29" s="631"/>
      <c r="H29" s="631"/>
      <c r="I29" s="631"/>
      <c r="J29" s="631"/>
      <c r="K29" s="631"/>
      <c r="L29" s="631"/>
      <c r="M29" s="631"/>
      <c r="N29" s="631"/>
      <c r="O29" s="631"/>
      <c r="P29" s="631"/>
      <c r="Q29" s="631"/>
      <c r="R29" s="631"/>
      <c r="S29" s="631"/>
      <c r="T29" s="631"/>
      <c r="U29" s="631"/>
      <c r="V29" s="631"/>
      <c r="W29" s="631"/>
      <c r="X29" s="631"/>
      <c r="Y29" s="632"/>
    </row>
    <row r="30" spans="1:25" ht="15.75" thickBot="1" x14ac:dyDescent="0.3">
      <c r="A30" s="182" t="s">
        <v>65</v>
      </c>
      <c r="B30" s="183">
        <v>20</v>
      </c>
      <c r="C30" s="184">
        <v>0.65</v>
      </c>
      <c r="D30" s="183">
        <v>30</v>
      </c>
      <c r="E30" s="184">
        <v>0</v>
      </c>
      <c r="F30" s="183">
        <v>20</v>
      </c>
      <c r="G30" s="184">
        <v>0.65</v>
      </c>
      <c r="H30" s="183">
        <v>30</v>
      </c>
      <c r="I30" s="184">
        <v>0</v>
      </c>
      <c r="J30" s="183">
        <v>20</v>
      </c>
      <c r="K30" s="184">
        <v>0.65</v>
      </c>
      <c r="L30" s="183">
        <v>30</v>
      </c>
      <c r="M30" s="184">
        <v>0</v>
      </c>
      <c r="N30" s="183">
        <v>20</v>
      </c>
      <c r="O30" s="184">
        <v>0.65</v>
      </c>
      <c r="P30" s="183">
        <v>30</v>
      </c>
      <c r="Q30" s="184">
        <v>0</v>
      </c>
      <c r="R30" s="183">
        <v>20</v>
      </c>
      <c r="S30" s="184">
        <v>0.65</v>
      </c>
      <c r="T30" s="183">
        <v>30</v>
      </c>
      <c r="U30" s="184">
        <v>0</v>
      </c>
      <c r="V30" s="183">
        <v>20</v>
      </c>
      <c r="W30" s="184">
        <v>0.65</v>
      </c>
      <c r="X30" s="183">
        <v>30</v>
      </c>
      <c r="Y30" s="185">
        <v>0</v>
      </c>
    </row>
  </sheetData>
  <mergeCells count="24">
    <mergeCell ref="V6:Y6"/>
    <mergeCell ref="B7:E7"/>
    <mergeCell ref="F7:I7"/>
    <mergeCell ref="J7:M7"/>
    <mergeCell ref="N7:Q7"/>
    <mergeCell ref="R7:U7"/>
    <mergeCell ref="V7:Y7"/>
    <mergeCell ref="R6:U6"/>
    <mergeCell ref="A6:A8"/>
    <mergeCell ref="B6:E6"/>
    <mergeCell ref="F6:I6"/>
    <mergeCell ref="J6:M6"/>
    <mergeCell ref="N6:Q6"/>
    <mergeCell ref="B9:Y9"/>
    <mergeCell ref="B11:Y11"/>
    <mergeCell ref="B13:Y13"/>
    <mergeCell ref="B15:Y15"/>
    <mergeCell ref="B17:Y17"/>
    <mergeCell ref="B29:Y29"/>
    <mergeCell ref="B19:Y19"/>
    <mergeCell ref="B21:Y21"/>
    <mergeCell ref="B23:Y23"/>
    <mergeCell ref="B25:Y25"/>
    <mergeCell ref="B27:Y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3"/>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3.5703125" bestFit="1" customWidth="1"/>
    <col min="2" max="2" width="14.28515625" style="190" bestFit="1" customWidth="1"/>
    <col min="3" max="3" width="8.28515625" style="190" bestFit="1" customWidth="1"/>
    <col min="4" max="4" width="13.85546875" style="190" bestFit="1" customWidth="1"/>
    <col min="5" max="5" width="8.28515625" style="190" bestFit="1" customWidth="1"/>
    <col min="6" max="6" width="14.28515625" style="190" bestFit="1" customWidth="1"/>
    <col min="7" max="7" width="8.28515625" style="190" bestFit="1" customWidth="1"/>
    <col min="8" max="8" width="13.85546875" style="190" bestFit="1" customWidth="1"/>
    <col min="9" max="9" width="8.28515625" style="190" bestFit="1" customWidth="1"/>
    <col min="10" max="10" width="14.28515625" style="190" bestFit="1" customWidth="1"/>
    <col min="11" max="11" width="8.28515625" style="190" bestFit="1" customWidth="1"/>
    <col min="12" max="12" width="13.85546875" style="190" bestFit="1" customWidth="1"/>
    <col min="13" max="13" width="8.28515625" style="190" bestFit="1" customWidth="1"/>
    <col min="14" max="14" width="14.28515625" style="190" bestFit="1" customWidth="1"/>
    <col min="15" max="15" width="8.28515625" style="190" bestFit="1" customWidth="1"/>
    <col min="16" max="16" width="13.85546875" style="190" bestFit="1" customWidth="1"/>
    <col min="17" max="17" width="8.28515625" style="190" bestFit="1" customWidth="1"/>
    <col min="18" max="18" width="14.28515625" style="190" bestFit="1" customWidth="1"/>
    <col min="19" max="19" width="8.28515625" style="190" bestFit="1" customWidth="1"/>
    <col min="20" max="20" width="13.85546875" style="190" bestFit="1" customWidth="1"/>
    <col min="21" max="21" width="8.28515625" style="190" bestFit="1" customWidth="1"/>
    <col min="22" max="22" width="14.28515625" style="190" bestFit="1" customWidth="1"/>
    <col min="23" max="23" width="8.28515625" style="190" bestFit="1" customWidth="1"/>
    <col min="24" max="24" width="13.85546875" style="190" bestFit="1" customWidth="1"/>
    <col min="25" max="25" width="8.28515625" style="190" bestFit="1" customWidth="1"/>
  </cols>
  <sheetData>
    <row r="1" spans="1:25" x14ac:dyDescent="0.25">
      <c r="A1" s="403" t="s">
        <v>0</v>
      </c>
      <c r="B1" s="403"/>
      <c r="C1" s="403"/>
    </row>
    <row r="2" spans="1:25" x14ac:dyDescent="0.25">
      <c r="A2" s="403" t="s">
        <v>1</v>
      </c>
      <c r="B2" s="403"/>
      <c r="C2" s="403"/>
    </row>
    <row r="3" spans="1:25" x14ac:dyDescent="0.25">
      <c r="A3" s="365" t="s">
        <v>394</v>
      </c>
      <c r="B3" s="365"/>
      <c r="C3" s="365"/>
      <c r="D3" s="365"/>
    </row>
    <row r="4" spans="1:25" x14ac:dyDescent="0.25">
      <c r="A4" s="403" t="s">
        <v>200</v>
      </c>
      <c r="B4" s="403"/>
      <c r="C4" s="403"/>
    </row>
    <row r="6" spans="1:25" x14ac:dyDescent="0.25">
      <c r="A6" s="595" t="s">
        <v>77</v>
      </c>
      <c r="B6" s="667" t="s">
        <v>78</v>
      </c>
      <c r="C6" s="668"/>
      <c r="D6" s="668"/>
      <c r="E6" s="668"/>
      <c r="F6" s="591" t="s">
        <v>78</v>
      </c>
      <c r="G6" s="592"/>
      <c r="H6" s="592"/>
      <c r="I6" s="592"/>
      <c r="J6" s="591" t="s">
        <v>78</v>
      </c>
      <c r="K6" s="592"/>
      <c r="L6" s="592"/>
      <c r="M6" s="592"/>
      <c r="N6" s="591" t="s">
        <v>78</v>
      </c>
      <c r="O6" s="592"/>
      <c r="P6" s="592"/>
      <c r="Q6" s="592"/>
      <c r="R6" s="591" t="s">
        <v>78</v>
      </c>
      <c r="S6" s="592"/>
      <c r="T6" s="592"/>
      <c r="U6" s="592"/>
      <c r="V6" s="591" t="s">
        <v>78</v>
      </c>
      <c r="W6" s="592"/>
      <c r="X6" s="592"/>
      <c r="Y6" s="592"/>
    </row>
    <row r="7" spans="1:25" x14ac:dyDescent="0.25">
      <c r="A7" s="596"/>
      <c r="B7" s="667" t="s">
        <v>79</v>
      </c>
      <c r="C7" s="668"/>
      <c r="D7" s="668"/>
      <c r="E7" s="668"/>
      <c r="F7" s="591" t="s">
        <v>80</v>
      </c>
      <c r="G7" s="592"/>
      <c r="H7" s="592"/>
      <c r="I7" s="592"/>
      <c r="J7" s="591" t="s">
        <v>81</v>
      </c>
      <c r="K7" s="592"/>
      <c r="L7" s="592"/>
      <c r="M7" s="592"/>
      <c r="N7" s="591" t="s">
        <v>82</v>
      </c>
      <c r="O7" s="592"/>
      <c r="P7" s="592"/>
      <c r="Q7" s="592"/>
      <c r="R7" s="591" t="s">
        <v>83</v>
      </c>
      <c r="S7" s="592"/>
      <c r="T7" s="592"/>
      <c r="U7" s="592"/>
      <c r="V7" s="593" t="s">
        <v>84</v>
      </c>
      <c r="W7" s="594"/>
      <c r="X7" s="594"/>
      <c r="Y7" s="594"/>
    </row>
    <row r="8" spans="1:25" s="5" customFormat="1" ht="30.75" thickBot="1" x14ac:dyDescent="0.3">
      <c r="A8" s="596"/>
      <c r="B8" s="191" t="s">
        <v>85</v>
      </c>
      <c r="C8" s="191" t="s">
        <v>86</v>
      </c>
      <c r="D8" s="191" t="s">
        <v>87</v>
      </c>
      <c r="E8" s="191" t="s">
        <v>88</v>
      </c>
      <c r="F8" s="191" t="s">
        <v>85</v>
      </c>
      <c r="G8" s="191" t="s">
        <v>86</v>
      </c>
      <c r="H8" s="191" t="s">
        <v>87</v>
      </c>
      <c r="I8" s="191" t="s">
        <v>88</v>
      </c>
      <c r="J8" s="191" t="s">
        <v>85</v>
      </c>
      <c r="K8" s="191" t="s">
        <v>86</v>
      </c>
      <c r="L8" s="191" t="s">
        <v>87</v>
      </c>
      <c r="M8" s="191" t="s">
        <v>88</v>
      </c>
      <c r="N8" s="191" t="s">
        <v>85</v>
      </c>
      <c r="O8" s="191" t="s">
        <v>86</v>
      </c>
      <c r="P8" s="191" t="s">
        <v>87</v>
      </c>
      <c r="Q8" s="191" t="s">
        <v>88</v>
      </c>
      <c r="R8" s="191" t="s">
        <v>85</v>
      </c>
      <c r="S8" s="191" t="s">
        <v>86</v>
      </c>
      <c r="T8" s="191" t="s">
        <v>87</v>
      </c>
      <c r="U8" s="191" t="s">
        <v>88</v>
      </c>
      <c r="V8" s="191" t="s">
        <v>85</v>
      </c>
      <c r="W8" s="191" t="s">
        <v>86</v>
      </c>
      <c r="X8" s="191" t="s">
        <v>87</v>
      </c>
      <c r="Y8" s="191" t="s">
        <v>88</v>
      </c>
    </row>
    <row r="9" spans="1:25" x14ac:dyDescent="0.25">
      <c r="A9" s="22" t="s">
        <v>89</v>
      </c>
      <c r="B9" s="657"/>
      <c r="C9" s="657"/>
      <c r="D9" s="657"/>
      <c r="E9" s="657"/>
      <c r="F9" s="657"/>
      <c r="G9" s="657"/>
      <c r="H9" s="657"/>
      <c r="I9" s="657"/>
      <c r="J9" s="657"/>
      <c r="K9" s="657"/>
      <c r="L9" s="657"/>
      <c r="M9" s="657"/>
      <c r="N9" s="657"/>
      <c r="O9" s="657"/>
      <c r="P9" s="657"/>
      <c r="Q9" s="657"/>
      <c r="R9" s="657"/>
      <c r="S9" s="657"/>
      <c r="T9" s="657"/>
      <c r="U9" s="657"/>
      <c r="V9" s="657"/>
      <c r="W9" s="657"/>
      <c r="X9" s="657"/>
      <c r="Y9" s="658"/>
    </row>
    <row r="10" spans="1:25" x14ac:dyDescent="0.25">
      <c r="A10" s="8" t="s">
        <v>66</v>
      </c>
      <c r="B10" s="194">
        <v>44</v>
      </c>
      <c r="C10" s="193">
        <v>0.38</v>
      </c>
      <c r="D10" s="194">
        <v>44</v>
      </c>
      <c r="E10" s="193">
        <v>0.35</v>
      </c>
      <c r="F10" s="194">
        <f t="shared" ref="F10:F13" si="0">B10*1.05</f>
        <v>46.2</v>
      </c>
      <c r="G10" s="193">
        <v>0.38</v>
      </c>
      <c r="H10" s="194">
        <f t="shared" ref="H10:H13" si="1">B10*1.05</f>
        <v>46.2</v>
      </c>
      <c r="I10" s="193">
        <v>0.35</v>
      </c>
      <c r="J10" s="194">
        <f t="shared" ref="J10:J13" si="2">F10*1.05</f>
        <v>48.510000000000005</v>
      </c>
      <c r="K10" s="193">
        <v>0.38</v>
      </c>
      <c r="L10" s="194">
        <f t="shared" ref="L10:L13" si="3">F10*1.05</f>
        <v>48.510000000000005</v>
      </c>
      <c r="M10" s="193">
        <v>0.35</v>
      </c>
      <c r="N10" s="194">
        <f t="shared" ref="N10:N13" si="4">B10*1.1</f>
        <v>48.400000000000006</v>
      </c>
      <c r="O10" s="193">
        <v>0.35</v>
      </c>
      <c r="P10" s="194">
        <f t="shared" ref="P10:P13" si="5">B10*1.1</f>
        <v>48.400000000000006</v>
      </c>
      <c r="Q10" s="193">
        <v>0.35</v>
      </c>
      <c r="R10" s="194">
        <f t="shared" ref="R10:R13" si="6">B10*1.1</f>
        <v>48.400000000000006</v>
      </c>
      <c r="S10" s="193">
        <v>0.35</v>
      </c>
      <c r="T10" s="194">
        <f t="shared" ref="T10:T13" si="7">B10*1.1</f>
        <v>48.400000000000006</v>
      </c>
      <c r="U10" s="193">
        <v>0.35</v>
      </c>
      <c r="V10" s="194">
        <f t="shared" ref="V10:V13" si="8">B10*1.15</f>
        <v>50.599999999999994</v>
      </c>
      <c r="W10" s="193">
        <v>0.35</v>
      </c>
      <c r="X10" s="194">
        <f t="shared" ref="X10:X13" si="9">B10*1.15</f>
        <v>50.599999999999994</v>
      </c>
      <c r="Y10" s="195">
        <v>0.35</v>
      </c>
    </row>
    <row r="11" spans="1:25" x14ac:dyDescent="0.25">
      <c r="A11" s="8" t="s">
        <v>67</v>
      </c>
      <c r="B11" s="192">
        <v>46</v>
      </c>
      <c r="C11" s="193">
        <v>0.38</v>
      </c>
      <c r="D11" s="192">
        <v>46</v>
      </c>
      <c r="E11" s="193">
        <v>0.35</v>
      </c>
      <c r="F11" s="194">
        <f t="shared" si="0"/>
        <v>48.300000000000004</v>
      </c>
      <c r="G11" s="193">
        <v>0.38</v>
      </c>
      <c r="H11" s="194">
        <f t="shared" si="1"/>
        <v>48.300000000000004</v>
      </c>
      <c r="I11" s="193">
        <v>0.35</v>
      </c>
      <c r="J11" s="194">
        <f t="shared" si="2"/>
        <v>50.715000000000003</v>
      </c>
      <c r="K11" s="193">
        <v>0.38</v>
      </c>
      <c r="L11" s="194">
        <f t="shared" si="3"/>
        <v>50.715000000000003</v>
      </c>
      <c r="M11" s="193">
        <v>0.35</v>
      </c>
      <c r="N11" s="194">
        <f t="shared" si="4"/>
        <v>50.6</v>
      </c>
      <c r="O11" s="193">
        <v>0.35</v>
      </c>
      <c r="P11" s="194">
        <f t="shared" si="5"/>
        <v>50.6</v>
      </c>
      <c r="Q11" s="193">
        <v>0.35</v>
      </c>
      <c r="R11" s="194">
        <f t="shared" si="6"/>
        <v>50.6</v>
      </c>
      <c r="S11" s="193">
        <v>0.35</v>
      </c>
      <c r="T11" s="194">
        <f t="shared" si="7"/>
        <v>50.6</v>
      </c>
      <c r="U11" s="193">
        <v>0.35</v>
      </c>
      <c r="V11" s="194">
        <f t="shared" si="8"/>
        <v>52.9</v>
      </c>
      <c r="W11" s="193">
        <v>0.35</v>
      </c>
      <c r="X11" s="194">
        <f t="shared" si="9"/>
        <v>52.9</v>
      </c>
      <c r="Y11" s="195">
        <v>0.35</v>
      </c>
    </row>
    <row r="12" spans="1:25" x14ac:dyDescent="0.25">
      <c r="A12" s="8" t="s">
        <v>68</v>
      </c>
      <c r="B12" s="192">
        <v>53</v>
      </c>
      <c r="C12" s="193">
        <v>0.38</v>
      </c>
      <c r="D12" s="192">
        <v>53</v>
      </c>
      <c r="E12" s="193">
        <v>0.35</v>
      </c>
      <c r="F12" s="194">
        <f t="shared" si="0"/>
        <v>55.650000000000006</v>
      </c>
      <c r="G12" s="193">
        <v>0.38</v>
      </c>
      <c r="H12" s="194">
        <f t="shared" si="1"/>
        <v>55.650000000000006</v>
      </c>
      <c r="I12" s="193">
        <v>0.35</v>
      </c>
      <c r="J12" s="194">
        <f t="shared" si="2"/>
        <v>58.432500000000012</v>
      </c>
      <c r="K12" s="193">
        <v>0.38</v>
      </c>
      <c r="L12" s="194">
        <f t="shared" si="3"/>
        <v>58.432500000000012</v>
      </c>
      <c r="M12" s="193">
        <v>0.35</v>
      </c>
      <c r="N12" s="194">
        <f t="shared" si="4"/>
        <v>58.300000000000004</v>
      </c>
      <c r="O12" s="193">
        <v>0.35</v>
      </c>
      <c r="P12" s="194">
        <f t="shared" si="5"/>
        <v>58.300000000000004</v>
      </c>
      <c r="Q12" s="193">
        <v>0.35</v>
      </c>
      <c r="R12" s="194">
        <f t="shared" si="6"/>
        <v>58.300000000000004</v>
      </c>
      <c r="S12" s="193">
        <v>0.35</v>
      </c>
      <c r="T12" s="194">
        <f t="shared" si="7"/>
        <v>58.300000000000004</v>
      </c>
      <c r="U12" s="193">
        <v>0.35</v>
      </c>
      <c r="V12" s="194">
        <f t="shared" si="8"/>
        <v>60.949999999999996</v>
      </c>
      <c r="W12" s="193">
        <v>0.35</v>
      </c>
      <c r="X12" s="194">
        <f t="shared" si="9"/>
        <v>60.949999999999996</v>
      </c>
      <c r="Y12" s="195">
        <v>0.35</v>
      </c>
    </row>
    <row r="13" spans="1:25" ht="15.75" thickBot="1" x14ac:dyDescent="0.3">
      <c r="A13" s="15" t="s">
        <v>69</v>
      </c>
      <c r="B13" s="196">
        <v>58</v>
      </c>
      <c r="C13" s="197">
        <v>0.38</v>
      </c>
      <c r="D13" s="196">
        <v>58</v>
      </c>
      <c r="E13" s="197">
        <v>0.35</v>
      </c>
      <c r="F13" s="198">
        <f t="shared" si="0"/>
        <v>60.900000000000006</v>
      </c>
      <c r="G13" s="197">
        <v>0.38</v>
      </c>
      <c r="H13" s="198">
        <f t="shared" si="1"/>
        <v>60.900000000000006</v>
      </c>
      <c r="I13" s="197">
        <v>0.35</v>
      </c>
      <c r="J13" s="198">
        <f t="shared" si="2"/>
        <v>63.945000000000007</v>
      </c>
      <c r="K13" s="197">
        <v>0.38</v>
      </c>
      <c r="L13" s="198">
        <f t="shared" si="3"/>
        <v>63.945000000000007</v>
      </c>
      <c r="M13" s="197">
        <v>0.35</v>
      </c>
      <c r="N13" s="198">
        <f t="shared" si="4"/>
        <v>63.800000000000004</v>
      </c>
      <c r="O13" s="197">
        <v>0.35</v>
      </c>
      <c r="P13" s="198">
        <f t="shared" si="5"/>
        <v>63.800000000000004</v>
      </c>
      <c r="Q13" s="197">
        <v>0.35</v>
      </c>
      <c r="R13" s="198">
        <f t="shared" si="6"/>
        <v>63.800000000000004</v>
      </c>
      <c r="S13" s="197">
        <v>0.35</v>
      </c>
      <c r="T13" s="198">
        <f t="shared" si="7"/>
        <v>63.800000000000004</v>
      </c>
      <c r="U13" s="197">
        <v>0.35</v>
      </c>
      <c r="V13" s="198">
        <f t="shared" si="8"/>
        <v>66.699999999999989</v>
      </c>
      <c r="W13" s="197">
        <v>0.35</v>
      </c>
      <c r="X13" s="198">
        <f t="shared" si="9"/>
        <v>66.699999999999989</v>
      </c>
      <c r="Y13" s="199">
        <v>0.35</v>
      </c>
    </row>
    <row r="14" spans="1:25" x14ac:dyDescent="0.25">
      <c r="A14" s="23" t="s">
        <v>91</v>
      </c>
      <c r="B14" s="659"/>
      <c r="C14" s="659"/>
      <c r="D14" s="659"/>
      <c r="E14" s="659"/>
      <c r="F14" s="659"/>
      <c r="G14" s="659"/>
      <c r="H14" s="659"/>
      <c r="I14" s="659"/>
      <c r="J14" s="659"/>
      <c r="K14" s="659"/>
      <c r="L14" s="659"/>
      <c r="M14" s="659"/>
      <c r="N14" s="659"/>
      <c r="O14" s="659"/>
      <c r="P14" s="659"/>
      <c r="Q14" s="659"/>
      <c r="R14" s="659"/>
      <c r="S14" s="659"/>
      <c r="T14" s="659"/>
      <c r="U14" s="659"/>
      <c r="V14" s="659"/>
      <c r="W14" s="659"/>
      <c r="X14" s="659"/>
      <c r="Y14" s="660"/>
    </row>
    <row r="15" spans="1:25" x14ac:dyDescent="0.25">
      <c r="A15" s="24" t="s">
        <v>66</v>
      </c>
      <c r="B15" s="202">
        <v>28.5</v>
      </c>
      <c r="C15" s="201">
        <v>0.28000000000000003</v>
      </c>
      <c r="D15" s="202">
        <v>28.5</v>
      </c>
      <c r="E15" s="201">
        <v>0.28000000000000003</v>
      </c>
      <c r="F15" s="202">
        <v>29.7</v>
      </c>
      <c r="G15" s="201">
        <v>0.28000000000000003</v>
      </c>
      <c r="H15" s="202">
        <v>29.7</v>
      </c>
      <c r="I15" s="201">
        <v>0.28000000000000003</v>
      </c>
      <c r="J15" s="202">
        <v>30.8</v>
      </c>
      <c r="K15" s="201">
        <v>0.28000000000000003</v>
      </c>
      <c r="L15" s="202">
        <v>30.8</v>
      </c>
      <c r="M15" s="201">
        <v>0.28000000000000003</v>
      </c>
      <c r="N15" s="202">
        <v>31.9</v>
      </c>
      <c r="O15" s="201">
        <v>0.28000000000000003</v>
      </c>
      <c r="P15" s="202">
        <v>31.9</v>
      </c>
      <c r="Q15" s="201">
        <v>0.28000000000000003</v>
      </c>
      <c r="R15" s="202">
        <v>32.85</v>
      </c>
      <c r="S15" s="201">
        <v>0.28000000000000003</v>
      </c>
      <c r="T15" s="202">
        <v>32.85</v>
      </c>
      <c r="U15" s="201">
        <v>0.28000000000000003</v>
      </c>
      <c r="V15" s="202">
        <v>33.4</v>
      </c>
      <c r="W15" s="201">
        <v>0.28000000000000003</v>
      </c>
      <c r="X15" s="202">
        <v>33.4</v>
      </c>
      <c r="Y15" s="203">
        <v>0.28000000000000003</v>
      </c>
    </row>
    <row r="16" spans="1:25" x14ac:dyDescent="0.25">
      <c r="A16" s="24" t="s">
        <v>67</v>
      </c>
      <c r="B16" s="200">
        <v>32.799999999999997</v>
      </c>
      <c r="C16" s="201">
        <v>0.28000000000000003</v>
      </c>
      <c r="D16" s="200">
        <v>32.799999999999997</v>
      </c>
      <c r="E16" s="201">
        <v>0.28000000000000003</v>
      </c>
      <c r="F16" s="202">
        <v>33.700000000000003</v>
      </c>
      <c r="G16" s="201">
        <v>0.28000000000000003</v>
      </c>
      <c r="H16" s="202">
        <v>33.700000000000003</v>
      </c>
      <c r="I16" s="201">
        <v>0.28000000000000003</v>
      </c>
      <c r="J16" s="202">
        <v>34.9</v>
      </c>
      <c r="K16" s="201">
        <v>0.28000000000000003</v>
      </c>
      <c r="L16" s="202">
        <v>34.9</v>
      </c>
      <c r="M16" s="201">
        <v>0.28000000000000003</v>
      </c>
      <c r="N16" s="202">
        <v>36.1</v>
      </c>
      <c r="O16" s="201">
        <v>0.28000000000000003</v>
      </c>
      <c r="P16" s="202">
        <v>36.1</v>
      </c>
      <c r="Q16" s="201">
        <v>0.28000000000000003</v>
      </c>
      <c r="R16" s="202">
        <v>36.700000000000003</v>
      </c>
      <c r="S16" s="201">
        <v>0.28000000000000003</v>
      </c>
      <c r="T16" s="202">
        <v>36.700000000000003</v>
      </c>
      <c r="U16" s="201">
        <v>0.28000000000000003</v>
      </c>
      <c r="V16" s="202">
        <v>37.4</v>
      </c>
      <c r="W16" s="201">
        <v>0.28000000000000003</v>
      </c>
      <c r="X16" s="202">
        <v>37.4</v>
      </c>
      <c r="Y16" s="203">
        <v>0.28000000000000003</v>
      </c>
    </row>
    <row r="17" spans="1:25" x14ac:dyDescent="0.25">
      <c r="A17" s="24" t="s">
        <v>68</v>
      </c>
      <c r="B17" s="200">
        <v>36.9</v>
      </c>
      <c r="C17" s="201">
        <v>0.28000000000000003</v>
      </c>
      <c r="D17" s="200">
        <v>36.9</v>
      </c>
      <c r="E17" s="201">
        <v>0.28000000000000003</v>
      </c>
      <c r="F17" s="202">
        <v>37.9</v>
      </c>
      <c r="G17" s="201">
        <v>0.28000000000000003</v>
      </c>
      <c r="H17" s="202">
        <v>37.9</v>
      </c>
      <c r="I17" s="201">
        <v>0.28000000000000003</v>
      </c>
      <c r="J17" s="202">
        <v>39.1</v>
      </c>
      <c r="K17" s="201">
        <v>0.28000000000000003</v>
      </c>
      <c r="L17" s="202">
        <v>39.1</v>
      </c>
      <c r="M17" s="201">
        <v>0.28000000000000003</v>
      </c>
      <c r="N17" s="202">
        <v>39.9</v>
      </c>
      <c r="O17" s="201">
        <v>0.28000000000000003</v>
      </c>
      <c r="P17" s="202">
        <v>39.9</v>
      </c>
      <c r="Q17" s="201">
        <v>0.28000000000000003</v>
      </c>
      <c r="R17" s="202">
        <v>39.9</v>
      </c>
      <c r="S17" s="201">
        <v>0.28000000000000003</v>
      </c>
      <c r="T17" s="202">
        <v>39.9</v>
      </c>
      <c r="U17" s="201">
        <v>0.28000000000000003</v>
      </c>
      <c r="V17" s="202">
        <v>40.6</v>
      </c>
      <c r="W17" s="201">
        <v>0.28000000000000003</v>
      </c>
      <c r="X17" s="202">
        <v>40.6</v>
      </c>
      <c r="Y17" s="203">
        <v>0.28000000000000003</v>
      </c>
    </row>
    <row r="18" spans="1:25" ht="15.75" thickBot="1" x14ac:dyDescent="0.3">
      <c r="A18" s="29" t="s">
        <v>69</v>
      </c>
      <c r="B18" s="204">
        <v>40.5</v>
      </c>
      <c r="C18" s="205">
        <v>0.28000000000000003</v>
      </c>
      <c r="D18" s="204">
        <v>40.5</v>
      </c>
      <c r="E18" s="205">
        <v>0.28000000000000003</v>
      </c>
      <c r="F18" s="206">
        <v>41.6</v>
      </c>
      <c r="G18" s="205">
        <v>0.28000000000000003</v>
      </c>
      <c r="H18" s="206">
        <v>41.6</v>
      </c>
      <c r="I18" s="205">
        <v>0.28000000000000003</v>
      </c>
      <c r="J18" s="206">
        <v>42.8</v>
      </c>
      <c r="K18" s="205">
        <v>0.28000000000000003</v>
      </c>
      <c r="L18" s="206">
        <v>42.8</v>
      </c>
      <c r="M18" s="205">
        <v>0.28000000000000003</v>
      </c>
      <c r="N18" s="206">
        <v>43.7</v>
      </c>
      <c r="O18" s="205">
        <v>0.28000000000000003</v>
      </c>
      <c r="P18" s="206">
        <v>43.7</v>
      </c>
      <c r="Q18" s="205">
        <v>0.28000000000000003</v>
      </c>
      <c r="R18" s="206">
        <v>43.7</v>
      </c>
      <c r="S18" s="205">
        <v>0.28000000000000003</v>
      </c>
      <c r="T18" s="206">
        <v>43.7</v>
      </c>
      <c r="U18" s="205">
        <v>0.28000000000000003</v>
      </c>
      <c r="V18" s="206">
        <v>44.6</v>
      </c>
      <c r="W18" s="205">
        <v>0.28000000000000003</v>
      </c>
      <c r="X18" s="206">
        <v>44.6</v>
      </c>
      <c r="Y18" s="207">
        <v>0.28000000000000003</v>
      </c>
    </row>
    <row r="19" spans="1:25" ht="30" x14ac:dyDescent="0.25">
      <c r="A19" s="73" t="s">
        <v>16</v>
      </c>
      <c r="B19" s="661"/>
      <c r="C19" s="661"/>
      <c r="D19" s="661"/>
      <c r="E19" s="661"/>
      <c r="F19" s="661"/>
      <c r="G19" s="661"/>
      <c r="H19" s="661"/>
      <c r="I19" s="661"/>
      <c r="J19" s="661"/>
      <c r="K19" s="661"/>
      <c r="L19" s="661"/>
      <c r="M19" s="661"/>
      <c r="N19" s="661"/>
      <c r="O19" s="661"/>
      <c r="P19" s="661"/>
      <c r="Q19" s="661"/>
      <c r="R19" s="661"/>
      <c r="S19" s="661"/>
      <c r="T19" s="661"/>
      <c r="U19" s="661"/>
      <c r="V19" s="661"/>
      <c r="W19" s="661"/>
      <c r="X19" s="661"/>
      <c r="Y19" s="662"/>
    </row>
    <row r="20" spans="1:25" x14ac:dyDescent="0.25">
      <c r="A20" s="88" t="s">
        <v>66</v>
      </c>
      <c r="B20" s="217" t="s">
        <v>201</v>
      </c>
      <c r="C20" s="216">
        <v>0.53</v>
      </c>
      <c r="D20" s="217" t="s">
        <v>202</v>
      </c>
      <c r="E20" s="216">
        <v>0.48</v>
      </c>
      <c r="F20" s="217" t="s">
        <v>201</v>
      </c>
      <c r="G20" s="216">
        <v>0.53</v>
      </c>
      <c r="H20" s="217" t="s">
        <v>202</v>
      </c>
      <c r="I20" s="216">
        <v>0.48</v>
      </c>
      <c r="J20" s="217" t="s">
        <v>201</v>
      </c>
      <c r="K20" s="216">
        <v>0.53</v>
      </c>
      <c r="L20" s="217" t="s">
        <v>202</v>
      </c>
      <c r="M20" s="216">
        <v>0.48</v>
      </c>
      <c r="N20" s="217" t="s">
        <v>201</v>
      </c>
      <c r="O20" s="216">
        <v>0.53</v>
      </c>
      <c r="P20" s="217" t="s">
        <v>202</v>
      </c>
      <c r="Q20" s="216">
        <v>0.48</v>
      </c>
      <c r="R20" s="217" t="s">
        <v>201</v>
      </c>
      <c r="S20" s="216">
        <v>0.53</v>
      </c>
      <c r="T20" s="217" t="s">
        <v>202</v>
      </c>
      <c r="U20" s="216">
        <v>0.48</v>
      </c>
      <c r="V20" s="217" t="s">
        <v>201</v>
      </c>
      <c r="W20" s="216">
        <v>0.53</v>
      </c>
      <c r="X20" s="217" t="s">
        <v>202</v>
      </c>
      <c r="Y20" s="218">
        <v>0.48</v>
      </c>
    </row>
    <row r="21" spans="1:25" x14ac:dyDescent="0.25">
      <c r="A21" s="88" t="s">
        <v>67</v>
      </c>
      <c r="B21" s="215" t="s">
        <v>203</v>
      </c>
      <c r="C21" s="216">
        <v>0.53</v>
      </c>
      <c r="D21" s="215" t="s">
        <v>204</v>
      </c>
      <c r="E21" s="216">
        <v>0.48</v>
      </c>
      <c r="F21" s="217" t="s">
        <v>203</v>
      </c>
      <c r="G21" s="216">
        <v>0.53</v>
      </c>
      <c r="H21" s="217" t="s">
        <v>204</v>
      </c>
      <c r="I21" s="216">
        <v>0.48</v>
      </c>
      <c r="J21" s="217" t="s">
        <v>203</v>
      </c>
      <c r="K21" s="216">
        <v>0.53</v>
      </c>
      <c r="L21" s="217" t="s">
        <v>204</v>
      </c>
      <c r="M21" s="216">
        <v>0.48</v>
      </c>
      <c r="N21" s="217" t="s">
        <v>203</v>
      </c>
      <c r="O21" s="216">
        <v>0.53</v>
      </c>
      <c r="P21" s="217" t="s">
        <v>204</v>
      </c>
      <c r="Q21" s="216">
        <v>0.48</v>
      </c>
      <c r="R21" s="217" t="s">
        <v>203</v>
      </c>
      <c r="S21" s="216">
        <v>0.53</v>
      </c>
      <c r="T21" s="217" t="s">
        <v>204</v>
      </c>
      <c r="U21" s="216">
        <v>0.48</v>
      </c>
      <c r="V21" s="217" t="s">
        <v>203</v>
      </c>
      <c r="W21" s="216">
        <v>0.53</v>
      </c>
      <c r="X21" s="217" t="s">
        <v>204</v>
      </c>
      <c r="Y21" s="218">
        <v>0.48</v>
      </c>
    </row>
    <row r="22" spans="1:25" x14ac:dyDescent="0.25">
      <c r="A22" s="88" t="s">
        <v>68</v>
      </c>
      <c r="B22" s="215" t="s">
        <v>205</v>
      </c>
      <c r="C22" s="216">
        <v>0.52</v>
      </c>
      <c r="D22" s="215" t="s">
        <v>206</v>
      </c>
      <c r="E22" s="216">
        <v>0.47</v>
      </c>
      <c r="F22" s="217" t="s">
        <v>205</v>
      </c>
      <c r="G22" s="216">
        <v>0.52</v>
      </c>
      <c r="H22" s="217" t="s">
        <v>206</v>
      </c>
      <c r="I22" s="216">
        <v>0.47</v>
      </c>
      <c r="J22" s="217" t="s">
        <v>205</v>
      </c>
      <c r="K22" s="216">
        <v>0.52</v>
      </c>
      <c r="L22" s="217" t="s">
        <v>206</v>
      </c>
      <c r="M22" s="216">
        <v>0.47</v>
      </c>
      <c r="N22" s="217" t="s">
        <v>205</v>
      </c>
      <c r="O22" s="216">
        <v>0.52</v>
      </c>
      <c r="P22" s="217" t="s">
        <v>206</v>
      </c>
      <c r="Q22" s="216">
        <v>0.47</v>
      </c>
      <c r="R22" s="217" t="s">
        <v>205</v>
      </c>
      <c r="S22" s="216">
        <v>0.52</v>
      </c>
      <c r="T22" s="217" t="s">
        <v>206</v>
      </c>
      <c r="U22" s="216">
        <v>0.47</v>
      </c>
      <c r="V22" s="217" t="s">
        <v>205</v>
      </c>
      <c r="W22" s="216">
        <v>0.52</v>
      </c>
      <c r="X22" s="217" t="s">
        <v>206</v>
      </c>
      <c r="Y22" s="218">
        <v>0.47</v>
      </c>
    </row>
    <row r="23" spans="1:25" ht="15.75" thickBot="1" x14ac:dyDescent="0.3">
      <c r="A23" s="89" t="s">
        <v>69</v>
      </c>
      <c r="B23" s="219" t="s">
        <v>207</v>
      </c>
      <c r="C23" s="220">
        <v>0.51</v>
      </c>
      <c r="D23" s="219" t="s">
        <v>208</v>
      </c>
      <c r="E23" s="220">
        <v>0.46</v>
      </c>
      <c r="F23" s="221" t="s">
        <v>207</v>
      </c>
      <c r="G23" s="220">
        <v>0.51</v>
      </c>
      <c r="H23" s="221" t="s">
        <v>208</v>
      </c>
      <c r="I23" s="220">
        <v>0.46</v>
      </c>
      <c r="J23" s="221" t="s">
        <v>207</v>
      </c>
      <c r="K23" s="220">
        <v>0.51</v>
      </c>
      <c r="L23" s="221" t="s">
        <v>208</v>
      </c>
      <c r="M23" s="220">
        <v>0.46</v>
      </c>
      <c r="N23" s="221" t="s">
        <v>207</v>
      </c>
      <c r="O23" s="220">
        <v>0.51</v>
      </c>
      <c r="P23" s="221" t="s">
        <v>208</v>
      </c>
      <c r="Q23" s="220">
        <v>0.46</v>
      </c>
      <c r="R23" s="221" t="s">
        <v>207</v>
      </c>
      <c r="S23" s="220">
        <v>0.51</v>
      </c>
      <c r="T23" s="221" t="s">
        <v>208</v>
      </c>
      <c r="U23" s="220">
        <v>0.46</v>
      </c>
      <c r="V23" s="221" t="s">
        <v>207</v>
      </c>
      <c r="W23" s="220">
        <v>0.51</v>
      </c>
      <c r="X23" s="221" t="s">
        <v>208</v>
      </c>
      <c r="Y23" s="222">
        <v>0.46</v>
      </c>
    </row>
    <row r="24" spans="1:25" x14ac:dyDescent="0.25">
      <c r="A24" s="90" t="s">
        <v>119</v>
      </c>
      <c r="B24" s="663"/>
      <c r="C24" s="663"/>
      <c r="D24" s="663"/>
      <c r="E24" s="663"/>
      <c r="F24" s="663"/>
      <c r="G24" s="663"/>
      <c r="H24" s="663"/>
      <c r="I24" s="663"/>
      <c r="J24" s="663"/>
      <c r="K24" s="663"/>
      <c r="L24" s="663"/>
      <c r="M24" s="663"/>
      <c r="N24" s="663"/>
      <c r="O24" s="663"/>
      <c r="P24" s="663"/>
      <c r="Q24" s="663"/>
      <c r="R24" s="663"/>
      <c r="S24" s="663"/>
      <c r="T24" s="663"/>
      <c r="U24" s="663"/>
      <c r="V24" s="663"/>
      <c r="W24" s="663"/>
      <c r="X24" s="663"/>
      <c r="Y24" s="664"/>
    </row>
    <row r="25" spans="1:25" x14ac:dyDescent="0.25">
      <c r="A25" s="91" t="s">
        <v>66</v>
      </c>
      <c r="B25" s="225" t="s">
        <v>209</v>
      </c>
      <c r="C25" s="224">
        <v>0.3</v>
      </c>
      <c r="D25" s="225" t="s">
        <v>210</v>
      </c>
      <c r="E25" s="224">
        <v>0.5</v>
      </c>
      <c r="F25" s="225" t="s">
        <v>209</v>
      </c>
      <c r="G25" s="224">
        <v>0.3</v>
      </c>
      <c r="H25" s="225" t="s">
        <v>210</v>
      </c>
      <c r="I25" s="224">
        <v>0.5</v>
      </c>
      <c r="J25" s="225" t="s">
        <v>209</v>
      </c>
      <c r="K25" s="224">
        <v>0.3</v>
      </c>
      <c r="L25" s="225" t="s">
        <v>210</v>
      </c>
      <c r="M25" s="224">
        <v>0.5</v>
      </c>
      <c r="N25" s="225" t="s">
        <v>211</v>
      </c>
      <c r="O25" s="224">
        <v>0.3</v>
      </c>
      <c r="P25" s="225" t="s">
        <v>212</v>
      </c>
      <c r="Q25" s="224">
        <v>0.5</v>
      </c>
      <c r="R25" s="225" t="s">
        <v>211</v>
      </c>
      <c r="S25" s="224">
        <v>0.3</v>
      </c>
      <c r="T25" s="225" t="s">
        <v>212</v>
      </c>
      <c r="U25" s="224">
        <v>0.5</v>
      </c>
      <c r="V25" s="225" t="s">
        <v>211</v>
      </c>
      <c r="W25" s="224">
        <v>0.3</v>
      </c>
      <c r="X25" s="225" t="s">
        <v>212</v>
      </c>
      <c r="Y25" s="226">
        <v>0.5</v>
      </c>
    </row>
    <row r="26" spans="1:25" x14ac:dyDescent="0.25">
      <c r="A26" s="91" t="s">
        <v>67</v>
      </c>
      <c r="B26" s="223" t="s">
        <v>213</v>
      </c>
      <c r="C26" s="224">
        <v>0.3</v>
      </c>
      <c r="D26" s="223" t="s">
        <v>214</v>
      </c>
      <c r="E26" s="224">
        <v>0.5</v>
      </c>
      <c r="F26" s="225" t="s">
        <v>213</v>
      </c>
      <c r="G26" s="224">
        <v>0.3</v>
      </c>
      <c r="H26" s="225" t="s">
        <v>214</v>
      </c>
      <c r="I26" s="224">
        <v>0.5</v>
      </c>
      <c r="J26" s="225" t="s">
        <v>213</v>
      </c>
      <c r="K26" s="224">
        <v>0.3</v>
      </c>
      <c r="L26" s="225" t="s">
        <v>214</v>
      </c>
      <c r="M26" s="224">
        <v>0.5</v>
      </c>
      <c r="N26" s="225" t="s">
        <v>215</v>
      </c>
      <c r="O26" s="224">
        <v>0.3</v>
      </c>
      <c r="P26" s="225" t="s">
        <v>216</v>
      </c>
      <c r="Q26" s="224">
        <v>0.5</v>
      </c>
      <c r="R26" s="225" t="s">
        <v>215</v>
      </c>
      <c r="S26" s="224">
        <v>0.3</v>
      </c>
      <c r="T26" s="225" t="s">
        <v>216</v>
      </c>
      <c r="U26" s="224">
        <v>0.5</v>
      </c>
      <c r="V26" s="225" t="s">
        <v>215</v>
      </c>
      <c r="W26" s="224">
        <v>0.3</v>
      </c>
      <c r="X26" s="225" t="s">
        <v>216</v>
      </c>
      <c r="Y26" s="226">
        <v>0.5</v>
      </c>
    </row>
    <row r="27" spans="1:25" x14ac:dyDescent="0.25">
      <c r="A27" s="91" t="s">
        <v>68</v>
      </c>
      <c r="B27" s="223" t="s">
        <v>217</v>
      </c>
      <c r="C27" s="224">
        <v>0.3</v>
      </c>
      <c r="D27" s="223" t="s">
        <v>218</v>
      </c>
      <c r="E27" s="224">
        <v>0.5</v>
      </c>
      <c r="F27" s="225" t="s">
        <v>217</v>
      </c>
      <c r="G27" s="224">
        <v>0.3</v>
      </c>
      <c r="H27" s="225" t="s">
        <v>218</v>
      </c>
      <c r="I27" s="224">
        <v>0.5</v>
      </c>
      <c r="J27" s="225" t="s">
        <v>217</v>
      </c>
      <c r="K27" s="224">
        <v>0.3</v>
      </c>
      <c r="L27" s="225" t="s">
        <v>218</v>
      </c>
      <c r="M27" s="224">
        <v>0.5</v>
      </c>
      <c r="N27" s="225" t="s">
        <v>219</v>
      </c>
      <c r="O27" s="224">
        <v>0.3</v>
      </c>
      <c r="P27" s="225" t="s">
        <v>220</v>
      </c>
      <c r="Q27" s="224">
        <v>0.5</v>
      </c>
      <c r="R27" s="225" t="s">
        <v>219</v>
      </c>
      <c r="S27" s="224">
        <v>0.3</v>
      </c>
      <c r="T27" s="225" t="s">
        <v>220</v>
      </c>
      <c r="U27" s="224">
        <v>0.5</v>
      </c>
      <c r="V27" s="225" t="s">
        <v>219</v>
      </c>
      <c r="W27" s="224">
        <v>0.3</v>
      </c>
      <c r="X27" s="225" t="s">
        <v>220</v>
      </c>
      <c r="Y27" s="226">
        <v>0.5</v>
      </c>
    </row>
    <row r="28" spans="1:25" ht="15.75" thickBot="1" x14ac:dyDescent="0.3">
      <c r="A28" s="96" t="s">
        <v>69</v>
      </c>
      <c r="B28" s="227" t="s">
        <v>221</v>
      </c>
      <c r="C28" s="228">
        <v>0.3</v>
      </c>
      <c r="D28" s="227" t="s">
        <v>222</v>
      </c>
      <c r="E28" s="228">
        <v>0.5</v>
      </c>
      <c r="F28" s="229" t="s">
        <v>221</v>
      </c>
      <c r="G28" s="228">
        <v>0.3</v>
      </c>
      <c r="H28" s="229" t="s">
        <v>222</v>
      </c>
      <c r="I28" s="228">
        <v>0.5</v>
      </c>
      <c r="J28" s="229" t="s">
        <v>221</v>
      </c>
      <c r="K28" s="228">
        <v>0.3</v>
      </c>
      <c r="L28" s="229" t="s">
        <v>222</v>
      </c>
      <c r="M28" s="228">
        <v>0.5</v>
      </c>
      <c r="N28" s="229" t="s">
        <v>223</v>
      </c>
      <c r="O28" s="228">
        <v>0.3</v>
      </c>
      <c r="P28" s="229" t="s">
        <v>224</v>
      </c>
      <c r="Q28" s="228">
        <v>0.5</v>
      </c>
      <c r="R28" s="229" t="s">
        <v>223</v>
      </c>
      <c r="S28" s="228">
        <v>0.3</v>
      </c>
      <c r="T28" s="229" t="s">
        <v>224</v>
      </c>
      <c r="U28" s="228">
        <v>0.5</v>
      </c>
      <c r="V28" s="229" t="s">
        <v>223</v>
      </c>
      <c r="W28" s="228">
        <v>0.3</v>
      </c>
      <c r="X28" s="229" t="s">
        <v>224</v>
      </c>
      <c r="Y28" s="230">
        <v>0.5</v>
      </c>
    </row>
    <row r="29" spans="1:25" x14ac:dyDescent="0.25">
      <c r="A29" s="105" t="s">
        <v>18</v>
      </c>
      <c r="B29" s="665"/>
      <c r="C29" s="665"/>
      <c r="D29" s="665"/>
      <c r="E29" s="665"/>
      <c r="F29" s="665"/>
      <c r="G29" s="665"/>
      <c r="H29" s="665"/>
      <c r="I29" s="665"/>
      <c r="J29" s="665"/>
      <c r="K29" s="665"/>
      <c r="L29" s="665"/>
      <c r="M29" s="665"/>
      <c r="N29" s="665"/>
      <c r="O29" s="665"/>
      <c r="P29" s="665"/>
      <c r="Q29" s="665"/>
      <c r="R29" s="665"/>
      <c r="S29" s="665"/>
      <c r="T29" s="665"/>
      <c r="U29" s="665"/>
      <c r="V29" s="665"/>
      <c r="W29" s="665"/>
      <c r="X29" s="665"/>
      <c r="Y29" s="666"/>
    </row>
    <row r="30" spans="1:25" x14ac:dyDescent="0.25">
      <c r="A30" s="106" t="s">
        <v>66</v>
      </c>
      <c r="B30" s="233">
        <v>40</v>
      </c>
      <c r="C30" s="232">
        <v>0.73</v>
      </c>
      <c r="D30" s="233">
        <v>60</v>
      </c>
      <c r="E30" s="232">
        <v>0.73</v>
      </c>
      <c r="F30" s="233">
        <v>40</v>
      </c>
      <c r="G30" s="232">
        <v>0.73</v>
      </c>
      <c r="H30" s="233">
        <v>60</v>
      </c>
      <c r="I30" s="232">
        <v>0.73</v>
      </c>
      <c r="J30" s="233">
        <v>40</v>
      </c>
      <c r="K30" s="232">
        <v>0.73</v>
      </c>
      <c r="L30" s="233">
        <v>60</v>
      </c>
      <c r="M30" s="232">
        <v>0.73</v>
      </c>
      <c r="N30" s="233">
        <v>40</v>
      </c>
      <c r="O30" s="232">
        <v>0.73</v>
      </c>
      <c r="P30" s="233">
        <v>60</v>
      </c>
      <c r="Q30" s="232">
        <v>0.73</v>
      </c>
      <c r="R30" s="233">
        <v>40</v>
      </c>
      <c r="S30" s="232">
        <v>0.73</v>
      </c>
      <c r="T30" s="233">
        <v>60</v>
      </c>
      <c r="U30" s="232">
        <v>0.73</v>
      </c>
      <c r="V30" s="233">
        <v>40</v>
      </c>
      <c r="W30" s="232">
        <v>0.73</v>
      </c>
      <c r="X30" s="233">
        <v>60</v>
      </c>
      <c r="Y30" s="234">
        <v>0.73</v>
      </c>
    </row>
    <row r="31" spans="1:25" x14ac:dyDescent="0.25">
      <c r="A31" s="106" t="s">
        <v>67</v>
      </c>
      <c r="B31" s="231">
        <v>45</v>
      </c>
      <c r="C31" s="232">
        <v>0.69</v>
      </c>
      <c r="D31" s="231">
        <v>67.5</v>
      </c>
      <c r="E31" s="232">
        <v>0.69</v>
      </c>
      <c r="F31" s="233">
        <v>45</v>
      </c>
      <c r="G31" s="232">
        <v>0.69</v>
      </c>
      <c r="H31" s="233">
        <v>67.5</v>
      </c>
      <c r="I31" s="232">
        <v>0.69</v>
      </c>
      <c r="J31" s="233">
        <v>45</v>
      </c>
      <c r="K31" s="232">
        <v>0.69</v>
      </c>
      <c r="L31" s="233">
        <v>67.5</v>
      </c>
      <c r="M31" s="232">
        <v>0.69</v>
      </c>
      <c r="N31" s="233">
        <v>45</v>
      </c>
      <c r="O31" s="232">
        <v>0.69</v>
      </c>
      <c r="P31" s="233">
        <v>67.5</v>
      </c>
      <c r="Q31" s="232">
        <v>0.69</v>
      </c>
      <c r="R31" s="233">
        <v>45</v>
      </c>
      <c r="S31" s="232">
        <v>0.69</v>
      </c>
      <c r="T31" s="233">
        <v>67.5</v>
      </c>
      <c r="U31" s="232">
        <v>0.69</v>
      </c>
      <c r="V31" s="233">
        <v>45</v>
      </c>
      <c r="W31" s="232">
        <v>0.69</v>
      </c>
      <c r="X31" s="233">
        <v>67.5</v>
      </c>
      <c r="Y31" s="234">
        <v>0.69</v>
      </c>
    </row>
    <row r="32" spans="1:25" x14ac:dyDescent="0.25">
      <c r="A32" s="106" t="s">
        <v>68</v>
      </c>
      <c r="B32" s="231">
        <v>50</v>
      </c>
      <c r="C32" s="232">
        <v>0.62</v>
      </c>
      <c r="D32" s="231">
        <v>75</v>
      </c>
      <c r="E32" s="232">
        <v>0.62</v>
      </c>
      <c r="F32" s="233">
        <v>50</v>
      </c>
      <c r="G32" s="232">
        <v>0.62</v>
      </c>
      <c r="H32" s="233">
        <v>75</v>
      </c>
      <c r="I32" s="232">
        <v>0.62</v>
      </c>
      <c r="J32" s="233">
        <v>50</v>
      </c>
      <c r="K32" s="232">
        <v>0.62</v>
      </c>
      <c r="L32" s="233">
        <v>75</v>
      </c>
      <c r="M32" s="232">
        <v>0.62</v>
      </c>
      <c r="N32" s="233">
        <v>50</v>
      </c>
      <c r="O32" s="232">
        <v>0.62</v>
      </c>
      <c r="P32" s="233">
        <v>75</v>
      </c>
      <c r="Q32" s="232">
        <v>0.62</v>
      </c>
      <c r="R32" s="233">
        <v>50</v>
      </c>
      <c r="S32" s="232">
        <v>0.62</v>
      </c>
      <c r="T32" s="233">
        <v>75</v>
      </c>
      <c r="U32" s="232">
        <v>0.62</v>
      </c>
      <c r="V32" s="233">
        <v>50</v>
      </c>
      <c r="W32" s="232">
        <v>0.62</v>
      </c>
      <c r="X32" s="233">
        <v>75</v>
      </c>
      <c r="Y32" s="234">
        <v>0.62</v>
      </c>
    </row>
    <row r="33" spans="1:25" ht="15.75" thickBot="1" x14ac:dyDescent="0.3">
      <c r="A33" s="111" t="s">
        <v>69</v>
      </c>
      <c r="B33" s="235">
        <v>55</v>
      </c>
      <c r="C33" s="236">
        <v>0.57999999999999996</v>
      </c>
      <c r="D33" s="235">
        <v>82.5</v>
      </c>
      <c r="E33" s="236">
        <v>0.57999999999999996</v>
      </c>
      <c r="F33" s="237">
        <v>55</v>
      </c>
      <c r="G33" s="236">
        <v>0.57999999999999996</v>
      </c>
      <c r="H33" s="237">
        <v>82.5</v>
      </c>
      <c r="I33" s="236">
        <v>0.57999999999999996</v>
      </c>
      <c r="J33" s="237">
        <v>55</v>
      </c>
      <c r="K33" s="236">
        <v>0.57999999999999996</v>
      </c>
      <c r="L33" s="237">
        <v>82.5</v>
      </c>
      <c r="M33" s="236">
        <v>0.57999999999999996</v>
      </c>
      <c r="N33" s="237">
        <v>55</v>
      </c>
      <c r="O33" s="236">
        <v>0.57999999999999996</v>
      </c>
      <c r="P33" s="237">
        <v>82.5</v>
      </c>
      <c r="Q33" s="236">
        <v>0.57999999999999996</v>
      </c>
      <c r="R33" s="237">
        <v>55</v>
      </c>
      <c r="S33" s="236">
        <v>0.57999999999999996</v>
      </c>
      <c r="T33" s="237">
        <v>82.5</v>
      </c>
      <c r="U33" s="236">
        <v>0.57999999999999996</v>
      </c>
      <c r="V33" s="237">
        <v>55</v>
      </c>
      <c r="W33" s="236">
        <v>0.57999999999999996</v>
      </c>
      <c r="X33" s="237">
        <v>82.5</v>
      </c>
      <c r="Y33" s="238">
        <v>0.57999999999999996</v>
      </c>
    </row>
    <row r="34" spans="1:25" x14ac:dyDescent="0.25">
      <c r="A34" s="120" t="s">
        <v>132</v>
      </c>
      <c r="B34" s="653"/>
      <c r="C34" s="653"/>
      <c r="D34" s="653"/>
      <c r="E34" s="653"/>
      <c r="F34" s="653"/>
      <c r="G34" s="653"/>
      <c r="H34" s="653"/>
      <c r="I34" s="653"/>
      <c r="J34" s="653"/>
      <c r="K34" s="653"/>
      <c r="L34" s="653"/>
      <c r="M34" s="653"/>
      <c r="N34" s="653"/>
      <c r="O34" s="653"/>
      <c r="P34" s="653"/>
      <c r="Q34" s="653"/>
      <c r="R34" s="653"/>
      <c r="S34" s="653"/>
      <c r="T34" s="653"/>
      <c r="U34" s="653"/>
      <c r="V34" s="653"/>
      <c r="W34" s="653"/>
      <c r="X34" s="653"/>
      <c r="Y34" s="654"/>
    </row>
    <row r="35" spans="1:25" x14ac:dyDescent="0.25">
      <c r="A35" s="121" t="s">
        <v>66</v>
      </c>
      <c r="B35" s="241" t="s">
        <v>225</v>
      </c>
      <c r="C35" s="240">
        <v>0.53</v>
      </c>
      <c r="D35" s="241" t="s">
        <v>226</v>
      </c>
      <c r="E35" s="240">
        <v>0.49</v>
      </c>
      <c r="F35" s="241" t="s">
        <v>225</v>
      </c>
      <c r="G35" s="240">
        <v>0.53</v>
      </c>
      <c r="H35" s="241" t="s">
        <v>226</v>
      </c>
      <c r="I35" s="240">
        <v>0.49</v>
      </c>
      <c r="J35" s="241" t="s">
        <v>225</v>
      </c>
      <c r="K35" s="240">
        <v>0.53</v>
      </c>
      <c r="L35" s="241" t="s">
        <v>226</v>
      </c>
      <c r="M35" s="240">
        <v>0.49</v>
      </c>
      <c r="N35" s="241" t="s">
        <v>225</v>
      </c>
      <c r="O35" s="240">
        <v>0.53</v>
      </c>
      <c r="P35" s="241" t="s">
        <v>226</v>
      </c>
      <c r="Q35" s="240">
        <v>0.49</v>
      </c>
      <c r="R35" s="241" t="s">
        <v>225</v>
      </c>
      <c r="S35" s="240">
        <v>0.53</v>
      </c>
      <c r="T35" s="241" t="s">
        <v>226</v>
      </c>
      <c r="U35" s="240">
        <v>0.49</v>
      </c>
      <c r="V35" s="241" t="s">
        <v>225</v>
      </c>
      <c r="W35" s="240">
        <v>0.53</v>
      </c>
      <c r="X35" s="241" t="s">
        <v>226</v>
      </c>
      <c r="Y35" s="242">
        <v>0.49</v>
      </c>
    </row>
    <row r="36" spans="1:25" x14ac:dyDescent="0.25">
      <c r="A36" s="121" t="s">
        <v>67</v>
      </c>
      <c r="B36" s="239" t="s">
        <v>227</v>
      </c>
      <c r="C36" s="240">
        <v>0.53</v>
      </c>
      <c r="D36" s="239" t="s">
        <v>228</v>
      </c>
      <c r="E36" s="240">
        <v>0.49</v>
      </c>
      <c r="F36" s="241" t="s">
        <v>227</v>
      </c>
      <c r="G36" s="240">
        <v>0.53</v>
      </c>
      <c r="H36" s="241" t="s">
        <v>228</v>
      </c>
      <c r="I36" s="240">
        <v>0.49</v>
      </c>
      <c r="J36" s="241" t="s">
        <v>227</v>
      </c>
      <c r="K36" s="240">
        <v>0.53</v>
      </c>
      <c r="L36" s="241" t="s">
        <v>228</v>
      </c>
      <c r="M36" s="240">
        <v>0.49</v>
      </c>
      <c r="N36" s="241" t="s">
        <v>227</v>
      </c>
      <c r="O36" s="240">
        <v>0.53</v>
      </c>
      <c r="P36" s="241" t="s">
        <v>228</v>
      </c>
      <c r="Q36" s="240">
        <v>0.49</v>
      </c>
      <c r="R36" s="241" t="s">
        <v>227</v>
      </c>
      <c r="S36" s="240">
        <v>0.53</v>
      </c>
      <c r="T36" s="241" t="s">
        <v>228</v>
      </c>
      <c r="U36" s="240">
        <v>0.49</v>
      </c>
      <c r="V36" s="241" t="s">
        <v>227</v>
      </c>
      <c r="W36" s="240">
        <v>0.53</v>
      </c>
      <c r="X36" s="241" t="s">
        <v>228</v>
      </c>
      <c r="Y36" s="242">
        <v>0.49</v>
      </c>
    </row>
    <row r="37" spans="1:25" x14ac:dyDescent="0.25">
      <c r="A37" s="121" t="s">
        <v>68</v>
      </c>
      <c r="B37" s="239" t="s">
        <v>229</v>
      </c>
      <c r="C37" s="240">
        <v>0.53</v>
      </c>
      <c r="D37" s="239" t="s">
        <v>230</v>
      </c>
      <c r="E37" s="240">
        <v>0.49</v>
      </c>
      <c r="F37" s="241" t="s">
        <v>229</v>
      </c>
      <c r="G37" s="240">
        <v>0.53</v>
      </c>
      <c r="H37" s="241" t="s">
        <v>230</v>
      </c>
      <c r="I37" s="240">
        <v>0.49</v>
      </c>
      <c r="J37" s="241" t="s">
        <v>229</v>
      </c>
      <c r="K37" s="240">
        <v>0.53</v>
      </c>
      <c r="L37" s="241" t="s">
        <v>230</v>
      </c>
      <c r="M37" s="240">
        <v>0.49</v>
      </c>
      <c r="N37" s="241" t="s">
        <v>229</v>
      </c>
      <c r="O37" s="240">
        <v>0.53</v>
      </c>
      <c r="P37" s="241" t="s">
        <v>230</v>
      </c>
      <c r="Q37" s="240">
        <v>0.49</v>
      </c>
      <c r="R37" s="241" t="s">
        <v>229</v>
      </c>
      <c r="S37" s="240">
        <v>0.53</v>
      </c>
      <c r="T37" s="241" t="s">
        <v>230</v>
      </c>
      <c r="U37" s="240">
        <v>0.49</v>
      </c>
      <c r="V37" s="241" t="s">
        <v>229</v>
      </c>
      <c r="W37" s="240">
        <v>0.53</v>
      </c>
      <c r="X37" s="241" t="s">
        <v>230</v>
      </c>
      <c r="Y37" s="242">
        <v>0.49</v>
      </c>
    </row>
    <row r="38" spans="1:25" ht="15.75" thickBot="1" x14ac:dyDescent="0.3">
      <c r="A38" s="126" t="s">
        <v>69</v>
      </c>
      <c r="B38" s="243" t="s">
        <v>231</v>
      </c>
      <c r="C38" s="244">
        <v>0.53</v>
      </c>
      <c r="D38" s="243" t="s">
        <v>232</v>
      </c>
      <c r="E38" s="244">
        <v>0.49</v>
      </c>
      <c r="F38" s="245" t="s">
        <v>231</v>
      </c>
      <c r="G38" s="244">
        <v>0.53</v>
      </c>
      <c r="H38" s="245" t="s">
        <v>232</v>
      </c>
      <c r="I38" s="244">
        <v>0.49</v>
      </c>
      <c r="J38" s="245" t="s">
        <v>231</v>
      </c>
      <c r="K38" s="244">
        <v>0.53</v>
      </c>
      <c r="L38" s="245" t="s">
        <v>232</v>
      </c>
      <c r="M38" s="244">
        <v>0.49</v>
      </c>
      <c r="N38" s="245" t="s">
        <v>231</v>
      </c>
      <c r="O38" s="244">
        <v>0.53</v>
      </c>
      <c r="P38" s="245" t="s">
        <v>232</v>
      </c>
      <c r="Q38" s="244">
        <v>0.49</v>
      </c>
      <c r="R38" s="245" t="s">
        <v>231</v>
      </c>
      <c r="S38" s="244">
        <v>0.53</v>
      </c>
      <c r="T38" s="245" t="s">
        <v>232</v>
      </c>
      <c r="U38" s="244">
        <v>0.49</v>
      </c>
      <c r="V38" s="245" t="s">
        <v>231</v>
      </c>
      <c r="W38" s="244">
        <v>0.53</v>
      </c>
      <c r="X38" s="245" t="s">
        <v>232</v>
      </c>
      <c r="Y38" s="246">
        <v>0.49</v>
      </c>
    </row>
    <row r="39" spans="1:25" x14ac:dyDescent="0.25">
      <c r="A39" s="164" t="s">
        <v>375</v>
      </c>
      <c r="B39" s="655"/>
      <c r="C39" s="655"/>
      <c r="D39" s="655"/>
      <c r="E39" s="655"/>
      <c r="F39" s="655"/>
      <c r="G39" s="655"/>
      <c r="H39" s="655"/>
      <c r="I39" s="655"/>
      <c r="J39" s="655"/>
      <c r="K39" s="655"/>
      <c r="L39" s="655"/>
      <c r="M39" s="655"/>
      <c r="N39" s="655"/>
      <c r="O39" s="655"/>
      <c r="P39" s="655"/>
      <c r="Q39" s="655"/>
      <c r="R39" s="655"/>
      <c r="S39" s="655"/>
      <c r="T39" s="655"/>
      <c r="U39" s="655"/>
      <c r="V39" s="655"/>
      <c r="W39" s="655"/>
      <c r="X39" s="655"/>
      <c r="Y39" s="656"/>
    </row>
    <row r="40" spans="1:25" x14ac:dyDescent="0.25">
      <c r="A40" s="155" t="s">
        <v>66</v>
      </c>
      <c r="B40" s="274">
        <v>57.67</v>
      </c>
      <c r="C40" s="273">
        <v>0.35</v>
      </c>
      <c r="D40" s="274">
        <v>86.504999999999995</v>
      </c>
      <c r="E40" s="273">
        <v>0.35</v>
      </c>
      <c r="F40" s="274">
        <v>57.67</v>
      </c>
      <c r="G40" s="273">
        <v>0.35</v>
      </c>
      <c r="H40" s="274">
        <v>86.504999999999995</v>
      </c>
      <c r="I40" s="273">
        <v>0.35</v>
      </c>
      <c r="J40" s="274">
        <v>60.17</v>
      </c>
      <c r="K40" s="273">
        <v>0.35</v>
      </c>
      <c r="L40" s="274">
        <v>90.254999999999995</v>
      </c>
      <c r="M40" s="273">
        <v>0.35</v>
      </c>
      <c r="N40" s="274">
        <v>57.67</v>
      </c>
      <c r="O40" s="273">
        <v>0.35</v>
      </c>
      <c r="P40" s="274">
        <v>86.504999999999995</v>
      </c>
      <c r="Q40" s="273">
        <v>0.35</v>
      </c>
      <c r="R40" s="274">
        <v>57.67</v>
      </c>
      <c r="S40" s="273">
        <v>0.35</v>
      </c>
      <c r="T40" s="274">
        <v>86.504999999999995</v>
      </c>
      <c r="U40" s="273">
        <v>0.35</v>
      </c>
      <c r="V40" s="274">
        <v>60.17</v>
      </c>
      <c r="W40" s="273">
        <v>0.35</v>
      </c>
      <c r="X40" s="274">
        <v>90.254999999999995</v>
      </c>
      <c r="Y40" s="275">
        <v>0.35</v>
      </c>
    </row>
    <row r="41" spans="1:25" x14ac:dyDescent="0.25">
      <c r="A41" s="155" t="s">
        <v>67</v>
      </c>
      <c r="B41" s="279">
        <v>69.78</v>
      </c>
      <c r="C41" s="273">
        <v>0.35</v>
      </c>
      <c r="D41" s="279">
        <v>104.67</v>
      </c>
      <c r="E41" s="273">
        <v>0.35</v>
      </c>
      <c r="F41" s="274">
        <v>69.78</v>
      </c>
      <c r="G41" s="273">
        <v>0.35</v>
      </c>
      <c r="H41" s="274">
        <v>104.67</v>
      </c>
      <c r="I41" s="273">
        <v>0.35</v>
      </c>
      <c r="J41" s="274">
        <v>72.28</v>
      </c>
      <c r="K41" s="273">
        <v>0.35</v>
      </c>
      <c r="L41" s="274">
        <v>108.42</v>
      </c>
      <c r="M41" s="273">
        <v>0.35</v>
      </c>
      <c r="N41" s="274">
        <v>69.78</v>
      </c>
      <c r="O41" s="273">
        <v>0.35</v>
      </c>
      <c r="P41" s="274">
        <v>104.67</v>
      </c>
      <c r="Q41" s="273">
        <v>0.35</v>
      </c>
      <c r="R41" s="274">
        <v>69.78</v>
      </c>
      <c r="S41" s="273">
        <v>0.35</v>
      </c>
      <c r="T41" s="274">
        <v>104.67</v>
      </c>
      <c r="U41" s="273">
        <v>0.35</v>
      </c>
      <c r="V41" s="274">
        <v>72.28</v>
      </c>
      <c r="W41" s="273">
        <v>0.35</v>
      </c>
      <c r="X41" s="274">
        <v>108.42</v>
      </c>
      <c r="Y41" s="275">
        <v>0.35</v>
      </c>
    </row>
    <row r="42" spans="1:25" x14ac:dyDescent="0.25">
      <c r="A42" s="155" t="s">
        <v>68</v>
      </c>
      <c r="B42" s="279">
        <v>75.23</v>
      </c>
      <c r="C42" s="273">
        <v>0.35</v>
      </c>
      <c r="D42" s="279">
        <v>112.845</v>
      </c>
      <c r="E42" s="273">
        <v>0.35</v>
      </c>
      <c r="F42" s="274">
        <v>75.23</v>
      </c>
      <c r="G42" s="273">
        <v>0.35</v>
      </c>
      <c r="H42" s="274">
        <v>112.845</v>
      </c>
      <c r="I42" s="273">
        <v>0.35</v>
      </c>
      <c r="J42" s="274">
        <v>77.73</v>
      </c>
      <c r="K42" s="273">
        <v>0.35</v>
      </c>
      <c r="L42" s="274">
        <v>116.595</v>
      </c>
      <c r="M42" s="273">
        <v>0.35</v>
      </c>
      <c r="N42" s="274">
        <v>75.23</v>
      </c>
      <c r="O42" s="273">
        <v>0.35</v>
      </c>
      <c r="P42" s="274">
        <v>112.845</v>
      </c>
      <c r="Q42" s="273">
        <v>0.35</v>
      </c>
      <c r="R42" s="274">
        <v>75.23</v>
      </c>
      <c r="S42" s="273">
        <v>0.35</v>
      </c>
      <c r="T42" s="274">
        <v>112.845</v>
      </c>
      <c r="U42" s="273">
        <v>0.35</v>
      </c>
      <c r="V42" s="274">
        <v>77.73</v>
      </c>
      <c r="W42" s="273">
        <v>0.35</v>
      </c>
      <c r="X42" s="274">
        <v>116.595</v>
      </c>
      <c r="Y42" s="275">
        <v>0.35</v>
      </c>
    </row>
    <row r="43" spans="1:25" ht="15.75" thickBot="1" x14ac:dyDescent="0.3">
      <c r="A43" s="160" t="s">
        <v>69</v>
      </c>
      <c r="B43" s="280">
        <v>86.25</v>
      </c>
      <c r="C43" s="276">
        <v>0.35</v>
      </c>
      <c r="D43" s="280">
        <v>129.375</v>
      </c>
      <c r="E43" s="276">
        <v>0.35</v>
      </c>
      <c r="F43" s="277">
        <v>86.25</v>
      </c>
      <c r="G43" s="276">
        <v>0.35</v>
      </c>
      <c r="H43" s="277">
        <v>129.375</v>
      </c>
      <c r="I43" s="276">
        <v>0.35</v>
      </c>
      <c r="J43" s="277">
        <v>88.75</v>
      </c>
      <c r="K43" s="276">
        <v>0.35</v>
      </c>
      <c r="L43" s="277">
        <v>133.125</v>
      </c>
      <c r="M43" s="276">
        <v>0.35</v>
      </c>
      <c r="N43" s="277">
        <v>86.25</v>
      </c>
      <c r="O43" s="276">
        <v>0.35</v>
      </c>
      <c r="P43" s="277">
        <v>129.375</v>
      </c>
      <c r="Q43" s="276">
        <v>0.35</v>
      </c>
      <c r="R43" s="277">
        <v>86.25</v>
      </c>
      <c r="S43" s="276">
        <v>0.35</v>
      </c>
      <c r="T43" s="277">
        <v>129.375</v>
      </c>
      <c r="U43" s="276">
        <v>0.35</v>
      </c>
      <c r="V43" s="277">
        <v>88.75</v>
      </c>
      <c r="W43" s="276">
        <v>0.35</v>
      </c>
      <c r="X43" s="277">
        <v>133.125</v>
      </c>
      <c r="Y43" s="278">
        <v>0.35</v>
      </c>
    </row>
  </sheetData>
  <mergeCells count="23">
    <mergeCell ref="F6:I6"/>
    <mergeCell ref="J6:M6"/>
    <mergeCell ref="N6:Q6"/>
    <mergeCell ref="R6:U6"/>
    <mergeCell ref="V6:Y6"/>
    <mergeCell ref="F7:I7"/>
    <mergeCell ref="J7:M7"/>
    <mergeCell ref="N7:Q7"/>
    <mergeCell ref="R7:U7"/>
    <mergeCell ref="V7:Y7"/>
    <mergeCell ref="A1:C1"/>
    <mergeCell ref="A2:C2"/>
    <mergeCell ref="A4:C4"/>
    <mergeCell ref="A6:A8"/>
    <mergeCell ref="B6:E6"/>
    <mergeCell ref="B7:E7"/>
    <mergeCell ref="B34:Y34"/>
    <mergeCell ref="B39:Y39"/>
    <mergeCell ref="B9:Y9"/>
    <mergeCell ref="B14:Y14"/>
    <mergeCell ref="B19:Y19"/>
    <mergeCell ref="B24:Y24"/>
    <mergeCell ref="B29:Y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41"/>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2.5703125" bestFit="1" customWidth="1"/>
    <col min="2" max="2" width="13.85546875" bestFit="1" customWidth="1"/>
    <col min="3" max="3" width="8.28515625" bestFit="1" customWidth="1"/>
    <col min="4" max="4" width="13.85546875" bestFit="1" customWidth="1"/>
    <col min="5" max="5" width="8.28515625" bestFit="1" customWidth="1"/>
    <col min="6" max="6" width="13.85546875" bestFit="1" customWidth="1"/>
    <col min="7" max="7" width="8.28515625" bestFit="1" customWidth="1"/>
    <col min="8" max="8" width="13.85546875" bestFit="1" customWidth="1"/>
    <col min="9" max="9" width="8.28515625" bestFit="1" customWidth="1"/>
    <col min="10" max="10" width="13.85546875" bestFit="1" customWidth="1"/>
    <col min="11" max="11" width="8.28515625" bestFit="1" customWidth="1"/>
    <col min="12" max="12" width="13.85546875" bestFit="1" customWidth="1"/>
    <col min="13" max="13" width="8.28515625" bestFit="1" customWidth="1"/>
    <col min="14" max="14" width="13.85546875" bestFit="1" customWidth="1"/>
    <col min="15" max="15" width="8.28515625" bestFit="1" customWidth="1"/>
    <col min="16" max="16" width="13.85546875" bestFit="1" customWidth="1"/>
    <col min="17" max="17" width="8.28515625" bestFit="1" customWidth="1"/>
    <col min="18" max="18" width="13.85546875" bestFit="1" customWidth="1"/>
    <col min="19" max="19" width="8.28515625" bestFit="1" customWidth="1"/>
    <col min="20" max="20" width="13.85546875" bestFit="1" customWidth="1"/>
    <col min="21" max="21" width="8.28515625" bestFit="1" customWidth="1"/>
    <col min="22" max="22" width="13.85546875" bestFit="1" customWidth="1"/>
    <col min="23" max="23" width="8.28515625" bestFit="1" customWidth="1"/>
    <col min="24" max="24" width="13.85546875" bestFit="1" customWidth="1"/>
    <col min="25" max="25" width="8.28515625" bestFit="1" customWidth="1"/>
  </cols>
  <sheetData>
    <row r="1" spans="1:25" x14ac:dyDescent="0.25">
      <c r="A1" s="403" t="s">
        <v>0</v>
      </c>
      <c r="B1" s="403"/>
      <c r="C1" s="403"/>
    </row>
    <row r="2" spans="1:25" x14ac:dyDescent="0.25">
      <c r="A2" s="403" t="s">
        <v>1</v>
      </c>
      <c r="B2" s="403"/>
      <c r="C2" s="403"/>
    </row>
    <row r="3" spans="1:25" x14ac:dyDescent="0.25">
      <c r="A3" s="365" t="s">
        <v>394</v>
      </c>
      <c r="B3" s="365"/>
      <c r="C3" s="365"/>
      <c r="D3" s="365"/>
    </row>
    <row r="4" spans="1:25" x14ac:dyDescent="0.25">
      <c r="A4" s="403" t="s">
        <v>233</v>
      </c>
      <c r="B4" s="403"/>
      <c r="C4" s="403"/>
    </row>
    <row r="6" spans="1:25" s="190" customFormat="1" x14ac:dyDescent="0.25">
      <c r="A6" s="595" t="s">
        <v>77</v>
      </c>
      <c r="B6" s="591" t="s">
        <v>78</v>
      </c>
      <c r="C6" s="592"/>
      <c r="D6" s="592"/>
      <c r="E6" s="592"/>
      <c r="F6" s="591" t="s">
        <v>78</v>
      </c>
      <c r="G6" s="592"/>
      <c r="H6" s="592"/>
      <c r="I6" s="592"/>
      <c r="J6" s="591" t="s">
        <v>78</v>
      </c>
      <c r="K6" s="592"/>
      <c r="L6" s="592"/>
      <c r="M6" s="592"/>
      <c r="N6" s="591" t="s">
        <v>78</v>
      </c>
      <c r="O6" s="592"/>
      <c r="P6" s="592"/>
      <c r="Q6" s="592"/>
      <c r="R6" s="591" t="s">
        <v>78</v>
      </c>
      <c r="S6" s="592"/>
      <c r="T6" s="592"/>
      <c r="U6" s="592"/>
      <c r="V6" s="591" t="s">
        <v>78</v>
      </c>
      <c r="W6" s="592"/>
      <c r="X6" s="592"/>
      <c r="Y6" s="592"/>
    </row>
    <row r="7" spans="1:25" s="190" customFormat="1" x14ac:dyDescent="0.25">
      <c r="A7" s="596"/>
      <c r="B7" s="591" t="s">
        <v>79</v>
      </c>
      <c r="C7" s="592"/>
      <c r="D7" s="592"/>
      <c r="E7" s="592"/>
      <c r="F7" s="591" t="s">
        <v>80</v>
      </c>
      <c r="G7" s="592"/>
      <c r="H7" s="592"/>
      <c r="I7" s="592"/>
      <c r="J7" s="591" t="s">
        <v>81</v>
      </c>
      <c r="K7" s="592"/>
      <c r="L7" s="592"/>
      <c r="M7" s="592"/>
      <c r="N7" s="591" t="s">
        <v>82</v>
      </c>
      <c r="O7" s="592"/>
      <c r="P7" s="592"/>
      <c r="Q7" s="592"/>
      <c r="R7" s="591" t="s">
        <v>83</v>
      </c>
      <c r="S7" s="592"/>
      <c r="T7" s="592"/>
      <c r="U7" s="592"/>
      <c r="V7" s="593" t="s">
        <v>84</v>
      </c>
      <c r="W7" s="594"/>
      <c r="X7" s="594"/>
      <c r="Y7" s="594"/>
    </row>
    <row r="8" spans="1:25" s="190" customFormat="1" ht="30.75" thickBot="1" x14ac:dyDescent="0.3">
      <c r="A8" s="596"/>
      <c r="B8" s="191" t="s">
        <v>85</v>
      </c>
      <c r="C8" s="191" t="s">
        <v>86</v>
      </c>
      <c r="D8" s="191" t="s">
        <v>87</v>
      </c>
      <c r="E8" s="191" t="s">
        <v>88</v>
      </c>
      <c r="F8" s="191" t="s">
        <v>85</v>
      </c>
      <c r="G8" s="191" t="s">
        <v>86</v>
      </c>
      <c r="H8" s="191" t="s">
        <v>87</v>
      </c>
      <c r="I8" s="191" t="s">
        <v>88</v>
      </c>
      <c r="J8" s="191" t="s">
        <v>85</v>
      </c>
      <c r="K8" s="191" t="s">
        <v>86</v>
      </c>
      <c r="L8" s="191" t="s">
        <v>87</v>
      </c>
      <c r="M8" s="191" t="s">
        <v>88</v>
      </c>
      <c r="N8" s="191" t="s">
        <v>85</v>
      </c>
      <c r="O8" s="191" t="s">
        <v>86</v>
      </c>
      <c r="P8" s="191" t="s">
        <v>87</v>
      </c>
      <c r="Q8" s="191" t="s">
        <v>88</v>
      </c>
      <c r="R8" s="191" t="s">
        <v>85</v>
      </c>
      <c r="S8" s="191" t="s">
        <v>86</v>
      </c>
      <c r="T8" s="191" t="s">
        <v>87</v>
      </c>
      <c r="U8" s="191" t="s">
        <v>88</v>
      </c>
      <c r="V8" s="191" t="s">
        <v>85</v>
      </c>
      <c r="W8" s="191" t="s">
        <v>86</v>
      </c>
      <c r="X8" s="191" t="s">
        <v>87</v>
      </c>
      <c r="Y8" s="191" t="s">
        <v>88</v>
      </c>
    </row>
    <row r="9" spans="1:25" x14ac:dyDescent="0.25">
      <c r="A9" s="22" t="s">
        <v>89</v>
      </c>
      <c r="B9" s="675"/>
      <c r="C9" s="675"/>
      <c r="D9" s="675"/>
      <c r="E9" s="675"/>
      <c r="F9" s="675"/>
      <c r="G9" s="675"/>
      <c r="H9" s="675"/>
      <c r="I9" s="675"/>
      <c r="J9" s="675"/>
      <c r="K9" s="675"/>
      <c r="L9" s="675"/>
      <c r="M9" s="675"/>
      <c r="N9" s="675"/>
      <c r="O9" s="675"/>
      <c r="P9" s="675"/>
      <c r="Q9" s="675"/>
      <c r="R9" s="675"/>
      <c r="S9" s="675"/>
      <c r="T9" s="675"/>
      <c r="U9" s="675"/>
      <c r="V9" s="675"/>
      <c r="W9" s="675"/>
      <c r="X9" s="675"/>
      <c r="Y9" s="676"/>
    </row>
    <row r="10" spans="1:25" x14ac:dyDescent="0.25">
      <c r="A10" s="8" t="s">
        <v>70</v>
      </c>
      <c r="B10" s="192">
        <v>27</v>
      </c>
      <c r="C10" s="193">
        <v>0.38</v>
      </c>
      <c r="D10" s="192">
        <v>27</v>
      </c>
      <c r="E10" s="193">
        <v>0.35</v>
      </c>
      <c r="F10" s="194">
        <f t="shared" ref="F10:F11" si="0">B10*1.05</f>
        <v>28.35</v>
      </c>
      <c r="G10" s="193">
        <v>0.38</v>
      </c>
      <c r="H10" s="194">
        <f t="shared" ref="H10:H11" si="1">B10*1.05</f>
        <v>28.35</v>
      </c>
      <c r="I10" s="193">
        <v>0.35</v>
      </c>
      <c r="J10" s="194">
        <f t="shared" ref="J10:J11" si="2">F10*1.05</f>
        <v>29.767500000000002</v>
      </c>
      <c r="K10" s="193">
        <v>0.38</v>
      </c>
      <c r="L10" s="194">
        <f t="shared" ref="L10:L11" si="3">F10*1.05</f>
        <v>29.767500000000002</v>
      </c>
      <c r="M10" s="193">
        <v>0.35</v>
      </c>
      <c r="N10" s="194">
        <f t="shared" ref="N10:N11" si="4">B10*1.1</f>
        <v>29.700000000000003</v>
      </c>
      <c r="O10" s="193">
        <v>0.35</v>
      </c>
      <c r="P10" s="194">
        <f t="shared" ref="P10:P11" si="5">B10*1.1</f>
        <v>29.700000000000003</v>
      </c>
      <c r="Q10" s="193">
        <v>0.35</v>
      </c>
      <c r="R10" s="194">
        <f t="shared" ref="R10:R11" si="6">B10*1.1</f>
        <v>29.700000000000003</v>
      </c>
      <c r="S10" s="193">
        <v>0.35</v>
      </c>
      <c r="T10" s="194">
        <f t="shared" ref="T10:T11" si="7">B10*1.1</f>
        <v>29.700000000000003</v>
      </c>
      <c r="U10" s="193">
        <v>0.35</v>
      </c>
      <c r="V10" s="194">
        <f t="shared" ref="V10:V11" si="8">B10*1.15</f>
        <v>31.049999999999997</v>
      </c>
      <c r="W10" s="193">
        <v>0.35</v>
      </c>
      <c r="X10" s="194">
        <f t="shared" ref="X10:X11" si="9">B10*1.15</f>
        <v>31.049999999999997</v>
      </c>
      <c r="Y10" s="195">
        <v>0.35</v>
      </c>
    </row>
    <row r="11" spans="1:25" ht="15.75" thickBot="1" x14ac:dyDescent="0.3">
      <c r="A11" s="15" t="s">
        <v>71</v>
      </c>
      <c r="B11" s="196">
        <v>33</v>
      </c>
      <c r="C11" s="197">
        <v>0.38</v>
      </c>
      <c r="D11" s="196">
        <v>33</v>
      </c>
      <c r="E11" s="197">
        <v>0.35</v>
      </c>
      <c r="F11" s="198">
        <f t="shared" si="0"/>
        <v>34.65</v>
      </c>
      <c r="G11" s="197">
        <v>0.38</v>
      </c>
      <c r="H11" s="198">
        <f t="shared" si="1"/>
        <v>34.65</v>
      </c>
      <c r="I11" s="197">
        <v>0.35</v>
      </c>
      <c r="J11" s="198">
        <f t="shared" si="2"/>
        <v>36.3825</v>
      </c>
      <c r="K11" s="197">
        <v>0.38</v>
      </c>
      <c r="L11" s="198">
        <f t="shared" si="3"/>
        <v>36.3825</v>
      </c>
      <c r="M11" s="197">
        <v>0.35</v>
      </c>
      <c r="N11" s="198">
        <f t="shared" si="4"/>
        <v>36.300000000000004</v>
      </c>
      <c r="O11" s="197">
        <v>0.35</v>
      </c>
      <c r="P11" s="198">
        <f t="shared" si="5"/>
        <v>36.300000000000004</v>
      </c>
      <c r="Q11" s="197">
        <v>0.35</v>
      </c>
      <c r="R11" s="198">
        <f t="shared" si="6"/>
        <v>36.300000000000004</v>
      </c>
      <c r="S11" s="197">
        <v>0.35</v>
      </c>
      <c r="T11" s="198">
        <f t="shared" si="7"/>
        <v>36.300000000000004</v>
      </c>
      <c r="U11" s="197">
        <v>0.35</v>
      </c>
      <c r="V11" s="198">
        <f t="shared" si="8"/>
        <v>37.949999999999996</v>
      </c>
      <c r="W11" s="197">
        <v>0.35</v>
      </c>
      <c r="X11" s="198">
        <f t="shared" si="9"/>
        <v>37.949999999999996</v>
      </c>
      <c r="Y11" s="199">
        <v>0.35</v>
      </c>
    </row>
    <row r="12" spans="1:25" x14ac:dyDescent="0.25">
      <c r="A12" s="23" t="s">
        <v>91</v>
      </c>
      <c r="B12" s="677"/>
      <c r="C12" s="677"/>
      <c r="D12" s="677"/>
      <c r="E12" s="677"/>
      <c r="F12" s="677"/>
      <c r="G12" s="677"/>
      <c r="H12" s="677"/>
      <c r="I12" s="677"/>
      <c r="J12" s="677"/>
      <c r="K12" s="677"/>
      <c r="L12" s="677"/>
      <c r="M12" s="677"/>
      <c r="N12" s="677"/>
      <c r="O12" s="677"/>
      <c r="P12" s="677"/>
      <c r="Q12" s="677"/>
      <c r="R12" s="677"/>
      <c r="S12" s="677"/>
      <c r="T12" s="677"/>
      <c r="U12" s="677"/>
      <c r="V12" s="677"/>
      <c r="W12" s="677"/>
      <c r="X12" s="677"/>
      <c r="Y12" s="678"/>
    </row>
    <row r="13" spans="1:25" x14ac:dyDescent="0.25">
      <c r="A13" s="24" t="s">
        <v>70</v>
      </c>
      <c r="B13" s="200">
        <v>29.7</v>
      </c>
      <c r="C13" s="201">
        <v>0.28000000000000003</v>
      </c>
      <c r="D13" s="200">
        <v>29.7</v>
      </c>
      <c r="E13" s="201">
        <v>0.28000000000000003</v>
      </c>
      <c r="F13" s="202">
        <v>30.4</v>
      </c>
      <c r="G13" s="201">
        <v>0.28000000000000003</v>
      </c>
      <c r="H13" s="202">
        <v>30.4</v>
      </c>
      <c r="I13" s="201">
        <v>0.28000000000000003</v>
      </c>
      <c r="J13" s="202">
        <v>31.6</v>
      </c>
      <c r="K13" s="201">
        <v>0.28000000000000003</v>
      </c>
      <c r="L13" s="202">
        <v>31.6</v>
      </c>
      <c r="M13" s="201">
        <v>0.28000000000000003</v>
      </c>
      <c r="N13" s="202">
        <v>32.9</v>
      </c>
      <c r="O13" s="201">
        <v>0.28000000000000003</v>
      </c>
      <c r="P13" s="202">
        <v>32.9</v>
      </c>
      <c r="Q13" s="201">
        <v>0.28000000000000003</v>
      </c>
      <c r="R13" s="202">
        <v>32.9</v>
      </c>
      <c r="S13" s="201">
        <v>0.28000000000000003</v>
      </c>
      <c r="T13" s="202">
        <v>32.9</v>
      </c>
      <c r="U13" s="201">
        <v>0.28000000000000003</v>
      </c>
      <c r="V13" s="202">
        <v>34.5</v>
      </c>
      <c r="W13" s="201">
        <v>0.28000000000000003</v>
      </c>
      <c r="X13" s="202">
        <v>34.5</v>
      </c>
      <c r="Y13" s="203">
        <v>0.28000000000000003</v>
      </c>
    </row>
    <row r="14" spans="1:25" ht="15.75" thickBot="1" x14ac:dyDescent="0.3">
      <c r="A14" s="29" t="s">
        <v>71</v>
      </c>
      <c r="B14" s="204">
        <v>30.9</v>
      </c>
      <c r="C14" s="205">
        <v>0.28000000000000003</v>
      </c>
      <c r="D14" s="204">
        <v>30.9</v>
      </c>
      <c r="E14" s="205">
        <v>0.28000000000000003</v>
      </c>
      <c r="F14" s="206">
        <v>32.1</v>
      </c>
      <c r="G14" s="205">
        <v>0.28000000000000003</v>
      </c>
      <c r="H14" s="206">
        <v>32.1</v>
      </c>
      <c r="I14" s="205">
        <v>0.28000000000000003</v>
      </c>
      <c r="J14" s="206">
        <v>33.4</v>
      </c>
      <c r="K14" s="205">
        <v>0.28000000000000003</v>
      </c>
      <c r="L14" s="206">
        <v>33.4</v>
      </c>
      <c r="M14" s="205">
        <v>0.28000000000000003</v>
      </c>
      <c r="N14" s="206">
        <v>34.950000000000003</v>
      </c>
      <c r="O14" s="205">
        <v>0.28000000000000003</v>
      </c>
      <c r="P14" s="206">
        <v>34.950000000000003</v>
      </c>
      <c r="Q14" s="205">
        <v>0.28000000000000003</v>
      </c>
      <c r="R14" s="206">
        <v>34.950000000000003</v>
      </c>
      <c r="S14" s="205">
        <v>0.28000000000000003</v>
      </c>
      <c r="T14" s="206">
        <v>34.950000000000003</v>
      </c>
      <c r="U14" s="205">
        <v>0.28000000000000003</v>
      </c>
      <c r="V14" s="206">
        <v>35.700000000000003</v>
      </c>
      <c r="W14" s="205">
        <v>0.28000000000000003</v>
      </c>
      <c r="X14" s="206">
        <v>35.700000000000003</v>
      </c>
      <c r="Y14" s="207">
        <v>0.28000000000000003</v>
      </c>
    </row>
    <row r="15" spans="1:25" x14ac:dyDescent="0.25">
      <c r="A15" s="39" t="s">
        <v>14</v>
      </c>
      <c r="B15" s="679"/>
      <c r="C15" s="679"/>
      <c r="D15" s="679"/>
      <c r="E15" s="679"/>
      <c r="F15" s="679"/>
      <c r="G15" s="679"/>
      <c r="H15" s="679"/>
      <c r="I15" s="679"/>
      <c r="J15" s="679"/>
      <c r="K15" s="679"/>
      <c r="L15" s="679"/>
      <c r="M15" s="679"/>
      <c r="N15" s="679"/>
      <c r="O15" s="679"/>
      <c r="P15" s="679"/>
      <c r="Q15" s="679"/>
      <c r="R15" s="679"/>
      <c r="S15" s="679"/>
      <c r="T15" s="679"/>
      <c r="U15" s="679"/>
      <c r="V15" s="679"/>
      <c r="W15" s="679"/>
      <c r="X15" s="679"/>
      <c r="Y15" s="680"/>
    </row>
    <row r="16" spans="1:25" x14ac:dyDescent="0.25">
      <c r="A16" s="40" t="s">
        <v>70</v>
      </c>
      <c r="B16" s="208">
        <v>42</v>
      </c>
      <c r="C16" s="209">
        <v>0.3</v>
      </c>
      <c r="D16" s="208">
        <v>42</v>
      </c>
      <c r="E16" s="209">
        <v>0.3</v>
      </c>
      <c r="F16" s="210">
        <v>42</v>
      </c>
      <c r="G16" s="209">
        <v>0.3</v>
      </c>
      <c r="H16" s="210">
        <v>42</v>
      </c>
      <c r="I16" s="209">
        <v>0.3</v>
      </c>
      <c r="J16" s="210">
        <v>42</v>
      </c>
      <c r="K16" s="209">
        <v>0.3</v>
      </c>
      <c r="L16" s="210">
        <v>42</v>
      </c>
      <c r="M16" s="209">
        <v>0.3</v>
      </c>
      <c r="N16" s="210">
        <v>42</v>
      </c>
      <c r="O16" s="209">
        <v>0.3</v>
      </c>
      <c r="P16" s="210">
        <v>42</v>
      </c>
      <c r="Q16" s="209">
        <v>0.3</v>
      </c>
      <c r="R16" s="210">
        <v>42</v>
      </c>
      <c r="S16" s="209">
        <v>0.3</v>
      </c>
      <c r="T16" s="210">
        <v>42</v>
      </c>
      <c r="U16" s="209">
        <v>0.3</v>
      </c>
      <c r="V16" s="210">
        <v>42</v>
      </c>
      <c r="W16" s="209">
        <v>0.3</v>
      </c>
      <c r="X16" s="210">
        <v>42</v>
      </c>
      <c r="Y16" s="211">
        <v>0.3</v>
      </c>
    </row>
    <row r="17" spans="1:25" ht="15.75" thickBot="1" x14ac:dyDescent="0.3">
      <c r="A17" s="44" t="s">
        <v>71</v>
      </c>
      <c r="B17" s="212" t="s">
        <v>92</v>
      </c>
      <c r="C17" s="213" t="s">
        <v>92</v>
      </c>
      <c r="D17" s="212" t="s">
        <v>92</v>
      </c>
      <c r="E17" s="213" t="s">
        <v>92</v>
      </c>
      <c r="F17" s="212" t="s">
        <v>92</v>
      </c>
      <c r="G17" s="213" t="s">
        <v>92</v>
      </c>
      <c r="H17" s="212" t="s">
        <v>92</v>
      </c>
      <c r="I17" s="213" t="s">
        <v>92</v>
      </c>
      <c r="J17" s="212" t="s">
        <v>92</v>
      </c>
      <c r="K17" s="213" t="s">
        <v>92</v>
      </c>
      <c r="L17" s="212" t="s">
        <v>92</v>
      </c>
      <c r="M17" s="213" t="s">
        <v>92</v>
      </c>
      <c r="N17" s="212" t="s">
        <v>92</v>
      </c>
      <c r="O17" s="213" t="s">
        <v>92</v>
      </c>
      <c r="P17" s="212" t="s">
        <v>92</v>
      </c>
      <c r="Q17" s="213" t="s">
        <v>92</v>
      </c>
      <c r="R17" s="212" t="s">
        <v>92</v>
      </c>
      <c r="S17" s="213" t="s">
        <v>92</v>
      </c>
      <c r="T17" s="212" t="s">
        <v>92</v>
      </c>
      <c r="U17" s="213" t="s">
        <v>92</v>
      </c>
      <c r="V17" s="212" t="s">
        <v>92</v>
      </c>
      <c r="W17" s="213" t="s">
        <v>92</v>
      </c>
      <c r="X17" s="212" t="s">
        <v>92</v>
      </c>
      <c r="Y17" s="214" t="s">
        <v>92</v>
      </c>
    </row>
    <row r="18" spans="1:25" ht="30" x14ac:dyDescent="0.25">
      <c r="A18" s="73" t="s">
        <v>16</v>
      </c>
      <c r="B18" s="681"/>
      <c r="C18" s="681"/>
      <c r="D18" s="681"/>
      <c r="E18" s="681"/>
      <c r="F18" s="681"/>
      <c r="G18" s="681"/>
      <c r="H18" s="681"/>
      <c r="I18" s="681"/>
      <c r="J18" s="681"/>
      <c r="K18" s="681"/>
      <c r="L18" s="681"/>
      <c r="M18" s="681"/>
      <c r="N18" s="681"/>
      <c r="O18" s="681"/>
      <c r="P18" s="681"/>
      <c r="Q18" s="681"/>
      <c r="R18" s="681"/>
      <c r="S18" s="681"/>
      <c r="T18" s="681"/>
      <c r="U18" s="681"/>
      <c r="V18" s="681"/>
      <c r="W18" s="681"/>
      <c r="X18" s="681"/>
      <c r="Y18" s="682"/>
    </row>
    <row r="19" spans="1:25" x14ac:dyDescent="0.25">
      <c r="A19" s="68" t="s">
        <v>70</v>
      </c>
      <c r="B19" s="215" t="s">
        <v>234</v>
      </c>
      <c r="C19" s="216">
        <v>0.56999999999999995</v>
      </c>
      <c r="D19" s="215" t="s">
        <v>235</v>
      </c>
      <c r="E19" s="216">
        <v>0.52</v>
      </c>
      <c r="F19" s="217" t="s">
        <v>234</v>
      </c>
      <c r="G19" s="216">
        <v>0.56999999999999995</v>
      </c>
      <c r="H19" s="217" t="s">
        <v>235</v>
      </c>
      <c r="I19" s="216">
        <v>0.52</v>
      </c>
      <c r="J19" s="217" t="s">
        <v>234</v>
      </c>
      <c r="K19" s="216">
        <v>0.56999999999999995</v>
      </c>
      <c r="L19" s="217" t="s">
        <v>235</v>
      </c>
      <c r="M19" s="216">
        <v>0.52</v>
      </c>
      <c r="N19" s="217" t="s">
        <v>234</v>
      </c>
      <c r="O19" s="216">
        <v>0.56999999999999995</v>
      </c>
      <c r="P19" s="217" t="s">
        <v>235</v>
      </c>
      <c r="Q19" s="216">
        <v>0.52</v>
      </c>
      <c r="R19" s="217" t="s">
        <v>234</v>
      </c>
      <c r="S19" s="216">
        <v>0.56999999999999995</v>
      </c>
      <c r="T19" s="217" t="s">
        <v>235</v>
      </c>
      <c r="U19" s="216">
        <v>0.52</v>
      </c>
      <c r="V19" s="217" t="s">
        <v>234</v>
      </c>
      <c r="W19" s="216">
        <v>0.56999999999999995</v>
      </c>
      <c r="X19" s="217" t="s">
        <v>235</v>
      </c>
      <c r="Y19" s="218">
        <v>0.52</v>
      </c>
    </row>
    <row r="20" spans="1:25" ht="15.75" thickBot="1" x14ac:dyDescent="0.3">
      <c r="A20" s="69" t="s">
        <v>71</v>
      </c>
      <c r="B20" s="219" t="s">
        <v>236</v>
      </c>
      <c r="C20" s="220">
        <v>0.56000000000000005</v>
      </c>
      <c r="D20" s="219" t="s">
        <v>237</v>
      </c>
      <c r="E20" s="220">
        <v>0.51</v>
      </c>
      <c r="F20" s="221" t="s">
        <v>236</v>
      </c>
      <c r="G20" s="220">
        <v>0.56000000000000005</v>
      </c>
      <c r="H20" s="221" t="s">
        <v>237</v>
      </c>
      <c r="I20" s="220">
        <v>0.51</v>
      </c>
      <c r="J20" s="221" t="s">
        <v>236</v>
      </c>
      <c r="K20" s="220">
        <v>0.56000000000000005</v>
      </c>
      <c r="L20" s="221" t="s">
        <v>237</v>
      </c>
      <c r="M20" s="220">
        <v>0.51</v>
      </c>
      <c r="N20" s="221" t="s">
        <v>236</v>
      </c>
      <c r="O20" s="220">
        <v>0.56000000000000005</v>
      </c>
      <c r="P20" s="221" t="s">
        <v>237</v>
      </c>
      <c r="Q20" s="220">
        <v>0.51</v>
      </c>
      <c r="R20" s="221" t="s">
        <v>236</v>
      </c>
      <c r="S20" s="220">
        <v>0.56000000000000005</v>
      </c>
      <c r="T20" s="221" t="s">
        <v>237</v>
      </c>
      <c r="U20" s="220">
        <v>0.51</v>
      </c>
      <c r="V20" s="221" t="s">
        <v>236</v>
      </c>
      <c r="W20" s="220">
        <v>0.56000000000000005</v>
      </c>
      <c r="X20" s="221" t="s">
        <v>237</v>
      </c>
      <c r="Y20" s="222">
        <v>0.51</v>
      </c>
    </row>
    <row r="21" spans="1:25" x14ac:dyDescent="0.25">
      <c r="A21" s="90" t="s">
        <v>119</v>
      </c>
      <c r="B21" s="683"/>
      <c r="C21" s="683"/>
      <c r="D21" s="683"/>
      <c r="E21" s="683"/>
      <c r="F21" s="683"/>
      <c r="G21" s="683"/>
      <c r="H21" s="683"/>
      <c r="I21" s="683"/>
      <c r="J21" s="683"/>
      <c r="K21" s="683"/>
      <c r="L21" s="683"/>
      <c r="M21" s="683"/>
      <c r="N21" s="683"/>
      <c r="O21" s="683"/>
      <c r="P21" s="683"/>
      <c r="Q21" s="683"/>
      <c r="R21" s="683"/>
      <c r="S21" s="683"/>
      <c r="T21" s="683"/>
      <c r="U21" s="683"/>
      <c r="V21" s="683"/>
      <c r="W21" s="683"/>
      <c r="X21" s="683"/>
      <c r="Y21" s="684"/>
    </row>
    <row r="22" spans="1:25" x14ac:dyDescent="0.25">
      <c r="A22" s="91" t="s">
        <v>70</v>
      </c>
      <c r="B22" s="223" t="s">
        <v>238</v>
      </c>
      <c r="C22" s="224">
        <v>0.3</v>
      </c>
      <c r="D22" s="223" t="s">
        <v>239</v>
      </c>
      <c r="E22" s="224">
        <v>0.5</v>
      </c>
      <c r="F22" s="225" t="s">
        <v>238</v>
      </c>
      <c r="G22" s="224">
        <v>0.3</v>
      </c>
      <c r="H22" s="225" t="s">
        <v>239</v>
      </c>
      <c r="I22" s="224">
        <v>0.5</v>
      </c>
      <c r="J22" s="225" t="s">
        <v>238</v>
      </c>
      <c r="K22" s="224">
        <v>0.3</v>
      </c>
      <c r="L22" s="225" t="s">
        <v>239</v>
      </c>
      <c r="M22" s="224">
        <v>0.5</v>
      </c>
      <c r="N22" s="225" t="s">
        <v>240</v>
      </c>
      <c r="O22" s="224">
        <v>0.3</v>
      </c>
      <c r="P22" s="225" t="s">
        <v>241</v>
      </c>
      <c r="Q22" s="224">
        <v>0.5</v>
      </c>
      <c r="R22" s="225" t="s">
        <v>240</v>
      </c>
      <c r="S22" s="224">
        <v>0.3</v>
      </c>
      <c r="T22" s="225" t="s">
        <v>241</v>
      </c>
      <c r="U22" s="224">
        <v>0.5</v>
      </c>
      <c r="V22" s="225" t="s">
        <v>240</v>
      </c>
      <c r="W22" s="224">
        <v>0.3</v>
      </c>
      <c r="X22" s="225" t="s">
        <v>241</v>
      </c>
      <c r="Y22" s="226">
        <v>0.5</v>
      </c>
    </row>
    <row r="23" spans="1:25" ht="15.75" thickBot="1" x14ac:dyDescent="0.3">
      <c r="A23" s="96" t="s">
        <v>71</v>
      </c>
      <c r="B23" s="227" t="s">
        <v>242</v>
      </c>
      <c r="C23" s="228">
        <v>0.3</v>
      </c>
      <c r="D23" s="227" t="s">
        <v>243</v>
      </c>
      <c r="E23" s="228">
        <v>0.5</v>
      </c>
      <c r="F23" s="229" t="s">
        <v>242</v>
      </c>
      <c r="G23" s="228">
        <v>0.3</v>
      </c>
      <c r="H23" s="229" t="s">
        <v>243</v>
      </c>
      <c r="I23" s="228">
        <v>0.5</v>
      </c>
      <c r="J23" s="229" t="s">
        <v>242</v>
      </c>
      <c r="K23" s="228">
        <v>0.3</v>
      </c>
      <c r="L23" s="229" t="s">
        <v>243</v>
      </c>
      <c r="M23" s="228">
        <v>0.5</v>
      </c>
      <c r="N23" s="229" t="s">
        <v>244</v>
      </c>
      <c r="O23" s="228">
        <v>0.3</v>
      </c>
      <c r="P23" s="229" t="s">
        <v>245</v>
      </c>
      <c r="Q23" s="228">
        <v>0.5</v>
      </c>
      <c r="R23" s="229" t="s">
        <v>244</v>
      </c>
      <c r="S23" s="228">
        <v>0.3</v>
      </c>
      <c r="T23" s="229" t="s">
        <v>245</v>
      </c>
      <c r="U23" s="228">
        <v>0.5</v>
      </c>
      <c r="V23" s="229" t="s">
        <v>244</v>
      </c>
      <c r="W23" s="228">
        <v>0.3</v>
      </c>
      <c r="X23" s="229" t="s">
        <v>245</v>
      </c>
      <c r="Y23" s="230">
        <v>0.5</v>
      </c>
    </row>
    <row r="24" spans="1:25" x14ac:dyDescent="0.25">
      <c r="A24" s="105" t="s">
        <v>18</v>
      </c>
      <c r="B24" s="685"/>
      <c r="C24" s="685"/>
      <c r="D24" s="685"/>
      <c r="E24" s="685"/>
      <c r="F24" s="685"/>
      <c r="G24" s="685"/>
      <c r="H24" s="685"/>
      <c r="I24" s="685"/>
      <c r="J24" s="685"/>
      <c r="K24" s="685"/>
      <c r="L24" s="685"/>
      <c r="M24" s="685"/>
      <c r="N24" s="685"/>
      <c r="O24" s="685"/>
      <c r="P24" s="685"/>
      <c r="Q24" s="685"/>
      <c r="R24" s="685"/>
      <c r="S24" s="685"/>
      <c r="T24" s="685"/>
      <c r="U24" s="685"/>
      <c r="V24" s="685"/>
      <c r="W24" s="685"/>
      <c r="X24" s="685"/>
      <c r="Y24" s="686"/>
    </row>
    <row r="25" spans="1:25" x14ac:dyDescent="0.25">
      <c r="A25" s="106" t="s">
        <v>70</v>
      </c>
      <c r="B25" s="231">
        <v>35</v>
      </c>
      <c r="C25" s="232">
        <v>0.56999999999999995</v>
      </c>
      <c r="D25" s="231">
        <v>52.5</v>
      </c>
      <c r="E25" s="232">
        <v>0.56999999999999995</v>
      </c>
      <c r="F25" s="233">
        <v>35</v>
      </c>
      <c r="G25" s="232">
        <v>0.56999999999999995</v>
      </c>
      <c r="H25" s="233">
        <v>52.5</v>
      </c>
      <c r="I25" s="232">
        <v>0.56999999999999995</v>
      </c>
      <c r="J25" s="233">
        <v>35</v>
      </c>
      <c r="K25" s="232">
        <v>0.56999999999999995</v>
      </c>
      <c r="L25" s="233">
        <v>52.5</v>
      </c>
      <c r="M25" s="232">
        <v>0.56999999999999995</v>
      </c>
      <c r="N25" s="233">
        <v>35</v>
      </c>
      <c r="O25" s="232">
        <v>0.56999999999999995</v>
      </c>
      <c r="P25" s="233">
        <v>52.5</v>
      </c>
      <c r="Q25" s="232">
        <v>0.56999999999999995</v>
      </c>
      <c r="R25" s="233">
        <v>35</v>
      </c>
      <c r="S25" s="232">
        <v>0.56999999999999995</v>
      </c>
      <c r="T25" s="233">
        <v>52.5</v>
      </c>
      <c r="U25" s="232">
        <v>0.56999999999999995</v>
      </c>
      <c r="V25" s="233">
        <v>35</v>
      </c>
      <c r="W25" s="232">
        <v>0.56999999999999995</v>
      </c>
      <c r="X25" s="233">
        <v>52.5</v>
      </c>
      <c r="Y25" s="234">
        <v>0.56999999999999995</v>
      </c>
    </row>
    <row r="26" spans="1:25" ht="15.75" thickBot="1" x14ac:dyDescent="0.3">
      <c r="A26" s="111" t="s">
        <v>71</v>
      </c>
      <c r="B26" s="235">
        <v>38</v>
      </c>
      <c r="C26" s="236">
        <v>0.53</v>
      </c>
      <c r="D26" s="235">
        <v>57</v>
      </c>
      <c r="E26" s="236">
        <v>0.53</v>
      </c>
      <c r="F26" s="237">
        <v>38</v>
      </c>
      <c r="G26" s="236">
        <v>0.53</v>
      </c>
      <c r="H26" s="237">
        <v>57</v>
      </c>
      <c r="I26" s="236">
        <v>0.53</v>
      </c>
      <c r="J26" s="237">
        <v>38</v>
      </c>
      <c r="K26" s="236">
        <v>0.53</v>
      </c>
      <c r="L26" s="237">
        <v>57</v>
      </c>
      <c r="M26" s="236">
        <v>0.53</v>
      </c>
      <c r="N26" s="237">
        <v>38</v>
      </c>
      <c r="O26" s="236">
        <v>0.53</v>
      </c>
      <c r="P26" s="237">
        <v>57</v>
      </c>
      <c r="Q26" s="236">
        <v>0.53</v>
      </c>
      <c r="R26" s="237">
        <v>38</v>
      </c>
      <c r="S26" s="236">
        <v>0.53</v>
      </c>
      <c r="T26" s="237">
        <v>57</v>
      </c>
      <c r="U26" s="236">
        <v>0.53</v>
      </c>
      <c r="V26" s="237">
        <v>38</v>
      </c>
      <c r="W26" s="236">
        <v>0.53</v>
      </c>
      <c r="X26" s="237">
        <v>57</v>
      </c>
      <c r="Y26" s="238">
        <v>0.53</v>
      </c>
    </row>
    <row r="27" spans="1:25" x14ac:dyDescent="0.25">
      <c r="A27" s="120" t="s">
        <v>132</v>
      </c>
      <c r="B27" s="687"/>
      <c r="C27" s="687"/>
      <c r="D27" s="687"/>
      <c r="E27" s="687"/>
      <c r="F27" s="687"/>
      <c r="G27" s="687"/>
      <c r="H27" s="687"/>
      <c r="I27" s="687"/>
      <c r="J27" s="687"/>
      <c r="K27" s="687"/>
      <c r="L27" s="687"/>
      <c r="M27" s="687"/>
      <c r="N27" s="687"/>
      <c r="O27" s="687"/>
      <c r="P27" s="687"/>
      <c r="Q27" s="687"/>
      <c r="R27" s="687"/>
      <c r="S27" s="687"/>
      <c r="T27" s="687"/>
      <c r="U27" s="687"/>
      <c r="V27" s="687"/>
      <c r="W27" s="687"/>
      <c r="X27" s="687"/>
      <c r="Y27" s="688"/>
    </row>
    <row r="28" spans="1:25" x14ac:dyDescent="0.25">
      <c r="A28" s="121" t="s">
        <v>70</v>
      </c>
      <c r="B28" s="239" t="s">
        <v>133</v>
      </c>
      <c r="C28" s="240">
        <v>0.41</v>
      </c>
      <c r="D28" s="239" t="s">
        <v>134</v>
      </c>
      <c r="E28" s="240">
        <v>0.39</v>
      </c>
      <c r="F28" s="241" t="s">
        <v>133</v>
      </c>
      <c r="G28" s="240">
        <v>0.41</v>
      </c>
      <c r="H28" s="241" t="s">
        <v>134</v>
      </c>
      <c r="I28" s="240">
        <v>0.39</v>
      </c>
      <c r="J28" s="241" t="s">
        <v>133</v>
      </c>
      <c r="K28" s="240">
        <v>0.41</v>
      </c>
      <c r="L28" s="241" t="s">
        <v>134</v>
      </c>
      <c r="M28" s="240">
        <v>0.39</v>
      </c>
      <c r="N28" s="241" t="s">
        <v>133</v>
      </c>
      <c r="O28" s="240">
        <v>0.41</v>
      </c>
      <c r="P28" s="241" t="s">
        <v>134</v>
      </c>
      <c r="Q28" s="240">
        <v>0.39</v>
      </c>
      <c r="R28" s="241" t="s">
        <v>133</v>
      </c>
      <c r="S28" s="240">
        <v>0.41</v>
      </c>
      <c r="T28" s="241" t="s">
        <v>134</v>
      </c>
      <c r="U28" s="240">
        <v>0.39</v>
      </c>
      <c r="V28" s="241" t="s">
        <v>133</v>
      </c>
      <c r="W28" s="240">
        <v>0.41</v>
      </c>
      <c r="X28" s="241" t="s">
        <v>134</v>
      </c>
      <c r="Y28" s="242">
        <v>0.39</v>
      </c>
    </row>
    <row r="29" spans="1:25" ht="15.75" thickBot="1" x14ac:dyDescent="0.3">
      <c r="A29" s="126" t="s">
        <v>71</v>
      </c>
      <c r="B29" s="243" t="s">
        <v>246</v>
      </c>
      <c r="C29" s="244">
        <v>0.41</v>
      </c>
      <c r="D29" s="243" t="s">
        <v>247</v>
      </c>
      <c r="E29" s="244">
        <v>0.39</v>
      </c>
      <c r="F29" s="245" t="s">
        <v>246</v>
      </c>
      <c r="G29" s="244">
        <v>0.41</v>
      </c>
      <c r="H29" s="245" t="s">
        <v>247</v>
      </c>
      <c r="I29" s="244">
        <v>0.39</v>
      </c>
      <c r="J29" s="245" t="s">
        <v>246</v>
      </c>
      <c r="K29" s="244">
        <v>0.41</v>
      </c>
      <c r="L29" s="245" t="s">
        <v>247</v>
      </c>
      <c r="M29" s="244">
        <v>0.39</v>
      </c>
      <c r="N29" s="245" t="s">
        <v>246</v>
      </c>
      <c r="O29" s="244">
        <v>0.41</v>
      </c>
      <c r="P29" s="245" t="s">
        <v>247</v>
      </c>
      <c r="Q29" s="244">
        <v>0.39</v>
      </c>
      <c r="R29" s="245" t="s">
        <v>246</v>
      </c>
      <c r="S29" s="244">
        <v>0.41</v>
      </c>
      <c r="T29" s="245" t="s">
        <v>247</v>
      </c>
      <c r="U29" s="244">
        <v>0.39</v>
      </c>
      <c r="V29" s="245" t="s">
        <v>246</v>
      </c>
      <c r="W29" s="244">
        <v>0.41</v>
      </c>
      <c r="X29" s="245" t="s">
        <v>247</v>
      </c>
      <c r="Y29" s="246">
        <v>0.39</v>
      </c>
    </row>
    <row r="30" spans="1:25" x14ac:dyDescent="0.25">
      <c r="A30" s="136" t="s">
        <v>20</v>
      </c>
      <c r="B30" s="689"/>
      <c r="C30" s="689"/>
      <c r="D30" s="689"/>
      <c r="E30" s="689"/>
      <c r="F30" s="689"/>
      <c r="G30" s="689"/>
      <c r="H30" s="689"/>
      <c r="I30" s="689"/>
      <c r="J30" s="689"/>
      <c r="K30" s="689"/>
      <c r="L30" s="689"/>
      <c r="M30" s="689"/>
      <c r="N30" s="689"/>
      <c r="O30" s="689"/>
      <c r="P30" s="689"/>
      <c r="Q30" s="689"/>
      <c r="R30" s="689"/>
      <c r="S30" s="689"/>
      <c r="T30" s="689"/>
      <c r="U30" s="689"/>
      <c r="V30" s="689"/>
      <c r="W30" s="689"/>
      <c r="X30" s="689"/>
      <c r="Y30" s="690"/>
    </row>
    <row r="31" spans="1:25" x14ac:dyDescent="0.25">
      <c r="A31" s="137" t="s">
        <v>70</v>
      </c>
      <c r="B31" s="247">
        <v>33</v>
      </c>
      <c r="C31" s="248">
        <v>0.5</v>
      </c>
      <c r="D31" s="247">
        <v>49.5</v>
      </c>
      <c r="E31" s="248">
        <v>0.45</v>
      </c>
      <c r="F31" s="249">
        <v>34</v>
      </c>
      <c r="G31" s="248">
        <v>0.5</v>
      </c>
      <c r="H31" s="249">
        <v>51</v>
      </c>
      <c r="I31" s="248">
        <v>0.45</v>
      </c>
      <c r="J31" s="249">
        <v>35</v>
      </c>
      <c r="K31" s="248">
        <v>0.5</v>
      </c>
      <c r="L31" s="249">
        <v>52.5</v>
      </c>
      <c r="M31" s="248">
        <v>0.45</v>
      </c>
      <c r="N31" s="249">
        <v>35</v>
      </c>
      <c r="O31" s="248">
        <v>0.5</v>
      </c>
      <c r="P31" s="249">
        <v>52.5</v>
      </c>
      <c r="Q31" s="248">
        <v>0.45</v>
      </c>
      <c r="R31" s="249">
        <v>35</v>
      </c>
      <c r="S31" s="248">
        <v>0.5</v>
      </c>
      <c r="T31" s="249">
        <v>52.5</v>
      </c>
      <c r="U31" s="248">
        <v>0.45</v>
      </c>
      <c r="V31" s="249">
        <v>35</v>
      </c>
      <c r="W31" s="248">
        <v>0.5</v>
      </c>
      <c r="X31" s="249">
        <v>52.5</v>
      </c>
      <c r="Y31" s="250">
        <v>0.45</v>
      </c>
    </row>
    <row r="32" spans="1:25" ht="15.75" thickBot="1" x14ac:dyDescent="0.3">
      <c r="A32" s="149" t="s">
        <v>71</v>
      </c>
      <c r="B32" s="251">
        <v>34</v>
      </c>
      <c r="C32" s="252">
        <v>0.5</v>
      </c>
      <c r="D32" s="251">
        <v>51</v>
      </c>
      <c r="E32" s="252">
        <v>0.45</v>
      </c>
      <c r="F32" s="253">
        <v>35</v>
      </c>
      <c r="G32" s="252">
        <v>0.5</v>
      </c>
      <c r="H32" s="253">
        <v>52.5</v>
      </c>
      <c r="I32" s="252">
        <v>0.45</v>
      </c>
      <c r="J32" s="253">
        <v>36</v>
      </c>
      <c r="K32" s="252">
        <v>0.5</v>
      </c>
      <c r="L32" s="253">
        <v>54</v>
      </c>
      <c r="M32" s="252">
        <v>0.45</v>
      </c>
      <c r="N32" s="253">
        <v>36</v>
      </c>
      <c r="O32" s="252">
        <v>0.5</v>
      </c>
      <c r="P32" s="253">
        <v>54</v>
      </c>
      <c r="Q32" s="252">
        <v>0.45</v>
      </c>
      <c r="R32" s="253">
        <v>36</v>
      </c>
      <c r="S32" s="252">
        <v>0.5</v>
      </c>
      <c r="T32" s="253">
        <v>54</v>
      </c>
      <c r="U32" s="252">
        <v>0.45</v>
      </c>
      <c r="V32" s="253">
        <v>36</v>
      </c>
      <c r="W32" s="252">
        <v>0.5</v>
      </c>
      <c r="X32" s="253">
        <v>54</v>
      </c>
      <c r="Y32" s="254">
        <v>0.45</v>
      </c>
    </row>
    <row r="33" spans="1:25" x14ac:dyDescent="0.25">
      <c r="A33" s="164" t="s">
        <v>375</v>
      </c>
      <c r="B33" s="673" t="s">
        <v>90</v>
      </c>
      <c r="C33" s="673"/>
      <c r="D33" s="673"/>
      <c r="E33" s="673"/>
      <c r="F33" s="673"/>
      <c r="G33" s="673"/>
      <c r="H33" s="673"/>
      <c r="I33" s="673"/>
      <c r="J33" s="673"/>
      <c r="K33" s="673"/>
      <c r="L33" s="673"/>
      <c r="M33" s="673"/>
      <c r="N33" s="673"/>
      <c r="O33" s="673"/>
      <c r="P33" s="673"/>
      <c r="Q33" s="673"/>
      <c r="R33" s="673"/>
      <c r="S33" s="673"/>
      <c r="T33" s="673"/>
      <c r="U33" s="673"/>
      <c r="V33" s="673"/>
      <c r="W33" s="673"/>
      <c r="X33" s="673"/>
      <c r="Y33" s="674"/>
    </row>
    <row r="34" spans="1:25" s="6" customFormat="1" x14ac:dyDescent="0.25">
      <c r="A34" s="281" t="s">
        <v>70</v>
      </c>
      <c r="B34" s="263">
        <v>29.57</v>
      </c>
      <c r="C34" s="264">
        <v>0.35</v>
      </c>
      <c r="D34" s="265">
        <v>44.355000000000004</v>
      </c>
      <c r="E34" s="264">
        <v>0.35</v>
      </c>
      <c r="F34" s="266">
        <v>29.57</v>
      </c>
      <c r="G34" s="264">
        <v>0.35</v>
      </c>
      <c r="H34" s="265">
        <v>44.355000000000004</v>
      </c>
      <c r="I34" s="264">
        <v>0.35</v>
      </c>
      <c r="J34" s="267">
        <v>32.07</v>
      </c>
      <c r="K34" s="264">
        <v>0.35</v>
      </c>
      <c r="L34" s="265">
        <v>48.105000000000004</v>
      </c>
      <c r="M34" s="268">
        <v>0.35</v>
      </c>
      <c r="N34" s="267">
        <v>29.57</v>
      </c>
      <c r="O34" s="268">
        <v>0.35</v>
      </c>
      <c r="P34" s="267">
        <v>44.355000000000004</v>
      </c>
      <c r="Q34" s="268">
        <v>0.35</v>
      </c>
      <c r="R34" s="267">
        <v>29.57</v>
      </c>
      <c r="S34" s="268">
        <v>0.35</v>
      </c>
      <c r="T34" s="267">
        <v>44.355000000000004</v>
      </c>
      <c r="U34" s="268">
        <v>0.35</v>
      </c>
      <c r="V34" s="267">
        <v>32.07</v>
      </c>
      <c r="W34" s="268">
        <v>0.35</v>
      </c>
      <c r="X34" s="267">
        <v>48.105000000000004</v>
      </c>
      <c r="Y34" s="269">
        <v>0.35</v>
      </c>
    </row>
    <row r="35" spans="1:25" s="6" customFormat="1" x14ac:dyDescent="0.25">
      <c r="A35" s="281" t="s">
        <v>71</v>
      </c>
      <c r="B35" s="263">
        <v>48.94</v>
      </c>
      <c r="C35" s="264">
        <v>0.35</v>
      </c>
      <c r="D35" s="265">
        <v>73.41</v>
      </c>
      <c r="E35" s="264">
        <v>0.35</v>
      </c>
      <c r="F35" s="266">
        <v>48.94</v>
      </c>
      <c r="G35" s="264">
        <v>0.35</v>
      </c>
      <c r="H35" s="265">
        <v>73.41</v>
      </c>
      <c r="I35" s="264">
        <v>0.35</v>
      </c>
      <c r="J35" s="267">
        <v>51.44</v>
      </c>
      <c r="K35" s="264">
        <v>0.35</v>
      </c>
      <c r="L35" s="265">
        <v>77.16</v>
      </c>
      <c r="M35" s="268">
        <v>0.35</v>
      </c>
      <c r="N35" s="267">
        <v>48.94</v>
      </c>
      <c r="O35" s="268">
        <v>0.35</v>
      </c>
      <c r="P35" s="267">
        <v>73.41</v>
      </c>
      <c r="Q35" s="268">
        <v>0.35</v>
      </c>
      <c r="R35" s="267">
        <v>48.94</v>
      </c>
      <c r="S35" s="268">
        <v>0.35</v>
      </c>
      <c r="T35" s="267">
        <v>73.41</v>
      </c>
      <c r="U35" s="268">
        <v>0.35</v>
      </c>
      <c r="V35" s="267">
        <v>51.44</v>
      </c>
      <c r="W35" s="268">
        <v>0.35</v>
      </c>
      <c r="X35" s="267">
        <v>77.16</v>
      </c>
      <c r="Y35" s="269">
        <v>0.35</v>
      </c>
    </row>
    <row r="36" spans="1:25" x14ac:dyDescent="0.25">
      <c r="A36" s="155"/>
      <c r="B36" s="671" t="s">
        <v>177</v>
      </c>
      <c r="C36" s="671"/>
      <c r="D36" s="671"/>
      <c r="E36" s="671"/>
      <c r="F36" s="671"/>
      <c r="G36" s="671"/>
      <c r="H36" s="671"/>
      <c r="I36" s="671"/>
      <c r="J36" s="671"/>
      <c r="K36" s="671"/>
      <c r="L36" s="671"/>
      <c r="M36" s="671"/>
      <c r="N36" s="671"/>
      <c r="O36" s="671"/>
      <c r="P36" s="671"/>
      <c r="Q36" s="671"/>
      <c r="R36" s="671"/>
      <c r="S36" s="671"/>
      <c r="T36" s="671"/>
      <c r="U36" s="671"/>
      <c r="V36" s="671"/>
      <c r="W36" s="671"/>
      <c r="X36" s="671"/>
      <c r="Y36" s="672"/>
    </row>
    <row r="37" spans="1:25" s="6" customFormat="1" x14ac:dyDescent="0.25">
      <c r="A37" s="281" t="s">
        <v>70</v>
      </c>
      <c r="B37" s="267">
        <v>32.42</v>
      </c>
      <c r="C37" s="268">
        <v>0.35</v>
      </c>
      <c r="D37" s="267">
        <v>48.63</v>
      </c>
      <c r="E37" s="268">
        <v>0.35</v>
      </c>
      <c r="F37" s="267">
        <v>32.42</v>
      </c>
      <c r="G37" s="268">
        <v>0.35</v>
      </c>
      <c r="H37" s="267">
        <v>48.63</v>
      </c>
      <c r="I37" s="268">
        <v>0.35</v>
      </c>
      <c r="J37" s="267">
        <v>34.92</v>
      </c>
      <c r="K37" s="268">
        <v>0.35</v>
      </c>
      <c r="L37" s="267">
        <v>52.38</v>
      </c>
      <c r="M37" s="268">
        <v>0.35</v>
      </c>
      <c r="N37" s="267">
        <v>32.42</v>
      </c>
      <c r="O37" s="268">
        <v>0.35</v>
      </c>
      <c r="P37" s="267">
        <v>48.63</v>
      </c>
      <c r="Q37" s="268">
        <v>0.35</v>
      </c>
      <c r="R37" s="267">
        <v>32.42</v>
      </c>
      <c r="S37" s="268">
        <v>0.35</v>
      </c>
      <c r="T37" s="267">
        <v>48.63</v>
      </c>
      <c r="U37" s="268">
        <v>0.35</v>
      </c>
      <c r="V37" s="267">
        <v>34.92</v>
      </c>
      <c r="W37" s="268">
        <v>0.35</v>
      </c>
      <c r="X37" s="267">
        <v>52.38</v>
      </c>
      <c r="Y37" s="269">
        <v>0.35</v>
      </c>
    </row>
    <row r="38" spans="1:25" s="6" customFormat="1" ht="15.75" thickBot="1" x14ac:dyDescent="0.3">
      <c r="A38" s="282" t="s">
        <v>71</v>
      </c>
      <c r="B38" s="270">
        <v>38.54</v>
      </c>
      <c r="C38" s="271">
        <v>0.35</v>
      </c>
      <c r="D38" s="270">
        <v>57.81</v>
      </c>
      <c r="E38" s="271">
        <v>0.35</v>
      </c>
      <c r="F38" s="270">
        <v>38.54</v>
      </c>
      <c r="G38" s="271">
        <v>0.35</v>
      </c>
      <c r="H38" s="270">
        <v>57.81</v>
      </c>
      <c r="I38" s="271">
        <v>0.35</v>
      </c>
      <c r="J38" s="270">
        <v>41.04</v>
      </c>
      <c r="K38" s="271">
        <v>0.35</v>
      </c>
      <c r="L38" s="270">
        <v>61.56</v>
      </c>
      <c r="M38" s="271">
        <v>0.35</v>
      </c>
      <c r="N38" s="270">
        <v>38.54</v>
      </c>
      <c r="O38" s="271">
        <v>0.35</v>
      </c>
      <c r="P38" s="270">
        <v>57.81</v>
      </c>
      <c r="Q38" s="271">
        <v>0.35</v>
      </c>
      <c r="R38" s="270">
        <v>38.54</v>
      </c>
      <c r="S38" s="271">
        <v>0.35</v>
      </c>
      <c r="T38" s="270">
        <v>57.81</v>
      </c>
      <c r="U38" s="271">
        <v>0.35</v>
      </c>
      <c r="V38" s="270">
        <v>41.04</v>
      </c>
      <c r="W38" s="271">
        <v>0.35</v>
      </c>
      <c r="X38" s="270">
        <v>61.56</v>
      </c>
      <c r="Y38" s="272">
        <v>0.35</v>
      </c>
    </row>
    <row r="39" spans="1:25" x14ac:dyDescent="0.25">
      <c r="A39" s="176" t="s">
        <v>377</v>
      </c>
      <c r="B39" s="669"/>
      <c r="C39" s="669"/>
      <c r="D39" s="669"/>
      <c r="E39" s="669"/>
      <c r="F39" s="669"/>
      <c r="G39" s="669"/>
      <c r="H39" s="669"/>
      <c r="I39" s="669"/>
      <c r="J39" s="669"/>
      <c r="K39" s="669"/>
      <c r="L39" s="669"/>
      <c r="M39" s="669"/>
      <c r="N39" s="669"/>
      <c r="O39" s="669"/>
      <c r="P39" s="669"/>
      <c r="Q39" s="669"/>
      <c r="R39" s="669"/>
      <c r="S39" s="669"/>
      <c r="T39" s="669"/>
      <c r="U39" s="669"/>
      <c r="V39" s="669"/>
      <c r="W39" s="669"/>
      <c r="X39" s="669"/>
      <c r="Y39" s="670"/>
    </row>
    <row r="40" spans="1:25" x14ac:dyDescent="0.25">
      <c r="A40" s="177" t="s">
        <v>70</v>
      </c>
      <c r="B40" s="255">
        <v>45</v>
      </c>
      <c r="C40" s="256">
        <v>0.65</v>
      </c>
      <c r="D40" s="255">
        <v>67.5</v>
      </c>
      <c r="E40" s="256">
        <v>0</v>
      </c>
      <c r="F40" s="257">
        <v>45</v>
      </c>
      <c r="G40" s="256">
        <v>0.65</v>
      </c>
      <c r="H40" s="257">
        <v>67.5</v>
      </c>
      <c r="I40" s="256">
        <v>0</v>
      </c>
      <c r="J40" s="257">
        <v>45</v>
      </c>
      <c r="K40" s="256">
        <v>0.65</v>
      </c>
      <c r="L40" s="257">
        <v>67.5</v>
      </c>
      <c r="M40" s="256">
        <v>0</v>
      </c>
      <c r="N40" s="257">
        <v>45</v>
      </c>
      <c r="O40" s="256">
        <v>0.65</v>
      </c>
      <c r="P40" s="257">
        <v>67.5</v>
      </c>
      <c r="Q40" s="256">
        <v>0</v>
      </c>
      <c r="R40" s="257">
        <v>45</v>
      </c>
      <c r="S40" s="256">
        <v>0.65</v>
      </c>
      <c r="T40" s="257">
        <v>67.5</v>
      </c>
      <c r="U40" s="256">
        <v>0</v>
      </c>
      <c r="V40" s="257">
        <v>45</v>
      </c>
      <c r="W40" s="256">
        <v>0.65</v>
      </c>
      <c r="X40" s="257">
        <v>67.5</v>
      </c>
      <c r="Y40" s="258">
        <v>0</v>
      </c>
    </row>
    <row r="41" spans="1:25" ht="15.75" thickBot="1" x14ac:dyDescent="0.3">
      <c r="A41" s="182" t="s">
        <v>71</v>
      </c>
      <c r="B41" s="259">
        <v>50</v>
      </c>
      <c r="C41" s="260">
        <v>0.65</v>
      </c>
      <c r="D41" s="259">
        <v>75</v>
      </c>
      <c r="E41" s="260">
        <v>0</v>
      </c>
      <c r="F41" s="261">
        <v>50</v>
      </c>
      <c r="G41" s="260">
        <v>0.65</v>
      </c>
      <c r="H41" s="261">
        <v>75</v>
      </c>
      <c r="I41" s="260">
        <v>0</v>
      </c>
      <c r="J41" s="261">
        <v>50</v>
      </c>
      <c r="K41" s="260">
        <v>0.65</v>
      </c>
      <c r="L41" s="261">
        <v>75</v>
      </c>
      <c r="M41" s="260">
        <v>0</v>
      </c>
      <c r="N41" s="261">
        <v>50</v>
      </c>
      <c r="O41" s="260">
        <v>0.65</v>
      </c>
      <c r="P41" s="261">
        <v>75</v>
      </c>
      <c r="Q41" s="260">
        <v>0</v>
      </c>
      <c r="R41" s="261">
        <v>50</v>
      </c>
      <c r="S41" s="260">
        <v>0.65</v>
      </c>
      <c r="T41" s="261">
        <v>75</v>
      </c>
      <c r="U41" s="260">
        <v>0</v>
      </c>
      <c r="V41" s="261">
        <v>50</v>
      </c>
      <c r="W41" s="260">
        <v>0.65</v>
      </c>
      <c r="X41" s="261">
        <v>75</v>
      </c>
      <c r="Y41" s="262">
        <v>0</v>
      </c>
    </row>
  </sheetData>
  <mergeCells count="27">
    <mergeCell ref="F6:I6"/>
    <mergeCell ref="J6:M6"/>
    <mergeCell ref="N6:Q6"/>
    <mergeCell ref="R6:U6"/>
    <mergeCell ref="V6:Y6"/>
    <mergeCell ref="F7:I7"/>
    <mergeCell ref="J7:M7"/>
    <mergeCell ref="N7:Q7"/>
    <mergeCell ref="R7:U7"/>
    <mergeCell ref="V7:Y7"/>
    <mergeCell ref="A1:C1"/>
    <mergeCell ref="A2:C2"/>
    <mergeCell ref="A4:C4"/>
    <mergeCell ref="A6:A8"/>
    <mergeCell ref="B6:E6"/>
    <mergeCell ref="B7:E7"/>
    <mergeCell ref="B39:Y39"/>
    <mergeCell ref="B36:Y36"/>
    <mergeCell ref="B33:Y33"/>
    <mergeCell ref="B9:Y9"/>
    <mergeCell ref="B12:Y12"/>
    <mergeCell ref="B15:Y15"/>
    <mergeCell ref="B18:Y18"/>
    <mergeCell ref="B21:Y21"/>
    <mergeCell ref="B24:Y24"/>
    <mergeCell ref="B27:Y27"/>
    <mergeCell ref="B30:Y30"/>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30"/>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2.5703125" bestFit="1" customWidth="1"/>
    <col min="2" max="2" width="13.85546875" bestFit="1" customWidth="1"/>
    <col min="3" max="3" width="8.28515625" bestFit="1" customWidth="1"/>
    <col min="4" max="4" width="13.85546875" bestFit="1" customWidth="1"/>
    <col min="5" max="5" width="8.28515625" bestFit="1" customWidth="1"/>
    <col min="6" max="6" width="13.85546875" bestFit="1" customWidth="1"/>
    <col min="7" max="7" width="8.28515625" bestFit="1" customWidth="1"/>
    <col min="8" max="8" width="13.85546875" bestFit="1" customWidth="1"/>
    <col min="9" max="9" width="8.28515625" bestFit="1" customWidth="1"/>
    <col min="10" max="10" width="13.85546875" bestFit="1" customWidth="1"/>
    <col min="11" max="11" width="8.28515625" bestFit="1" customWidth="1"/>
    <col min="12" max="12" width="13.85546875" bestFit="1" customWidth="1"/>
    <col min="13" max="13" width="8.28515625" bestFit="1" customWidth="1"/>
    <col min="14" max="14" width="13.85546875" bestFit="1" customWidth="1"/>
    <col min="15" max="15" width="8.28515625" bestFit="1" customWidth="1"/>
    <col min="16" max="16" width="13.85546875" bestFit="1" customWidth="1"/>
    <col min="17" max="17" width="8.28515625" bestFit="1" customWidth="1"/>
    <col min="18" max="18" width="13.85546875" bestFit="1" customWidth="1"/>
    <col min="19" max="19" width="8.28515625" bestFit="1" customWidth="1"/>
    <col min="20" max="20" width="13.85546875" bestFit="1" customWidth="1"/>
    <col min="21" max="21" width="8.28515625" bestFit="1" customWidth="1"/>
    <col min="22" max="22" width="13.85546875" bestFit="1" customWidth="1"/>
    <col min="23" max="23" width="8.28515625" bestFit="1" customWidth="1"/>
    <col min="24" max="24" width="13.85546875" bestFit="1" customWidth="1"/>
    <col min="25" max="25" width="8.28515625" bestFit="1" customWidth="1"/>
  </cols>
  <sheetData>
    <row r="1" spans="1:25" x14ac:dyDescent="0.25">
      <c r="A1" s="403" t="s">
        <v>0</v>
      </c>
      <c r="B1" s="403"/>
      <c r="C1" s="403"/>
    </row>
    <row r="2" spans="1:25" x14ac:dyDescent="0.25">
      <c r="A2" s="403" t="s">
        <v>1</v>
      </c>
      <c r="B2" s="403"/>
      <c r="C2" s="403"/>
    </row>
    <row r="3" spans="1:25" x14ac:dyDescent="0.25">
      <c r="A3" s="365" t="s">
        <v>394</v>
      </c>
      <c r="B3" s="365"/>
      <c r="C3" s="365"/>
      <c r="D3" s="365"/>
    </row>
    <row r="4" spans="1:25" x14ac:dyDescent="0.25">
      <c r="A4" s="403" t="s">
        <v>72</v>
      </c>
      <c r="B4" s="403"/>
      <c r="C4" s="403"/>
    </row>
    <row r="6" spans="1:25" s="190" customFormat="1" x14ac:dyDescent="0.25">
      <c r="A6" s="595" t="s">
        <v>77</v>
      </c>
      <c r="B6" s="591" t="s">
        <v>78</v>
      </c>
      <c r="C6" s="592"/>
      <c r="D6" s="592"/>
      <c r="E6" s="592"/>
      <c r="F6" s="591" t="s">
        <v>78</v>
      </c>
      <c r="G6" s="592"/>
      <c r="H6" s="592"/>
      <c r="I6" s="592"/>
      <c r="J6" s="591" t="s">
        <v>78</v>
      </c>
      <c r="K6" s="592"/>
      <c r="L6" s="592"/>
      <c r="M6" s="592"/>
      <c r="N6" s="591" t="s">
        <v>78</v>
      </c>
      <c r="O6" s="592"/>
      <c r="P6" s="592"/>
      <c r="Q6" s="592"/>
      <c r="R6" s="591" t="s">
        <v>78</v>
      </c>
      <c r="S6" s="592"/>
      <c r="T6" s="592"/>
      <c r="U6" s="592"/>
      <c r="V6" s="591" t="s">
        <v>78</v>
      </c>
      <c r="W6" s="592"/>
      <c r="X6" s="592"/>
      <c r="Y6" s="592"/>
    </row>
    <row r="7" spans="1:25" s="190" customFormat="1" x14ac:dyDescent="0.25">
      <c r="A7" s="596"/>
      <c r="B7" s="591" t="s">
        <v>79</v>
      </c>
      <c r="C7" s="592"/>
      <c r="D7" s="592"/>
      <c r="E7" s="592"/>
      <c r="F7" s="591" t="s">
        <v>80</v>
      </c>
      <c r="G7" s="592"/>
      <c r="H7" s="592"/>
      <c r="I7" s="592"/>
      <c r="J7" s="591" t="s">
        <v>81</v>
      </c>
      <c r="K7" s="592"/>
      <c r="L7" s="592"/>
      <c r="M7" s="592"/>
      <c r="N7" s="591" t="s">
        <v>82</v>
      </c>
      <c r="O7" s="592"/>
      <c r="P7" s="592"/>
      <c r="Q7" s="592"/>
      <c r="R7" s="591" t="s">
        <v>83</v>
      </c>
      <c r="S7" s="592"/>
      <c r="T7" s="592"/>
      <c r="U7" s="592"/>
      <c r="V7" s="593" t="s">
        <v>84</v>
      </c>
      <c r="W7" s="594"/>
      <c r="X7" s="594"/>
      <c r="Y7" s="594"/>
    </row>
    <row r="8" spans="1:25" s="190" customFormat="1" ht="30.75" thickBot="1" x14ac:dyDescent="0.3">
      <c r="A8" s="596"/>
      <c r="B8" s="191" t="s">
        <v>85</v>
      </c>
      <c r="C8" s="191" t="s">
        <v>86</v>
      </c>
      <c r="D8" s="191" t="s">
        <v>87</v>
      </c>
      <c r="E8" s="191" t="s">
        <v>88</v>
      </c>
      <c r="F8" s="191" t="s">
        <v>85</v>
      </c>
      <c r="G8" s="191" t="s">
        <v>86</v>
      </c>
      <c r="H8" s="191" t="s">
        <v>87</v>
      </c>
      <c r="I8" s="191" t="s">
        <v>88</v>
      </c>
      <c r="J8" s="191" t="s">
        <v>85</v>
      </c>
      <c r="K8" s="191" t="s">
        <v>86</v>
      </c>
      <c r="L8" s="191" t="s">
        <v>87</v>
      </c>
      <c r="M8" s="191" t="s">
        <v>88</v>
      </c>
      <c r="N8" s="191" t="s">
        <v>85</v>
      </c>
      <c r="O8" s="191" t="s">
        <v>86</v>
      </c>
      <c r="P8" s="191" t="s">
        <v>87</v>
      </c>
      <c r="Q8" s="191" t="s">
        <v>88</v>
      </c>
      <c r="R8" s="191" t="s">
        <v>85</v>
      </c>
      <c r="S8" s="191" t="s">
        <v>86</v>
      </c>
      <c r="T8" s="191" t="s">
        <v>87</v>
      </c>
      <c r="U8" s="191" t="s">
        <v>88</v>
      </c>
      <c r="V8" s="191" t="s">
        <v>85</v>
      </c>
      <c r="W8" s="191" t="s">
        <v>86</v>
      </c>
      <c r="X8" s="191" t="s">
        <v>87</v>
      </c>
      <c r="Y8" s="191" t="s">
        <v>88</v>
      </c>
    </row>
    <row r="9" spans="1:25" x14ac:dyDescent="0.25">
      <c r="A9" s="22" t="s">
        <v>89</v>
      </c>
      <c r="B9" s="675"/>
      <c r="C9" s="675"/>
      <c r="D9" s="675"/>
      <c r="E9" s="675"/>
      <c r="F9" s="675"/>
      <c r="G9" s="675"/>
      <c r="H9" s="675"/>
      <c r="I9" s="675"/>
      <c r="J9" s="675"/>
      <c r="K9" s="675"/>
      <c r="L9" s="675"/>
      <c r="M9" s="675"/>
      <c r="N9" s="675"/>
      <c r="O9" s="675"/>
      <c r="P9" s="675"/>
      <c r="Q9" s="675"/>
      <c r="R9" s="675"/>
      <c r="S9" s="675"/>
      <c r="T9" s="675"/>
      <c r="U9" s="675"/>
      <c r="V9" s="675"/>
      <c r="W9" s="675"/>
      <c r="X9" s="675"/>
      <c r="Y9" s="676"/>
    </row>
    <row r="10" spans="1:25" ht="15.75" thickBot="1" x14ac:dyDescent="0.3">
      <c r="A10" s="15" t="s">
        <v>72</v>
      </c>
      <c r="B10" s="196">
        <v>23</v>
      </c>
      <c r="C10" s="197">
        <v>0.38</v>
      </c>
      <c r="D10" s="196">
        <v>23</v>
      </c>
      <c r="E10" s="197">
        <v>0.35</v>
      </c>
      <c r="F10" s="198">
        <f t="shared" ref="F10" si="0">B10*1.05</f>
        <v>24.150000000000002</v>
      </c>
      <c r="G10" s="197">
        <v>0.38</v>
      </c>
      <c r="H10" s="198">
        <f t="shared" ref="H10" si="1">B10*1.05</f>
        <v>24.150000000000002</v>
      </c>
      <c r="I10" s="197">
        <v>0.35</v>
      </c>
      <c r="J10" s="198">
        <f t="shared" ref="J10" si="2">F10*1.05</f>
        <v>25.357500000000002</v>
      </c>
      <c r="K10" s="197">
        <v>0.38</v>
      </c>
      <c r="L10" s="198">
        <f t="shared" ref="L10" si="3">F10*1.05</f>
        <v>25.357500000000002</v>
      </c>
      <c r="M10" s="197">
        <v>0.35</v>
      </c>
      <c r="N10" s="198">
        <f t="shared" ref="N10" si="4">B10*1.1</f>
        <v>25.3</v>
      </c>
      <c r="O10" s="197">
        <v>0.35</v>
      </c>
      <c r="P10" s="198">
        <f t="shared" ref="P10" si="5">B10*1.1</f>
        <v>25.3</v>
      </c>
      <c r="Q10" s="197">
        <v>0.35</v>
      </c>
      <c r="R10" s="198">
        <f t="shared" ref="R10" si="6">B10*1.1</f>
        <v>25.3</v>
      </c>
      <c r="S10" s="197">
        <v>0.35</v>
      </c>
      <c r="T10" s="198">
        <f t="shared" ref="T10" si="7">B10*1.1</f>
        <v>25.3</v>
      </c>
      <c r="U10" s="197">
        <v>0.35</v>
      </c>
      <c r="V10" s="198">
        <f t="shared" ref="V10" si="8">B10*1.15</f>
        <v>26.45</v>
      </c>
      <c r="W10" s="197">
        <v>0.35</v>
      </c>
      <c r="X10" s="198">
        <f t="shared" ref="X10" si="9">B10*1.15</f>
        <v>26.45</v>
      </c>
      <c r="Y10" s="199">
        <v>0.35</v>
      </c>
    </row>
    <row r="11" spans="1:25" x14ac:dyDescent="0.25">
      <c r="A11" s="23" t="s">
        <v>91</v>
      </c>
      <c r="B11" s="677"/>
      <c r="C11" s="677"/>
      <c r="D11" s="677"/>
      <c r="E11" s="677"/>
      <c r="F11" s="677"/>
      <c r="G11" s="677"/>
      <c r="H11" s="677"/>
      <c r="I11" s="677"/>
      <c r="J11" s="677"/>
      <c r="K11" s="677"/>
      <c r="L11" s="677"/>
      <c r="M11" s="677"/>
      <c r="N11" s="677"/>
      <c r="O11" s="677"/>
      <c r="P11" s="677"/>
      <c r="Q11" s="677"/>
      <c r="R11" s="677"/>
      <c r="S11" s="677"/>
      <c r="T11" s="677"/>
      <c r="U11" s="677"/>
      <c r="V11" s="677"/>
      <c r="W11" s="677"/>
      <c r="X11" s="677"/>
      <c r="Y11" s="678"/>
    </row>
    <row r="12" spans="1:25" ht="15.75" thickBot="1" x14ac:dyDescent="0.3">
      <c r="A12" s="29" t="s">
        <v>72</v>
      </c>
      <c r="B12" s="204">
        <v>15.4</v>
      </c>
      <c r="C12" s="205">
        <v>0.28000000000000003</v>
      </c>
      <c r="D12" s="204">
        <v>15.4</v>
      </c>
      <c r="E12" s="205">
        <v>0.28000000000000003</v>
      </c>
      <c r="F12" s="206">
        <v>16.2</v>
      </c>
      <c r="G12" s="205">
        <v>0.28000000000000003</v>
      </c>
      <c r="H12" s="206">
        <v>16.2</v>
      </c>
      <c r="I12" s="205">
        <v>0.28000000000000003</v>
      </c>
      <c r="J12" s="206">
        <v>16.8</v>
      </c>
      <c r="K12" s="205">
        <v>0.28000000000000003</v>
      </c>
      <c r="L12" s="206">
        <v>16.8</v>
      </c>
      <c r="M12" s="205">
        <v>0.28000000000000003</v>
      </c>
      <c r="N12" s="206">
        <v>17.399999999999999</v>
      </c>
      <c r="O12" s="205">
        <v>0.28000000000000003</v>
      </c>
      <c r="P12" s="206">
        <v>17.399999999999999</v>
      </c>
      <c r="Q12" s="205">
        <v>0.28000000000000003</v>
      </c>
      <c r="R12" s="206">
        <v>18.600000000000001</v>
      </c>
      <c r="S12" s="205">
        <v>0.28000000000000003</v>
      </c>
      <c r="T12" s="206">
        <v>18.600000000000001</v>
      </c>
      <c r="U12" s="205">
        <v>0.28000000000000003</v>
      </c>
      <c r="V12" s="206">
        <v>18.850000000000001</v>
      </c>
      <c r="W12" s="205">
        <v>0.28000000000000003</v>
      </c>
      <c r="X12" s="206">
        <v>18.850000000000001</v>
      </c>
      <c r="Y12" s="207">
        <v>0.28000000000000003</v>
      </c>
    </row>
    <row r="13" spans="1:25" x14ac:dyDescent="0.25">
      <c r="A13" s="53" t="s">
        <v>93</v>
      </c>
      <c r="B13" s="695"/>
      <c r="C13" s="695"/>
      <c r="D13" s="695"/>
      <c r="E13" s="695"/>
      <c r="F13" s="695"/>
      <c r="G13" s="695"/>
      <c r="H13" s="695"/>
      <c r="I13" s="695"/>
      <c r="J13" s="695"/>
      <c r="K13" s="695"/>
      <c r="L13" s="695"/>
      <c r="M13" s="695"/>
      <c r="N13" s="695"/>
      <c r="O13" s="695"/>
      <c r="P13" s="695"/>
      <c r="Q13" s="695"/>
      <c r="R13" s="695"/>
      <c r="S13" s="695"/>
      <c r="T13" s="695"/>
      <c r="U13" s="695"/>
      <c r="V13" s="695"/>
      <c r="W13" s="695"/>
      <c r="X13" s="695"/>
      <c r="Y13" s="696"/>
    </row>
    <row r="14" spans="1:25" ht="15.75" thickBot="1" x14ac:dyDescent="0.3">
      <c r="A14" s="59" t="s">
        <v>72</v>
      </c>
      <c r="B14" s="284">
        <v>19.75</v>
      </c>
      <c r="C14" s="285">
        <v>0.42</v>
      </c>
      <c r="D14" s="284">
        <f t="shared" ref="D14" si="10">B14*1.5</f>
        <v>29.625</v>
      </c>
      <c r="E14" s="285">
        <v>0.35</v>
      </c>
      <c r="F14" s="286">
        <v>20.75</v>
      </c>
      <c r="G14" s="285">
        <v>0.42</v>
      </c>
      <c r="H14" s="286">
        <f t="shared" ref="H14" si="11">F14*1.5</f>
        <v>31.125</v>
      </c>
      <c r="I14" s="285">
        <v>0.35</v>
      </c>
      <c r="J14" s="286">
        <v>21.75</v>
      </c>
      <c r="K14" s="285">
        <v>0.42</v>
      </c>
      <c r="L14" s="286">
        <f t="shared" ref="L14" si="12">J14*1.5</f>
        <v>32.625</v>
      </c>
      <c r="M14" s="285">
        <v>0.35</v>
      </c>
      <c r="N14" s="286">
        <v>20.75</v>
      </c>
      <c r="O14" s="285">
        <v>0.42</v>
      </c>
      <c r="P14" s="286">
        <f t="shared" ref="P14" si="13">N14*1.5</f>
        <v>31.125</v>
      </c>
      <c r="Q14" s="285">
        <v>0.35</v>
      </c>
      <c r="R14" s="286">
        <v>21.75</v>
      </c>
      <c r="S14" s="285">
        <v>0.42</v>
      </c>
      <c r="T14" s="286">
        <f t="shared" ref="T14" si="14">R14*1.5</f>
        <v>32.625</v>
      </c>
      <c r="U14" s="285">
        <v>0.35</v>
      </c>
      <c r="V14" s="286">
        <v>22.75</v>
      </c>
      <c r="W14" s="285">
        <v>0.42</v>
      </c>
      <c r="X14" s="286">
        <f t="shared" ref="X14" si="15">V14*1.5</f>
        <v>34.125</v>
      </c>
      <c r="Y14" s="287">
        <v>0.35</v>
      </c>
    </row>
    <row r="15" spans="1:25" ht="30" x14ac:dyDescent="0.25">
      <c r="A15" s="73" t="s">
        <v>16</v>
      </c>
      <c r="B15" s="681"/>
      <c r="C15" s="681"/>
      <c r="D15" s="681"/>
      <c r="E15" s="681"/>
      <c r="F15" s="681"/>
      <c r="G15" s="681"/>
      <c r="H15" s="681"/>
      <c r="I15" s="681"/>
      <c r="J15" s="681"/>
      <c r="K15" s="681"/>
      <c r="L15" s="681"/>
      <c r="M15" s="681"/>
      <c r="N15" s="681"/>
      <c r="O15" s="681"/>
      <c r="P15" s="681"/>
      <c r="Q15" s="681"/>
      <c r="R15" s="681"/>
      <c r="S15" s="681"/>
      <c r="T15" s="681"/>
      <c r="U15" s="681"/>
      <c r="V15" s="681"/>
      <c r="W15" s="681"/>
      <c r="X15" s="681"/>
      <c r="Y15" s="682"/>
    </row>
    <row r="16" spans="1:25" ht="15.75" thickBot="1" x14ac:dyDescent="0.3">
      <c r="A16" s="69" t="s">
        <v>72</v>
      </c>
      <c r="B16" s="219" t="s">
        <v>248</v>
      </c>
      <c r="C16" s="220">
        <v>0.59</v>
      </c>
      <c r="D16" s="219" t="s">
        <v>249</v>
      </c>
      <c r="E16" s="220">
        <v>0.54</v>
      </c>
      <c r="F16" s="221" t="s">
        <v>248</v>
      </c>
      <c r="G16" s="220">
        <v>0.59</v>
      </c>
      <c r="H16" s="221" t="s">
        <v>249</v>
      </c>
      <c r="I16" s="220">
        <v>0.54</v>
      </c>
      <c r="J16" s="221" t="s">
        <v>248</v>
      </c>
      <c r="K16" s="220">
        <v>0.59</v>
      </c>
      <c r="L16" s="221" t="s">
        <v>249</v>
      </c>
      <c r="M16" s="220">
        <v>0.54</v>
      </c>
      <c r="N16" s="221" t="s">
        <v>248</v>
      </c>
      <c r="O16" s="220">
        <v>0.59</v>
      </c>
      <c r="P16" s="221" t="s">
        <v>249</v>
      </c>
      <c r="Q16" s="220">
        <v>0.54</v>
      </c>
      <c r="R16" s="221" t="s">
        <v>248</v>
      </c>
      <c r="S16" s="220">
        <v>0.59</v>
      </c>
      <c r="T16" s="221" t="s">
        <v>249</v>
      </c>
      <c r="U16" s="220">
        <v>0.54</v>
      </c>
      <c r="V16" s="221" t="s">
        <v>248</v>
      </c>
      <c r="W16" s="220">
        <v>0.59</v>
      </c>
      <c r="X16" s="221" t="s">
        <v>249</v>
      </c>
      <c r="Y16" s="222">
        <v>0.54</v>
      </c>
    </row>
    <row r="17" spans="1:25" x14ac:dyDescent="0.25">
      <c r="A17" s="90" t="s">
        <v>119</v>
      </c>
      <c r="B17" s="683"/>
      <c r="C17" s="683"/>
      <c r="D17" s="683"/>
      <c r="E17" s="683"/>
      <c r="F17" s="683"/>
      <c r="G17" s="683"/>
      <c r="H17" s="683"/>
      <c r="I17" s="683"/>
      <c r="J17" s="683"/>
      <c r="K17" s="683"/>
      <c r="L17" s="683"/>
      <c r="M17" s="683"/>
      <c r="N17" s="683"/>
      <c r="O17" s="683"/>
      <c r="P17" s="683"/>
      <c r="Q17" s="683"/>
      <c r="R17" s="683"/>
      <c r="S17" s="683"/>
      <c r="T17" s="683"/>
      <c r="U17" s="683"/>
      <c r="V17" s="683"/>
      <c r="W17" s="683"/>
      <c r="X17" s="683"/>
      <c r="Y17" s="684"/>
    </row>
    <row r="18" spans="1:25" ht="15.75" thickBot="1" x14ac:dyDescent="0.3">
      <c r="A18" s="96" t="s">
        <v>72</v>
      </c>
      <c r="B18" s="227" t="s">
        <v>256</v>
      </c>
      <c r="C18" s="228">
        <v>0.3</v>
      </c>
      <c r="D18" s="227" t="s">
        <v>257</v>
      </c>
      <c r="E18" s="228">
        <v>0.5</v>
      </c>
      <c r="F18" s="229" t="s">
        <v>256</v>
      </c>
      <c r="G18" s="228">
        <v>0.3</v>
      </c>
      <c r="H18" s="229" t="s">
        <v>257</v>
      </c>
      <c r="I18" s="228">
        <v>0.5</v>
      </c>
      <c r="J18" s="229" t="s">
        <v>256</v>
      </c>
      <c r="K18" s="228">
        <v>0.3</v>
      </c>
      <c r="L18" s="229" t="s">
        <v>257</v>
      </c>
      <c r="M18" s="228">
        <v>0.5</v>
      </c>
      <c r="N18" s="229" t="s">
        <v>258</v>
      </c>
      <c r="O18" s="228">
        <v>0.3</v>
      </c>
      <c r="P18" s="229" t="s">
        <v>259</v>
      </c>
      <c r="Q18" s="228">
        <v>0.5</v>
      </c>
      <c r="R18" s="229" t="s">
        <v>258</v>
      </c>
      <c r="S18" s="228">
        <v>0.3</v>
      </c>
      <c r="T18" s="229" t="s">
        <v>259</v>
      </c>
      <c r="U18" s="228">
        <v>0.5</v>
      </c>
      <c r="V18" s="229" t="s">
        <v>258</v>
      </c>
      <c r="W18" s="228">
        <v>0.3</v>
      </c>
      <c r="X18" s="229" t="s">
        <v>259</v>
      </c>
      <c r="Y18" s="230">
        <v>0.5</v>
      </c>
    </row>
    <row r="19" spans="1:25" x14ac:dyDescent="0.25">
      <c r="A19" s="105" t="s">
        <v>18</v>
      </c>
      <c r="B19" s="685"/>
      <c r="C19" s="685"/>
      <c r="D19" s="685"/>
      <c r="E19" s="685"/>
      <c r="F19" s="685"/>
      <c r="G19" s="685"/>
      <c r="H19" s="685"/>
      <c r="I19" s="685"/>
      <c r="J19" s="685"/>
      <c r="K19" s="685"/>
      <c r="L19" s="685"/>
      <c r="M19" s="685"/>
      <c r="N19" s="685"/>
      <c r="O19" s="685"/>
      <c r="P19" s="685"/>
      <c r="Q19" s="685"/>
      <c r="R19" s="685"/>
      <c r="S19" s="685"/>
      <c r="T19" s="685"/>
      <c r="U19" s="685"/>
      <c r="V19" s="685"/>
      <c r="W19" s="685"/>
      <c r="X19" s="685"/>
      <c r="Y19" s="686"/>
    </row>
    <row r="20" spans="1:25" ht="15.75" thickBot="1" x14ac:dyDescent="0.3">
      <c r="A20" s="111" t="s">
        <v>72</v>
      </c>
      <c r="B20" s="235">
        <v>18</v>
      </c>
      <c r="C20" s="236">
        <v>0.56000000000000005</v>
      </c>
      <c r="D20" s="235">
        <v>27</v>
      </c>
      <c r="E20" s="236">
        <v>0.56000000000000005</v>
      </c>
      <c r="F20" s="237">
        <v>18</v>
      </c>
      <c r="G20" s="236">
        <v>0.56000000000000005</v>
      </c>
      <c r="H20" s="237">
        <v>27</v>
      </c>
      <c r="I20" s="236">
        <v>0.56000000000000005</v>
      </c>
      <c r="J20" s="237">
        <v>18</v>
      </c>
      <c r="K20" s="236">
        <v>0.56000000000000005</v>
      </c>
      <c r="L20" s="237">
        <v>27</v>
      </c>
      <c r="M20" s="236">
        <v>0.56000000000000005</v>
      </c>
      <c r="N20" s="237">
        <v>18</v>
      </c>
      <c r="O20" s="236">
        <v>0.56000000000000005</v>
      </c>
      <c r="P20" s="237">
        <v>27</v>
      </c>
      <c r="Q20" s="236">
        <v>0.56000000000000005</v>
      </c>
      <c r="R20" s="237">
        <v>18</v>
      </c>
      <c r="S20" s="236">
        <v>0.56000000000000005</v>
      </c>
      <c r="T20" s="237">
        <v>27</v>
      </c>
      <c r="U20" s="236">
        <v>0.56000000000000005</v>
      </c>
      <c r="V20" s="237">
        <v>18</v>
      </c>
      <c r="W20" s="236">
        <v>0.56000000000000005</v>
      </c>
      <c r="X20" s="237">
        <v>27</v>
      </c>
      <c r="Y20" s="238">
        <v>0.56000000000000005</v>
      </c>
    </row>
    <row r="21" spans="1:25" x14ac:dyDescent="0.25">
      <c r="A21" s="120" t="s">
        <v>132</v>
      </c>
      <c r="B21" s="687"/>
      <c r="C21" s="687"/>
      <c r="D21" s="687"/>
      <c r="E21" s="687"/>
      <c r="F21" s="687"/>
      <c r="G21" s="687"/>
      <c r="H21" s="687"/>
      <c r="I21" s="687"/>
      <c r="J21" s="687"/>
      <c r="K21" s="687"/>
      <c r="L21" s="687"/>
      <c r="M21" s="687"/>
      <c r="N21" s="687"/>
      <c r="O21" s="687"/>
      <c r="P21" s="687"/>
      <c r="Q21" s="687"/>
      <c r="R21" s="687"/>
      <c r="S21" s="687"/>
      <c r="T21" s="687"/>
      <c r="U21" s="687"/>
      <c r="V21" s="687"/>
      <c r="W21" s="687"/>
      <c r="X21" s="687"/>
      <c r="Y21" s="688"/>
    </row>
    <row r="22" spans="1:25" ht="15.75" thickBot="1" x14ac:dyDescent="0.3">
      <c r="A22" s="126" t="s">
        <v>72</v>
      </c>
      <c r="B22" s="243" t="s">
        <v>273</v>
      </c>
      <c r="C22" s="244">
        <v>0.43</v>
      </c>
      <c r="D22" s="243" t="s">
        <v>274</v>
      </c>
      <c r="E22" s="244">
        <v>0.41</v>
      </c>
      <c r="F22" s="245" t="s">
        <v>273</v>
      </c>
      <c r="G22" s="244">
        <v>0.43</v>
      </c>
      <c r="H22" s="245" t="s">
        <v>274</v>
      </c>
      <c r="I22" s="244">
        <v>0.41</v>
      </c>
      <c r="J22" s="245" t="s">
        <v>273</v>
      </c>
      <c r="K22" s="244">
        <v>0.43</v>
      </c>
      <c r="L22" s="245" t="s">
        <v>274</v>
      </c>
      <c r="M22" s="244">
        <v>0.41</v>
      </c>
      <c r="N22" s="245" t="s">
        <v>273</v>
      </c>
      <c r="O22" s="244">
        <v>0.43</v>
      </c>
      <c r="P22" s="245" t="s">
        <v>274</v>
      </c>
      <c r="Q22" s="244">
        <v>0.41</v>
      </c>
      <c r="R22" s="245" t="s">
        <v>273</v>
      </c>
      <c r="S22" s="244">
        <v>0.43</v>
      </c>
      <c r="T22" s="245" t="s">
        <v>274</v>
      </c>
      <c r="U22" s="244">
        <v>0.41</v>
      </c>
      <c r="V22" s="245" t="s">
        <v>273</v>
      </c>
      <c r="W22" s="244">
        <v>0.43</v>
      </c>
      <c r="X22" s="245" t="s">
        <v>274</v>
      </c>
      <c r="Y22" s="246">
        <v>0.41</v>
      </c>
    </row>
    <row r="23" spans="1:25" x14ac:dyDescent="0.25">
      <c r="A23" s="136" t="s">
        <v>20</v>
      </c>
      <c r="B23" s="689"/>
      <c r="C23" s="689"/>
      <c r="D23" s="689"/>
      <c r="E23" s="689"/>
      <c r="F23" s="689"/>
      <c r="G23" s="689"/>
      <c r="H23" s="689"/>
      <c r="I23" s="689"/>
      <c r="J23" s="689"/>
      <c r="K23" s="689"/>
      <c r="L23" s="689"/>
      <c r="M23" s="689"/>
      <c r="N23" s="689"/>
      <c r="O23" s="689"/>
      <c r="P23" s="689"/>
      <c r="Q23" s="689"/>
      <c r="R23" s="689"/>
      <c r="S23" s="689"/>
      <c r="T23" s="689"/>
      <c r="U23" s="689"/>
      <c r="V23" s="689"/>
      <c r="W23" s="689"/>
      <c r="X23" s="689"/>
      <c r="Y23" s="690"/>
    </row>
    <row r="24" spans="1:25" ht="15.75" thickBot="1" x14ac:dyDescent="0.3">
      <c r="A24" s="149" t="s">
        <v>72</v>
      </c>
      <c r="B24" s="251">
        <v>19</v>
      </c>
      <c r="C24" s="252">
        <v>0.5</v>
      </c>
      <c r="D24" s="251">
        <v>28.5</v>
      </c>
      <c r="E24" s="252">
        <v>0.45</v>
      </c>
      <c r="F24" s="253">
        <v>20</v>
      </c>
      <c r="G24" s="252">
        <v>0.5</v>
      </c>
      <c r="H24" s="253">
        <v>30</v>
      </c>
      <c r="I24" s="252">
        <v>0.45</v>
      </c>
      <c r="J24" s="253">
        <v>21</v>
      </c>
      <c r="K24" s="252">
        <v>0.5</v>
      </c>
      <c r="L24" s="253">
        <v>31.5</v>
      </c>
      <c r="M24" s="252">
        <v>0.45</v>
      </c>
      <c r="N24" s="253">
        <v>21</v>
      </c>
      <c r="O24" s="252">
        <v>0.5</v>
      </c>
      <c r="P24" s="253">
        <v>31.5</v>
      </c>
      <c r="Q24" s="252">
        <v>0.45</v>
      </c>
      <c r="R24" s="253">
        <v>21</v>
      </c>
      <c r="S24" s="252">
        <v>0.5</v>
      </c>
      <c r="T24" s="253">
        <v>31.5</v>
      </c>
      <c r="U24" s="252">
        <v>0.45</v>
      </c>
      <c r="V24" s="253">
        <v>21</v>
      </c>
      <c r="W24" s="252">
        <v>0.5</v>
      </c>
      <c r="X24" s="253">
        <v>31.5</v>
      </c>
      <c r="Y24" s="254">
        <v>0.45</v>
      </c>
    </row>
    <row r="25" spans="1:25" x14ac:dyDescent="0.25">
      <c r="A25" s="164" t="s">
        <v>375</v>
      </c>
      <c r="B25" s="691" t="s">
        <v>90</v>
      </c>
      <c r="C25" s="691"/>
      <c r="D25" s="691"/>
      <c r="E25" s="691"/>
      <c r="F25" s="691"/>
      <c r="G25" s="691"/>
      <c r="H25" s="691"/>
      <c r="I25" s="691"/>
      <c r="J25" s="691"/>
      <c r="K25" s="691"/>
      <c r="L25" s="691"/>
      <c r="M25" s="691"/>
      <c r="N25" s="691"/>
      <c r="O25" s="691"/>
      <c r="P25" s="691"/>
      <c r="Q25" s="691"/>
      <c r="R25" s="691"/>
      <c r="S25" s="691"/>
      <c r="T25" s="691"/>
      <c r="U25" s="691"/>
      <c r="V25" s="691"/>
      <c r="W25" s="691"/>
      <c r="X25" s="691"/>
      <c r="Y25" s="692"/>
    </row>
    <row r="26" spans="1:25" x14ac:dyDescent="0.25">
      <c r="A26" s="155" t="s">
        <v>72</v>
      </c>
      <c r="B26" s="288">
        <v>25.71</v>
      </c>
      <c r="C26" s="289">
        <v>0.35</v>
      </c>
      <c r="D26" s="290">
        <v>38.564999999999998</v>
      </c>
      <c r="E26" s="289">
        <v>0.35</v>
      </c>
      <c r="F26" s="291">
        <v>25.71</v>
      </c>
      <c r="G26" s="289">
        <v>0.35</v>
      </c>
      <c r="H26" s="290">
        <v>38.564999999999998</v>
      </c>
      <c r="I26" s="289">
        <v>0.35</v>
      </c>
      <c r="J26" s="292">
        <v>28.21</v>
      </c>
      <c r="K26" s="289">
        <v>0.35</v>
      </c>
      <c r="L26" s="290">
        <v>42.314999999999998</v>
      </c>
      <c r="M26" s="293">
        <v>0.35</v>
      </c>
      <c r="N26" s="292">
        <v>25.71</v>
      </c>
      <c r="O26" s="293">
        <v>0.35</v>
      </c>
      <c r="P26" s="292">
        <v>38.564999999999998</v>
      </c>
      <c r="Q26" s="293">
        <v>0.35</v>
      </c>
      <c r="R26" s="292">
        <v>25.71</v>
      </c>
      <c r="S26" s="293">
        <v>0.35</v>
      </c>
      <c r="T26" s="292">
        <v>38.564999999999998</v>
      </c>
      <c r="U26" s="293">
        <v>0.35</v>
      </c>
      <c r="V26" s="292">
        <v>28.21</v>
      </c>
      <c r="W26" s="293">
        <v>0.35</v>
      </c>
      <c r="X26" s="292">
        <v>42.314999999999998</v>
      </c>
      <c r="Y26" s="294">
        <v>0.35</v>
      </c>
    </row>
    <row r="27" spans="1:25" x14ac:dyDescent="0.25">
      <c r="A27" s="172"/>
      <c r="B27" s="693" t="s">
        <v>177</v>
      </c>
      <c r="C27" s="693"/>
      <c r="D27" s="693"/>
      <c r="E27" s="693"/>
      <c r="F27" s="693"/>
      <c r="G27" s="693"/>
      <c r="H27" s="693"/>
      <c r="I27" s="693"/>
      <c r="J27" s="693"/>
      <c r="K27" s="693"/>
      <c r="L27" s="693"/>
      <c r="M27" s="693"/>
      <c r="N27" s="693"/>
      <c r="O27" s="693"/>
      <c r="P27" s="693"/>
      <c r="Q27" s="693"/>
      <c r="R27" s="693"/>
      <c r="S27" s="693"/>
      <c r="T27" s="693"/>
      <c r="U27" s="693"/>
      <c r="V27" s="693"/>
      <c r="W27" s="693"/>
      <c r="X27" s="693"/>
      <c r="Y27" s="694"/>
    </row>
    <row r="28" spans="1:25" ht="15.75" thickBot="1" x14ac:dyDescent="0.3">
      <c r="A28" s="160" t="s">
        <v>72</v>
      </c>
      <c r="B28" s="295">
        <v>23.71</v>
      </c>
      <c r="C28" s="296">
        <v>0.35</v>
      </c>
      <c r="D28" s="295">
        <v>35.564999999999998</v>
      </c>
      <c r="E28" s="296">
        <v>0.35</v>
      </c>
      <c r="F28" s="295">
        <v>23.71</v>
      </c>
      <c r="G28" s="296">
        <v>0.35</v>
      </c>
      <c r="H28" s="295">
        <v>35.564999999999998</v>
      </c>
      <c r="I28" s="296">
        <v>0.35</v>
      </c>
      <c r="J28" s="295">
        <v>26.21</v>
      </c>
      <c r="K28" s="296">
        <v>0.35</v>
      </c>
      <c r="L28" s="295">
        <v>39.314999999999998</v>
      </c>
      <c r="M28" s="296">
        <v>0.35</v>
      </c>
      <c r="N28" s="295">
        <v>23.71</v>
      </c>
      <c r="O28" s="296">
        <v>0.35</v>
      </c>
      <c r="P28" s="295">
        <v>35.564999999999998</v>
      </c>
      <c r="Q28" s="296">
        <v>0.35</v>
      </c>
      <c r="R28" s="295">
        <v>23.71</v>
      </c>
      <c r="S28" s="296">
        <v>0.35</v>
      </c>
      <c r="T28" s="295">
        <v>35.564999999999998</v>
      </c>
      <c r="U28" s="296">
        <v>0.35</v>
      </c>
      <c r="V28" s="295">
        <v>26.21</v>
      </c>
      <c r="W28" s="296">
        <v>0.35</v>
      </c>
      <c r="X28" s="295">
        <v>39.314999999999998</v>
      </c>
      <c r="Y28" s="297">
        <v>0.35</v>
      </c>
    </row>
    <row r="29" spans="1:25" x14ac:dyDescent="0.25">
      <c r="A29" s="176" t="s">
        <v>377</v>
      </c>
      <c r="B29" s="669"/>
      <c r="C29" s="669"/>
      <c r="D29" s="669"/>
      <c r="E29" s="669"/>
      <c r="F29" s="669"/>
      <c r="G29" s="669"/>
      <c r="H29" s="669"/>
      <c r="I29" s="669"/>
      <c r="J29" s="669"/>
      <c r="K29" s="669"/>
      <c r="L29" s="669"/>
      <c r="M29" s="669"/>
      <c r="N29" s="669"/>
      <c r="O29" s="669"/>
      <c r="P29" s="669"/>
      <c r="Q29" s="669"/>
      <c r="R29" s="669"/>
      <c r="S29" s="669"/>
      <c r="T29" s="669"/>
      <c r="U29" s="669"/>
      <c r="V29" s="669"/>
      <c r="W29" s="669"/>
      <c r="X29" s="669"/>
      <c r="Y29" s="670"/>
    </row>
    <row r="30" spans="1:25" ht="15.75" thickBot="1" x14ac:dyDescent="0.3">
      <c r="A30" s="182" t="s">
        <v>72</v>
      </c>
      <c r="B30" s="259">
        <v>25</v>
      </c>
      <c r="C30" s="260">
        <v>0.65</v>
      </c>
      <c r="D30" s="259">
        <v>37.5</v>
      </c>
      <c r="E30" s="260">
        <v>0</v>
      </c>
      <c r="F30" s="261">
        <v>25</v>
      </c>
      <c r="G30" s="260">
        <v>0.65</v>
      </c>
      <c r="H30" s="261">
        <v>37.5</v>
      </c>
      <c r="I30" s="260">
        <v>0</v>
      </c>
      <c r="J30" s="261">
        <v>25</v>
      </c>
      <c r="K30" s="260">
        <v>0.65</v>
      </c>
      <c r="L30" s="261">
        <v>37.5</v>
      </c>
      <c r="M30" s="260">
        <v>0</v>
      </c>
      <c r="N30" s="261">
        <v>25</v>
      </c>
      <c r="O30" s="260">
        <v>0.65</v>
      </c>
      <c r="P30" s="261">
        <v>37.5</v>
      </c>
      <c r="Q30" s="260">
        <v>0</v>
      </c>
      <c r="R30" s="261">
        <v>25</v>
      </c>
      <c r="S30" s="260">
        <v>0.65</v>
      </c>
      <c r="T30" s="261">
        <v>37.5</v>
      </c>
      <c r="U30" s="260">
        <v>0</v>
      </c>
      <c r="V30" s="261">
        <v>25</v>
      </c>
      <c r="W30" s="260">
        <v>0.65</v>
      </c>
      <c r="X30" s="261">
        <v>37.5</v>
      </c>
      <c r="Y30" s="262">
        <v>0</v>
      </c>
    </row>
  </sheetData>
  <mergeCells count="27">
    <mergeCell ref="F6:I6"/>
    <mergeCell ref="J6:M6"/>
    <mergeCell ref="N6:Q6"/>
    <mergeCell ref="R6:U6"/>
    <mergeCell ref="V6:Y6"/>
    <mergeCell ref="F7:I7"/>
    <mergeCell ref="J7:M7"/>
    <mergeCell ref="N7:Q7"/>
    <mergeCell ref="R7:U7"/>
    <mergeCell ref="V7:Y7"/>
    <mergeCell ref="A1:C1"/>
    <mergeCell ref="A2:C2"/>
    <mergeCell ref="A4:C4"/>
    <mergeCell ref="A6:A8"/>
    <mergeCell ref="B6:E6"/>
    <mergeCell ref="B7:E7"/>
    <mergeCell ref="B29:Y29"/>
    <mergeCell ref="B25:Y25"/>
    <mergeCell ref="B27:Y27"/>
    <mergeCell ref="B9:Y9"/>
    <mergeCell ref="B11:Y11"/>
    <mergeCell ref="B13:Y13"/>
    <mergeCell ref="B15:Y15"/>
    <mergeCell ref="B17:Y17"/>
    <mergeCell ref="B19:Y19"/>
    <mergeCell ref="B21:Y21"/>
    <mergeCell ref="B23:Y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Addendum History</vt:lpstr>
      <vt:lpstr>Vendor Information</vt:lpstr>
      <vt:lpstr>Awarded Categories</vt:lpstr>
      <vt:lpstr>RN &amp; APRN</vt:lpstr>
      <vt:lpstr>LPN</vt:lpstr>
      <vt:lpstr>CNA</vt:lpstr>
      <vt:lpstr>EPI</vt:lpstr>
      <vt:lpstr>NTRN</vt:lpstr>
      <vt:lpstr>DA</vt:lpstr>
      <vt:lpstr>CN</vt:lpstr>
      <vt:lpstr>PHARM</vt:lpstr>
      <vt:lpstr>RTS</vt:lpstr>
    </vt:vector>
  </TitlesOfParts>
  <Company>Office of Management and Budget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Gorman, Walt (OMB)</dc:creator>
  <cp:lastModifiedBy>Gorman, Walt (OMB)</cp:lastModifiedBy>
  <cp:lastPrinted>2019-06-19T18:01:19Z</cp:lastPrinted>
  <dcterms:created xsi:type="dcterms:W3CDTF">2019-06-17T17:00:01Z</dcterms:created>
  <dcterms:modified xsi:type="dcterms:W3CDTF">2020-03-23T18:12:31Z</dcterms:modified>
</cp:coreProperties>
</file>