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CONTRACTS\199 Advertising\17199\Award Notice &amp; Addendums\"/>
    </mc:Choice>
  </mc:AlternateContent>
  <xr:revisionPtr revIDLastSave="0" documentId="13_ncr:1_{6DAC3782-B91E-415A-9A0C-A9416BCCA012}" xr6:coauthVersionLast="41" xr6:coauthVersionMax="41" xr10:uidLastSave="{00000000-0000-0000-0000-000000000000}"/>
  <bookViews>
    <workbookView xWindow="31230" yWindow="3240" windowWidth="21600" windowHeight="11400" tabRatio="919" xr2:uid="{00000000-000D-0000-FFFF-FFFF00000000}"/>
  </bookViews>
  <sheets>
    <sheet name="Vendor &amp; Newspaper Info" sheetId="2" r:id="rId1"/>
    <sheet name="Deadline Info" sheetId="6" r:id="rId2"/>
    <sheet name="Boiler Plates" sheetId="1" r:id="rId3"/>
    <sheet name="Digital" sheetId="5" r:id="rId4"/>
    <sheet name="Display Ads" sheetId="7" r:id="rId5"/>
    <sheet name="In Line Ads (text)" sheetId="4" r:id="rId6"/>
    <sheet name="Third Party Employment" sheetId="9" r:id="rId7"/>
    <sheet name=" Discount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7" l="1"/>
  <c r="P103" i="7"/>
  <c r="P102" i="7"/>
  <c r="P101" i="7"/>
  <c r="P100" i="7"/>
  <c r="N103" i="7"/>
  <c r="N102" i="7"/>
  <c r="N101" i="7"/>
  <c r="N100" i="7"/>
  <c r="L103" i="7"/>
  <c r="L102" i="7"/>
  <c r="L101" i="7"/>
  <c r="L100" i="7"/>
  <c r="P97" i="7"/>
  <c r="P96" i="7"/>
  <c r="P95" i="7"/>
  <c r="P94" i="7"/>
  <c r="P93" i="7"/>
  <c r="P92" i="7"/>
  <c r="P91" i="7"/>
  <c r="P90" i="7"/>
  <c r="P89" i="7"/>
  <c r="P88" i="7"/>
  <c r="N97" i="7"/>
  <c r="N96" i="7"/>
  <c r="N95" i="7"/>
  <c r="N94" i="7"/>
  <c r="N93" i="7"/>
  <c r="N92" i="7"/>
  <c r="N91" i="7"/>
  <c r="N90" i="7"/>
  <c r="N89" i="7"/>
  <c r="N88" i="7"/>
  <c r="L97" i="7"/>
  <c r="L96" i="7"/>
  <c r="L95" i="7"/>
  <c r="L94" i="7"/>
  <c r="L93" i="7"/>
  <c r="L92" i="7"/>
  <c r="L91" i="7"/>
  <c r="L90" i="7"/>
  <c r="L89" i="7"/>
  <c r="L88" i="7"/>
  <c r="P85" i="7"/>
  <c r="P84" i="7"/>
  <c r="P83" i="7"/>
  <c r="P82" i="7"/>
  <c r="P81" i="7"/>
  <c r="P80" i="7"/>
  <c r="P79" i="7"/>
  <c r="P78" i="7"/>
  <c r="P77" i="7"/>
  <c r="P76" i="7"/>
  <c r="N85" i="7"/>
  <c r="N84" i="7"/>
  <c r="N83" i="7"/>
  <c r="N82" i="7"/>
  <c r="N81" i="7"/>
  <c r="N80" i="7"/>
  <c r="N79" i="7"/>
  <c r="N78" i="7"/>
  <c r="N77" i="7"/>
  <c r="N76" i="7"/>
  <c r="L85" i="7"/>
  <c r="L84" i="7"/>
  <c r="L83" i="7"/>
  <c r="L82" i="7"/>
  <c r="L81" i="7"/>
  <c r="L80" i="7"/>
  <c r="L79" i="7"/>
  <c r="L78" i="7"/>
  <c r="L77" i="7"/>
  <c r="L76" i="7"/>
  <c r="P73" i="7"/>
  <c r="P72" i="7"/>
  <c r="P71" i="7"/>
  <c r="P70" i="7"/>
  <c r="P69" i="7"/>
  <c r="P68" i="7"/>
  <c r="P67" i="7"/>
  <c r="P66" i="7"/>
  <c r="P65" i="7"/>
  <c r="P64" i="7"/>
  <c r="N73" i="7"/>
  <c r="N72" i="7"/>
  <c r="N71" i="7"/>
  <c r="N70" i="7"/>
  <c r="N69" i="7"/>
  <c r="N68" i="7"/>
  <c r="N67" i="7"/>
  <c r="N66" i="7"/>
  <c r="N65" i="7"/>
  <c r="N64" i="7"/>
  <c r="L73" i="7"/>
  <c r="L72" i="7"/>
  <c r="L71" i="7"/>
  <c r="L70" i="7"/>
  <c r="L69" i="7"/>
  <c r="L68" i="7"/>
  <c r="L67" i="7"/>
  <c r="L66" i="7"/>
  <c r="L65" i="7"/>
  <c r="L64" i="7"/>
  <c r="P61" i="7"/>
  <c r="P60" i="7"/>
  <c r="P59" i="7"/>
  <c r="P58" i="7"/>
  <c r="P57" i="7"/>
  <c r="P56" i="7"/>
  <c r="P55" i="7"/>
  <c r="P54" i="7"/>
  <c r="P53" i="7"/>
  <c r="P52" i="7"/>
  <c r="N61" i="7"/>
  <c r="N60" i="7"/>
  <c r="N59" i="7"/>
  <c r="N58" i="7"/>
  <c r="N57" i="7"/>
  <c r="N56" i="7"/>
  <c r="N55" i="7"/>
  <c r="N54" i="7"/>
  <c r="N53" i="7"/>
  <c r="N52" i="7"/>
  <c r="L61" i="7"/>
  <c r="L60" i="7"/>
  <c r="L59" i="7"/>
  <c r="L58" i="7"/>
  <c r="L57" i="7"/>
  <c r="L56" i="7"/>
  <c r="L55" i="7"/>
  <c r="L54" i="7"/>
  <c r="L53" i="7"/>
  <c r="L52" i="7"/>
  <c r="P49" i="7"/>
  <c r="P48" i="7"/>
  <c r="P47" i="7"/>
  <c r="P46" i="7"/>
  <c r="P45" i="7"/>
  <c r="P44" i="7"/>
  <c r="P43" i="7"/>
  <c r="P42" i="7"/>
  <c r="P41" i="7"/>
  <c r="P40" i="7"/>
  <c r="N49" i="7"/>
  <c r="N48" i="7"/>
  <c r="N47" i="7"/>
  <c r="N46" i="7"/>
  <c r="N45" i="7"/>
  <c r="N44" i="7"/>
  <c r="N43" i="7"/>
  <c r="N42" i="7"/>
  <c r="N41" i="7"/>
  <c r="N40" i="7"/>
  <c r="L49" i="7"/>
  <c r="L48" i="7"/>
  <c r="L47" i="7"/>
  <c r="L46" i="7"/>
  <c r="L45" i="7"/>
  <c r="L44" i="7"/>
  <c r="L43" i="7"/>
  <c r="L42" i="7"/>
  <c r="L41" i="7"/>
  <c r="L40" i="7"/>
  <c r="P37" i="7"/>
  <c r="P36" i="7"/>
  <c r="P35" i="7"/>
  <c r="P34" i="7"/>
  <c r="P33" i="7"/>
  <c r="P32" i="7"/>
  <c r="P31" i="7"/>
  <c r="P30" i="7"/>
  <c r="P29" i="7"/>
  <c r="P28" i="7"/>
  <c r="N37" i="7"/>
  <c r="N36" i="7"/>
  <c r="N35" i="7"/>
  <c r="N34" i="7"/>
  <c r="N33" i="7"/>
  <c r="N32" i="7"/>
  <c r="N31" i="7"/>
  <c r="N30" i="7"/>
  <c r="N29" i="7"/>
  <c r="N28" i="7"/>
  <c r="L37" i="7"/>
  <c r="L36" i="7"/>
  <c r="L35" i="7"/>
  <c r="L34" i="7"/>
  <c r="L33" i="7"/>
  <c r="L32" i="7"/>
  <c r="L31" i="7"/>
  <c r="L30" i="7"/>
  <c r="L29" i="7"/>
  <c r="L28" i="7"/>
  <c r="P25" i="7"/>
  <c r="P24" i="7"/>
  <c r="P23" i="7"/>
  <c r="P22" i="7"/>
  <c r="P21" i="7"/>
  <c r="P20" i="7"/>
  <c r="P19" i="7"/>
  <c r="P18" i="7"/>
  <c r="P17" i="7"/>
  <c r="P16" i="7"/>
  <c r="N16" i="7"/>
  <c r="N25" i="7"/>
  <c r="N24" i="7"/>
  <c r="N23" i="7"/>
  <c r="N22" i="7"/>
  <c r="N21" i="7"/>
  <c r="N20" i="7"/>
  <c r="N19" i="7"/>
  <c r="N18" i="7"/>
  <c r="N17" i="7"/>
  <c r="L25" i="7"/>
  <c r="L24" i="7"/>
  <c r="L23" i="7"/>
  <c r="L22" i="7"/>
  <c r="L21" i="7"/>
  <c r="L20" i="7"/>
  <c r="L19" i="7"/>
  <c r="L18" i="7"/>
  <c r="L17" i="7"/>
  <c r="L16" i="7"/>
  <c r="P13" i="7"/>
  <c r="P12" i="7"/>
  <c r="P11" i="7"/>
  <c r="P10" i="7"/>
  <c r="P9" i="7"/>
  <c r="P8" i="7"/>
  <c r="N13" i="7"/>
  <c r="N12" i="7"/>
  <c r="N11" i="7"/>
  <c r="N10" i="7"/>
  <c r="N9" i="7"/>
  <c r="N8" i="7"/>
  <c r="L9" i="7"/>
  <c r="L10" i="7"/>
  <c r="L11" i="7"/>
  <c r="L12" i="7"/>
  <c r="L13" i="7"/>
  <c r="H23" i="5"/>
  <c r="H24" i="5"/>
  <c r="H22" i="5"/>
  <c r="E59" i="1"/>
  <c r="E6" i="1"/>
  <c r="E21" i="1"/>
  <c r="E24" i="1"/>
  <c r="E27" i="1"/>
  <c r="E9" i="1"/>
  <c r="E12" i="1"/>
  <c r="E15" i="1"/>
  <c r="E18" i="1"/>
  <c r="I13" i="4"/>
  <c r="I12" i="4"/>
  <c r="K133" i="4"/>
  <c r="K132" i="4"/>
  <c r="K131" i="4"/>
  <c r="K130" i="4"/>
  <c r="K129" i="4"/>
  <c r="K128" i="4"/>
  <c r="I133" i="4"/>
  <c r="I132" i="4"/>
  <c r="I131" i="4"/>
  <c r="I130" i="4"/>
  <c r="I129" i="4"/>
  <c r="I128" i="4"/>
  <c r="K125" i="4"/>
  <c r="K124" i="4"/>
  <c r="K123" i="4"/>
  <c r="K122" i="4"/>
  <c r="K121" i="4"/>
  <c r="K120" i="4"/>
  <c r="I125" i="4"/>
  <c r="I124" i="4"/>
  <c r="I123" i="4"/>
  <c r="I122" i="4"/>
  <c r="I121" i="4"/>
  <c r="I120" i="4"/>
  <c r="K117" i="4"/>
  <c r="K116" i="4"/>
  <c r="K115" i="4"/>
  <c r="K114" i="4"/>
  <c r="K113" i="4"/>
  <c r="K112" i="4"/>
  <c r="I117" i="4"/>
  <c r="I116" i="4"/>
  <c r="I115" i="4"/>
  <c r="I114" i="4"/>
  <c r="I113" i="4"/>
  <c r="I112" i="4"/>
  <c r="K109" i="4"/>
  <c r="K108" i="4"/>
  <c r="K107" i="4"/>
  <c r="K106" i="4"/>
  <c r="K105" i="4"/>
  <c r="K104" i="4"/>
  <c r="I109" i="4"/>
  <c r="I108" i="4"/>
  <c r="I107" i="4"/>
  <c r="I106" i="4"/>
  <c r="I105" i="4"/>
  <c r="I104" i="4"/>
  <c r="K101" i="4"/>
  <c r="K100" i="4"/>
  <c r="K99" i="4"/>
  <c r="K98" i="4"/>
  <c r="K97" i="4"/>
  <c r="K96" i="4"/>
  <c r="I101" i="4"/>
  <c r="I100" i="4"/>
  <c r="I99" i="4"/>
  <c r="I98" i="4"/>
  <c r="I97" i="4"/>
  <c r="I96" i="4"/>
  <c r="K93" i="4"/>
  <c r="K92" i="4"/>
  <c r="K91" i="4"/>
  <c r="K90" i="4"/>
  <c r="K89" i="4"/>
  <c r="K88" i="4"/>
  <c r="I93" i="4"/>
  <c r="I92" i="4"/>
  <c r="I91" i="4"/>
  <c r="I90" i="4"/>
  <c r="I89" i="4"/>
  <c r="I88" i="4"/>
  <c r="K85" i="4"/>
  <c r="K84" i="4"/>
  <c r="K83" i="4"/>
  <c r="K82" i="4"/>
  <c r="K81" i="4"/>
  <c r="K80" i="4"/>
  <c r="I85" i="4"/>
  <c r="I84" i="4"/>
  <c r="I83" i="4"/>
  <c r="I82" i="4"/>
  <c r="I81" i="4"/>
  <c r="I80" i="4"/>
  <c r="K77" i="4"/>
  <c r="K76" i="4"/>
  <c r="K75" i="4"/>
  <c r="K74" i="4"/>
  <c r="K73" i="4"/>
  <c r="K72" i="4"/>
  <c r="I77" i="4"/>
  <c r="I76" i="4"/>
  <c r="I75" i="4"/>
  <c r="I74" i="4"/>
  <c r="I73" i="4"/>
  <c r="I72" i="4"/>
  <c r="K69" i="4"/>
  <c r="K68" i="4"/>
  <c r="K67" i="4"/>
  <c r="K66" i="4"/>
  <c r="K65" i="4"/>
  <c r="K64" i="4"/>
  <c r="I69" i="4"/>
  <c r="I68" i="4"/>
  <c r="I67" i="4"/>
  <c r="I66" i="4"/>
  <c r="I65" i="4"/>
  <c r="I64" i="4"/>
  <c r="K61" i="4"/>
  <c r="K60" i="4"/>
  <c r="K59" i="4"/>
  <c r="K58" i="4"/>
  <c r="K57" i="4"/>
  <c r="K56" i="4"/>
  <c r="I61" i="4"/>
  <c r="I60" i="4"/>
  <c r="I59" i="4"/>
  <c r="I58" i="4"/>
  <c r="I57" i="4"/>
  <c r="I56" i="4"/>
  <c r="K53" i="4"/>
  <c r="K52" i="4"/>
  <c r="K51" i="4"/>
  <c r="K50" i="4"/>
  <c r="K49" i="4"/>
  <c r="K48" i="4"/>
  <c r="I53" i="4"/>
  <c r="I52" i="4"/>
  <c r="I51" i="4"/>
  <c r="I50" i="4"/>
  <c r="I49" i="4"/>
  <c r="I48" i="4"/>
  <c r="K45" i="4"/>
  <c r="K44" i="4"/>
  <c r="K43" i="4"/>
  <c r="K42" i="4"/>
  <c r="K41" i="4"/>
  <c r="K40" i="4"/>
  <c r="I45" i="4"/>
  <c r="I44" i="4"/>
  <c r="I43" i="4"/>
  <c r="I42" i="4"/>
  <c r="I41" i="4"/>
  <c r="I40" i="4"/>
  <c r="K37" i="4"/>
  <c r="K36" i="4"/>
  <c r="K35" i="4"/>
  <c r="K34" i="4"/>
  <c r="K33" i="4"/>
  <c r="K32" i="4"/>
  <c r="I37" i="4"/>
  <c r="I36" i="4"/>
  <c r="I35" i="4"/>
  <c r="I34" i="4"/>
  <c r="I33" i="4"/>
  <c r="I32" i="4"/>
  <c r="K29" i="4"/>
  <c r="K28" i="4"/>
  <c r="K27" i="4"/>
  <c r="K26" i="4"/>
  <c r="K25" i="4"/>
  <c r="K24" i="4"/>
  <c r="I29" i="4"/>
  <c r="I28" i="4"/>
  <c r="I27" i="4"/>
  <c r="I26" i="4"/>
  <c r="I25" i="4"/>
  <c r="I24" i="4"/>
  <c r="K21" i="4"/>
  <c r="K20" i="4"/>
  <c r="K19" i="4"/>
  <c r="K18" i="4"/>
  <c r="K17" i="4"/>
  <c r="K16" i="4"/>
  <c r="K13" i="4"/>
  <c r="K12" i="4"/>
  <c r="K11" i="4"/>
  <c r="I21" i="4"/>
  <c r="I20" i="4"/>
  <c r="I19" i="4"/>
  <c r="I18" i="4"/>
  <c r="I17" i="4"/>
  <c r="I16" i="4"/>
  <c r="I9" i="4"/>
  <c r="I10" i="4"/>
  <c r="I11" i="4"/>
  <c r="I8" i="4"/>
  <c r="I40" i="9" l="1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</calcChain>
</file>

<file path=xl/sharedStrings.xml><?xml version="1.0" encoding="utf-8"?>
<sst xmlns="http://schemas.openxmlformats.org/spreadsheetml/2006/main" count="2007" uniqueCount="387">
  <si>
    <t>Day of Publication</t>
  </si>
  <si>
    <t>Monday</t>
  </si>
  <si>
    <t>Thursday</t>
  </si>
  <si>
    <t>Tuesday</t>
  </si>
  <si>
    <t>Friday</t>
  </si>
  <si>
    <t>Saturday</t>
  </si>
  <si>
    <t>Sunday</t>
  </si>
  <si>
    <t xml:space="preserve">Vendor Name: </t>
  </si>
  <si>
    <t>Vendor Address:</t>
  </si>
  <si>
    <t>City, State, Zip Code:</t>
  </si>
  <si>
    <t>Contact Person:</t>
  </si>
  <si>
    <t>Phone number:</t>
  </si>
  <si>
    <t>Fax Number:</t>
  </si>
  <si>
    <t>Email:</t>
  </si>
  <si>
    <t>Price with Color</t>
  </si>
  <si>
    <t>1/2 Page</t>
  </si>
  <si>
    <t>Full Page</t>
  </si>
  <si>
    <t>1/4 Page</t>
  </si>
  <si>
    <t>1/8 Page</t>
  </si>
  <si>
    <t>Price</t>
  </si>
  <si>
    <t>Newspaper Name</t>
  </si>
  <si>
    <t>Website</t>
  </si>
  <si>
    <t>Company Website:</t>
  </si>
  <si>
    <t>Modified Deadline Due to Holiday</t>
  </si>
  <si>
    <t xml:space="preserve">Third Party Employment Website(s)  </t>
  </si>
  <si>
    <t>Newspaper's Website(s)</t>
  </si>
  <si>
    <t>Time</t>
  </si>
  <si>
    <t>Deadline Day</t>
  </si>
  <si>
    <t>Deadline to Post Printed Ad</t>
  </si>
  <si>
    <t>Deadline to Post Digital Ad</t>
  </si>
  <si>
    <r>
      <t xml:space="preserve">Subscription Area </t>
    </r>
    <r>
      <rPr>
        <sz val="12"/>
        <color theme="1"/>
        <rFont val="Calibri"/>
        <family val="2"/>
        <scheme val="minor"/>
      </rPr>
      <t>(County(s), State(s))</t>
    </r>
  </si>
  <si>
    <t>1 Column x 1 line</t>
  </si>
  <si>
    <t>2 Column x 1 line</t>
  </si>
  <si>
    <t>3 Column x 1 line</t>
  </si>
  <si>
    <t>4 Column x 1 line</t>
  </si>
  <si>
    <t>5 Column x 1 line</t>
  </si>
  <si>
    <t>6 Column x 1 line</t>
  </si>
  <si>
    <t>7 Column x 1 line</t>
  </si>
  <si>
    <t>8 Column x 1 line</t>
  </si>
  <si>
    <t>1 Column X 1 Inch</t>
  </si>
  <si>
    <t>2 Column X 1 Inch</t>
  </si>
  <si>
    <t>3 Column X 1 Inch</t>
  </si>
  <si>
    <t>4 Column X 1 Inch</t>
  </si>
  <si>
    <t>5 Column X 1 Inch</t>
  </si>
  <si>
    <t>6 Column X 1 Inch</t>
  </si>
  <si>
    <t>7 Column X 1 Inch</t>
  </si>
  <si>
    <t>8 Column X 1 Inch</t>
  </si>
  <si>
    <t>1 Column x 1 Inch</t>
  </si>
  <si>
    <t>2 Column x 1 Inch</t>
  </si>
  <si>
    <t>3 Column x 1 Inch</t>
  </si>
  <si>
    <t>4 Column x 1 Inch</t>
  </si>
  <si>
    <t>5 Column x 1 Inch</t>
  </si>
  <si>
    <t>6 Column x 1 Inch</t>
  </si>
  <si>
    <t>7 Column x 1 Inch</t>
  </si>
  <si>
    <t>8 Column x 1 Inch</t>
  </si>
  <si>
    <t>Unit of Measure</t>
  </si>
  <si>
    <t>In Classifieds</t>
  </si>
  <si>
    <t>In Sections Other Than Classifieds</t>
  </si>
  <si>
    <t>Deadline to Post Third Party Employment Ad</t>
  </si>
  <si>
    <t>Name:</t>
  </si>
  <si>
    <t>Phone Number:</t>
  </si>
  <si>
    <t>Contact to Place Ads</t>
  </si>
  <si>
    <t>Discount % or Price</t>
  </si>
  <si>
    <t>Notice of Custody</t>
  </si>
  <si>
    <t>Notice of Divorce Action</t>
  </si>
  <si>
    <t>Notice of Guardianship</t>
  </si>
  <si>
    <t>Notice of Guardianship Action</t>
  </si>
  <si>
    <t>Notice of Hearing in a Guardianship Action</t>
  </si>
  <si>
    <t>Notice of Pearmanent Guardianship Action</t>
  </si>
  <si>
    <t>Protection from Abuse Action</t>
  </si>
  <si>
    <t>Termination of Parental Rights Action</t>
  </si>
  <si>
    <t>Length of Run</t>
  </si>
  <si>
    <t>7 Days</t>
  </si>
  <si>
    <t>6 Days</t>
  </si>
  <si>
    <t>5 Days</t>
  </si>
  <si>
    <t>4 Days</t>
  </si>
  <si>
    <t>3 Days</t>
  </si>
  <si>
    <t>2 Days</t>
  </si>
  <si>
    <t>2 Weeks</t>
  </si>
  <si>
    <t>Public Notice and Notice of Public Hearings</t>
  </si>
  <si>
    <t>End of Lottery Sales Annoucement</t>
  </si>
  <si>
    <t>7 DAYS</t>
  </si>
  <si>
    <t>6 DAYS</t>
  </si>
  <si>
    <t>5 DAYS</t>
  </si>
  <si>
    <t>4 DAYS</t>
  </si>
  <si>
    <t>3 DAYS</t>
  </si>
  <si>
    <t>2 DAYS</t>
  </si>
  <si>
    <t>Boiler Plate Advertisements</t>
  </si>
  <si>
    <t>Display Advertisements</t>
  </si>
  <si>
    <t>Size of Advertisement</t>
  </si>
  <si>
    <t>Length of Advertisement</t>
  </si>
  <si>
    <t>In Line Advertisements (TEXT)</t>
  </si>
  <si>
    <t>What</t>
  </si>
  <si>
    <t>Third Party Employment Advertisements</t>
  </si>
  <si>
    <t>n/a</t>
  </si>
  <si>
    <t>Daily</t>
  </si>
  <si>
    <t>DE (all), MD, PA, NJ</t>
  </si>
  <si>
    <t>Weekly</t>
  </si>
  <si>
    <t>Wednesday</t>
  </si>
  <si>
    <t>Holiday</t>
  </si>
  <si>
    <t>Logo/Seal and Text (black and white)</t>
  </si>
  <si>
    <t>Price                          (Black and White)</t>
  </si>
  <si>
    <t>1 Day</t>
  </si>
  <si>
    <t>1 DAY</t>
  </si>
  <si>
    <t>7 days</t>
  </si>
  <si>
    <t>30 days</t>
  </si>
  <si>
    <t>Advertisement for Bids (2 days)</t>
  </si>
  <si>
    <t>Advertisement for Bids (3 days)</t>
  </si>
  <si>
    <t>Advertisement Name</t>
  </si>
  <si>
    <t>Type of Advertisement</t>
  </si>
  <si>
    <t xml:space="preserve">Alternate Contact to Place Ads </t>
  </si>
  <si>
    <t>Email Address:</t>
  </si>
  <si>
    <t>Digital Ads On Newspaper's Website</t>
  </si>
  <si>
    <t>Employment with Logo/Seal 7 days printed (combined with 30 day posting on Third Party Employment Site)</t>
  </si>
  <si>
    <t>Employment with Logo/Seal 7 days printed (combined with 7 day posting on Third Party Employment Site)</t>
  </si>
  <si>
    <t>Employment without Logo/Seal 7 days printed, (combined with 7 day posting on Third Party Employment Site)</t>
  </si>
  <si>
    <t>Employment without Logo/Seal 7 days printed, (combined with 30 day posting on Third Party Employment Site)</t>
  </si>
  <si>
    <t>Employment without Logo/Seal (1 day)</t>
  </si>
  <si>
    <t>Employment without Logo/Seal (7 days)</t>
  </si>
  <si>
    <t>Employment with Logo/Seal (7 days)</t>
  </si>
  <si>
    <t>Employment with Logo/Seal (1 day)</t>
  </si>
  <si>
    <t>Sherriff Sale Ads</t>
  </si>
  <si>
    <t>Billing/Invoice Contact</t>
  </si>
  <si>
    <t xml:space="preserve">2 WEEKS </t>
  </si>
  <si>
    <t>INDEPENDENT NEWSMEDIA INC. USA</t>
  </si>
  <si>
    <t>delawarestatenews.net</t>
  </si>
  <si>
    <t>110 Galaxy Dr</t>
  </si>
  <si>
    <t>Dover, Delaware  19901</t>
  </si>
  <si>
    <t>Dianna Sellers</t>
  </si>
  <si>
    <t>302-741-8240</t>
  </si>
  <si>
    <t>302-741-8261</t>
  </si>
  <si>
    <t>Delaware State News</t>
  </si>
  <si>
    <t>any Ad Representative can help</t>
  </si>
  <si>
    <t>Janet Levy</t>
  </si>
  <si>
    <t>Lori Kircher</t>
  </si>
  <si>
    <t>monster.com</t>
  </si>
  <si>
    <t>302-741-8297</t>
  </si>
  <si>
    <t>302-741-8273</t>
  </si>
  <si>
    <t>302-741-8211</t>
  </si>
  <si>
    <t>classads@newszap.com</t>
  </si>
  <si>
    <t>legalads@newszap.com</t>
  </si>
  <si>
    <t>lkircher@newszap.com</t>
  </si>
  <si>
    <t xml:space="preserve"> Milford Chronicle</t>
  </si>
  <si>
    <t>Kent, Sussex Delaware</t>
  </si>
  <si>
    <t>milfordchronicle.net</t>
  </si>
  <si>
    <t>billteam@newszap.com</t>
  </si>
  <si>
    <t>Harrington Journal</t>
  </si>
  <si>
    <t>harringtonjournal.com</t>
  </si>
  <si>
    <t>Sussex County Post</t>
  </si>
  <si>
    <t>SussexCountyPost.com</t>
  </si>
  <si>
    <t>Column Width 
(in inches)</t>
  </si>
  <si>
    <r>
      <t xml:space="preserve">Frequency of Printed Publication 
</t>
    </r>
    <r>
      <rPr>
        <sz val="12"/>
        <color theme="1"/>
        <rFont val="Calibri"/>
        <family val="2"/>
        <scheme val="minor"/>
      </rPr>
      <t>(Daily, Weekly)</t>
    </r>
  </si>
  <si>
    <t>NewCastle, Kent, Sussex
 Delaware</t>
  </si>
  <si>
    <t xml:space="preserve">WILL BE ANNOUNCED PRIOR TO THE HOLIDAY. </t>
  </si>
  <si>
    <t>Noon</t>
  </si>
  <si>
    <t xml:space="preserve">  Harrington Journal</t>
  </si>
  <si>
    <t xml:space="preserve"> Sussex County Post</t>
  </si>
  <si>
    <t>Vendor</t>
  </si>
  <si>
    <t>Independent Newsmedia</t>
  </si>
  <si>
    <t>The News Journal</t>
  </si>
  <si>
    <t>delawareonline.com</t>
  </si>
  <si>
    <t>950 West Basin Road</t>
  </si>
  <si>
    <t>New Castle, DE 19720</t>
  </si>
  <si>
    <t xml:space="preserve">dsellers@newszap.com </t>
  </si>
  <si>
    <t>James Peace</t>
  </si>
  <si>
    <t>Annette Kearney</t>
  </si>
  <si>
    <t>Linda Barber</t>
  </si>
  <si>
    <t>www.delawareonline.com</t>
  </si>
  <si>
    <t>www.careerbuilder.com</t>
  </si>
  <si>
    <t>888-516-9220</t>
  </si>
  <si>
    <t>302-324-2526</t>
  </si>
  <si>
    <t>wil-legals@gannett.com</t>
  </si>
  <si>
    <t>lbarber@wilmingt.gannett.com</t>
  </si>
  <si>
    <t>Ashley Judge</t>
  </si>
  <si>
    <t>Brian Tabbert</t>
  </si>
  <si>
    <t>888-261-9659</t>
  </si>
  <si>
    <t>wilmjobs@gannett.com</t>
  </si>
  <si>
    <t>btabbert@gannett.com</t>
  </si>
  <si>
    <t>The News Journal 
 Classifieds (Legals)</t>
  </si>
  <si>
    <t>The News Journal 
 Employment</t>
  </si>
  <si>
    <t>Delawareonline.com</t>
  </si>
  <si>
    <t>Monday Holiday</t>
  </si>
  <si>
    <t>3pm</t>
  </si>
  <si>
    <t>Tuesday Holiday</t>
  </si>
  <si>
    <t xml:space="preserve">Wednesday Holiday </t>
  </si>
  <si>
    <t>Thursday Holiday</t>
  </si>
  <si>
    <t>Friday Holiday</t>
  </si>
  <si>
    <t>Saturday Holiday</t>
  </si>
  <si>
    <t>News Journal - Employment Displays</t>
  </si>
  <si>
    <t>12pm</t>
  </si>
  <si>
    <t>Several - (See Third Party Employment Tab)</t>
  </si>
  <si>
    <t>Date</t>
  </si>
  <si>
    <t>News Journal - Employment In Line</t>
  </si>
  <si>
    <t>News Journal - Legal Notices In Line</t>
  </si>
  <si>
    <t>Runs for one day</t>
  </si>
  <si>
    <t>No Bid</t>
  </si>
  <si>
    <t>GSS17199-CLASSIFIED_AD</t>
  </si>
  <si>
    <t xml:space="preserve">GSS17199-CLASSIFIED_AD </t>
  </si>
  <si>
    <t>Deadline Information</t>
  </si>
  <si>
    <t>Printed in Legal Section of Newspaper</t>
  </si>
  <si>
    <t>Runs for one Day</t>
  </si>
  <si>
    <t>Affidavit Required</t>
  </si>
  <si>
    <t>Runs for once a week for three consecutive weeks</t>
  </si>
  <si>
    <t>Runs for once a week for two consecutive weeks</t>
  </si>
  <si>
    <t>Printed in Classified section of newspaper</t>
  </si>
  <si>
    <t>Run/Placement Information</t>
  </si>
  <si>
    <t>Runs for 7 consectutive days</t>
  </si>
  <si>
    <t>Posted on Third Party Employment Site 7 consecutive days</t>
  </si>
  <si>
    <t>Runs in newspaper for 7 consectutive days</t>
  </si>
  <si>
    <t>Posted on Third Party Employment Site 30 consecutive days</t>
  </si>
  <si>
    <t>http://www.delawareonline.com/</t>
  </si>
  <si>
    <t xml:space="preserve">300x250px  - Cost Per Thousand Impressions </t>
  </si>
  <si>
    <t>http://delawarestatenews.net</t>
  </si>
  <si>
    <t>http://harringtonjournal.com</t>
  </si>
  <si>
    <t>Milford  Chronicle</t>
  </si>
  <si>
    <t>http://milfordchronicle.net</t>
  </si>
  <si>
    <t>http://sussexcountypost.com</t>
  </si>
  <si>
    <t>All Classified ads appear for free online</t>
  </si>
  <si>
    <t>1000 Impressions</t>
  </si>
  <si>
    <t>Size of Advertisement
(in inches)</t>
  </si>
  <si>
    <t>1 Column x 5.375 Inches</t>
  </si>
  <si>
    <t>2 Columns x 5.375 Inches</t>
  </si>
  <si>
    <t>2 Columns x 10.875 Inches</t>
  </si>
  <si>
    <t>4 Columns x 10.875 Inches</t>
  </si>
  <si>
    <t xml:space="preserve">Any Section of Newspaper </t>
  </si>
  <si>
    <t>3 Column X 4.93 Inch</t>
  </si>
  <si>
    <t>3 Column X 10 Inch</t>
  </si>
  <si>
    <t>6 Column X 10 Inch</t>
  </si>
  <si>
    <t>6 Column X 20.5 Inch</t>
  </si>
  <si>
    <t>Logo/Seal and Text
 (black and white)</t>
  </si>
  <si>
    <t>Price
(Black and White)</t>
  </si>
  <si>
    <t>NA</t>
  </si>
  <si>
    <t>Any section of the Newspaper</t>
  </si>
  <si>
    <t>Price
(black and white)</t>
  </si>
  <si>
    <t xml:space="preserve">$12.68 for 2 days </t>
  </si>
  <si>
    <t xml:space="preserve">$19.02 for 3 days </t>
  </si>
  <si>
    <t xml:space="preserve">$31.70 for 5 days </t>
  </si>
  <si>
    <t xml:space="preserve">$38.04 for 6 days </t>
  </si>
  <si>
    <t xml:space="preserve">$44.38 for 7 days </t>
  </si>
  <si>
    <t xml:space="preserve">$88.76 for 2 weeks </t>
  </si>
  <si>
    <t>add $50.00 to black and white cost</t>
  </si>
  <si>
    <t>$0.79  per line/per day</t>
  </si>
  <si>
    <t xml:space="preserve">$25.36 for 4 days </t>
  </si>
  <si>
    <t>Camera Ready 30 days</t>
  </si>
  <si>
    <t>Recruitology Niche Websites (see left) - cost per set of networks (example: receive all 6 sites under Veterans for one cost)</t>
  </si>
  <si>
    <t>Veterans</t>
  </si>
  <si>
    <t>Education</t>
  </si>
  <si>
    <t>Energy &amp; Engineering</t>
  </si>
  <si>
    <t>Healthcare</t>
  </si>
  <si>
    <t>Nursing</t>
  </si>
  <si>
    <t>Information</t>
  </si>
  <si>
    <t>Call Center</t>
  </si>
  <si>
    <t>Transportation &amp;</t>
  </si>
  <si>
    <t>Sales &amp; Marketing</t>
  </si>
  <si>
    <t>Manufacturing &amp;</t>
  </si>
  <si>
    <t>Green Employers</t>
  </si>
  <si>
    <t>Law Enforcement</t>
  </si>
  <si>
    <t>Construction</t>
  </si>
  <si>
    <t>Accounting &amp; Finance</t>
  </si>
  <si>
    <t>Hire-A-Patriot.com</t>
  </si>
  <si>
    <t>Academic360.com</t>
  </si>
  <si>
    <t>EnergyJobs.com</t>
  </si>
  <si>
    <t>HealthJobsNationwide.com</t>
  </si>
  <si>
    <t xml:space="preserve">NursingJobs.org </t>
  </si>
  <si>
    <t>iHireTechnology.com</t>
  </si>
  <si>
    <t>iHireCustomerService.com</t>
  </si>
  <si>
    <t>USTruckerJobs.com</t>
  </si>
  <si>
    <t>SalesGravy.com</t>
  </si>
  <si>
    <t>iHireManufacturing.com</t>
  </si>
  <si>
    <t>Green-Employers.com</t>
  </si>
  <si>
    <t>iHireLawEnforcement.com</t>
  </si>
  <si>
    <t>iHireConstruction.com</t>
  </si>
  <si>
    <t>iHireAccounting.com</t>
  </si>
  <si>
    <t>USAbledVeterans.com</t>
  </si>
  <si>
    <t>AllSchoolJobs.com</t>
  </si>
  <si>
    <t>10+Energy Association Sites and Job Boards</t>
  </si>
  <si>
    <t>HospitalJobsOnline.com</t>
  </si>
  <si>
    <t>iHireNursing.com</t>
  </si>
  <si>
    <t>JobsInIT.org</t>
  </si>
  <si>
    <t>HireCustomerCare.com</t>
  </si>
  <si>
    <t>DriverJobs.org</t>
  </si>
  <si>
    <t>iHireSalesPeople.com</t>
  </si>
  <si>
    <t>IHireLandscaping.com</t>
  </si>
  <si>
    <t>GreenEmployers.net</t>
  </si>
  <si>
    <t>iHireSecurity.com</t>
  </si>
  <si>
    <t>iHireMaintenanceandInstallation.com</t>
  </si>
  <si>
    <t>iHireBanking.com</t>
  </si>
  <si>
    <t>iHireVeterans.com</t>
  </si>
  <si>
    <t>CollegeFacultyJobs.com</t>
  </si>
  <si>
    <t>EthanolJobs.org</t>
  </si>
  <si>
    <t>HealthEDiversity.com</t>
  </si>
  <si>
    <t>AllJobsInNursing.com</t>
  </si>
  <si>
    <t>JobsInSoftware.org</t>
  </si>
  <si>
    <t>TruckJobs.org</t>
  </si>
  <si>
    <t>iHireMarketing.com</t>
  </si>
  <si>
    <t>iHireMaintenanceAndInstallation.com</t>
  </si>
  <si>
    <t>Sustainabilityjobs.org</t>
  </si>
  <si>
    <t>AllConstructionJobs.com</t>
  </si>
  <si>
    <t>iHireFinance.com</t>
  </si>
  <si>
    <t>VeteranJobs.net</t>
  </si>
  <si>
    <t>JobsInTeaching.org</t>
  </si>
  <si>
    <t>iHireEngineering.com</t>
  </si>
  <si>
    <t>Healthjobs.com</t>
  </si>
  <si>
    <t>NursingWork.org</t>
  </si>
  <si>
    <t>ComputerJobs.net</t>
  </si>
  <si>
    <t>TransporationJobs.org</t>
  </si>
  <si>
    <t>SalesJobs.org</t>
  </si>
  <si>
    <t>CommercialConstructionJobs.org</t>
  </si>
  <si>
    <t>JobsInAccounting.org</t>
  </si>
  <si>
    <t>DisABLEDPerson.com</t>
  </si>
  <si>
    <t>ProfessorJobs.org</t>
  </si>
  <si>
    <t>iHireManufacturingEngineers.com</t>
  </si>
  <si>
    <t>PharmaDiversityJobBoard.com</t>
  </si>
  <si>
    <t>AllNurses.com</t>
  </si>
  <si>
    <t>QAJobs.com</t>
  </si>
  <si>
    <t>TopUSAJobs.com</t>
  </si>
  <si>
    <t>MarketingJobs.org</t>
  </si>
  <si>
    <t>JobsInFinance.org</t>
  </si>
  <si>
    <t>VetJobs.com</t>
  </si>
  <si>
    <t>iHireSecondaryTeachers.com</t>
  </si>
  <si>
    <t>iHireUtilities.com</t>
  </si>
  <si>
    <t>JobsinHealthcare.com</t>
  </si>
  <si>
    <t>ITJobPro.com</t>
  </si>
  <si>
    <t>iHireTrucking.com</t>
  </si>
  <si>
    <t>iHireRetail.com</t>
  </si>
  <si>
    <t>JobsInBanking.com</t>
  </si>
  <si>
    <t>iHireElementaryTeachers.com</t>
  </si>
  <si>
    <t>EngineeringJobs.org</t>
  </si>
  <si>
    <t>JobsinHospitals.org</t>
  </si>
  <si>
    <t>ITJobs.com</t>
  </si>
  <si>
    <t>iHireLogistics.com</t>
  </si>
  <si>
    <t>RetailJobs.org</t>
  </si>
  <si>
    <t>AllAnalystJobs.com</t>
  </si>
  <si>
    <t>AllEducationJobs.com</t>
  </si>
  <si>
    <t>CivilEngineeringJobs.org</t>
  </si>
  <si>
    <t>iHireHealthCareAdministration.com</t>
  </si>
  <si>
    <t>LogisticsJobs.org</t>
  </si>
  <si>
    <t>MortgageConsultantJobs.org</t>
  </si>
  <si>
    <t>iHireSchoolAdministrators.com</t>
  </si>
  <si>
    <t>iHireMedicalSecretaries.com</t>
  </si>
  <si>
    <t>iHireAutomotiveProfessionals.com</t>
  </si>
  <si>
    <t>PayrollJobs.org</t>
  </si>
  <si>
    <t>iHireMedTechs.com</t>
  </si>
  <si>
    <t>AllAutomotiveJobs.com</t>
  </si>
  <si>
    <t>iHireMentalHealth.com</t>
  </si>
  <si>
    <t>JobsInOperations.com</t>
  </si>
  <si>
    <t>iHirePhysicians.com</t>
  </si>
  <si>
    <t>USRoadWarriors.com</t>
  </si>
  <si>
    <t>iHireRadiology.com</t>
  </si>
  <si>
    <t>GirlsNTrucks.com</t>
  </si>
  <si>
    <t>iHireTherapy.com</t>
  </si>
  <si>
    <t>DiverseDriver.com</t>
  </si>
  <si>
    <t>DriverJobCenter.com</t>
  </si>
  <si>
    <t>VeteranDriver.com</t>
  </si>
  <si>
    <t>Size</t>
  </si>
  <si>
    <t xml:space="preserve"> Independent Newsmedia Inc</t>
  </si>
  <si>
    <t>Number 
of Columns</t>
  </si>
  <si>
    <t xml:space="preserve">Days of Week 
Published             </t>
  </si>
  <si>
    <t>$6.34 for 1 day</t>
  </si>
  <si>
    <t>Vendor and Newspaper Information</t>
  </si>
  <si>
    <t>Additional Discounts</t>
  </si>
  <si>
    <t>Non-employment ads appear on their website at no additional charge</t>
  </si>
  <si>
    <t>Classified ads appear on all of their websites at no additional charge</t>
  </si>
  <si>
    <t>$125 per listing</t>
  </si>
  <si>
    <t>Abandoned Property</t>
  </si>
  <si>
    <t>$1.85 per line on 9 col Broadsheets</t>
  </si>
  <si>
    <t>Posting on Newspaper's website (1 day)</t>
  </si>
  <si>
    <t>Posting on Newspaper's website (7 days)</t>
  </si>
  <si>
    <t>Posting on Newspaper's website (30 days)</t>
  </si>
  <si>
    <t>http://jobs.delawareonline.com</t>
  </si>
  <si>
    <t>Part of:</t>
  </si>
  <si>
    <t>https://www.thejobnetwork.com/</t>
  </si>
  <si>
    <t>All jobs posted on The News Journal's website will also appear across The Job Network.</t>
  </si>
  <si>
    <t>Price Effective May 1, 2020</t>
  </si>
  <si>
    <t>Price effective May 1, 2020</t>
  </si>
  <si>
    <t>$1.76 per line on 9 col Broadsheets</t>
  </si>
  <si>
    <t>$118.75 per listing</t>
  </si>
  <si>
    <t>Black and White Price effective May 1, 2020</t>
  </si>
  <si>
    <t>Color Price Effective May 1, 2020</t>
  </si>
  <si>
    <t>The News Journal Price Effective May 1, 2020</t>
  </si>
  <si>
    <t xml:space="preserve">Addendum #2 </t>
  </si>
  <si>
    <t>Addendum #2</t>
  </si>
  <si>
    <t>Logo/Seal and Text Black and White Price Effctive May 1, 2020</t>
  </si>
  <si>
    <t>Black and White Price Effective May 1, 2020</t>
  </si>
  <si>
    <t>Tara Mondloch</t>
  </si>
  <si>
    <t>866-431-8665</t>
  </si>
  <si>
    <t>tmondloch@localiq.com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</si>
</sst>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.6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D6E3BC"/>
      </patternFill>
    </fill>
    <fill>
      <patternFill patternType="solid">
        <fgColor theme="5" tint="0.79998168889431442"/>
        <bgColor rgb="FF00B0F0"/>
      </patternFill>
    </fill>
    <fill>
      <patternFill patternType="solid">
        <fgColor theme="5" tint="0.79998168889431442"/>
        <bgColor rgb="FFFFFF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8" fillId="0" borderId="0" xfId="28" applyFont="1" applyFill="1" applyBorder="1"/>
    <xf numFmtId="0" fontId="0" fillId="0" borderId="0" xfId="0" applyBorder="1"/>
    <xf numFmtId="0" fontId="11" fillId="0" borderId="0" xfId="0" applyFont="1"/>
    <xf numFmtId="0" fontId="13" fillId="0" borderId="0" xfId="0" applyFont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0" fillId="0" borderId="0" xfId="0" applyAlignment="1">
      <alignment wrapText="1"/>
    </xf>
    <xf numFmtId="0" fontId="15" fillId="0" borderId="0" xfId="0" applyFont="1"/>
    <xf numFmtId="0" fontId="9" fillId="0" borderId="3" xfId="28" applyFont="1" applyFill="1" applyBorder="1"/>
    <xf numFmtId="0" fontId="9" fillId="0" borderId="7" xfId="28" applyFont="1" applyFill="1" applyBorder="1"/>
    <xf numFmtId="0" fontId="9" fillId="0" borderId="8" xfId="28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16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2" borderId="0" xfId="0" applyFill="1"/>
    <xf numFmtId="0" fontId="10" fillId="0" borderId="0" xfId="0" applyFont="1" applyAlignment="1"/>
    <xf numFmtId="0" fontId="16" fillId="3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Alignment="1">
      <alignment horizontal="center"/>
    </xf>
    <xf numFmtId="0" fontId="10" fillId="0" borderId="0" xfId="0" applyFont="1"/>
    <xf numFmtId="0" fontId="0" fillId="0" borderId="2" xfId="0" applyBorder="1"/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0" borderId="0" xfId="0" applyFont="1" applyAlignment="1"/>
    <xf numFmtId="0" fontId="16" fillId="3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Fon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0" xfId="0"/>
    <xf numFmtId="0" fontId="10" fillId="0" borderId="0" xfId="0" applyFont="1"/>
    <xf numFmtId="0" fontId="0" fillId="0" borderId="0" xfId="0" applyFont="1"/>
    <xf numFmtId="0" fontId="0" fillId="0" borderId="1" xfId="0" applyBorder="1"/>
    <xf numFmtId="164" fontId="0" fillId="4" borderId="1" xfId="0" applyNumberFormat="1" applyFill="1" applyBorder="1"/>
    <xf numFmtId="164" fontId="0" fillId="5" borderId="1" xfId="0" applyNumberForma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Alignment="1">
      <alignment horizontal="center" vertical="center" wrapText="1"/>
    </xf>
    <xf numFmtId="164" fontId="0" fillId="4" borderId="1" xfId="41" applyNumberFormat="1" applyFont="1" applyFill="1" applyBorder="1"/>
    <xf numFmtId="164" fontId="0" fillId="0" borderId="0" xfId="0" applyNumberFormat="1"/>
    <xf numFmtId="164" fontId="16" fillId="3" borderId="1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5" borderId="9" xfId="0" applyFill="1" applyBorder="1"/>
    <xf numFmtId="164" fontId="0" fillId="5" borderId="1" xfId="0" applyNumberFormat="1" applyFont="1" applyFill="1" applyBorder="1"/>
    <xf numFmtId="164" fontId="0" fillId="5" borderId="17" xfId="0" applyNumberFormat="1" applyFont="1" applyFill="1" applyBorder="1"/>
    <xf numFmtId="0" fontId="0" fillId="5" borderId="1" xfId="0" applyFont="1" applyFill="1" applyBorder="1"/>
    <xf numFmtId="164" fontId="0" fillId="5" borderId="29" xfId="0" applyNumberFormat="1" applyFont="1" applyFill="1" applyBorder="1"/>
    <xf numFmtId="164" fontId="0" fillId="5" borderId="4" xfId="0" applyNumberFormat="1" applyFont="1" applyFill="1" applyBorder="1"/>
    <xf numFmtId="164" fontId="0" fillId="5" borderId="4" xfId="0" applyNumberFormat="1" applyFont="1" applyFill="1" applyBorder="1" applyAlignment="1">
      <alignment horizontal="center"/>
    </xf>
    <xf numFmtId="8" fontId="0" fillId="5" borderId="5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8" fontId="0" fillId="5" borderId="6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4" xfId="0" applyFill="1" applyBorder="1"/>
    <xf numFmtId="0" fontId="0" fillId="5" borderId="6" xfId="0" applyFont="1" applyFill="1" applyBorder="1"/>
    <xf numFmtId="164" fontId="0" fillId="5" borderId="6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5" borderId="13" xfId="0" applyFill="1" applyBorder="1"/>
    <xf numFmtId="164" fontId="0" fillId="5" borderId="44" xfId="0" applyNumberFormat="1" applyFill="1" applyBorder="1" applyAlignment="1">
      <alignment horizontal="center"/>
    </xf>
    <xf numFmtId="0" fontId="0" fillId="5" borderId="5" xfId="0" applyFont="1" applyFill="1" applyBorder="1"/>
    <xf numFmtId="0" fontId="1" fillId="3" borderId="4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/>
    </xf>
    <xf numFmtId="0" fontId="0" fillId="5" borderId="20" xfId="0" applyFont="1" applyFill="1" applyBorder="1"/>
    <xf numFmtId="0" fontId="10" fillId="0" borderId="0" xfId="0" applyFont="1" applyAlignment="1">
      <alignment horizontal="center"/>
    </xf>
    <xf numFmtId="164" fontId="0" fillId="5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1" fillId="6" borderId="0" xfId="0" applyFont="1" applyFill="1"/>
    <xf numFmtId="0" fontId="21" fillId="6" borderId="0" xfId="0" applyFont="1" applyFill="1" applyAlignment="1">
      <alignment horizontal="left"/>
    </xf>
    <xf numFmtId="0" fontId="21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8" fontId="0" fillId="5" borderId="5" xfId="0" applyNumberFormat="1" applyFill="1" applyBorder="1" applyAlignment="1">
      <alignment horizontal="center"/>
    </xf>
    <xf numFmtId="8" fontId="0" fillId="5" borderId="26" xfId="0" applyNumberFormat="1" applyFill="1" applyBorder="1" applyAlignment="1">
      <alignment horizontal="center"/>
    </xf>
    <xf numFmtId="8" fontId="0" fillId="5" borderId="10" xfId="0" applyNumberFormat="1" applyFill="1" applyBorder="1" applyAlignment="1">
      <alignment horizontal="center"/>
    </xf>
    <xf numFmtId="164" fontId="0" fillId="4" borderId="4" xfId="0" applyNumberFormat="1" applyFill="1" applyBorder="1"/>
    <xf numFmtId="164" fontId="0" fillId="4" borderId="1" xfId="41" applyNumberFormat="1" applyFon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4" borderId="4" xfId="0" applyFill="1" applyBorder="1"/>
    <xf numFmtId="164" fontId="0" fillId="4" borderId="9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2" borderId="0" xfId="0" applyFill="1" applyBorder="1" applyAlignment="1">
      <alignment horizontal="center"/>
    </xf>
    <xf numFmtId="165" fontId="0" fillId="0" borderId="0" xfId="0" applyNumberFormat="1" applyFill="1" applyBorder="1"/>
    <xf numFmtId="165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>
      <alignment wrapText="1"/>
    </xf>
    <xf numFmtId="165" fontId="1" fillId="0" borderId="0" xfId="0" applyNumberFormat="1" applyFont="1" applyFill="1" applyAlignment="1">
      <alignment wrapText="1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/>
    <xf numFmtId="165" fontId="0" fillId="0" borderId="1" xfId="0" applyNumberForma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wrapText="1"/>
    </xf>
    <xf numFmtId="165" fontId="16" fillId="3" borderId="1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8" fontId="0" fillId="5" borderId="1" xfId="0" applyNumberFormat="1" applyFill="1" applyBorder="1" applyAlignment="1">
      <alignment horizontal="center"/>
    </xf>
    <xf numFmtId="0" fontId="6" fillId="5" borderId="1" xfId="40" applyFont="1" applyFill="1" applyBorder="1" applyAlignment="1">
      <alignment horizontal="center"/>
    </xf>
    <xf numFmtId="0" fontId="6" fillId="4" borderId="1" xfId="40" applyFont="1" applyFill="1" applyBorder="1" applyAlignment="1">
      <alignment horizontal="center"/>
    </xf>
    <xf numFmtId="0" fontId="8" fillId="5" borderId="1" xfId="28" applyFont="1" applyFill="1" applyBorder="1" applyAlignment="1">
      <alignment horizontal="left" vertical="center"/>
    </xf>
    <xf numFmtId="0" fontId="8" fillId="5" borderId="1" xfId="28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5" borderId="1" xfId="28" applyFont="1" applyFill="1" applyBorder="1" applyAlignment="1">
      <alignment horizontal="left"/>
    </xf>
    <xf numFmtId="0" fontId="0" fillId="0" borderId="0" xfId="0" applyFont="1" applyFill="1"/>
    <xf numFmtId="0" fontId="8" fillId="4" borderId="1" xfId="28" applyFont="1" applyFill="1" applyBorder="1" applyAlignment="1">
      <alignment horizontal="left" vertical="center"/>
    </xf>
    <xf numFmtId="0" fontId="8" fillId="4" borderId="1" xfId="28" applyFont="1" applyFill="1" applyBorder="1" applyAlignment="1">
      <alignment horizontal="center" vertical="center" wrapText="1"/>
    </xf>
    <xf numFmtId="0" fontId="8" fillId="4" borderId="1" xfId="28" applyFont="1" applyFill="1" applyBorder="1" applyAlignment="1">
      <alignment horizontal="left"/>
    </xf>
    <xf numFmtId="0" fontId="14" fillId="3" borderId="1" xfId="28" applyFont="1" applyFill="1" applyBorder="1" applyAlignment="1">
      <alignment horizontal="center" vertical="center"/>
    </xf>
    <xf numFmtId="0" fontId="14" fillId="3" borderId="1" xfId="28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3" fillId="7" borderId="50" xfId="0" applyFont="1" applyFill="1" applyBorder="1" applyAlignment="1">
      <alignment horizontal="center"/>
    </xf>
    <xf numFmtId="0" fontId="21" fillId="8" borderId="50" xfId="0" applyFont="1" applyFill="1" applyBorder="1"/>
    <xf numFmtId="0" fontId="21" fillId="8" borderId="55" xfId="0" applyFont="1" applyFill="1" applyBorder="1"/>
    <xf numFmtId="0" fontId="21" fillId="8" borderId="51" xfId="0" applyFont="1" applyFill="1" applyBorder="1"/>
    <xf numFmtId="0" fontId="21" fillId="8" borderId="52" xfId="0" applyFont="1" applyFill="1" applyBorder="1"/>
    <xf numFmtId="0" fontId="21" fillId="8" borderId="0" xfId="0" applyFont="1" applyFill="1" applyBorder="1"/>
    <xf numFmtId="0" fontId="21" fillId="8" borderId="54" xfId="0" applyFont="1" applyFill="1" applyBorder="1"/>
    <xf numFmtId="0" fontId="21" fillId="8" borderId="47" xfId="0" applyFont="1" applyFill="1" applyBorder="1"/>
    <xf numFmtId="0" fontId="21" fillId="8" borderId="48" xfId="0" applyFont="1" applyFill="1" applyBorder="1"/>
    <xf numFmtId="0" fontId="21" fillId="8" borderId="49" xfId="0" applyFont="1" applyFill="1" applyBorder="1"/>
    <xf numFmtId="0" fontId="21" fillId="9" borderId="45" xfId="0" applyFont="1" applyFill="1" applyBorder="1" applyAlignment="1">
      <alignment horizontal="left" vertical="center"/>
    </xf>
    <xf numFmtId="0" fontId="21" fillId="9" borderId="53" xfId="0" applyFont="1" applyFill="1" applyBorder="1" applyAlignment="1">
      <alignment horizontal="left" vertical="center"/>
    </xf>
    <xf numFmtId="0" fontId="21" fillId="9" borderId="56" xfId="0" applyFont="1" applyFill="1" applyBorder="1" applyAlignment="1"/>
    <xf numFmtId="0" fontId="21" fillId="9" borderId="47" xfId="0" applyFont="1" applyFill="1" applyBorder="1"/>
    <xf numFmtId="0" fontId="21" fillId="9" borderId="48" xfId="0" applyFont="1" applyFill="1" applyBorder="1"/>
    <xf numFmtId="0" fontId="21" fillId="9" borderId="49" xfId="0" applyFont="1" applyFill="1" applyBorder="1" applyAlignment="1">
      <alignment horizontal="left"/>
    </xf>
    <xf numFmtId="0" fontId="21" fillId="9" borderId="45" xfId="0" applyFont="1" applyFill="1" applyBorder="1"/>
    <xf numFmtId="0" fontId="21" fillId="9" borderId="53" xfId="0" applyFont="1" applyFill="1" applyBorder="1"/>
    <xf numFmtId="0" fontId="21" fillId="9" borderId="49" xfId="0" applyFont="1" applyFill="1" applyBorder="1"/>
    <xf numFmtId="0" fontId="21" fillId="9" borderId="52" xfId="0" applyFont="1" applyFill="1" applyBorder="1"/>
    <xf numFmtId="0" fontId="21" fillId="9" borderId="54" xfId="0" applyFont="1" applyFill="1" applyBorder="1"/>
    <xf numFmtId="0" fontId="22" fillId="9" borderId="49" xfId="0" applyFont="1" applyFill="1" applyBorder="1" applyAlignment="1"/>
    <xf numFmtId="0" fontId="21" fillId="8" borderId="56" xfId="0" applyFont="1" applyFill="1" applyBorder="1"/>
    <xf numFmtId="0" fontId="21" fillId="9" borderId="46" xfId="0" applyFont="1" applyFill="1" applyBorder="1"/>
    <xf numFmtId="0" fontId="21" fillId="9" borderId="12" xfId="0" applyFont="1" applyFill="1" applyBorder="1"/>
    <xf numFmtId="0" fontId="21" fillId="9" borderId="57" xfId="0" applyFont="1" applyFill="1" applyBorder="1"/>
    <xf numFmtId="0" fontId="21" fillId="9" borderId="56" xfId="0" applyFont="1" applyFill="1" applyBorder="1"/>
    <xf numFmtId="0" fontId="0" fillId="4" borderId="5" xfId="0" applyFill="1" applyBorder="1" applyAlignment="1">
      <alignment horizontal="center"/>
    </xf>
    <xf numFmtId="164" fontId="0" fillId="4" borderId="39" xfId="41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0" fillId="0" borderId="0" xfId="0"/>
    <xf numFmtId="0" fontId="0" fillId="4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39" xfId="41" applyNumberFormat="1" applyFont="1" applyFill="1" applyBorder="1" applyAlignment="1">
      <alignment horizontal="center"/>
    </xf>
    <xf numFmtId="0" fontId="6" fillId="0" borderId="0" xfId="4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/>
    </xf>
    <xf numFmtId="0" fontId="6" fillId="4" borderId="1" xfId="4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8" fillId="5" borderId="1" xfId="28" applyFont="1" applyFill="1" applyBorder="1" applyAlignment="1">
      <alignment horizontal="center" vertical="center"/>
    </xf>
    <xf numFmtId="0" fontId="24" fillId="5" borderId="28" xfId="40" applyFont="1" applyFill="1" applyBorder="1" applyAlignment="1">
      <alignment horizontal="center"/>
    </xf>
    <xf numFmtId="0" fontId="17" fillId="5" borderId="38" xfId="0" applyFont="1" applyFill="1" applyBorder="1" applyAlignment="1">
      <alignment horizontal="center"/>
    </xf>
    <xf numFmtId="0" fontId="8" fillId="4" borderId="1" xfId="28" applyFont="1" applyFill="1" applyBorder="1" applyAlignment="1">
      <alignment horizontal="center" vertical="center" wrapText="1"/>
    </xf>
    <xf numFmtId="0" fontId="8" fillId="4" borderId="1" xfId="28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4" fontId="0" fillId="4" borderId="13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4" borderId="3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4" borderId="13" xfId="40" applyFill="1" applyBorder="1" applyAlignment="1">
      <alignment horizontal="center" vertical="center"/>
    </xf>
    <xf numFmtId="0" fontId="6" fillId="4" borderId="14" xfId="40" applyFill="1" applyBorder="1" applyAlignment="1">
      <alignment horizontal="center" vertical="center"/>
    </xf>
    <xf numFmtId="0" fontId="6" fillId="4" borderId="2" xfId="40" applyFill="1" applyBorder="1" applyAlignment="1">
      <alignment horizontal="center" vertical="center"/>
    </xf>
    <xf numFmtId="0" fontId="6" fillId="5" borderId="13" xfId="4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0" fillId="4" borderId="31" xfId="41" applyNumberFormat="1" applyFont="1" applyFill="1" applyBorder="1" applyAlignment="1">
      <alignment horizontal="center" vertical="center"/>
    </xf>
    <xf numFmtId="164" fontId="0" fillId="4" borderId="32" xfId="41" applyNumberFormat="1" applyFont="1" applyFill="1" applyBorder="1" applyAlignment="1">
      <alignment horizontal="center" vertical="center"/>
    </xf>
    <xf numFmtId="164" fontId="0" fillId="4" borderId="22" xfId="41" applyNumberFormat="1" applyFont="1" applyFill="1" applyBorder="1" applyAlignment="1">
      <alignment horizontal="center" vertical="center"/>
    </xf>
    <xf numFmtId="164" fontId="0" fillId="4" borderId="21" xfId="41" applyNumberFormat="1" applyFont="1" applyFill="1" applyBorder="1" applyAlignment="1">
      <alignment horizontal="center" vertical="center"/>
    </xf>
    <xf numFmtId="164" fontId="0" fillId="4" borderId="27" xfId="41" applyNumberFormat="1" applyFont="1" applyFill="1" applyBorder="1" applyAlignment="1">
      <alignment horizontal="center" vertical="center"/>
    </xf>
    <xf numFmtId="164" fontId="0" fillId="4" borderId="33" xfId="41" applyNumberFormat="1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6" fillId="4" borderId="15" xfId="40" applyFill="1" applyBorder="1" applyAlignment="1">
      <alignment horizontal="center" vertical="center"/>
    </xf>
    <xf numFmtId="0" fontId="6" fillId="4" borderId="16" xfId="4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164" fontId="0" fillId="4" borderId="29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center"/>
    </xf>
    <xf numFmtId="164" fontId="16" fillId="3" borderId="13" xfId="0" applyNumberFormat="1" applyFont="1" applyFill="1" applyBorder="1" applyAlignment="1">
      <alignment horizontal="center" wrapText="1"/>
    </xf>
    <xf numFmtId="164" fontId="0" fillId="4" borderId="17" xfId="41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164" fontId="0" fillId="4" borderId="2" xfId="0" applyNumberFormat="1" applyFill="1" applyBorder="1"/>
    <xf numFmtId="164" fontId="0" fillId="4" borderId="2" xfId="41" applyNumberFormat="1" applyFont="1" applyFill="1" applyBorder="1" applyAlignment="1">
      <alignment horizontal="center"/>
    </xf>
    <xf numFmtId="164" fontId="0" fillId="4" borderId="27" xfId="41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4" borderId="9" xfId="40" applyFill="1" applyBorder="1" applyAlignment="1">
      <alignment horizontal="center"/>
    </xf>
  </cellXfs>
  <cellStyles count="42">
    <cellStyle name="Comma 10" xfId="1" xr:uid="{00000000-0005-0000-0000-000000000000}"/>
    <cellStyle name="Comma 11" xfId="2" xr:uid="{00000000-0005-0000-0000-000001000000}"/>
    <cellStyle name="Comma 13" xfId="3" xr:uid="{00000000-0005-0000-0000-000002000000}"/>
    <cellStyle name="Comma 14" xfId="4" xr:uid="{00000000-0005-0000-0000-000003000000}"/>
    <cellStyle name="Comma 15" xfId="5" xr:uid="{00000000-0005-0000-0000-000004000000}"/>
    <cellStyle name="Comma 5" xfId="6" xr:uid="{00000000-0005-0000-0000-000005000000}"/>
    <cellStyle name="Comma 6" xfId="7" xr:uid="{00000000-0005-0000-0000-000006000000}"/>
    <cellStyle name="Currency" xfId="41" builtinId="4"/>
    <cellStyle name="Currency 13" xfId="8" xr:uid="{00000000-0005-0000-0000-000008000000}"/>
    <cellStyle name="Currency 2" xfId="9" xr:uid="{00000000-0005-0000-0000-000009000000}"/>
    <cellStyle name="Hyperlink" xfId="40" builtinId="8"/>
    <cellStyle name="Hyperlink 2" xfId="10" xr:uid="{00000000-0005-0000-0000-00000B000000}"/>
    <cellStyle name="Hyperlink 3" xfId="11" xr:uid="{00000000-0005-0000-0000-00000C000000}"/>
    <cellStyle name="Hyperlink 4" xfId="12" xr:uid="{00000000-0005-0000-0000-00000D000000}"/>
    <cellStyle name="Normal" xfId="0" builtinId="0"/>
    <cellStyle name="Normal 10" xfId="13" xr:uid="{00000000-0005-0000-0000-00000F000000}"/>
    <cellStyle name="Normal 11" xfId="14" xr:uid="{00000000-0005-0000-0000-000010000000}"/>
    <cellStyle name="Normal 12" xfId="15" xr:uid="{00000000-0005-0000-0000-000011000000}"/>
    <cellStyle name="Normal 13" xfId="16" xr:uid="{00000000-0005-0000-0000-000012000000}"/>
    <cellStyle name="Normal 14" xfId="17" xr:uid="{00000000-0005-0000-0000-000013000000}"/>
    <cellStyle name="Normal 15" xfId="18" xr:uid="{00000000-0005-0000-0000-000014000000}"/>
    <cellStyle name="Normal 16" xfId="19" xr:uid="{00000000-0005-0000-0000-000015000000}"/>
    <cellStyle name="Normal 17" xfId="20" xr:uid="{00000000-0005-0000-0000-000016000000}"/>
    <cellStyle name="Normal 19" xfId="21" xr:uid="{00000000-0005-0000-0000-000017000000}"/>
    <cellStyle name="Normal 2" xfId="22" xr:uid="{00000000-0005-0000-0000-000018000000}"/>
    <cellStyle name="Normal 2 2" xfId="23" xr:uid="{00000000-0005-0000-0000-000019000000}"/>
    <cellStyle name="Normal 2 3" xfId="24" xr:uid="{00000000-0005-0000-0000-00001A000000}"/>
    <cellStyle name="Normal 3" xfId="25" xr:uid="{00000000-0005-0000-0000-00001B000000}"/>
    <cellStyle name="Normal 4 2 2 2" xfId="26" xr:uid="{00000000-0005-0000-0000-00001C000000}"/>
    <cellStyle name="Normal 4 9" xfId="27" xr:uid="{00000000-0005-0000-0000-00001D000000}"/>
    <cellStyle name="Normal 5" xfId="28" xr:uid="{00000000-0005-0000-0000-00001E000000}"/>
    <cellStyle name="Normal 6" xfId="29" xr:uid="{00000000-0005-0000-0000-00001F000000}"/>
    <cellStyle name="Normal 7" xfId="30" xr:uid="{00000000-0005-0000-0000-000020000000}"/>
    <cellStyle name="Normal 8" xfId="31" xr:uid="{00000000-0005-0000-0000-000021000000}"/>
    <cellStyle name="Percent 10" xfId="32" xr:uid="{00000000-0005-0000-0000-000022000000}"/>
    <cellStyle name="Percent 11" xfId="33" xr:uid="{00000000-0005-0000-0000-000023000000}"/>
    <cellStyle name="Percent 12" xfId="34" xr:uid="{00000000-0005-0000-0000-000024000000}"/>
    <cellStyle name="Percent 13" xfId="35" xr:uid="{00000000-0005-0000-0000-000025000000}"/>
    <cellStyle name="Percent 14" xfId="36" xr:uid="{00000000-0005-0000-0000-000026000000}"/>
    <cellStyle name="Percent 15" xfId="37" xr:uid="{00000000-0005-0000-0000-000027000000}"/>
    <cellStyle name="Percent 17" xfId="38" xr:uid="{00000000-0005-0000-0000-000028000000}"/>
    <cellStyle name="Percent 8" xfId="39" xr:uid="{00000000-0005-0000-0000-000029000000}"/>
  </cellStyles>
  <dxfs count="0"/>
  <tableStyles count="0" defaultTableStyle="TableStyleMedium2" defaultPivotStyle="PivotStyleLight16"/>
  <colors>
    <mruColors>
      <color rgb="FFFF00FF"/>
      <color rgb="FFCC66FF"/>
      <color rgb="FFCCCCFF"/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llteam@newszap.com" TargetMode="External"/><Relationship Id="rId13" Type="http://schemas.openxmlformats.org/officeDocument/2006/relationships/hyperlink" Target="mailto:dsellers@newszap.com" TargetMode="External"/><Relationship Id="rId18" Type="http://schemas.openxmlformats.org/officeDocument/2006/relationships/hyperlink" Target="mailto:lbarber@wilmingt.gannett.com" TargetMode="External"/><Relationship Id="rId3" Type="http://schemas.openxmlformats.org/officeDocument/2006/relationships/hyperlink" Target="mailto:lkircher@newszap.com" TargetMode="External"/><Relationship Id="rId21" Type="http://schemas.openxmlformats.org/officeDocument/2006/relationships/hyperlink" Target="mailto:btabbert@gannett.com" TargetMode="External"/><Relationship Id="rId7" Type="http://schemas.openxmlformats.org/officeDocument/2006/relationships/hyperlink" Target="mailto:legalads@newszap.com" TargetMode="External"/><Relationship Id="rId12" Type="http://schemas.openxmlformats.org/officeDocument/2006/relationships/hyperlink" Target="mailto:tmondloch@localiq.com" TargetMode="External"/><Relationship Id="rId17" Type="http://schemas.openxmlformats.org/officeDocument/2006/relationships/hyperlink" Target="mailto:wilmjobs@gannett.com" TargetMode="External"/><Relationship Id="rId2" Type="http://schemas.openxmlformats.org/officeDocument/2006/relationships/hyperlink" Target="mailto:legalads@newszap.com" TargetMode="External"/><Relationship Id="rId16" Type="http://schemas.openxmlformats.org/officeDocument/2006/relationships/hyperlink" Target="mailto:lbarber@wilmingt.gannett.com" TargetMode="External"/><Relationship Id="rId20" Type="http://schemas.openxmlformats.org/officeDocument/2006/relationships/hyperlink" Target="mailto:wil-legals@gannett.com" TargetMode="External"/><Relationship Id="rId1" Type="http://schemas.openxmlformats.org/officeDocument/2006/relationships/hyperlink" Target="mailto:classads@newszap.com" TargetMode="External"/><Relationship Id="rId6" Type="http://schemas.openxmlformats.org/officeDocument/2006/relationships/hyperlink" Target="mailto:classads@newszap.com" TargetMode="External"/><Relationship Id="rId11" Type="http://schemas.openxmlformats.org/officeDocument/2006/relationships/hyperlink" Target="mailto:billteam@newszap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legalads@newszap.com" TargetMode="External"/><Relationship Id="rId15" Type="http://schemas.openxmlformats.org/officeDocument/2006/relationships/hyperlink" Target="http://www.delawareonline.com/" TargetMode="External"/><Relationship Id="rId23" Type="http://schemas.openxmlformats.org/officeDocument/2006/relationships/hyperlink" Target="http://www.careerbuilder.com/" TargetMode="External"/><Relationship Id="rId10" Type="http://schemas.openxmlformats.org/officeDocument/2006/relationships/hyperlink" Target="mailto:legalads@newszap.com" TargetMode="External"/><Relationship Id="rId19" Type="http://schemas.openxmlformats.org/officeDocument/2006/relationships/hyperlink" Target="http://www.delawareonline.com/" TargetMode="External"/><Relationship Id="rId4" Type="http://schemas.openxmlformats.org/officeDocument/2006/relationships/hyperlink" Target="mailto:classads@newszap.com" TargetMode="External"/><Relationship Id="rId9" Type="http://schemas.openxmlformats.org/officeDocument/2006/relationships/hyperlink" Target="mailto:classads@newszap.com" TargetMode="External"/><Relationship Id="rId14" Type="http://schemas.openxmlformats.org/officeDocument/2006/relationships/hyperlink" Target="mailto:wil-legals@gannett.com" TargetMode="External"/><Relationship Id="rId22" Type="http://schemas.openxmlformats.org/officeDocument/2006/relationships/hyperlink" Target="http://www.careerbuild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harringtonjournal.com/" TargetMode="External"/><Relationship Id="rId2" Type="http://schemas.openxmlformats.org/officeDocument/2006/relationships/hyperlink" Target="http://delawarestatenews.net/" TargetMode="External"/><Relationship Id="rId1" Type="http://schemas.openxmlformats.org/officeDocument/2006/relationships/hyperlink" Target="http://www.delawareonline.com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sussexcountypost.com/" TargetMode="External"/><Relationship Id="rId4" Type="http://schemas.openxmlformats.org/officeDocument/2006/relationships/hyperlink" Target="http://milfordchronicle.n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apl.com/" TargetMode="External"/><Relationship Id="rId13" Type="http://schemas.openxmlformats.org/officeDocument/2006/relationships/hyperlink" Target="http://nuclearenergyjobs.energyjobs.com/" TargetMode="External"/><Relationship Id="rId18" Type="http://schemas.openxmlformats.org/officeDocument/2006/relationships/hyperlink" Target="https://www.thejobnetwork.com/" TargetMode="External"/><Relationship Id="rId3" Type="http://schemas.openxmlformats.org/officeDocument/2006/relationships/hyperlink" Target="http://www.ecne.org/" TargetMode="External"/><Relationship Id="rId7" Type="http://schemas.openxmlformats.org/officeDocument/2006/relationships/hyperlink" Target="http://gcpa.energyjobsnetwork.com/" TargetMode="External"/><Relationship Id="rId12" Type="http://schemas.openxmlformats.org/officeDocument/2006/relationships/hyperlink" Target="http://www.ngeao.org/" TargetMode="External"/><Relationship Id="rId17" Type="http://schemas.openxmlformats.org/officeDocument/2006/relationships/hyperlink" Target="http://jobs.delawareonline.com/" TargetMode="External"/><Relationship Id="rId2" Type="http://schemas.openxmlformats.org/officeDocument/2006/relationships/hyperlink" Target="http://www.cipa.org/" TargetMode="External"/><Relationship Id="rId16" Type="http://schemas.openxmlformats.org/officeDocument/2006/relationships/hyperlink" Target="http://tes.energyjobsnetwork.com/" TargetMode="External"/><Relationship Id="rId20" Type="http://schemas.openxmlformats.org/officeDocument/2006/relationships/printerSettings" Target="../printerSettings/printerSettings7.bin"/><Relationship Id="rId1" Type="http://schemas.openxmlformats.org/officeDocument/2006/relationships/hyperlink" Target="http://www.landman.org/" TargetMode="External"/><Relationship Id="rId6" Type="http://schemas.openxmlformats.org/officeDocument/2006/relationships/hyperlink" Target="http://etribune.energyjobsnetwork.com/" TargetMode="External"/><Relationship Id="rId11" Type="http://schemas.openxmlformats.org/officeDocument/2006/relationships/hyperlink" Target="http://nesa.energyjobsnetwork.com/" TargetMode="External"/><Relationship Id="rId5" Type="http://schemas.openxmlformats.org/officeDocument/2006/relationships/hyperlink" Target="http://epc.energyjobsnetwork.com/" TargetMode="External"/><Relationship Id="rId15" Type="http://schemas.openxmlformats.org/officeDocument/2006/relationships/hyperlink" Target="http://www.theexchange.org/" TargetMode="External"/><Relationship Id="rId10" Type="http://schemas.openxmlformats.org/officeDocument/2006/relationships/hyperlink" Target="http://www.energymarketers.com/" TargetMode="External"/><Relationship Id="rId19" Type="http://schemas.openxmlformats.org/officeDocument/2006/relationships/hyperlink" Target="http://jobs.delawareonline.com/" TargetMode="External"/><Relationship Id="rId4" Type="http://schemas.openxmlformats.org/officeDocument/2006/relationships/hyperlink" Target="http://electricyjobs.energyjobs.com/" TargetMode="External"/><Relationship Id="rId9" Type="http://schemas.openxmlformats.org/officeDocument/2006/relationships/hyperlink" Target="http://lmc.energyjobsnetwork.com/" TargetMode="External"/><Relationship Id="rId14" Type="http://schemas.openxmlformats.org/officeDocument/2006/relationships/hyperlink" Target="http://powerhighway.energyjobsnetwork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selection activeCell="G13" sqref="G13"/>
    </sheetView>
  </sheetViews>
  <sheetFormatPr defaultRowHeight="15" x14ac:dyDescent="0.25"/>
  <cols>
    <col min="1" max="1" width="13.85546875" customWidth="1"/>
    <col min="2" max="2" width="18.7109375" bestFit="1" customWidth="1"/>
    <col min="3" max="3" width="13.7109375" style="1" bestFit="1" customWidth="1"/>
    <col min="4" max="4" width="26.7109375" bestFit="1" customWidth="1"/>
    <col min="5" max="5" width="20.85546875" style="1" bestFit="1" customWidth="1"/>
    <col min="6" max="6" width="26.7109375" style="8" bestFit="1" customWidth="1"/>
    <col min="7" max="7" width="19.28515625" style="8" bestFit="1" customWidth="1"/>
    <col min="8" max="8" width="20.7109375" style="8" bestFit="1" customWidth="1"/>
    <col min="9" max="9" width="13.85546875" style="8" bestFit="1" customWidth="1"/>
    <col min="10" max="10" width="11.5703125" style="8" bestFit="1" customWidth="1"/>
    <col min="11" max="11" width="10.5703125" bestFit="1" customWidth="1"/>
    <col min="12" max="12" width="23.7109375" bestFit="1" customWidth="1"/>
    <col min="13" max="13" width="24" bestFit="1" customWidth="1"/>
    <col min="14" max="14" width="35.85546875" customWidth="1"/>
    <col min="15" max="15" width="34.5703125" customWidth="1"/>
  </cols>
  <sheetData>
    <row r="1" spans="1:13" s="57" customFormat="1" ht="18.75" x14ac:dyDescent="0.3">
      <c r="A1" s="58" t="s">
        <v>359</v>
      </c>
      <c r="F1" s="8"/>
      <c r="G1" s="8"/>
      <c r="H1" s="8"/>
      <c r="I1" s="8"/>
      <c r="J1" s="8"/>
    </row>
    <row r="2" spans="1:13" s="57" customFormat="1" x14ac:dyDescent="0.25">
      <c r="A2" s="59" t="s">
        <v>196</v>
      </c>
      <c r="F2" s="8"/>
      <c r="G2" s="8"/>
      <c r="H2" s="8"/>
      <c r="I2" s="8"/>
      <c r="J2" s="8"/>
    </row>
    <row r="3" spans="1:13" s="179" customFormat="1" x14ac:dyDescent="0.25">
      <c r="A3" s="59" t="s">
        <v>380</v>
      </c>
      <c r="F3" s="8"/>
      <c r="G3" s="8"/>
      <c r="H3" s="8"/>
      <c r="I3" s="8"/>
      <c r="J3" s="8"/>
    </row>
    <row r="4" spans="1:13" ht="15.75" thickBot="1" x14ac:dyDescent="0.3"/>
    <row r="5" spans="1:13" ht="15.75" x14ac:dyDescent="0.25">
      <c r="B5" s="10" t="s">
        <v>7</v>
      </c>
      <c r="C5" s="187" t="s">
        <v>124</v>
      </c>
      <c r="D5" s="188"/>
      <c r="F5" s="10" t="s">
        <v>7</v>
      </c>
      <c r="G5" s="196" t="s">
        <v>159</v>
      </c>
      <c r="H5" s="197"/>
    </row>
    <row r="6" spans="1:13" ht="15.75" x14ac:dyDescent="0.25">
      <c r="B6" s="11" t="s">
        <v>22</v>
      </c>
      <c r="C6" s="189" t="s">
        <v>125</v>
      </c>
      <c r="D6" s="190"/>
      <c r="F6" s="11" t="s">
        <v>22</v>
      </c>
      <c r="G6" s="192" t="s">
        <v>160</v>
      </c>
      <c r="H6" s="193"/>
    </row>
    <row r="7" spans="1:13" ht="15.75" x14ac:dyDescent="0.25">
      <c r="B7" s="11" t="s">
        <v>8</v>
      </c>
      <c r="C7" s="189" t="s">
        <v>126</v>
      </c>
      <c r="D7" s="190"/>
      <c r="F7" s="11" t="s">
        <v>8</v>
      </c>
      <c r="G7" s="192" t="s">
        <v>161</v>
      </c>
      <c r="H7" s="193"/>
    </row>
    <row r="8" spans="1:13" ht="15.75" x14ac:dyDescent="0.25">
      <c r="B8" s="11" t="s">
        <v>9</v>
      </c>
      <c r="C8" s="189" t="s">
        <v>127</v>
      </c>
      <c r="D8" s="190"/>
      <c r="F8" s="11" t="s">
        <v>9</v>
      </c>
      <c r="G8" s="192" t="s">
        <v>162</v>
      </c>
      <c r="H8" s="193"/>
    </row>
    <row r="9" spans="1:13" ht="15.75" x14ac:dyDescent="0.25">
      <c r="B9" s="11" t="s">
        <v>10</v>
      </c>
      <c r="C9" s="189" t="s">
        <v>128</v>
      </c>
      <c r="D9" s="190"/>
      <c r="F9" s="11" t="s">
        <v>10</v>
      </c>
      <c r="G9" s="192" t="s">
        <v>384</v>
      </c>
      <c r="H9" s="193"/>
    </row>
    <row r="10" spans="1:13" ht="15.75" x14ac:dyDescent="0.25">
      <c r="B10" s="11" t="s">
        <v>11</v>
      </c>
      <c r="C10" s="189" t="s">
        <v>129</v>
      </c>
      <c r="D10" s="190"/>
      <c r="F10" s="11" t="s">
        <v>11</v>
      </c>
      <c r="G10" s="192" t="s">
        <v>385</v>
      </c>
      <c r="H10" s="193"/>
    </row>
    <row r="11" spans="1:13" ht="15.75" x14ac:dyDescent="0.25">
      <c r="B11" s="11" t="s">
        <v>12</v>
      </c>
      <c r="C11" s="189" t="s">
        <v>130</v>
      </c>
      <c r="D11" s="190"/>
      <c r="F11" s="11" t="s">
        <v>12</v>
      </c>
      <c r="G11" s="192"/>
      <c r="H11" s="193"/>
    </row>
    <row r="12" spans="1:13" ht="16.5" thickBot="1" x14ac:dyDescent="0.3">
      <c r="B12" s="12" t="s">
        <v>13</v>
      </c>
      <c r="C12" s="200" t="s">
        <v>163</v>
      </c>
      <c r="D12" s="201"/>
      <c r="F12" s="12" t="s">
        <v>13</v>
      </c>
      <c r="G12" s="341" t="s">
        <v>386</v>
      </c>
      <c r="H12" s="194"/>
    </row>
    <row r="14" spans="1:13" s="6" customFormat="1" ht="16.149999999999999" customHeight="1" x14ac:dyDescent="0.25">
      <c r="B14" s="2"/>
      <c r="C14" s="2"/>
      <c r="D14" s="13"/>
      <c r="E14" s="13"/>
      <c r="F14" s="13"/>
      <c r="G14" s="13"/>
      <c r="H14" s="13"/>
      <c r="I14" s="14"/>
      <c r="J14" s="14"/>
    </row>
    <row r="15" spans="1:13" s="7" customFormat="1" ht="63" x14ac:dyDescent="0.25">
      <c r="A15" s="145" t="s">
        <v>157</v>
      </c>
      <c r="B15" s="145" t="s">
        <v>20</v>
      </c>
      <c r="C15" s="146"/>
      <c r="D15" s="146" t="s">
        <v>61</v>
      </c>
      <c r="E15" s="146" t="s">
        <v>110</v>
      </c>
      <c r="F15" s="146" t="s">
        <v>122</v>
      </c>
      <c r="G15" s="147" t="s">
        <v>30</v>
      </c>
      <c r="H15" s="147" t="s">
        <v>151</v>
      </c>
      <c r="I15" s="147" t="s">
        <v>357</v>
      </c>
      <c r="J15" s="147" t="s">
        <v>356</v>
      </c>
      <c r="K15" s="147" t="s">
        <v>150</v>
      </c>
      <c r="L15" s="147" t="s">
        <v>25</v>
      </c>
      <c r="M15" s="147" t="s">
        <v>24</v>
      </c>
    </row>
    <row r="16" spans="1:13" s="139" customFormat="1" ht="30" x14ac:dyDescent="0.25">
      <c r="A16" s="195" t="s">
        <v>158</v>
      </c>
      <c r="B16" s="199" t="s">
        <v>131</v>
      </c>
      <c r="C16" s="137" t="s">
        <v>59</v>
      </c>
      <c r="D16" s="138" t="s">
        <v>132</v>
      </c>
      <c r="E16" s="138" t="s">
        <v>133</v>
      </c>
      <c r="F16" s="138" t="s">
        <v>134</v>
      </c>
      <c r="G16" s="195" t="s">
        <v>152</v>
      </c>
      <c r="H16" s="195" t="s">
        <v>95</v>
      </c>
      <c r="I16" s="195"/>
      <c r="J16" s="195">
        <v>8</v>
      </c>
      <c r="K16" s="195">
        <v>1.109</v>
      </c>
      <c r="L16" s="195" t="s">
        <v>125</v>
      </c>
      <c r="M16" s="195" t="s">
        <v>135</v>
      </c>
    </row>
    <row r="17" spans="1:13" s="139" customFormat="1" x14ac:dyDescent="0.25">
      <c r="A17" s="195"/>
      <c r="B17" s="199"/>
      <c r="C17" s="137" t="s">
        <v>60</v>
      </c>
      <c r="D17" s="138" t="s">
        <v>136</v>
      </c>
      <c r="E17" s="138" t="s">
        <v>137</v>
      </c>
      <c r="F17" s="138" t="s">
        <v>138</v>
      </c>
      <c r="G17" s="195"/>
      <c r="H17" s="195"/>
      <c r="I17" s="195"/>
      <c r="J17" s="195"/>
      <c r="K17" s="195"/>
      <c r="L17" s="195"/>
      <c r="M17" s="195"/>
    </row>
    <row r="18" spans="1:13" s="141" customFormat="1" x14ac:dyDescent="0.25">
      <c r="A18" s="195"/>
      <c r="B18" s="199"/>
      <c r="C18" s="140" t="s">
        <v>111</v>
      </c>
      <c r="D18" s="135" t="s">
        <v>139</v>
      </c>
      <c r="E18" s="135" t="s">
        <v>140</v>
      </c>
      <c r="F18" s="135" t="s">
        <v>141</v>
      </c>
      <c r="G18" s="195"/>
      <c r="H18" s="195"/>
      <c r="I18" s="195"/>
      <c r="J18" s="195"/>
      <c r="K18" s="195"/>
      <c r="L18" s="195"/>
      <c r="M18" s="195"/>
    </row>
    <row r="19" spans="1:13" s="139" customFormat="1" ht="30" x14ac:dyDescent="0.25">
      <c r="A19" s="195" t="s">
        <v>158</v>
      </c>
      <c r="B19" s="199" t="s">
        <v>142</v>
      </c>
      <c r="C19" s="137" t="s">
        <v>59</v>
      </c>
      <c r="D19" s="138" t="s">
        <v>132</v>
      </c>
      <c r="E19" s="138" t="s">
        <v>133</v>
      </c>
      <c r="F19" s="138" t="s">
        <v>134</v>
      </c>
      <c r="G19" s="195" t="s">
        <v>143</v>
      </c>
      <c r="H19" s="195" t="s">
        <v>97</v>
      </c>
      <c r="I19" s="195" t="s">
        <v>98</v>
      </c>
      <c r="J19" s="195">
        <v>8</v>
      </c>
      <c r="K19" s="195">
        <v>1.109</v>
      </c>
      <c r="L19" s="195" t="s">
        <v>144</v>
      </c>
      <c r="M19" s="195" t="s">
        <v>135</v>
      </c>
    </row>
    <row r="20" spans="1:13" s="139" customFormat="1" x14ac:dyDescent="0.25">
      <c r="A20" s="195"/>
      <c r="B20" s="199"/>
      <c r="C20" s="137" t="s">
        <v>60</v>
      </c>
      <c r="D20" s="138" t="s">
        <v>136</v>
      </c>
      <c r="E20" s="138" t="s">
        <v>137</v>
      </c>
      <c r="F20" s="138" t="s">
        <v>138</v>
      </c>
      <c r="G20" s="195"/>
      <c r="H20" s="195"/>
      <c r="I20" s="195"/>
      <c r="J20" s="195"/>
      <c r="K20" s="195"/>
      <c r="L20" s="195"/>
      <c r="M20" s="195"/>
    </row>
    <row r="21" spans="1:13" s="141" customFormat="1" ht="14.45" customHeight="1" x14ac:dyDescent="0.25">
      <c r="A21" s="195"/>
      <c r="B21" s="199"/>
      <c r="C21" s="140" t="s">
        <v>111</v>
      </c>
      <c r="D21" s="135" t="s">
        <v>139</v>
      </c>
      <c r="E21" s="135" t="s">
        <v>140</v>
      </c>
      <c r="F21" s="135" t="s">
        <v>145</v>
      </c>
      <c r="G21" s="195"/>
      <c r="H21" s="195"/>
      <c r="I21" s="195"/>
      <c r="J21" s="195"/>
      <c r="K21" s="195"/>
      <c r="L21" s="195"/>
      <c r="M21" s="195"/>
    </row>
    <row r="22" spans="1:13" s="139" customFormat="1" ht="30" x14ac:dyDescent="0.25">
      <c r="A22" s="195" t="s">
        <v>158</v>
      </c>
      <c r="B22" s="199" t="s">
        <v>146</v>
      </c>
      <c r="C22" s="137" t="s">
        <v>59</v>
      </c>
      <c r="D22" s="138" t="s">
        <v>132</v>
      </c>
      <c r="E22" s="138" t="s">
        <v>133</v>
      </c>
      <c r="F22" s="138" t="s">
        <v>134</v>
      </c>
      <c r="G22" s="195" t="s">
        <v>143</v>
      </c>
      <c r="H22" s="195" t="s">
        <v>97</v>
      </c>
      <c r="I22" s="195" t="s">
        <v>98</v>
      </c>
      <c r="J22" s="195">
        <v>8</v>
      </c>
      <c r="K22" s="195">
        <v>1.109</v>
      </c>
      <c r="L22" s="195" t="s">
        <v>147</v>
      </c>
      <c r="M22" s="195" t="s">
        <v>135</v>
      </c>
    </row>
    <row r="23" spans="1:13" s="139" customFormat="1" x14ac:dyDescent="0.25">
      <c r="A23" s="195"/>
      <c r="B23" s="199"/>
      <c r="C23" s="137" t="s">
        <v>60</v>
      </c>
      <c r="D23" s="138" t="s">
        <v>136</v>
      </c>
      <c r="E23" s="138" t="s">
        <v>137</v>
      </c>
      <c r="F23" s="138" t="s">
        <v>138</v>
      </c>
      <c r="G23" s="195"/>
      <c r="H23" s="195"/>
      <c r="I23" s="195"/>
      <c r="J23" s="195"/>
      <c r="K23" s="195"/>
      <c r="L23" s="195"/>
      <c r="M23" s="195"/>
    </row>
    <row r="24" spans="1:13" s="141" customFormat="1" ht="14.45" customHeight="1" x14ac:dyDescent="0.25">
      <c r="A24" s="195"/>
      <c r="B24" s="199"/>
      <c r="C24" s="140" t="s">
        <v>111</v>
      </c>
      <c r="D24" s="135" t="s">
        <v>139</v>
      </c>
      <c r="E24" s="135" t="s">
        <v>140</v>
      </c>
      <c r="F24" s="135" t="s">
        <v>145</v>
      </c>
      <c r="G24" s="195"/>
      <c r="H24" s="195"/>
      <c r="I24" s="195"/>
      <c r="J24" s="195"/>
      <c r="K24" s="195"/>
      <c r="L24" s="195"/>
      <c r="M24" s="195"/>
    </row>
    <row r="25" spans="1:13" s="139" customFormat="1" ht="30" x14ac:dyDescent="0.25">
      <c r="A25" s="195" t="s">
        <v>158</v>
      </c>
      <c r="B25" s="199" t="s">
        <v>148</v>
      </c>
      <c r="C25" s="137" t="s">
        <v>59</v>
      </c>
      <c r="D25" s="138" t="s">
        <v>132</v>
      </c>
      <c r="E25" s="138" t="s">
        <v>133</v>
      </c>
      <c r="F25" s="138" t="s">
        <v>134</v>
      </c>
      <c r="G25" s="195" t="s">
        <v>143</v>
      </c>
      <c r="H25" s="195" t="s">
        <v>97</v>
      </c>
      <c r="I25" s="195" t="s">
        <v>98</v>
      </c>
      <c r="J25" s="195">
        <v>8</v>
      </c>
      <c r="K25" s="195">
        <v>1.109</v>
      </c>
      <c r="L25" s="195" t="s">
        <v>149</v>
      </c>
      <c r="M25" s="195" t="s">
        <v>135</v>
      </c>
    </row>
    <row r="26" spans="1:13" s="139" customFormat="1" x14ac:dyDescent="0.25">
      <c r="A26" s="195"/>
      <c r="B26" s="199"/>
      <c r="C26" s="137" t="s">
        <v>60</v>
      </c>
      <c r="D26" s="138" t="s">
        <v>136</v>
      </c>
      <c r="E26" s="138" t="s">
        <v>137</v>
      </c>
      <c r="F26" s="138" t="s">
        <v>138</v>
      </c>
      <c r="G26" s="195"/>
      <c r="H26" s="195"/>
      <c r="I26" s="195"/>
      <c r="J26" s="195"/>
      <c r="K26" s="195"/>
      <c r="L26" s="195"/>
      <c r="M26" s="195"/>
    </row>
    <row r="27" spans="1:13" s="141" customFormat="1" ht="14.45" customHeight="1" x14ac:dyDescent="0.25">
      <c r="A27" s="195"/>
      <c r="B27" s="199"/>
      <c r="C27" s="140" t="s">
        <v>111</v>
      </c>
      <c r="D27" s="135" t="s">
        <v>139</v>
      </c>
      <c r="E27" s="135" t="s">
        <v>140</v>
      </c>
      <c r="F27" s="135" t="s">
        <v>145</v>
      </c>
      <c r="G27" s="195"/>
      <c r="H27" s="195"/>
      <c r="I27" s="195"/>
      <c r="J27" s="195"/>
      <c r="K27" s="195"/>
      <c r="L27" s="195"/>
      <c r="M27" s="195"/>
    </row>
    <row r="28" spans="1:13" s="139" customFormat="1" x14ac:dyDescent="0.25">
      <c r="A28" s="198" t="s">
        <v>159</v>
      </c>
      <c r="B28" s="202" t="s">
        <v>178</v>
      </c>
      <c r="C28" s="142" t="s">
        <v>59</v>
      </c>
      <c r="D28" s="143" t="s">
        <v>164</v>
      </c>
      <c r="E28" s="143" t="s">
        <v>165</v>
      </c>
      <c r="F28" s="143" t="s">
        <v>166</v>
      </c>
      <c r="G28" s="198" t="s">
        <v>96</v>
      </c>
      <c r="H28" s="198" t="s">
        <v>95</v>
      </c>
      <c r="I28" s="198"/>
      <c r="J28" s="198">
        <v>6</v>
      </c>
      <c r="K28" s="198">
        <v>1.56</v>
      </c>
      <c r="L28" s="191" t="s">
        <v>167</v>
      </c>
      <c r="M28" s="191" t="s">
        <v>168</v>
      </c>
    </row>
    <row r="29" spans="1:13" s="139" customFormat="1" x14ac:dyDescent="0.25">
      <c r="A29" s="198"/>
      <c r="B29" s="203"/>
      <c r="C29" s="142" t="s">
        <v>60</v>
      </c>
      <c r="D29" s="143" t="s">
        <v>169</v>
      </c>
      <c r="E29" s="143" t="s">
        <v>169</v>
      </c>
      <c r="F29" s="143" t="s">
        <v>170</v>
      </c>
      <c r="G29" s="198"/>
      <c r="H29" s="198"/>
      <c r="I29" s="198"/>
      <c r="J29" s="198"/>
      <c r="K29" s="198"/>
      <c r="L29" s="191"/>
      <c r="M29" s="191"/>
    </row>
    <row r="30" spans="1:13" s="141" customFormat="1" x14ac:dyDescent="0.25">
      <c r="A30" s="198"/>
      <c r="B30" s="203"/>
      <c r="C30" s="144" t="s">
        <v>111</v>
      </c>
      <c r="D30" s="136" t="s">
        <v>171</v>
      </c>
      <c r="E30" s="136" t="s">
        <v>171</v>
      </c>
      <c r="F30" s="136" t="s">
        <v>172</v>
      </c>
      <c r="G30" s="198"/>
      <c r="H30" s="198"/>
      <c r="I30" s="198"/>
      <c r="J30" s="198"/>
      <c r="K30" s="198"/>
      <c r="L30" s="191"/>
      <c r="M30" s="191"/>
    </row>
    <row r="31" spans="1:13" s="139" customFormat="1" x14ac:dyDescent="0.25">
      <c r="A31" s="198" t="s">
        <v>159</v>
      </c>
      <c r="B31" s="202" t="s">
        <v>179</v>
      </c>
      <c r="C31" s="142" t="s">
        <v>59</v>
      </c>
      <c r="D31" s="143" t="s">
        <v>173</v>
      </c>
      <c r="E31" s="143" t="s">
        <v>174</v>
      </c>
      <c r="F31" s="143" t="s">
        <v>166</v>
      </c>
      <c r="G31" s="198" t="s">
        <v>96</v>
      </c>
      <c r="H31" s="198" t="s">
        <v>95</v>
      </c>
      <c r="I31" s="198"/>
      <c r="J31" s="198">
        <v>6</v>
      </c>
      <c r="K31" s="198">
        <v>1.56</v>
      </c>
      <c r="L31" s="191" t="s">
        <v>167</v>
      </c>
      <c r="M31" s="191" t="s">
        <v>168</v>
      </c>
    </row>
    <row r="32" spans="1:13" s="139" customFormat="1" x14ac:dyDescent="0.25">
      <c r="A32" s="198"/>
      <c r="B32" s="203"/>
      <c r="C32" s="142" t="s">
        <v>60</v>
      </c>
      <c r="D32" s="143" t="s">
        <v>175</v>
      </c>
      <c r="E32" s="143" t="s">
        <v>175</v>
      </c>
      <c r="F32" s="143" t="s">
        <v>170</v>
      </c>
      <c r="G32" s="198"/>
      <c r="H32" s="198"/>
      <c r="I32" s="198"/>
      <c r="J32" s="198"/>
      <c r="K32" s="198"/>
      <c r="L32" s="191"/>
      <c r="M32" s="191"/>
    </row>
    <row r="33" spans="1:13" s="141" customFormat="1" ht="14.65" customHeight="1" x14ac:dyDescent="0.25">
      <c r="A33" s="198"/>
      <c r="B33" s="203"/>
      <c r="C33" s="144" t="s">
        <v>111</v>
      </c>
      <c r="D33" s="136" t="s">
        <v>176</v>
      </c>
      <c r="E33" s="136" t="s">
        <v>177</v>
      </c>
      <c r="F33" s="136" t="s">
        <v>172</v>
      </c>
      <c r="G33" s="198"/>
      <c r="H33" s="198"/>
      <c r="I33" s="198"/>
      <c r="J33" s="198"/>
      <c r="K33" s="198"/>
      <c r="L33" s="191"/>
      <c r="M33" s="191"/>
    </row>
    <row r="34" spans="1:13" s="1" customFormat="1" x14ac:dyDescent="0.25">
      <c r="F34" s="8"/>
      <c r="G34" s="8"/>
      <c r="H34" s="8"/>
      <c r="I34" s="8"/>
      <c r="J34" s="8"/>
    </row>
    <row r="35" spans="1:13" s="1" customFormat="1" x14ac:dyDescent="0.25">
      <c r="F35" s="8"/>
      <c r="G35" s="8"/>
      <c r="H35" s="8"/>
      <c r="I35" s="8"/>
      <c r="J35" s="8"/>
    </row>
    <row r="36" spans="1:13" s="1" customFormat="1" x14ac:dyDescent="0.25">
      <c r="F36" s="8"/>
      <c r="G36" s="8"/>
      <c r="H36" s="8"/>
      <c r="I36" s="8"/>
      <c r="J36" s="8"/>
    </row>
    <row r="37" spans="1:13" s="1" customFormat="1" x14ac:dyDescent="0.25">
      <c r="F37" s="8"/>
      <c r="G37" s="8"/>
      <c r="H37" s="8"/>
      <c r="I37" s="8"/>
      <c r="J37" s="8"/>
    </row>
  </sheetData>
  <mergeCells count="70">
    <mergeCell ref="A16:A18"/>
    <mergeCell ref="A19:A21"/>
    <mergeCell ref="A22:A24"/>
    <mergeCell ref="A25:A27"/>
    <mergeCell ref="A31:A33"/>
    <mergeCell ref="A28:A30"/>
    <mergeCell ref="K31:K33"/>
    <mergeCell ref="B28:B30"/>
    <mergeCell ref="G28:G30"/>
    <mergeCell ref="H28:H30"/>
    <mergeCell ref="I28:I30"/>
    <mergeCell ref="J28:J30"/>
    <mergeCell ref="B31:B33"/>
    <mergeCell ref="G31:G33"/>
    <mergeCell ref="H31:H33"/>
    <mergeCell ref="I31:I33"/>
    <mergeCell ref="J31:J33"/>
    <mergeCell ref="B25:B27"/>
    <mergeCell ref="G25:G27"/>
    <mergeCell ref="H25:H27"/>
    <mergeCell ref="I25:I27"/>
    <mergeCell ref="J25:J27"/>
    <mergeCell ref="B22:B24"/>
    <mergeCell ref="G22:G24"/>
    <mergeCell ref="H22:H24"/>
    <mergeCell ref="I22:I24"/>
    <mergeCell ref="J22:J24"/>
    <mergeCell ref="B19:B21"/>
    <mergeCell ref="G19:G21"/>
    <mergeCell ref="H19:H21"/>
    <mergeCell ref="I19:I21"/>
    <mergeCell ref="J19:J21"/>
    <mergeCell ref="C9:D9"/>
    <mergeCell ref="C10:D10"/>
    <mergeCell ref="C6:D6"/>
    <mergeCell ref="B16:B18"/>
    <mergeCell ref="G16:G18"/>
    <mergeCell ref="C12:D12"/>
    <mergeCell ref="C11:D11"/>
    <mergeCell ref="L28:L30"/>
    <mergeCell ref="G5:H5"/>
    <mergeCell ref="G6:H6"/>
    <mergeCell ref="G7:H7"/>
    <mergeCell ref="G8:H8"/>
    <mergeCell ref="G9:H9"/>
    <mergeCell ref="L16:L18"/>
    <mergeCell ref="L25:L27"/>
    <mergeCell ref="L22:L24"/>
    <mergeCell ref="L19:L21"/>
    <mergeCell ref="K16:K18"/>
    <mergeCell ref="K19:K21"/>
    <mergeCell ref="K22:K24"/>
    <mergeCell ref="K25:K27"/>
    <mergeCell ref="K28:K30"/>
    <mergeCell ref="C5:D5"/>
    <mergeCell ref="C7:D7"/>
    <mergeCell ref="C8:D8"/>
    <mergeCell ref="L31:L33"/>
    <mergeCell ref="M28:M30"/>
    <mergeCell ref="M31:M33"/>
    <mergeCell ref="G10:H10"/>
    <mergeCell ref="G11:H11"/>
    <mergeCell ref="G12:H12"/>
    <mergeCell ref="M16:M18"/>
    <mergeCell ref="M25:M27"/>
    <mergeCell ref="M22:M24"/>
    <mergeCell ref="M19:M21"/>
    <mergeCell ref="H16:H18"/>
    <mergeCell ref="I16:I18"/>
    <mergeCell ref="J16:J18"/>
  </mergeCells>
  <hyperlinks>
    <hyperlink ref="D18" r:id="rId1" xr:uid="{00000000-0004-0000-0000-000000000000}"/>
    <hyperlink ref="E18" r:id="rId2" xr:uid="{00000000-0004-0000-0000-000001000000}"/>
    <hyperlink ref="F18" r:id="rId3" xr:uid="{00000000-0004-0000-0000-000002000000}"/>
    <hyperlink ref="D21" r:id="rId4" xr:uid="{00000000-0004-0000-0000-000003000000}"/>
    <hyperlink ref="E21" r:id="rId5" xr:uid="{00000000-0004-0000-0000-000004000000}"/>
    <hyperlink ref="D24" r:id="rId6" xr:uid="{00000000-0004-0000-0000-000005000000}"/>
    <hyperlink ref="E24" r:id="rId7" xr:uid="{00000000-0004-0000-0000-000006000000}"/>
    <hyperlink ref="F24" r:id="rId8" xr:uid="{00000000-0004-0000-0000-000007000000}"/>
    <hyperlink ref="D27" r:id="rId9" xr:uid="{00000000-0004-0000-0000-000008000000}"/>
    <hyperlink ref="E27" r:id="rId10" xr:uid="{00000000-0004-0000-0000-000009000000}"/>
    <hyperlink ref="F27" r:id="rId11" xr:uid="{00000000-0004-0000-0000-00000A000000}"/>
    <hyperlink ref="G12" r:id="rId12" xr:uid="{00000000-0004-0000-0000-00000B000000}"/>
    <hyperlink ref="C12" r:id="rId13" xr:uid="{00000000-0004-0000-0000-00000C000000}"/>
    <hyperlink ref="D30" r:id="rId14" xr:uid="{00000000-0004-0000-0000-00000D000000}"/>
    <hyperlink ref="L28" r:id="rId15" xr:uid="{00000000-0004-0000-0000-00000E000000}"/>
    <hyperlink ref="F30" r:id="rId16" xr:uid="{00000000-0004-0000-0000-00000F000000}"/>
    <hyperlink ref="D33" r:id="rId17" xr:uid="{00000000-0004-0000-0000-000010000000}"/>
    <hyperlink ref="F33" r:id="rId18" xr:uid="{00000000-0004-0000-0000-000011000000}"/>
    <hyperlink ref="L31" r:id="rId19" xr:uid="{00000000-0004-0000-0000-000012000000}"/>
    <hyperlink ref="E30" r:id="rId20" xr:uid="{00000000-0004-0000-0000-000013000000}"/>
    <hyperlink ref="E33" r:id="rId21" xr:uid="{00000000-0004-0000-0000-000014000000}"/>
    <hyperlink ref="M28" r:id="rId22" xr:uid="{00000000-0004-0000-0000-000015000000}"/>
    <hyperlink ref="M31" r:id="rId23" xr:uid="{00000000-0004-0000-0000-000016000000}"/>
  </hyperlinks>
  <pageMargins left="0.7" right="0.7" top="0.75" bottom="0.75" header="0.3" footer="0.3"/>
  <pageSetup paperSize="17" scale="81" orientation="landscape" verticalDpi="0" r:id="rId24"/>
  <headerFooter>
    <oddFooter>&amp;LGSS17199-CLASSIFIED_AD Pricing Spreadsheet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5"/>
  <sheetViews>
    <sheetView workbookViewId="0">
      <selection activeCell="A3" sqref="A3"/>
    </sheetView>
  </sheetViews>
  <sheetFormatPr defaultRowHeight="15" x14ac:dyDescent="0.25"/>
  <cols>
    <col min="1" max="1" width="16.42578125" bestFit="1" customWidth="1"/>
    <col min="2" max="2" width="12" bestFit="1" customWidth="1"/>
    <col min="3" max="3" width="20.140625" style="31" customWidth="1"/>
    <col min="4" max="4" width="1.28515625" style="1" customWidth="1"/>
    <col min="5" max="5" width="16.42578125" style="1" bestFit="1" customWidth="1"/>
    <col min="6" max="6" width="12" style="1" bestFit="1" customWidth="1"/>
    <col min="7" max="7" width="8.7109375" style="31" bestFit="1" customWidth="1"/>
    <col min="8" max="8" width="1.28515625" customWidth="1"/>
    <col min="9" max="9" width="16.42578125" style="1" bestFit="1" customWidth="1"/>
    <col min="10" max="10" width="20.7109375" style="1" customWidth="1"/>
    <col min="11" max="11" width="17.28515625" style="31" customWidth="1"/>
    <col min="12" max="12" width="1.28515625" style="57" customWidth="1"/>
    <col min="13" max="13" width="17.7109375" style="1" bestFit="1" customWidth="1"/>
    <col min="14" max="14" width="20" style="1" customWidth="1"/>
    <col min="15" max="15" width="5.7109375" style="1" bestFit="1" customWidth="1"/>
  </cols>
  <sheetData>
    <row r="1" spans="1:15" s="1" customFormat="1" ht="18.75" x14ac:dyDescent="0.3">
      <c r="A1" s="27" t="s">
        <v>198</v>
      </c>
      <c r="C1" s="31"/>
      <c r="G1" s="31"/>
      <c r="K1" s="31"/>
      <c r="L1" s="57"/>
    </row>
    <row r="2" spans="1:15" s="1" customFormat="1" x14ac:dyDescent="0.25">
      <c r="A2" s="1" t="s">
        <v>197</v>
      </c>
      <c r="C2" s="31"/>
      <c r="G2" s="31"/>
      <c r="K2" s="31"/>
      <c r="L2" s="57"/>
    </row>
    <row r="3" spans="1:15" s="179" customFormat="1" x14ac:dyDescent="0.25">
      <c r="A3" s="179" t="s">
        <v>381</v>
      </c>
      <c r="C3" s="31"/>
      <c r="G3" s="31"/>
      <c r="K3" s="31"/>
    </row>
    <row r="4" spans="1:15" s="27" customFormat="1" ht="18.75" x14ac:dyDescent="0.3">
      <c r="C4" s="97"/>
      <c r="G4" s="97"/>
      <c r="K4" s="97"/>
      <c r="L4" s="58"/>
    </row>
    <row r="5" spans="1:15" s="1" customFormat="1" ht="18.75" x14ac:dyDescent="0.3">
      <c r="A5" s="207" t="s">
        <v>355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 s="1" customFormat="1" x14ac:dyDescent="0.25">
      <c r="A6" s="18" t="s">
        <v>20</v>
      </c>
      <c r="B6" s="204" t="s">
        <v>131</v>
      </c>
      <c r="C6" s="205"/>
      <c r="D6" s="13"/>
      <c r="E6" s="24" t="s">
        <v>21</v>
      </c>
      <c r="F6" s="204" t="s">
        <v>125</v>
      </c>
      <c r="G6" s="205"/>
      <c r="H6" s="13"/>
      <c r="I6" s="24" t="s">
        <v>21</v>
      </c>
      <c r="J6" s="204" t="s">
        <v>135</v>
      </c>
      <c r="K6" s="205"/>
      <c r="L6" s="13"/>
      <c r="M6" s="13"/>
      <c r="N6" s="13"/>
      <c r="O6" s="13"/>
    </row>
    <row r="7" spans="1:15" s="1" customFormat="1" x14ac:dyDescent="0.25">
      <c r="A7" s="206" t="s">
        <v>28</v>
      </c>
      <c r="B7" s="206"/>
      <c r="C7" s="206"/>
      <c r="D7" s="19"/>
      <c r="E7" s="206" t="s">
        <v>29</v>
      </c>
      <c r="F7" s="206"/>
      <c r="G7" s="206"/>
      <c r="H7" s="8"/>
      <c r="I7" s="206" t="s">
        <v>58</v>
      </c>
      <c r="J7" s="206"/>
      <c r="K7" s="206"/>
      <c r="L7" s="8"/>
      <c r="M7" s="206" t="s">
        <v>23</v>
      </c>
      <c r="N7" s="206"/>
      <c r="O7" s="206"/>
    </row>
    <row r="8" spans="1:15" x14ac:dyDescent="0.25">
      <c r="A8" s="40" t="s">
        <v>0</v>
      </c>
      <c r="B8" s="40" t="s">
        <v>27</v>
      </c>
      <c r="C8" s="40" t="s">
        <v>26</v>
      </c>
      <c r="D8" s="20"/>
      <c r="E8" s="40" t="s">
        <v>0</v>
      </c>
      <c r="F8" s="40" t="s">
        <v>27</v>
      </c>
      <c r="G8" s="40" t="s">
        <v>26</v>
      </c>
      <c r="H8" s="8"/>
      <c r="I8" s="40" t="s">
        <v>0</v>
      </c>
      <c r="J8" s="40" t="s">
        <v>27</v>
      </c>
      <c r="K8" s="40" t="s">
        <v>26</v>
      </c>
      <c r="L8" s="8"/>
      <c r="M8" s="40" t="s">
        <v>99</v>
      </c>
      <c r="N8" s="40" t="s">
        <v>191</v>
      </c>
      <c r="O8" s="40" t="s">
        <v>26</v>
      </c>
    </row>
    <row r="9" spans="1:15" x14ac:dyDescent="0.25">
      <c r="A9" s="53" t="s">
        <v>6</v>
      </c>
      <c r="B9" s="53" t="s">
        <v>4</v>
      </c>
      <c r="C9" s="101" t="s">
        <v>154</v>
      </c>
      <c r="D9" s="41"/>
      <c r="E9" s="53" t="s">
        <v>6</v>
      </c>
      <c r="F9" s="53" t="s">
        <v>2</v>
      </c>
      <c r="G9" s="134">
        <v>0.66666666666666663</v>
      </c>
      <c r="H9" s="42"/>
      <c r="I9" s="53" t="s">
        <v>6</v>
      </c>
      <c r="J9" s="53" t="s">
        <v>4</v>
      </c>
      <c r="K9" s="101" t="s">
        <v>154</v>
      </c>
      <c r="L9" s="42"/>
      <c r="M9" s="210" t="s">
        <v>153</v>
      </c>
      <c r="N9" s="211"/>
      <c r="O9" s="211"/>
    </row>
    <row r="10" spans="1:15" x14ac:dyDescent="0.25">
      <c r="A10" s="53" t="s">
        <v>1</v>
      </c>
      <c r="B10" s="53" t="s">
        <v>4</v>
      </c>
      <c r="C10" s="134">
        <v>0.625</v>
      </c>
      <c r="D10" s="41"/>
      <c r="E10" s="53" t="s">
        <v>1</v>
      </c>
      <c r="F10" s="53" t="s">
        <v>2</v>
      </c>
      <c r="G10" s="134">
        <v>0.66666666666666663</v>
      </c>
      <c r="H10" s="42"/>
      <c r="I10" s="53" t="s">
        <v>1</v>
      </c>
      <c r="J10" s="53" t="s">
        <v>4</v>
      </c>
      <c r="K10" s="134">
        <v>0.625</v>
      </c>
      <c r="L10" s="42"/>
      <c r="M10" s="212"/>
      <c r="N10" s="213"/>
      <c r="O10" s="213"/>
    </row>
    <row r="11" spans="1:15" x14ac:dyDescent="0.25">
      <c r="A11" s="53" t="s">
        <v>3</v>
      </c>
      <c r="B11" s="53" t="s">
        <v>1</v>
      </c>
      <c r="C11" s="134">
        <v>0.45833333333333331</v>
      </c>
      <c r="D11" s="41"/>
      <c r="E11" s="53" t="s">
        <v>3</v>
      </c>
      <c r="F11" s="53" t="s">
        <v>4</v>
      </c>
      <c r="G11" s="134">
        <v>0.66666666666666663</v>
      </c>
      <c r="H11" s="43"/>
      <c r="I11" s="53" t="s">
        <v>3</v>
      </c>
      <c r="J11" s="53" t="s">
        <v>1</v>
      </c>
      <c r="K11" s="134">
        <v>0.45833333333333331</v>
      </c>
      <c r="L11" s="43"/>
      <c r="M11" s="212"/>
      <c r="N11" s="213"/>
      <c r="O11" s="213"/>
    </row>
    <row r="12" spans="1:15" x14ac:dyDescent="0.25">
      <c r="A12" s="53" t="s">
        <v>98</v>
      </c>
      <c r="B12" s="53" t="s">
        <v>3</v>
      </c>
      <c r="C12" s="134">
        <v>0.45833333333333331</v>
      </c>
      <c r="D12" s="41"/>
      <c r="E12" s="53" t="s">
        <v>98</v>
      </c>
      <c r="F12" s="53" t="s">
        <v>1</v>
      </c>
      <c r="G12" s="134">
        <v>0.66666666666666663</v>
      </c>
      <c r="H12" s="42"/>
      <c r="I12" s="53" t="s">
        <v>98</v>
      </c>
      <c r="J12" s="53" t="s">
        <v>3</v>
      </c>
      <c r="K12" s="134">
        <v>0.45833333333333331</v>
      </c>
      <c r="L12" s="42"/>
      <c r="M12" s="212"/>
      <c r="N12" s="213"/>
      <c r="O12" s="213"/>
    </row>
    <row r="13" spans="1:15" x14ac:dyDescent="0.25">
      <c r="A13" s="53" t="s">
        <v>2</v>
      </c>
      <c r="B13" s="53" t="s">
        <v>98</v>
      </c>
      <c r="C13" s="134">
        <v>0.45833333333333331</v>
      </c>
      <c r="D13" s="41"/>
      <c r="E13" s="53" t="s">
        <v>2</v>
      </c>
      <c r="F13" s="53" t="s">
        <v>3</v>
      </c>
      <c r="G13" s="134">
        <v>0.66666666666666663</v>
      </c>
      <c r="H13" s="42"/>
      <c r="I13" s="53" t="s">
        <v>2</v>
      </c>
      <c r="J13" s="53" t="s">
        <v>98</v>
      </c>
      <c r="K13" s="134">
        <v>0.45833333333333331</v>
      </c>
      <c r="L13" s="42"/>
      <c r="M13" s="212"/>
      <c r="N13" s="213"/>
      <c r="O13" s="213"/>
    </row>
    <row r="14" spans="1:15" x14ac:dyDescent="0.25">
      <c r="A14" s="53" t="s">
        <v>4</v>
      </c>
      <c r="B14" s="53" t="s">
        <v>2</v>
      </c>
      <c r="C14" s="134">
        <v>0.45833333333333331</v>
      </c>
      <c r="D14" s="41"/>
      <c r="E14" s="53" t="s">
        <v>4</v>
      </c>
      <c r="F14" s="53" t="s">
        <v>98</v>
      </c>
      <c r="G14" s="134">
        <v>0.66666666666666663</v>
      </c>
      <c r="H14" s="42"/>
      <c r="I14" s="53" t="s">
        <v>4</v>
      </c>
      <c r="J14" s="53" t="s">
        <v>2</v>
      </c>
      <c r="K14" s="134">
        <v>0.45833333333333331</v>
      </c>
      <c r="L14" s="42"/>
      <c r="M14" s="212"/>
      <c r="N14" s="213"/>
      <c r="O14" s="213"/>
    </row>
    <row r="15" spans="1:15" x14ac:dyDescent="0.25">
      <c r="A15" s="53" t="s">
        <v>5</v>
      </c>
      <c r="B15" s="53" t="s">
        <v>4</v>
      </c>
      <c r="C15" s="134">
        <v>0.45833333333333331</v>
      </c>
      <c r="D15" s="41"/>
      <c r="E15" s="53" t="s">
        <v>5</v>
      </c>
      <c r="F15" s="53" t="s">
        <v>2</v>
      </c>
      <c r="G15" s="134">
        <v>0.66666666666666663</v>
      </c>
      <c r="H15" s="42"/>
      <c r="I15" s="53" t="s">
        <v>5</v>
      </c>
      <c r="J15" s="53" t="s">
        <v>4</v>
      </c>
      <c r="K15" s="134">
        <v>0.45833333333333331</v>
      </c>
      <c r="L15" s="42"/>
      <c r="M15" s="214"/>
      <c r="N15" s="215"/>
      <c r="O15" s="215"/>
    </row>
    <row r="16" spans="1:15" s="1" customFormat="1" x14ac:dyDescent="0.25">
      <c r="A16" s="3"/>
      <c r="B16" s="41"/>
      <c r="C16" s="122"/>
      <c r="D16" s="41"/>
      <c r="E16" s="41"/>
      <c r="F16" s="41"/>
      <c r="G16" s="122"/>
      <c r="H16" s="42"/>
      <c r="I16" s="41"/>
      <c r="J16" s="41"/>
      <c r="K16" s="122"/>
      <c r="L16" s="42"/>
      <c r="M16" s="45"/>
      <c r="N16" s="45"/>
      <c r="O16" s="45"/>
    </row>
    <row r="17" spans="1:15" s="1" customFormat="1" x14ac:dyDescent="0.25">
      <c r="A17" s="18" t="s">
        <v>20</v>
      </c>
      <c r="B17" s="204" t="s">
        <v>142</v>
      </c>
      <c r="C17" s="205"/>
      <c r="D17" s="13"/>
      <c r="E17" s="24" t="s">
        <v>21</v>
      </c>
      <c r="F17" s="204" t="s">
        <v>144</v>
      </c>
      <c r="G17" s="205"/>
      <c r="H17" s="13"/>
      <c r="I17" s="24" t="s">
        <v>21</v>
      </c>
      <c r="J17" s="204" t="s">
        <v>135</v>
      </c>
      <c r="K17" s="205"/>
      <c r="L17" s="13"/>
      <c r="M17" s="13"/>
      <c r="N17" s="13"/>
      <c r="O17" s="13"/>
    </row>
    <row r="18" spans="1:15" s="57" customFormat="1" x14ac:dyDescent="0.25">
      <c r="A18" s="206" t="s">
        <v>28</v>
      </c>
      <c r="B18" s="206"/>
      <c r="C18" s="206"/>
      <c r="D18" s="19"/>
      <c r="E18" s="206" t="s">
        <v>29</v>
      </c>
      <c r="F18" s="206"/>
      <c r="G18" s="206"/>
      <c r="H18" s="8"/>
      <c r="I18" s="206" t="s">
        <v>58</v>
      </c>
      <c r="J18" s="206"/>
      <c r="K18" s="206"/>
      <c r="L18" s="8"/>
      <c r="M18" s="206" t="s">
        <v>23</v>
      </c>
      <c r="N18" s="206"/>
      <c r="O18" s="206"/>
    </row>
    <row r="19" spans="1:15" s="57" customFormat="1" x14ac:dyDescent="0.25">
      <c r="A19" s="40" t="s">
        <v>0</v>
      </c>
      <c r="B19" s="40" t="s">
        <v>27</v>
      </c>
      <c r="C19" s="40" t="s">
        <v>26</v>
      </c>
      <c r="D19" s="20"/>
      <c r="E19" s="40" t="s">
        <v>0</v>
      </c>
      <c r="F19" s="40" t="s">
        <v>27</v>
      </c>
      <c r="G19" s="40" t="s">
        <v>26</v>
      </c>
      <c r="H19" s="8"/>
      <c r="I19" s="40" t="s">
        <v>0</v>
      </c>
      <c r="J19" s="40" t="s">
        <v>27</v>
      </c>
      <c r="K19" s="40" t="s">
        <v>26</v>
      </c>
      <c r="L19" s="8"/>
      <c r="M19" s="40" t="s">
        <v>99</v>
      </c>
      <c r="N19" s="40" t="s">
        <v>191</v>
      </c>
      <c r="O19" s="40" t="s">
        <v>26</v>
      </c>
    </row>
    <row r="20" spans="1:15" s="1" customFormat="1" x14ac:dyDescent="0.25">
      <c r="A20" s="53" t="s">
        <v>98</v>
      </c>
      <c r="B20" s="53" t="s">
        <v>1</v>
      </c>
      <c r="C20" s="134">
        <v>0.41666666666666669</v>
      </c>
      <c r="D20" s="41"/>
      <c r="E20" s="53" t="s">
        <v>98</v>
      </c>
      <c r="F20" s="53" t="s">
        <v>4</v>
      </c>
      <c r="G20" s="101" t="s">
        <v>154</v>
      </c>
      <c r="H20" s="42"/>
      <c r="I20" s="53" t="s">
        <v>98</v>
      </c>
      <c r="J20" s="53" t="s">
        <v>1</v>
      </c>
      <c r="K20" s="134">
        <v>0.41666666666666669</v>
      </c>
      <c r="L20" s="42"/>
      <c r="M20" s="204" t="s">
        <v>153</v>
      </c>
      <c r="N20" s="209"/>
      <c r="O20" s="209"/>
    </row>
    <row r="21" spans="1:15" s="1" customFormat="1" x14ac:dyDescent="0.25">
      <c r="A21" s="3"/>
      <c r="B21" s="41"/>
      <c r="C21" s="122"/>
      <c r="D21" s="41"/>
      <c r="E21" s="41"/>
      <c r="F21" s="41"/>
      <c r="G21" s="122"/>
      <c r="H21" s="42"/>
      <c r="I21" s="41"/>
      <c r="J21" s="41"/>
      <c r="K21" s="122"/>
      <c r="L21" s="42"/>
      <c r="M21" s="44"/>
      <c r="N21" s="44"/>
      <c r="O21" s="44"/>
    </row>
    <row r="22" spans="1:15" s="1" customFormat="1" x14ac:dyDescent="0.25">
      <c r="A22" s="18" t="s">
        <v>20</v>
      </c>
      <c r="B22" s="204" t="s">
        <v>155</v>
      </c>
      <c r="C22" s="205"/>
      <c r="D22" s="13"/>
      <c r="E22" s="24" t="s">
        <v>21</v>
      </c>
      <c r="F22" s="204" t="s">
        <v>147</v>
      </c>
      <c r="G22" s="205"/>
      <c r="H22" s="13"/>
      <c r="I22" s="24" t="s">
        <v>21</v>
      </c>
      <c r="J22" s="204" t="s">
        <v>135</v>
      </c>
      <c r="K22" s="205"/>
      <c r="L22" s="13"/>
      <c r="M22" s="13"/>
      <c r="N22" s="13"/>
      <c r="O22" s="13"/>
    </row>
    <row r="23" spans="1:15" s="57" customFormat="1" x14ac:dyDescent="0.25">
      <c r="A23" s="206" t="s">
        <v>28</v>
      </c>
      <c r="B23" s="206"/>
      <c r="C23" s="206"/>
      <c r="D23" s="19"/>
      <c r="E23" s="206" t="s">
        <v>29</v>
      </c>
      <c r="F23" s="206"/>
      <c r="G23" s="206"/>
      <c r="H23" s="8"/>
      <c r="I23" s="206" t="s">
        <v>58</v>
      </c>
      <c r="J23" s="206"/>
      <c r="K23" s="206"/>
      <c r="L23" s="8"/>
      <c r="M23" s="206" t="s">
        <v>23</v>
      </c>
      <c r="N23" s="206"/>
      <c r="O23" s="206"/>
    </row>
    <row r="24" spans="1:15" s="57" customFormat="1" x14ac:dyDescent="0.25">
      <c r="A24" s="40" t="s">
        <v>0</v>
      </c>
      <c r="B24" s="40" t="s">
        <v>27</v>
      </c>
      <c r="C24" s="40" t="s">
        <v>26</v>
      </c>
      <c r="D24" s="20"/>
      <c r="E24" s="40" t="s">
        <v>0</v>
      </c>
      <c r="F24" s="40" t="s">
        <v>27</v>
      </c>
      <c r="G24" s="40" t="s">
        <v>26</v>
      </c>
      <c r="H24" s="8"/>
      <c r="I24" s="40" t="s">
        <v>0</v>
      </c>
      <c r="J24" s="40" t="s">
        <v>27</v>
      </c>
      <c r="K24" s="40" t="s">
        <v>26</v>
      </c>
      <c r="L24" s="8"/>
      <c r="M24" s="40" t="s">
        <v>99</v>
      </c>
      <c r="N24" s="40" t="s">
        <v>191</v>
      </c>
      <c r="O24" s="40" t="s">
        <v>26</v>
      </c>
    </row>
    <row r="25" spans="1:15" s="1" customFormat="1" x14ac:dyDescent="0.25">
      <c r="A25" s="53" t="s">
        <v>98</v>
      </c>
      <c r="B25" s="53" t="s">
        <v>1</v>
      </c>
      <c r="C25" s="134">
        <v>0.41666666666666669</v>
      </c>
      <c r="D25" s="41"/>
      <c r="E25" s="53" t="s">
        <v>98</v>
      </c>
      <c r="F25" s="53" t="s">
        <v>4</v>
      </c>
      <c r="G25" s="101" t="s">
        <v>154</v>
      </c>
      <c r="H25" s="42"/>
      <c r="I25" s="53" t="s">
        <v>98</v>
      </c>
      <c r="J25" s="53" t="s">
        <v>1</v>
      </c>
      <c r="K25" s="134">
        <v>0.41666666666666669</v>
      </c>
      <c r="L25" s="42"/>
      <c r="M25" s="204" t="s">
        <v>153</v>
      </c>
      <c r="N25" s="209"/>
      <c r="O25" s="209"/>
    </row>
    <row r="26" spans="1:15" s="1" customFormat="1" x14ac:dyDescent="0.25">
      <c r="A26" s="3"/>
      <c r="B26" s="41"/>
      <c r="C26" s="122"/>
      <c r="D26" s="41"/>
      <c r="E26" s="41"/>
      <c r="F26" s="41"/>
      <c r="G26" s="122"/>
      <c r="H26" s="42"/>
      <c r="I26" s="41"/>
      <c r="J26" s="41"/>
      <c r="K26" s="122"/>
      <c r="L26" s="42"/>
      <c r="M26" s="44"/>
      <c r="N26" s="44"/>
      <c r="O26" s="44"/>
    </row>
    <row r="27" spans="1:15" s="1" customFormat="1" ht="18.600000000000001" customHeight="1" x14ac:dyDescent="0.25">
      <c r="A27" s="18" t="s">
        <v>20</v>
      </c>
      <c r="B27" s="204" t="s">
        <v>156</v>
      </c>
      <c r="C27" s="205"/>
      <c r="D27" s="13"/>
      <c r="E27" s="24" t="s">
        <v>21</v>
      </c>
      <c r="F27" s="204" t="s">
        <v>149</v>
      </c>
      <c r="G27" s="205"/>
      <c r="H27" s="13"/>
      <c r="I27" s="24" t="s">
        <v>21</v>
      </c>
      <c r="J27" s="204" t="s">
        <v>135</v>
      </c>
      <c r="K27" s="205"/>
      <c r="L27" s="13"/>
      <c r="M27" s="13"/>
      <c r="N27" s="13"/>
      <c r="O27" s="13"/>
    </row>
    <row r="28" spans="1:15" s="57" customFormat="1" x14ac:dyDescent="0.25">
      <c r="A28" s="206" t="s">
        <v>28</v>
      </c>
      <c r="B28" s="206"/>
      <c r="C28" s="206"/>
      <c r="D28" s="19"/>
      <c r="E28" s="206" t="s">
        <v>29</v>
      </c>
      <c r="F28" s="206"/>
      <c r="G28" s="206"/>
      <c r="H28" s="8"/>
      <c r="I28" s="206" t="s">
        <v>58</v>
      </c>
      <c r="J28" s="206"/>
      <c r="K28" s="206"/>
      <c r="L28" s="8"/>
      <c r="M28" s="206" t="s">
        <v>23</v>
      </c>
      <c r="N28" s="206"/>
      <c r="O28" s="206"/>
    </row>
    <row r="29" spans="1:15" s="57" customFormat="1" x14ac:dyDescent="0.25">
      <c r="A29" s="40" t="s">
        <v>0</v>
      </c>
      <c r="B29" s="40" t="s">
        <v>27</v>
      </c>
      <c r="C29" s="40" t="s">
        <v>26</v>
      </c>
      <c r="D29" s="20"/>
      <c r="E29" s="40" t="s">
        <v>0</v>
      </c>
      <c r="F29" s="40" t="s">
        <v>27</v>
      </c>
      <c r="G29" s="40" t="s">
        <v>26</v>
      </c>
      <c r="H29" s="8"/>
      <c r="I29" s="40" t="s">
        <v>0</v>
      </c>
      <c r="J29" s="40" t="s">
        <v>27</v>
      </c>
      <c r="K29" s="40" t="s">
        <v>26</v>
      </c>
      <c r="L29" s="8"/>
      <c r="M29" s="40" t="s">
        <v>99</v>
      </c>
      <c r="N29" s="40" t="s">
        <v>191</v>
      </c>
      <c r="O29" s="40" t="s">
        <v>26</v>
      </c>
    </row>
    <row r="30" spans="1:15" s="1" customFormat="1" x14ac:dyDescent="0.25">
      <c r="A30" s="53" t="s">
        <v>98</v>
      </c>
      <c r="B30" s="53" t="s">
        <v>4</v>
      </c>
      <c r="C30" s="134">
        <v>0.45833333333333331</v>
      </c>
      <c r="D30" s="41"/>
      <c r="E30" s="53" t="s">
        <v>98</v>
      </c>
      <c r="F30" s="53" t="s">
        <v>4</v>
      </c>
      <c r="G30" s="101" t="s">
        <v>154</v>
      </c>
      <c r="H30" s="42"/>
      <c r="I30" s="53" t="s">
        <v>98</v>
      </c>
      <c r="J30" s="53" t="s">
        <v>4</v>
      </c>
      <c r="K30" s="134">
        <v>0.45833333333333331</v>
      </c>
      <c r="L30" s="42"/>
      <c r="M30" s="204" t="s">
        <v>153</v>
      </c>
      <c r="N30" s="209"/>
      <c r="O30" s="209"/>
    </row>
    <row r="31" spans="1:15" s="1" customFormat="1" x14ac:dyDescent="0.25">
      <c r="A31" s="3"/>
      <c r="B31" s="41"/>
      <c r="C31" s="122"/>
      <c r="D31" s="41"/>
      <c r="E31" s="41"/>
      <c r="F31" s="41"/>
      <c r="G31" s="122"/>
      <c r="H31" s="42"/>
      <c r="I31" s="41"/>
      <c r="J31" s="41"/>
      <c r="K31" s="122"/>
      <c r="L31" s="42"/>
      <c r="M31" s="44"/>
      <c r="N31" s="44"/>
      <c r="O31" s="44"/>
    </row>
    <row r="32" spans="1:15" s="1" customFormat="1" x14ac:dyDescent="0.25">
      <c r="A32" s="3"/>
      <c r="B32" s="41"/>
      <c r="C32" s="122"/>
      <c r="D32" s="41"/>
      <c r="E32" s="41"/>
      <c r="F32" s="41"/>
      <c r="G32" s="122"/>
      <c r="H32" s="42"/>
      <c r="I32" s="41"/>
      <c r="J32" s="41"/>
      <c r="K32" s="122"/>
      <c r="L32" s="42"/>
      <c r="M32" s="44"/>
      <c r="N32" s="44"/>
      <c r="O32" s="44"/>
    </row>
    <row r="33" spans="1:15" s="21" customFormat="1" ht="18.75" x14ac:dyDescent="0.3">
      <c r="A33" s="208" t="s">
        <v>159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s="1" customFormat="1" ht="18.399999999999999" customHeight="1" x14ac:dyDescent="0.25">
      <c r="A34" s="18" t="s">
        <v>20</v>
      </c>
      <c r="B34" s="219" t="s">
        <v>192</v>
      </c>
      <c r="C34" s="220"/>
      <c r="D34" s="13"/>
      <c r="E34" s="24" t="s">
        <v>21</v>
      </c>
      <c r="F34" s="219" t="s">
        <v>180</v>
      </c>
      <c r="G34" s="220"/>
      <c r="H34" s="13"/>
      <c r="I34" s="24" t="s">
        <v>21</v>
      </c>
      <c r="J34" s="219" t="s">
        <v>190</v>
      </c>
      <c r="K34" s="220"/>
      <c r="L34" s="13"/>
      <c r="M34" s="13"/>
      <c r="N34" s="13"/>
      <c r="O34" s="13"/>
    </row>
    <row r="35" spans="1:15" s="57" customFormat="1" x14ac:dyDescent="0.25">
      <c r="A35" s="206" t="s">
        <v>28</v>
      </c>
      <c r="B35" s="206"/>
      <c r="C35" s="206"/>
      <c r="D35" s="19"/>
      <c r="E35" s="206" t="s">
        <v>29</v>
      </c>
      <c r="F35" s="206"/>
      <c r="G35" s="206"/>
      <c r="H35" s="8"/>
      <c r="I35" s="206" t="s">
        <v>58</v>
      </c>
      <c r="J35" s="206"/>
      <c r="K35" s="206"/>
      <c r="L35" s="8"/>
      <c r="M35" s="206" t="s">
        <v>23</v>
      </c>
      <c r="N35" s="206"/>
      <c r="O35" s="206"/>
    </row>
    <row r="36" spans="1:15" s="57" customFormat="1" x14ac:dyDescent="0.25">
      <c r="A36" s="40" t="s">
        <v>0</v>
      </c>
      <c r="B36" s="40" t="s">
        <v>27</v>
      </c>
      <c r="C36" s="40" t="s">
        <v>26</v>
      </c>
      <c r="D36" s="20"/>
      <c r="E36" s="40" t="s">
        <v>0</v>
      </c>
      <c r="F36" s="40" t="s">
        <v>27</v>
      </c>
      <c r="G36" s="40" t="s">
        <v>26</v>
      </c>
      <c r="H36" s="8"/>
      <c r="I36" s="40" t="s">
        <v>0</v>
      </c>
      <c r="J36" s="40" t="s">
        <v>27</v>
      </c>
      <c r="K36" s="40" t="s">
        <v>26</v>
      </c>
      <c r="L36" s="8"/>
      <c r="M36" s="40" t="s">
        <v>99</v>
      </c>
      <c r="N36" s="40" t="s">
        <v>191</v>
      </c>
      <c r="O36" s="40" t="s">
        <v>26</v>
      </c>
    </row>
    <row r="37" spans="1:15" s="15" customFormat="1" x14ac:dyDescent="0.25">
      <c r="A37" s="121" t="s">
        <v>6</v>
      </c>
      <c r="B37" s="121" t="s">
        <v>4</v>
      </c>
      <c r="C37" s="124">
        <v>0.70833333333333337</v>
      </c>
      <c r="D37" s="123"/>
      <c r="E37" s="121" t="s">
        <v>6</v>
      </c>
      <c r="F37" s="121" t="s">
        <v>1</v>
      </c>
      <c r="G37" s="124">
        <v>0.70833333333333337</v>
      </c>
      <c r="H37" s="125"/>
      <c r="I37" s="121" t="s">
        <v>6</v>
      </c>
      <c r="J37" s="121" t="s">
        <v>1</v>
      </c>
      <c r="K37" s="124">
        <v>0.70833333333333337</v>
      </c>
      <c r="L37" s="125"/>
      <c r="M37" s="121" t="s">
        <v>181</v>
      </c>
      <c r="N37" s="121" t="s">
        <v>98</v>
      </c>
      <c r="O37" s="121" t="s">
        <v>182</v>
      </c>
    </row>
    <row r="38" spans="1:15" s="15" customFormat="1" x14ac:dyDescent="0.25">
      <c r="A38" s="121" t="s">
        <v>1</v>
      </c>
      <c r="B38" s="121" t="s">
        <v>4</v>
      </c>
      <c r="C38" s="124">
        <v>0.70833333333333337</v>
      </c>
      <c r="D38" s="123"/>
      <c r="E38" s="121" t="s">
        <v>1</v>
      </c>
      <c r="F38" s="121" t="s">
        <v>3</v>
      </c>
      <c r="G38" s="124">
        <v>0.70833333333333337</v>
      </c>
      <c r="H38" s="125"/>
      <c r="I38" s="121" t="s">
        <v>1</v>
      </c>
      <c r="J38" s="121" t="s">
        <v>3</v>
      </c>
      <c r="K38" s="124">
        <v>0.70833333333333337</v>
      </c>
      <c r="L38" s="125"/>
      <c r="M38" s="121" t="s">
        <v>183</v>
      </c>
      <c r="N38" s="121" t="s">
        <v>2</v>
      </c>
      <c r="O38" s="121" t="s">
        <v>154</v>
      </c>
    </row>
    <row r="39" spans="1:15" s="15" customFormat="1" x14ac:dyDescent="0.25">
      <c r="A39" s="121" t="s">
        <v>3</v>
      </c>
      <c r="B39" s="121" t="s">
        <v>1</v>
      </c>
      <c r="C39" s="124">
        <v>0.70833333333333337</v>
      </c>
      <c r="D39" s="123"/>
      <c r="E39" s="121" t="s">
        <v>3</v>
      </c>
      <c r="F39" s="121" t="s">
        <v>98</v>
      </c>
      <c r="G39" s="124">
        <v>0.70833333333333337</v>
      </c>
      <c r="H39" s="126"/>
      <c r="I39" s="121" t="s">
        <v>3</v>
      </c>
      <c r="J39" s="121" t="s">
        <v>98</v>
      </c>
      <c r="K39" s="124">
        <v>0.70833333333333337</v>
      </c>
      <c r="L39" s="126"/>
      <c r="M39" s="121" t="s">
        <v>184</v>
      </c>
      <c r="N39" s="121" t="s">
        <v>4</v>
      </c>
      <c r="O39" s="121" t="s">
        <v>154</v>
      </c>
    </row>
    <row r="40" spans="1:15" s="15" customFormat="1" x14ac:dyDescent="0.25">
      <c r="A40" s="121" t="s">
        <v>98</v>
      </c>
      <c r="B40" s="121" t="s">
        <v>3</v>
      </c>
      <c r="C40" s="124">
        <v>0.70833333333333337</v>
      </c>
      <c r="D40" s="123"/>
      <c r="E40" s="121" t="s">
        <v>98</v>
      </c>
      <c r="F40" s="121" t="s">
        <v>2</v>
      </c>
      <c r="G40" s="124">
        <v>0.70833333333333337</v>
      </c>
      <c r="H40" s="125"/>
      <c r="I40" s="121" t="s">
        <v>98</v>
      </c>
      <c r="J40" s="121" t="s">
        <v>2</v>
      </c>
      <c r="K40" s="124">
        <v>0.70833333333333337</v>
      </c>
      <c r="L40" s="125"/>
      <c r="M40" s="121" t="s">
        <v>185</v>
      </c>
      <c r="N40" s="121" t="s">
        <v>1</v>
      </c>
      <c r="O40" s="121" t="s">
        <v>154</v>
      </c>
    </row>
    <row r="41" spans="1:15" s="15" customFormat="1" x14ac:dyDescent="0.25">
      <c r="A41" s="121" t="s">
        <v>2</v>
      </c>
      <c r="B41" s="121" t="s">
        <v>98</v>
      </c>
      <c r="C41" s="124">
        <v>0.70833333333333337</v>
      </c>
      <c r="D41" s="123"/>
      <c r="E41" s="121" t="s">
        <v>2</v>
      </c>
      <c r="F41" s="121" t="s">
        <v>4</v>
      </c>
      <c r="G41" s="124">
        <v>0.70833333333333337</v>
      </c>
      <c r="H41" s="125"/>
      <c r="I41" s="121" t="s">
        <v>2</v>
      </c>
      <c r="J41" s="121" t="s">
        <v>4</v>
      </c>
      <c r="K41" s="124">
        <v>0.70833333333333337</v>
      </c>
      <c r="L41" s="125"/>
      <c r="M41" s="121" t="s">
        <v>186</v>
      </c>
      <c r="N41" s="121" t="s">
        <v>3</v>
      </c>
      <c r="O41" s="121" t="s">
        <v>154</v>
      </c>
    </row>
    <row r="42" spans="1:15" s="15" customFormat="1" x14ac:dyDescent="0.25">
      <c r="A42" s="121" t="s">
        <v>4</v>
      </c>
      <c r="B42" s="121" t="s">
        <v>2</v>
      </c>
      <c r="C42" s="124">
        <v>0.64583333333333337</v>
      </c>
      <c r="D42" s="123"/>
      <c r="E42" s="121" t="s">
        <v>4</v>
      </c>
      <c r="F42" s="121" t="s">
        <v>1</v>
      </c>
      <c r="G42" s="124">
        <v>0.70833333333333337</v>
      </c>
      <c r="H42" s="125"/>
      <c r="I42" s="121" t="s">
        <v>4</v>
      </c>
      <c r="J42" s="121" t="s">
        <v>1</v>
      </c>
      <c r="K42" s="124">
        <v>0.70833333333333337</v>
      </c>
      <c r="L42" s="125"/>
      <c r="M42" s="121" t="s">
        <v>187</v>
      </c>
      <c r="N42" s="121" t="s">
        <v>98</v>
      </c>
      <c r="O42" s="121" t="s">
        <v>154</v>
      </c>
    </row>
    <row r="43" spans="1:15" s="15" customFormat="1" x14ac:dyDescent="0.25">
      <c r="A43" s="121" t="s">
        <v>5</v>
      </c>
      <c r="B43" s="121" t="s">
        <v>4</v>
      </c>
      <c r="C43" s="124">
        <v>0.64930555555555558</v>
      </c>
      <c r="D43" s="123"/>
      <c r="E43" s="121" t="s">
        <v>5</v>
      </c>
      <c r="F43" s="121" t="s">
        <v>1</v>
      </c>
      <c r="G43" s="124">
        <v>0.70833333333333337</v>
      </c>
      <c r="H43" s="125"/>
      <c r="I43" s="121" t="s">
        <v>5</v>
      </c>
      <c r="J43" s="121" t="s">
        <v>1</v>
      </c>
      <c r="K43" s="124">
        <v>0.70833333333333337</v>
      </c>
      <c r="L43" s="125"/>
      <c r="M43" s="121" t="s">
        <v>187</v>
      </c>
      <c r="N43" s="121" t="s">
        <v>98</v>
      </c>
      <c r="O43" s="121" t="s">
        <v>154</v>
      </c>
    </row>
    <row r="44" spans="1:15" s="15" customFormat="1" x14ac:dyDescent="0.25">
      <c r="A44" s="123"/>
      <c r="B44" s="123"/>
      <c r="C44" s="127"/>
      <c r="D44" s="123"/>
      <c r="E44" s="123"/>
      <c r="F44" s="123"/>
      <c r="G44" s="127"/>
      <c r="H44" s="125"/>
      <c r="I44" s="123"/>
      <c r="J44" s="123"/>
      <c r="K44" s="127"/>
      <c r="L44" s="125"/>
      <c r="M44" s="127"/>
      <c r="N44" s="127"/>
      <c r="O44" s="127"/>
    </row>
    <row r="45" spans="1:15" s="15" customFormat="1" ht="18.399999999999999" customHeight="1" x14ac:dyDescent="0.25">
      <c r="A45" s="128" t="s">
        <v>20</v>
      </c>
      <c r="B45" s="217" t="s">
        <v>188</v>
      </c>
      <c r="C45" s="218"/>
      <c r="D45" s="127"/>
      <c r="E45" s="129" t="s">
        <v>21</v>
      </c>
      <c r="F45" s="217" t="s">
        <v>180</v>
      </c>
      <c r="G45" s="218"/>
      <c r="H45" s="127"/>
      <c r="I45" s="129" t="s">
        <v>21</v>
      </c>
      <c r="J45" s="217" t="s">
        <v>190</v>
      </c>
      <c r="K45" s="218"/>
      <c r="L45" s="127"/>
      <c r="M45" s="127"/>
      <c r="N45" s="127"/>
      <c r="O45" s="127"/>
    </row>
    <row r="46" spans="1:15" s="57" customFormat="1" x14ac:dyDescent="0.25">
      <c r="A46" s="216" t="s">
        <v>28</v>
      </c>
      <c r="B46" s="216"/>
      <c r="C46" s="216"/>
      <c r="D46" s="130"/>
      <c r="E46" s="216" t="s">
        <v>29</v>
      </c>
      <c r="F46" s="216"/>
      <c r="G46" s="216"/>
      <c r="H46" s="131"/>
      <c r="I46" s="216" t="s">
        <v>58</v>
      </c>
      <c r="J46" s="216"/>
      <c r="K46" s="216"/>
      <c r="L46" s="131"/>
      <c r="M46" s="216" t="s">
        <v>23</v>
      </c>
      <c r="N46" s="216"/>
      <c r="O46" s="216"/>
    </row>
    <row r="47" spans="1:15" s="57" customFormat="1" x14ac:dyDescent="0.25">
      <c r="A47" s="132" t="s">
        <v>0</v>
      </c>
      <c r="B47" s="132" t="s">
        <v>27</v>
      </c>
      <c r="C47" s="132" t="s">
        <v>26</v>
      </c>
      <c r="D47" s="133"/>
      <c r="E47" s="132" t="s">
        <v>0</v>
      </c>
      <c r="F47" s="132" t="s">
        <v>27</v>
      </c>
      <c r="G47" s="132" t="s">
        <v>26</v>
      </c>
      <c r="H47" s="131"/>
      <c r="I47" s="132" t="s">
        <v>0</v>
      </c>
      <c r="J47" s="132" t="s">
        <v>27</v>
      </c>
      <c r="K47" s="132" t="s">
        <v>26</v>
      </c>
      <c r="L47" s="131"/>
      <c r="M47" s="132" t="s">
        <v>99</v>
      </c>
      <c r="N47" s="132" t="s">
        <v>191</v>
      </c>
      <c r="O47" s="132" t="s">
        <v>26</v>
      </c>
    </row>
    <row r="48" spans="1:15" s="15" customFormat="1" x14ac:dyDescent="0.25">
      <c r="A48" s="121" t="s">
        <v>6</v>
      </c>
      <c r="B48" s="121" t="s">
        <v>4</v>
      </c>
      <c r="C48" s="124" t="s">
        <v>154</v>
      </c>
      <c r="D48" s="123"/>
      <c r="E48" s="121" t="s">
        <v>6</v>
      </c>
      <c r="F48" s="121" t="s">
        <v>1</v>
      </c>
      <c r="G48" s="124">
        <v>0.70833333333333337</v>
      </c>
      <c r="H48" s="125"/>
      <c r="I48" s="121" t="s">
        <v>6</v>
      </c>
      <c r="J48" s="121" t="s">
        <v>1</v>
      </c>
      <c r="K48" s="124">
        <v>0.70833333333333337</v>
      </c>
      <c r="L48" s="125"/>
      <c r="M48" s="121" t="s">
        <v>181</v>
      </c>
      <c r="N48" s="121" t="s">
        <v>98</v>
      </c>
      <c r="O48" s="121" t="s">
        <v>182</v>
      </c>
    </row>
    <row r="49" spans="1:15" s="15" customFormat="1" x14ac:dyDescent="0.25">
      <c r="A49" s="121" t="s">
        <v>1</v>
      </c>
      <c r="B49" s="121" t="s">
        <v>4</v>
      </c>
      <c r="C49" s="124" t="s">
        <v>154</v>
      </c>
      <c r="D49" s="123"/>
      <c r="E49" s="121" t="s">
        <v>1</v>
      </c>
      <c r="F49" s="121" t="s">
        <v>3</v>
      </c>
      <c r="G49" s="124">
        <v>0.70833333333333337</v>
      </c>
      <c r="H49" s="125"/>
      <c r="I49" s="121" t="s">
        <v>1</v>
      </c>
      <c r="J49" s="121" t="s">
        <v>3</v>
      </c>
      <c r="K49" s="124">
        <v>0.70833333333333337</v>
      </c>
      <c r="L49" s="125"/>
      <c r="M49" s="121" t="s">
        <v>183</v>
      </c>
      <c r="N49" s="121" t="s">
        <v>2</v>
      </c>
      <c r="O49" s="121" t="s">
        <v>154</v>
      </c>
    </row>
    <row r="50" spans="1:15" s="15" customFormat="1" x14ac:dyDescent="0.25">
      <c r="A50" s="121" t="s">
        <v>3</v>
      </c>
      <c r="B50" s="121" t="s">
        <v>1</v>
      </c>
      <c r="C50" s="124" t="s">
        <v>154</v>
      </c>
      <c r="D50" s="123"/>
      <c r="E50" s="121" t="s">
        <v>3</v>
      </c>
      <c r="F50" s="121" t="s">
        <v>98</v>
      </c>
      <c r="G50" s="124">
        <v>0.70833333333333337</v>
      </c>
      <c r="H50" s="126"/>
      <c r="I50" s="121" t="s">
        <v>3</v>
      </c>
      <c r="J50" s="121" t="s">
        <v>98</v>
      </c>
      <c r="K50" s="124">
        <v>0.70833333333333337</v>
      </c>
      <c r="L50" s="126"/>
      <c r="M50" s="121" t="s">
        <v>184</v>
      </c>
      <c r="N50" s="121" t="s">
        <v>4</v>
      </c>
      <c r="O50" s="121" t="s">
        <v>154</v>
      </c>
    </row>
    <row r="51" spans="1:15" s="15" customFormat="1" x14ac:dyDescent="0.25">
      <c r="A51" s="121" t="s">
        <v>98</v>
      </c>
      <c r="B51" s="121" t="s">
        <v>3</v>
      </c>
      <c r="C51" s="124" t="s">
        <v>154</v>
      </c>
      <c r="D51" s="123"/>
      <c r="E51" s="121" t="s">
        <v>98</v>
      </c>
      <c r="F51" s="121" t="s">
        <v>2</v>
      </c>
      <c r="G51" s="124">
        <v>0.70833333333333337</v>
      </c>
      <c r="H51" s="125"/>
      <c r="I51" s="121" t="s">
        <v>98</v>
      </c>
      <c r="J51" s="121" t="s">
        <v>2</v>
      </c>
      <c r="K51" s="124">
        <v>0.70833333333333337</v>
      </c>
      <c r="L51" s="125"/>
      <c r="M51" s="121" t="s">
        <v>185</v>
      </c>
      <c r="N51" s="121" t="s">
        <v>1</v>
      </c>
      <c r="O51" s="121" t="s">
        <v>154</v>
      </c>
    </row>
    <row r="52" spans="1:15" s="15" customFormat="1" x14ac:dyDescent="0.25">
      <c r="A52" s="121" t="s">
        <v>2</v>
      </c>
      <c r="B52" s="121" t="s">
        <v>98</v>
      </c>
      <c r="C52" s="124" t="s">
        <v>189</v>
      </c>
      <c r="D52" s="123"/>
      <c r="E52" s="121" t="s">
        <v>2</v>
      </c>
      <c r="F52" s="121" t="s">
        <v>4</v>
      </c>
      <c r="G52" s="124">
        <v>0.70833333333333337</v>
      </c>
      <c r="H52" s="125"/>
      <c r="I52" s="121" t="s">
        <v>2</v>
      </c>
      <c r="J52" s="121" t="s">
        <v>4</v>
      </c>
      <c r="K52" s="124">
        <v>0.70833333333333337</v>
      </c>
      <c r="L52" s="125"/>
      <c r="M52" s="121" t="s">
        <v>186</v>
      </c>
      <c r="N52" s="121" t="s">
        <v>3</v>
      </c>
      <c r="O52" s="121" t="s">
        <v>154</v>
      </c>
    </row>
    <row r="53" spans="1:15" s="15" customFormat="1" x14ac:dyDescent="0.25">
      <c r="A53" s="121" t="s">
        <v>4</v>
      </c>
      <c r="B53" s="121" t="s">
        <v>2</v>
      </c>
      <c r="C53" s="124" t="s">
        <v>189</v>
      </c>
      <c r="D53" s="123"/>
      <c r="E53" s="121" t="s">
        <v>4</v>
      </c>
      <c r="F53" s="121" t="s">
        <v>1</v>
      </c>
      <c r="G53" s="124">
        <v>0.70833333333333337</v>
      </c>
      <c r="H53" s="125"/>
      <c r="I53" s="121" t="s">
        <v>4</v>
      </c>
      <c r="J53" s="121" t="s">
        <v>1</v>
      </c>
      <c r="K53" s="124">
        <v>0.70833333333333337</v>
      </c>
      <c r="L53" s="125"/>
      <c r="M53" s="121" t="s">
        <v>187</v>
      </c>
      <c r="N53" s="121" t="s">
        <v>98</v>
      </c>
      <c r="O53" s="121" t="s">
        <v>154</v>
      </c>
    </row>
    <row r="54" spans="1:15" s="15" customFormat="1" x14ac:dyDescent="0.25">
      <c r="A54" s="121" t="s">
        <v>5</v>
      </c>
      <c r="B54" s="121" t="s">
        <v>4</v>
      </c>
      <c r="C54" s="124" t="s">
        <v>189</v>
      </c>
      <c r="D54" s="123"/>
      <c r="E54" s="121" t="s">
        <v>5</v>
      </c>
      <c r="F54" s="121" t="s">
        <v>1</v>
      </c>
      <c r="G54" s="124">
        <v>0.70833333333333337</v>
      </c>
      <c r="H54" s="125"/>
      <c r="I54" s="121" t="s">
        <v>5</v>
      </c>
      <c r="J54" s="121" t="s">
        <v>1</v>
      </c>
      <c r="K54" s="124">
        <v>0.70833333333333337</v>
      </c>
      <c r="L54" s="125"/>
      <c r="M54" s="121" t="s">
        <v>187</v>
      </c>
      <c r="N54" s="121" t="s">
        <v>98</v>
      </c>
      <c r="O54" s="121" t="s">
        <v>154</v>
      </c>
    </row>
    <row r="55" spans="1:15" s="15" customFormat="1" x14ac:dyDescent="0.25">
      <c r="A55" s="123"/>
      <c r="B55" s="123"/>
      <c r="C55" s="127"/>
      <c r="D55" s="123"/>
      <c r="E55" s="123"/>
      <c r="F55" s="123"/>
      <c r="G55" s="127"/>
      <c r="H55" s="125"/>
      <c r="I55" s="123"/>
      <c r="J55" s="123"/>
      <c r="K55" s="127"/>
      <c r="L55" s="125"/>
      <c r="M55" s="127"/>
      <c r="N55" s="127"/>
      <c r="O55" s="127"/>
    </row>
    <row r="56" spans="1:15" s="15" customFormat="1" ht="18.399999999999999" customHeight="1" x14ac:dyDescent="0.25">
      <c r="A56" s="128" t="s">
        <v>20</v>
      </c>
      <c r="B56" s="217" t="s">
        <v>193</v>
      </c>
      <c r="C56" s="218"/>
      <c r="D56" s="127"/>
      <c r="E56" s="129" t="s">
        <v>21</v>
      </c>
      <c r="F56" s="217" t="s">
        <v>180</v>
      </c>
      <c r="G56" s="218"/>
      <c r="H56" s="127"/>
      <c r="I56" s="129" t="s">
        <v>21</v>
      </c>
      <c r="J56" s="217" t="s">
        <v>190</v>
      </c>
      <c r="K56" s="218"/>
      <c r="L56" s="127"/>
      <c r="M56" s="127"/>
      <c r="N56" s="127"/>
      <c r="O56" s="127"/>
    </row>
    <row r="57" spans="1:15" s="57" customFormat="1" x14ac:dyDescent="0.25">
      <c r="A57" s="216" t="s">
        <v>28</v>
      </c>
      <c r="B57" s="216"/>
      <c r="C57" s="216"/>
      <c r="D57" s="130"/>
      <c r="E57" s="216" t="s">
        <v>29</v>
      </c>
      <c r="F57" s="216"/>
      <c r="G57" s="216"/>
      <c r="H57" s="131"/>
      <c r="I57" s="216" t="s">
        <v>58</v>
      </c>
      <c r="J57" s="216"/>
      <c r="K57" s="216"/>
      <c r="L57" s="131"/>
      <c r="M57" s="216" t="s">
        <v>23</v>
      </c>
      <c r="N57" s="216"/>
      <c r="O57" s="216"/>
    </row>
    <row r="58" spans="1:15" s="57" customFormat="1" x14ac:dyDescent="0.25">
      <c r="A58" s="132" t="s">
        <v>0</v>
      </c>
      <c r="B58" s="132" t="s">
        <v>27</v>
      </c>
      <c r="C58" s="132" t="s">
        <v>26</v>
      </c>
      <c r="D58" s="133"/>
      <c r="E58" s="132" t="s">
        <v>0</v>
      </c>
      <c r="F58" s="132" t="s">
        <v>27</v>
      </c>
      <c r="G58" s="132" t="s">
        <v>26</v>
      </c>
      <c r="H58" s="131"/>
      <c r="I58" s="132" t="s">
        <v>0</v>
      </c>
      <c r="J58" s="132" t="s">
        <v>27</v>
      </c>
      <c r="K58" s="132" t="s">
        <v>26</v>
      </c>
      <c r="L58" s="131"/>
      <c r="M58" s="132" t="s">
        <v>99</v>
      </c>
      <c r="N58" s="132" t="s">
        <v>191</v>
      </c>
      <c r="O58" s="132" t="s">
        <v>26</v>
      </c>
    </row>
    <row r="59" spans="1:15" s="15" customFormat="1" x14ac:dyDescent="0.25">
      <c r="A59" s="121" t="s">
        <v>6</v>
      </c>
      <c r="B59" s="121" t="s">
        <v>98</v>
      </c>
      <c r="C59" s="124">
        <v>0.70833333333333337</v>
      </c>
      <c r="D59" s="123"/>
      <c r="E59" s="121" t="s">
        <v>6</v>
      </c>
      <c r="F59" s="121" t="s">
        <v>1</v>
      </c>
      <c r="G59" s="124">
        <v>0.70833333333333337</v>
      </c>
      <c r="H59" s="125"/>
      <c r="I59" s="121" t="s">
        <v>6</v>
      </c>
      <c r="J59" s="121" t="s">
        <v>1</v>
      </c>
      <c r="K59" s="124">
        <v>0.70833333333333337</v>
      </c>
      <c r="L59" s="125"/>
      <c r="M59" s="121" t="s">
        <v>181</v>
      </c>
      <c r="N59" s="121" t="s">
        <v>98</v>
      </c>
      <c r="O59" s="121" t="s">
        <v>182</v>
      </c>
    </row>
    <row r="60" spans="1:15" s="15" customFormat="1" x14ac:dyDescent="0.25">
      <c r="A60" s="121" t="s">
        <v>1</v>
      </c>
      <c r="B60" s="121" t="s">
        <v>2</v>
      </c>
      <c r="C60" s="124">
        <v>0.625</v>
      </c>
      <c r="D60" s="123"/>
      <c r="E60" s="121" t="s">
        <v>1</v>
      </c>
      <c r="F60" s="121" t="s">
        <v>3</v>
      </c>
      <c r="G60" s="124">
        <v>0.70833333333333337</v>
      </c>
      <c r="H60" s="125"/>
      <c r="I60" s="121" t="s">
        <v>1</v>
      </c>
      <c r="J60" s="121" t="s">
        <v>3</v>
      </c>
      <c r="K60" s="124">
        <v>0.70833333333333337</v>
      </c>
      <c r="L60" s="125"/>
      <c r="M60" s="121" t="s">
        <v>183</v>
      </c>
      <c r="N60" s="121" t="s">
        <v>2</v>
      </c>
      <c r="O60" s="121" t="s">
        <v>154</v>
      </c>
    </row>
    <row r="61" spans="1:15" s="15" customFormat="1" x14ac:dyDescent="0.25">
      <c r="A61" s="121" t="s">
        <v>3</v>
      </c>
      <c r="B61" s="121" t="s">
        <v>4</v>
      </c>
      <c r="C61" s="124" t="s">
        <v>154</v>
      </c>
      <c r="D61" s="123"/>
      <c r="E61" s="121" t="s">
        <v>3</v>
      </c>
      <c r="F61" s="121" t="s">
        <v>98</v>
      </c>
      <c r="G61" s="124">
        <v>0.70833333333333337</v>
      </c>
      <c r="H61" s="126"/>
      <c r="I61" s="121" t="s">
        <v>3</v>
      </c>
      <c r="J61" s="121" t="s">
        <v>98</v>
      </c>
      <c r="K61" s="124">
        <v>0.70833333333333337</v>
      </c>
      <c r="L61" s="126"/>
      <c r="M61" s="121" t="s">
        <v>184</v>
      </c>
      <c r="N61" s="121" t="s">
        <v>4</v>
      </c>
      <c r="O61" s="121" t="s">
        <v>154</v>
      </c>
    </row>
    <row r="62" spans="1:15" s="15" customFormat="1" x14ac:dyDescent="0.25">
      <c r="A62" s="121" t="s">
        <v>98</v>
      </c>
      <c r="B62" s="121" t="s">
        <v>1</v>
      </c>
      <c r="C62" s="124" t="s">
        <v>154</v>
      </c>
      <c r="D62" s="123"/>
      <c r="E62" s="121" t="s">
        <v>98</v>
      </c>
      <c r="F62" s="121" t="s">
        <v>2</v>
      </c>
      <c r="G62" s="124">
        <v>0.70833333333333337</v>
      </c>
      <c r="H62" s="125"/>
      <c r="I62" s="121" t="s">
        <v>98</v>
      </c>
      <c r="J62" s="121" t="s">
        <v>2</v>
      </c>
      <c r="K62" s="124">
        <v>0.70833333333333337</v>
      </c>
      <c r="L62" s="125"/>
      <c r="M62" s="121" t="s">
        <v>185</v>
      </c>
      <c r="N62" s="121" t="s">
        <v>1</v>
      </c>
      <c r="O62" s="121" t="s">
        <v>154</v>
      </c>
    </row>
    <row r="63" spans="1:15" s="15" customFormat="1" x14ac:dyDescent="0.25">
      <c r="A63" s="121" t="s">
        <v>2</v>
      </c>
      <c r="B63" s="121" t="s">
        <v>3</v>
      </c>
      <c r="C63" s="124" t="s">
        <v>154</v>
      </c>
      <c r="D63" s="123"/>
      <c r="E63" s="121" t="s">
        <v>2</v>
      </c>
      <c r="F63" s="121" t="s">
        <v>4</v>
      </c>
      <c r="G63" s="124">
        <v>0.70833333333333337</v>
      </c>
      <c r="H63" s="125"/>
      <c r="I63" s="121" t="s">
        <v>2</v>
      </c>
      <c r="J63" s="121" t="s">
        <v>4</v>
      </c>
      <c r="K63" s="124">
        <v>0.70833333333333337</v>
      </c>
      <c r="L63" s="125"/>
      <c r="M63" s="121" t="s">
        <v>186</v>
      </c>
      <c r="N63" s="121" t="s">
        <v>3</v>
      </c>
      <c r="O63" s="121" t="s">
        <v>154</v>
      </c>
    </row>
    <row r="64" spans="1:15" s="15" customFormat="1" x14ac:dyDescent="0.25">
      <c r="A64" s="121" t="s">
        <v>4</v>
      </c>
      <c r="B64" s="121" t="s">
        <v>98</v>
      </c>
      <c r="C64" s="124" t="s">
        <v>154</v>
      </c>
      <c r="D64" s="123"/>
      <c r="E64" s="121" t="s">
        <v>4</v>
      </c>
      <c r="F64" s="121" t="s">
        <v>1</v>
      </c>
      <c r="G64" s="124">
        <v>0.70833333333333337</v>
      </c>
      <c r="H64" s="125"/>
      <c r="I64" s="121" t="s">
        <v>4</v>
      </c>
      <c r="J64" s="121" t="s">
        <v>1</v>
      </c>
      <c r="K64" s="124">
        <v>0.70833333333333337</v>
      </c>
      <c r="L64" s="125"/>
      <c r="M64" s="121" t="s">
        <v>187</v>
      </c>
      <c r="N64" s="121" t="s">
        <v>98</v>
      </c>
      <c r="O64" s="121" t="s">
        <v>154</v>
      </c>
    </row>
    <row r="65" spans="1:15" s="15" customFormat="1" x14ac:dyDescent="0.25">
      <c r="A65" s="121" t="s">
        <v>5</v>
      </c>
      <c r="B65" s="121" t="s">
        <v>98</v>
      </c>
      <c r="C65" s="124">
        <v>0.625</v>
      </c>
      <c r="D65" s="123"/>
      <c r="E65" s="121" t="s">
        <v>5</v>
      </c>
      <c r="F65" s="121" t="s">
        <v>1</v>
      </c>
      <c r="G65" s="124">
        <v>0.70833333333333337</v>
      </c>
      <c r="H65" s="125"/>
      <c r="I65" s="121" t="s">
        <v>5</v>
      </c>
      <c r="J65" s="121" t="s">
        <v>1</v>
      </c>
      <c r="K65" s="124">
        <v>0.70833333333333337</v>
      </c>
      <c r="L65" s="125"/>
      <c r="M65" s="121" t="s">
        <v>187</v>
      </c>
      <c r="N65" s="121" t="s">
        <v>98</v>
      </c>
      <c r="O65" s="121" t="s">
        <v>154</v>
      </c>
    </row>
  </sheetData>
  <mergeCells count="55">
    <mergeCell ref="M57:O57"/>
    <mergeCell ref="E57:G57"/>
    <mergeCell ref="E46:G46"/>
    <mergeCell ref="M23:O23"/>
    <mergeCell ref="M28:O28"/>
    <mergeCell ref="E28:G28"/>
    <mergeCell ref="I23:K23"/>
    <mergeCell ref="I28:K28"/>
    <mergeCell ref="I35:K35"/>
    <mergeCell ref="I46:K46"/>
    <mergeCell ref="M35:O35"/>
    <mergeCell ref="M46:O46"/>
    <mergeCell ref="J27:K27"/>
    <mergeCell ref="F34:G34"/>
    <mergeCell ref="J34:K34"/>
    <mergeCell ref="E35:G35"/>
    <mergeCell ref="J22:K22"/>
    <mergeCell ref="B27:C27"/>
    <mergeCell ref="F27:G27"/>
    <mergeCell ref="E23:G23"/>
    <mergeCell ref="I57:K57"/>
    <mergeCell ref="B56:C56"/>
    <mergeCell ref="B34:C34"/>
    <mergeCell ref="F56:G56"/>
    <mergeCell ref="J56:K56"/>
    <mergeCell ref="A46:C46"/>
    <mergeCell ref="B45:C45"/>
    <mergeCell ref="F45:G45"/>
    <mergeCell ref="J45:K45"/>
    <mergeCell ref="A28:C28"/>
    <mergeCell ref="A35:C35"/>
    <mergeCell ref="A57:C57"/>
    <mergeCell ref="F17:G17"/>
    <mergeCell ref="B22:C22"/>
    <mergeCell ref="F22:G22"/>
    <mergeCell ref="E7:G7"/>
    <mergeCell ref="E18:G18"/>
    <mergeCell ref="A7:C7"/>
    <mergeCell ref="A18:C18"/>
    <mergeCell ref="J17:K17"/>
    <mergeCell ref="A23:C23"/>
    <mergeCell ref="A5:O5"/>
    <mergeCell ref="A33:O33"/>
    <mergeCell ref="M20:O20"/>
    <mergeCell ref="M25:O25"/>
    <mergeCell ref="M30:O30"/>
    <mergeCell ref="M18:O18"/>
    <mergeCell ref="M7:O7"/>
    <mergeCell ref="B6:C6"/>
    <mergeCell ref="F6:G6"/>
    <mergeCell ref="J6:K6"/>
    <mergeCell ref="M9:O15"/>
    <mergeCell ref="I7:K7"/>
    <mergeCell ref="I18:K18"/>
    <mergeCell ref="B17:C17"/>
  </mergeCells>
  <pageMargins left="0.7" right="0.7" top="0.75" bottom="0.75" header="0.3" footer="0.3"/>
  <pageSetup scale="52" fitToWidth="2" orientation="landscape" verticalDpi="0" r:id="rId1"/>
  <headerFooter>
    <oddFooter>&amp;LGSS17199-CLASSIFIED_AD Pricing Spreadsheet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>
      <selection activeCell="A3" sqref="A3"/>
    </sheetView>
  </sheetViews>
  <sheetFormatPr defaultRowHeight="15" x14ac:dyDescent="0.25"/>
  <cols>
    <col min="1" max="1" width="44.5703125" customWidth="1"/>
    <col min="2" max="2" width="49.140625" style="1" bestFit="1" customWidth="1"/>
    <col min="3" max="3" width="14.7109375" style="1" bestFit="1" customWidth="1"/>
    <col min="4" max="5" width="12.42578125" style="31" customWidth="1"/>
    <col min="6" max="6" width="36.140625" customWidth="1"/>
  </cols>
  <sheetData>
    <row r="1" spans="1:5" ht="18.75" x14ac:dyDescent="0.3">
      <c r="A1" s="27" t="s">
        <v>87</v>
      </c>
      <c r="B1" s="27"/>
    </row>
    <row r="2" spans="1:5" s="29" customFormat="1" x14ac:dyDescent="0.25">
      <c r="A2" s="29" t="s">
        <v>196</v>
      </c>
      <c r="D2" s="50"/>
      <c r="E2" s="50"/>
    </row>
    <row r="3" spans="1:5" s="59" customFormat="1" x14ac:dyDescent="0.25">
      <c r="A3" s="59" t="s">
        <v>381</v>
      </c>
      <c r="D3" s="50"/>
      <c r="E3" s="50"/>
    </row>
    <row r="4" spans="1:5" s="29" customFormat="1" x14ac:dyDescent="0.25">
      <c r="D4" s="50"/>
      <c r="E4" s="50"/>
    </row>
    <row r="5" spans="1:5" s="65" customFormat="1" ht="103.5" x14ac:dyDescent="0.3">
      <c r="A5" s="120" t="s">
        <v>108</v>
      </c>
      <c r="B5" s="119" t="s">
        <v>205</v>
      </c>
      <c r="C5" s="63" t="s">
        <v>158</v>
      </c>
      <c r="D5" s="64" t="s">
        <v>159</v>
      </c>
      <c r="E5" s="64" t="s">
        <v>379</v>
      </c>
    </row>
    <row r="6" spans="1:5" x14ac:dyDescent="0.25">
      <c r="A6" s="251" t="s">
        <v>63</v>
      </c>
      <c r="B6" s="54" t="s">
        <v>199</v>
      </c>
      <c r="C6" s="224">
        <v>40</v>
      </c>
      <c r="D6" s="221">
        <v>81.489999999999995</v>
      </c>
      <c r="E6" s="221">
        <f>D6-(D6*0.05)</f>
        <v>77.415499999999994</v>
      </c>
    </row>
    <row r="7" spans="1:5" s="1" customFormat="1" x14ac:dyDescent="0.25">
      <c r="A7" s="252"/>
      <c r="B7" s="55" t="s">
        <v>200</v>
      </c>
      <c r="C7" s="225"/>
      <c r="D7" s="222"/>
      <c r="E7" s="222"/>
    </row>
    <row r="8" spans="1:5" s="1" customFormat="1" x14ac:dyDescent="0.25">
      <c r="A8" s="253"/>
      <c r="B8" s="56" t="s">
        <v>201</v>
      </c>
      <c r="C8" s="226"/>
      <c r="D8" s="223"/>
      <c r="E8" s="223"/>
    </row>
    <row r="9" spans="1:5" x14ac:dyDescent="0.25">
      <c r="A9" s="248" t="s">
        <v>64</v>
      </c>
      <c r="B9" s="54" t="s">
        <v>199</v>
      </c>
      <c r="C9" s="224">
        <v>25</v>
      </c>
      <c r="D9" s="221">
        <v>78.680000000000007</v>
      </c>
      <c r="E9" s="221">
        <f t="shared" ref="E9" si="0">D9-(D9*0.05)</f>
        <v>74.746000000000009</v>
      </c>
    </row>
    <row r="10" spans="1:5" s="1" customFormat="1" x14ac:dyDescent="0.25">
      <c r="A10" s="249"/>
      <c r="B10" s="55" t="s">
        <v>200</v>
      </c>
      <c r="C10" s="225"/>
      <c r="D10" s="222"/>
      <c r="E10" s="222"/>
    </row>
    <row r="11" spans="1:5" s="1" customFormat="1" x14ac:dyDescent="0.25">
      <c r="A11" s="250"/>
      <c r="B11" s="56" t="s">
        <v>201</v>
      </c>
      <c r="C11" s="226"/>
      <c r="D11" s="223"/>
      <c r="E11" s="223"/>
    </row>
    <row r="12" spans="1:5" x14ac:dyDescent="0.25">
      <c r="A12" s="248" t="s">
        <v>65</v>
      </c>
      <c r="B12" s="54" t="s">
        <v>199</v>
      </c>
      <c r="C12" s="224">
        <v>40</v>
      </c>
      <c r="D12" s="221">
        <v>61.82</v>
      </c>
      <c r="E12" s="221">
        <f t="shared" ref="E12" si="1">D12-(D12*0.05)</f>
        <v>58.728999999999999</v>
      </c>
    </row>
    <row r="13" spans="1:5" s="1" customFormat="1" x14ac:dyDescent="0.25">
      <c r="A13" s="249"/>
      <c r="B13" s="55" t="s">
        <v>200</v>
      </c>
      <c r="C13" s="225"/>
      <c r="D13" s="222"/>
      <c r="E13" s="222"/>
    </row>
    <row r="14" spans="1:5" s="1" customFormat="1" x14ac:dyDescent="0.25">
      <c r="A14" s="250"/>
      <c r="B14" s="56" t="s">
        <v>201</v>
      </c>
      <c r="C14" s="226"/>
      <c r="D14" s="223"/>
      <c r="E14" s="223"/>
    </row>
    <row r="15" spans="1:5" x14ac:dyDescent="0.25">
      <c r="A15" s="248" t="s">
        <v>66</v>
      </c>
      <c r="B15" s="54" t="s">
        <v>199</v>
      </c>
      <c r="C15" s="224">
        <v>40</v>
      </c>
      <c r="D15" s="221">
        <v>134.88</v>
      </c>
      <c r="E15" s="221">
        <f t="shared" ref="E15" si="2">D15-(D15*0.05)</f>
        <v>128.136</v>
      </c>
    </row>
    <row r="16" spans="1:5" s="1" customFormat="1" x14ac:dyDescent="0.25">
      <c r="A16" s="249"/>
      <c r="B16" s="55" t="s">
        <v>200</v>
      </c>
      <c r="C16" s="225"/>
      <c r="D16" s="222"/>
      <c r="E16" s="222"/>
    </row>
    <row r="17" spans="1:5" s="1" customFormat="1" x14ac:dyDescent="0.25">
      <c r="A17" s="250"/>
      <c r="B17" s="55" t="s">
        <v>201</v>
      </c>
      <c r="C17" s="226"/>
      <c r="D17" s="223"/>
      <c r="E17" s="223"/>
    </row>
    <row r="18" spans="1:5" x14ac:dyDescent="0.25">
      <c r="A18" s="248" t="s">
        <v>67</v>
      </c>
      <c r="B18" s="54" t="s">
        <v>199</v>
      </c>
      <c r="C18" s="224">
        <v>40</v>
      </c>
      <c r="D18" s="221">
        <v>134.88</v>
      </c>
      <c r="E18" s="221">
        <f t="shared" ref="E18" si="3">D18-(D18*0.05)</f>
        <v>128.136</v>
      </c>
    </row>
    <row r="19" spans="1:5" s="1" customFormat="1" x14ac:dyDescent="0.25">
      <c r="A19" s="249"/>
      <c r="B19" s="55" t="s">
        <v>200</v>
      </c>
      <c r="C19" s="225"/>
      <c r="D19" s="222"/>
      <c r="E19" s="222"/>
    </row>
    <row r="20" spans="1:5" s="1" customFormat="1" x14ac:dyDescent="0.25">
      <c r="A20" s="250"/>
      <c r="B20" s="56" t="s">
        <v>201</v>
      </c>
      <c r="C20" s="226"/>
      <c r="D20" s="223"/>
      <c r="E20" s="223"/>
    </row>
    <row r="21" spans="1:5" x14ac:dyDescent="0.25">
      <c r="A21" s="248" t="s">
        <v>68</v>
      </c>
      <c r="B21" s="54" t="s">
        <v>199</v>
      </c>
      <c r="C21" s="224">
        <v>40</v>
      </c>
      <c r="D21" s="221">
        <v>404.64</v>
      </c>
      <c r="E21" s="221">
        <f>D21-(D21*0.05)</f>
        <v>384.40800000000002</v>
      </c>
    </row>
    <row r="22" spans="1:5" s="1" customFormat="1" x14ac:dyDescent="0.25">
      <c r="A22" s="249"/>
      <c r="B22" s="55" t="s">
        <v>202</v>
      </c>
      <c r="C22" s="225"/>
      <c r="D22" s="222"/>
      <c r="E22" s="222"/>
    </row>
    <row r="23" spans="1:5" s="1" customFormat="1" x14ac:dyDescent="0.25">
      <c r="A23" s="250"/>
      <c r="B23" s="56" t="s">
        <v>201</v>
      </c>
      <c r="C23" s="226"/>
      <c r="D23" s="223"/>
      <c r="E23" s="223"/>
    </row>
    <row r="24" spans="1:5" x14ac:dyDescent="0.25">
      <c r="A24" s="233" t="s">
        <v>69</v>
      </c>
      <c r="B24" s="54" t="s">
        <v>199</v>
      </c>
      <c r="C24" s="224">
        <v>40</v>
      </c>
      <c r="D24" s="221">
        <v>106.78</v>
      </c>
      <c r="E24" s="221">
        <f t="shared" ref="E24" si="4">D24-(D24*0.05)</f>
        <v>101.441</v>
      </c>
    </row>
    <row r="25" spans="1:5" s="1" customFormat="1" x14ac:dyDescent="0.25">
      <c r="A25" s="234"/>
      <c r="B25" s="55" t="s">
        <v>200</v>
      </c>
      <c r="C25" s="225"/>
      <c r="D25" s="222"/>
      <c r="E25" s="222"/>
    </row>
    <row r="26" spans="1:5" s="1" customFormat="1" x14ac:dyDescent="0.25">
      <c r="A26" s="235"/>
      <c r="B26" s="56" t="s">
        <v>201</v>
      </c>
      <c r="C26" s="226"/>
      <c r="D26" s="223"/>
      <c r="E26" s="223"/>
    </row>
    <row r="27" spans="1:5" x14ac:dyDescent="0.25">
      <c r="A27" s="233" t="s">
        <v>70</v>
      </c>
      <c r="B27" s="54" t="s">
        <v>199</v>
      </c>
      <c r="C27" s="224">
        <v>40</v>
      </c>
      <c r="D27" s="221">
        <v>404.64</v>
      </c>
      <c r="E27" s="221">
        <f t="shared" ref="E27" si="5">D27-(D27*0.05)</f>
        <v>384.40800000000002</v>
      </c>
    </row>
    <row r="28" spans="1:5" s="1" customFormat="1" x14ac:dyDescent="0.25">
      <c r="A28" s="234"/>
      <c r="B28" s="55" t="s">
        <v>202</v>
      </c>
      <c r="C28" s="225"/>
      <c r="D28" s="222"/>
      <c r="E28" s="222"/>
    </row>
    <row r="29" spans="1:5" s="1" customFormat="1" x14ac:dyDescent="0.25">
      <c r="A29" s="235"/>
      <c r="B29" s="56" t="s">
        <v>201</v>
      </c>
      <c r="C29" s="226"/>
      <c r="D29" s="223"/>
      <c r="E29" s="223"/>
    </row>
    <row r="30" spans="1:5" x14ac:dyDescent="0.25">
      <c r="A30" s="233" t="s">
        <v>106</v>
      </c>
      <c r="B30" s="54" t="s">
        <v>199</v>
      </c>
      <c r="C30" s="210" t="s">
        <v>195</v>
      </c>
      <c r="D30" s="221" t="s">
        <v>195</v>
      </c>
      <c r="E30" s="221" t="s">
        <v>195</v>
      </c>
    </row>
    <row r="31" spans="1:5" s="1" customFormat="1" x14ac:dyDescent="0.25">
      <c r="A31" s="234"/>
      <c r="B31" s="55" t="s">
        <v>203</v>
      </c>
      <c r="C31" s="212"/>
      <c r="D31" s="222"/>
      <c r="E31" s="222"/>
    </row>
    <row r="32" spans="1:5" s="1" customFormat="1" x14ac:dyDescent="0.25">
      <c r="A32" s="235"/>
      <c r="B32" s="56" t="s">
        <v>201</v>
      </c>
      <c r="C32" s="212"/>
      <c r="D32" s="223"/>
      <c r="E32" s="223"/>
    </row>
    <row r="33" spans="1:5" s="1" customFormat="1" x14ac:dyDescent="0.25">
      <c r="A33" s="233" t="s">
        <v>107</v>
      </c>
      <c r="B33" s="54" t="s">
        <v>199</v>
      </c>
      <c r="C33" s="210" t="s">
        <v>195</v>
      </c>
      <c r="D33" s="221" t="s">
        <v>195</v>
      </c>
      <c r="E33" s="221" t="s">
        <v>195</v>
      </c>
    </row>
    <row r="34" spans="1:5" s="1" customFormat="1" x14ac:dyDescent="0.25">
      <c r="A34" s="234"/>
      <c r="B34" s="55" t="s">
        <v>202</v>
      </c>
      <c r="C34" s="212"/>
      <c r="D34" s="222"/>
      <c r="E34" s="222"/>
    </row>
    <row r="35" spans="1:5" s="1" customFormat="1" x14ac:dyDescent="0.25">
      <c r="A35" s="235"/>
      <c r="B35" s="55" t="s">
        <v>201</v>
      </c>
      <c r="C35" s="212"/>
      <c r="D35" s="223"/>
      <c r="E35" s="223"/>
    </row>
    <row r="36" spans="1:5" x14ac:dyDescent="0.25">
      <c r="A36" s="233" t="s">
        <v>120</v>
      </c>
      <c r="B36" s="48" t="s">
        <v>204</v>
      </c>
      <c r="C36" s="224" t="s">
        <v>195</v>
      </c>
      <c r="D36" s="221" t="s">
        <v>195</v>
      </c>
      <c r="E36" s="221" t="s">
        <v>195</v>
      </c>
    </row>
    <row r="37" spans="1:5" s="1" customFormat="1" x14ac:dyDescent="0.25">
      <c r="A37" s="235"/>
      <c r="B37" s="28" t="s">
        <v>194</v>
      </c>
      <c r="C37" s="226"/>
      <c r="D37" s="223"/>
      <c r="E37" s="223"/>
    </row>
    <row r="38" spans="1:5" s="1" customFormat="1" x14ac:dyDescent="0.25">
      <c r="A38" s="233" t="s">
        <v>119</v>
      </c>
      <c r="B38" s="48" t="s">
        <v>204</v>
      </c>
      <c r="C38" s="224" t="s">
        <v>195</v>
      </c>
      <c r="D38" s="221" t="s">
        <v>195</v>
      </c>
      <c r="E38" s="221" t="s">
        <v>195</v>
      </c>
    </row>
    <row r="39" spans="1:5" s="1" customFormat="1" x14ac:dyDescent="0.25">
      <c r="A39" s="235"/>
      <c r="B39" s="49" t="s">
        <v>206</v>
      </c>
      <c r="C39" s="226"/>
      <c r="D39" s="223"/>
      <c r="E39" s="223"/>
    </row>
    <row r="40" spans="1:5" s="1" customFormat="1" x14ac:dyDescent="0.25">
      <c r="A40" s="242" t="s">
        <v>114</v>
      </c>
      <c r="B40" s="48" t="s">
        <v>204</v>
      </c>
      <c r="C40" s="211" t="s">
        <v>195</v>
      </c>
      <c r="D40" s="221" t="s">
        <v>195</v>
      </c>
      <c r="E40" s="221" t="s">
        <v>195</v>
      </c>
    </row>
    <row r="41" spans="1:5" s="1" customFormat="1" x14ac:dyDescent="0.25">
      <c r="A41" s="243"/>
      <c r="B41" s="55" t="s">
        <v>207</v>
      </c>
      <c r="C41" s="213"/>
      <c r="D41" s="222"/>
      <c r="E41" s="222"/>
    </row>
    <row r="42" spans="1:5" s="1" customFormat="1" x14ac:dyDescent="0.25">
      <c r="A42" s="244"/>
      <c r="B42" s="28" t="s">
        <v>208</v>
      </c>
      <c r="C42" s="213"/>
      <c r="D42" s="223"/>
      <c r="E42" s="223"/>
    </row>
    <row r="43" spans="1:5" s="1" customFormat="1" x14ac:dyDescent="0.25">
      <c r="A43" s="245" t="s">
        <v>113</v>
      </c>
      <c r="B43" s="48" t="s">
        <v>204</v>
      </c>
      <c r="C43" s="210" t="s">
        <v>195</v>
      </c>
      <c r="D43" s="221" t="s">
        <v>195</v>
      </c>
      <c r="E43" s="221" t="s">
        <v>195</v>
      </c>
    </row>
    <row r="44" spans="1:5" s="1" customFormat="1" x14ac:dyDescent="0.25">
      <c r="A44" s="246"/>
      <c r="B44" s="55" t="s">
        <v>209</v>
      </c>
      <c r="C44" s="212"/>
      <c r="D44" s="222"/>
      <c r="E44" s="222"/>
    </row>
    <row r="45" spans="1:5" s="1" customFormat="1" x14ac:dyDescent="0.25">
      <c r="A45" s="247"/>
      <c r="B45" s="28" t="s">
        <v>208</v>
      </c>
      <c r="C45" s="212"/>
      <c r="D45" s="223"/>
      <c r="E45" s="223"/>
    </row>
    <row r="46" spans="1:5" x14ac:dyDescent="0.25">
      <c r="A46" s="233" t="s">
        <v>117</v>
      </c>
      <c r="B46" s="48" t="s">
        <v>204</v>
      </c>
      <c r="C46" s="224" t="s">
        <v>195</v>
      </c>
      <c r="D46" s="221" t="s">
        <v>195</v>
      </c>
      <c r="E46" s="221" t="s">
        <v>195</v>
      </c>
    </row>
    <row r="47" spans="1:5" s="1" customFormat="1" x14ac:dyDescent="0.25">
      <c r="A47" s="235"/>
      <c r="B47" s="28" t="s">
        <v>194</v>
      </c>
      <c r="C47" s="226"/>
      <c r="D47" s="223"/>
      <c r="E47" s="223"/>
    </row>
    <row r="48" spans="1:5" s="1" customFormat="1" x14ac:dyDescent="0.25">
      <c r="A48" s="233" t="s">
        <v>118</v>
      </c>
      <c r="B48" s="48" t="s">
        <v>204</v>
      </c>
      <c r="C48" s="224" t="s">
        <v>195</v>
      </c>
      <c r="D48" s="221" t="s">
        <v>195</v>
      </c>
      <c r="E48" s="221" t="s">
        <v>195</v>
      </c>
    </row>
    <row r="49" spans="1:5" s="1" customFormat="1" x14ac:dyDescent="0.25">
      <c r="A49" s="235"/>
      <c r="B49" s="28" t="s">
        <v>206</v>
      </c>
      <c r="C49" s="226"/>
      <c r="D49" s="223"/>
      <c r="E49" s="223"/>
    </row>
    <row r="50" spans="1:5" s="1" customFormat="1" x14ac:dyDescent="0.25">
      <c r="A50" s="239" t="s">
        <v>115</v>
      </c>
      <c r="B50" s="48" t="s">
        <v>204</v>
      </c>
      <c r="C50" s="210" t="s">
        <v>195</v>
      </c>
      <c r="D50" s="221" t="s">
        <v>195</v>
      </c>
      <c r="E50" s="221" t="s">
        <v>195</v>
      </c>
    </row>
    <row r="51" spans="1:5" s="1" customFormat="1" x14ac:dyDescent="0.25">
      <c r="A51" s="240"/>
      <c r="B51" s="55" t="s">
        <v>207</v>
      </c>
      <c r="C51" s="212"/>
      <c r="D51" s="222"/>
      <c r="E51" s="222"/>
    </row>
    <row r="52" spans="1:5" s="1" customFormat="1" x14ac:dyDescent="0.25">
      <c r="A52" s="241"/>
      <c r="B52" s="28" t="s">
        <v>208</v>
      </c>
      <c r="C52" s="212"/>
      <c r="D52" s="223"/>
      <c r="E52" s="223"/>
    </row>
    <row r="53" spans="1:5" s="1" customFormat="1" x14ac:dyDescent="0.25">
      <c r="A53" s="239" t="s">
        <v>116</v>
      </c>
      <c r="B53" s="48" t="s">
        <v>204</v>
      </c>
      <c r="C53" s="210" t="s">
        <v>195</v>
      </c>
      <c r="D53" s="221" t="s">
        <v>195</v>
      </c>
      <c r="E53" s="221" t="s">
        <v>195</v>
      </c>
    </row>
    <row r="54" spans="1:5" s="1" customFormat="1" x14ac:dyDescent="0.25">
      <c r="A54" s="240"/>
      <c r="B54" s="55" t="s">
        <v>209</v>
      </c>
      <c r="C54" s="212"/>
      <c r="D54" s="222"/>
      <c r="E54" s="222"/>
    </row>
    <row r="55" spans="1:5" s="1" customFormat="1" x14ac:dyDescent="0.25">
      <c r="A55" s="241"/>
      <c r="B55" s="28" t="s">
        <v>208</v>
      </c>
      <c r="C55" s="212"/>
      <c r="D55" s="223"/>
      <c r="E55" s="223"/>
    </row>
    <row r="56" spans="1:5" x14ac:dyDescent="0.25">
      <c r="A56" s="233" t="s">
        <v>79</v>
      </c>
      <c r="B56" s="54" t="s">
        <v>199</v>
      </c>
      <c r="C56" s="210" t="s">
        <v>195</v>
      </c>
      <c r="D56" s="221" t="s">
        <v>195</v>
      </c>
      <c r="E56" s="221" t="s">
        <v>195</v>
      </c>
    </row>
    <row r="57" spans="1:5" s="1" customFormat="1" x14ac:dyDescent="0.25">
      <c r="A57" s="234"/>
      <c r="B57" s="55" t="s">
        <v>200</v>
      </c>
      <c r="C57" s="212"/>
      <c r="D57" s="222"/>
      <c r="E57" s="222"/>
    </row>
    <row r="58" spans="1:5" s="1" customFormat="1" x14ac:dyDescent="0.25">
      <c r="A58" s="235"/>
      <c r="B58" s="56" t="s">
        <v>201</v>
      </c>
      <c r="C58" s="212"/>
      <c r="D58" s="223"/>
      <c r="E58" s="223"/>
    </row>
    <row r="59" spans="1:5" x14ac:dyDescent="0.25">
      <c r="A59" s="236" t="s">
        <v>80</v>
      </c>
      <c r="B59" s="55" t="s">
        <v>199</v>
      </c>
      <c r="C59" s="230" t="s">
        <v>195</v>
      </c>
      <c r="D59" s="227">
        <v>47.77</v>
      </c>
      <c r="E59" s="221">
        <f>D59-(D59*0.05)</f>
        <v>45.381500000000003</v>
      </c>
    </row>
    <row r="60" spans="1:5" x14ac:dyDescent="0.25">
      <c r="A60" s="237"/>
      <c r="B60" s="55" t="s">
        <v>200</v>
      </c>
      <c r="C60" s="231"/>
      <c r="D60" s="228"/>
      <c r="E60" s="222"/>
    </row>
    <row r="61" spans="1:5" x14ac:dyDescent="0.25">
      <c r="A61" s="238"/>
      <c r="B61" s="56" t="s">
        <v>201</v>
      </c>
      <c r="C61" s="232"/>
      <c r="D61" s="229"/>
      <c r="E61" s="223"/>
    </row>
  </sheetData>
  <mergeCells count="80">
    <mergeCell ref="E48:E49"/>
    <mergeCell ref="E50:E52"/>
    <mergeCell ref="E53:E55"/>
    <mergeCell ref="E56:E58"/>
    <mergeCell ref="E59:E61"/>
    <mergeCell ref="E36:E37"/>
    <mergeCell ref="E38:E39"/>
    <mergeCell ref="E40:E42"/>
    <mergeCell ref="E43:E45"/>
    <mergeCell ref="E46:E47"/>
    <mergeCell ref="E21:E23"/>
    <mergeCell ref="E24:E26"/>
    <mergeCell ref="E27:E29"/>
    <mergeCell ref="E30:E32"/>
    <mergeCell ref="E33:E35"/>
    <mergeCell ref="E6:E8"/>
    <mergeCell ref="E9:E11"/>
    <mergeCell ref="E12:E14"/>
    <mergeCell ref="E15:E17"/>
    <mergeCell ref="E18:E20"/>
    <mergeCell ref="A21:A23"/>
    <mergeCell ref="A6:A8"/>
    <mergeCell ref="A9:A11"/>
    <mergeCell ref="A12:A14"/>
    <mergeCell ref="A15:A17"/>
    <mergeCell ref="A18:A20"/>
    <mergeCell ref="A24:A26"/>
    <mergeCell ref="A27:A29"/>
    <mergeCell ref="A30:A32"/>
    <mergeCell ref="A33:A35"/>
    <mergeCell ref="A59:A61"/>
    <mergeCell ref="A56:A58"/>
    <mergeCell ref="A53:A55"/>
    <mergeCell ref="A50:A52"/>
    <mergeCell ref="A46:A47"/>
    <mergeCell ref="A48:A49"/>
    <mergeCell ref="A40:A42"/>
    <mergeCell ref="A43:A45"/>
    <mergeCell ref="A36:A37"/>
    <mergeCell ref="A38:A39"/>
    <mergeCell ref="C59:C61"/>
    <mergeCell ref="C56:C58"/>
    <mergeCell ref="C30:C32"/>
    <mergeCell ref="C33:C35"/>
    <mergeCell ref="C40:C42"/>
    <mergeCell ref="C43:C45"/>
    <mergeCell ref="C50:C52"/>
    <mergeCell ref="C53:C55"/>
    <mergeCell ref="C46:C47"/>
    <mergeCell ref="C48:C49"/>
    <mergeCell ref="C21:C23"/>
    <mergeCell ref="D21:D23"/>
    <mergeCell ref="C24:C26"/>
    <mergeCell ref="D24:D26"/>
    <mergeCell ref="C6:C8"/>
    <mergeCell ref="D6:D8"/>
    <mergeCell ref="D9:D11"/>
    <mergeCell ref="D12:D14"/>
    <mergeCell ref="C12:C14"/>
    <mergeCell ref="D15:D17"/>
    <mergeCell ref="C15:C17"/>
    <mergeCell ref="C9:C11"/>
    <mergeCell ref="C18:C20"/>
    <mergeCell ref="D18:D20"/>
    <mergeCell ref="D53:D55"/>
    <mergeCell ref="D56:D58"/>
    <mergeCell ref="D59:D61"/>
    <mergeCell ref="D48:D49"/>
    <mergeCell ref="D46:D47"/>
    <mergeCell ref="D43:D45"/>
    <mergeCell ref="D50:D52"/>
    <mergeCell ref="C27:C29"/>
    <mergeCell ref="D27:D29"/>
    <mergeCell ref="D30:D32"/>
    <mergeCell ref="D33:D35"/>
    <mergeCell ref="D40:D42"/>
    <mergeCell ref="D36:D37"/>
    <mergeCell ref="D38:D39"/>
    <mergeCell ref="C36:C37"/>
    <mergeCell ref="C38:C39"/>
  </mergeCells>
  <pageMargins left="0.7" right="0.7" top="0.75" bottom="0.75" header="0.3" footer="0.3"/>
  <pageSetup orientation="landscape" verticalDpi="0" r:id="rId1"/>
  <headerFooter>
    <oddFooter>&amp;LGSS17199-CLASSIFIED_AD Pricing Spreadsheet</oddFoot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4"/>
  <sheetViews>
    <sheetView topLeftCell="A10" workbookViewId="0">
      <selection activeCell="H27" sqref="H27"/>
    </sheetView>
  </sheetViews>
  <sheetFormatPr defaultRowHeight="15" x14ac:dyDescent="0.25"/>
  <cols>
    <col min="1" max="1" width="34.5703125" customWidth="1"/>
    <col min="2" max="2" width="21.5703125" style="57" bestFit="1" customWidth="1"/>
    <col min="3" max="3" width="18.7109375" style="1" bestFit="1" customWidth="1"/>
    <col min="4" max="4" width="29.28515625" style="1" bestFit="1" customWidth="1"/>
    <col min="5" max="5" width="14" style="1" customWidth="1"/>
    <col min="6" max="6" width="14.7109375" style="1" bestFit="1" customWidth="1"/>
    <col min="7" max="7" width="6.5703125" style="68" bestFit="1" customWidth="1"/>
    <col min="8" max="8" width="13.42578125" style="68" customWidth="1"/>
    <col min="9" max="9" width="38.28515625" bestFit="1" customWidth="1"/>
  </cols>
  <sheetData>
    <row r="1" spans="1:9" s="1" customFormat="1" ht="18.75" x14ac:dyDescent="0.3">
      <c r="A1" s="271" t="s">
        <v>112</v>
      </c>
      <c r="B1" s="271"/>
      <c r="G1" s="68"/>
      <c r="H1" s="68"/>
    </row>
    <row r="2" spans="1:9" s="57" customFormat="1" ht="18.75" x14ac:dyDescent="0.3">
      <c r="A2" s="30" t="s">
        <v>196</v>
      </c>
      <c r="B2" s="22"/>
      <c r="G2" s="68"/>
      <c r="H2" s="68"/>
    </row>
    <row r="3" spans="1:9" s="179" customFormat="1" ht="18.75" x14ac:dyDescent="0.3">
      <c r="A3" s="30" t="s">
        <v>381</v>
      </c>
      <c r="B3" s="22"/>
      <c r="G3" s="68"/>
      <c r="H3" s="68"/>
    </row>
    <row r="4" spans="1:9" s="4" customFormat="1" ht="18.75" x14ac:dyDescent="0.3">
      <c r="C4" s="22"/>
      <c r="D4" s="22"/>
      <c r="E4" s="254" t="s">
        <v>56</v>
      </c>
      <c r="F4" s="255"/>
      <c r="G4" s="254" t="s">
        <v>57</v>
      </c>
      <c r="H4" s="332"/>
      <c r="I4" s="255"/>
    </row>
    <row r="5" spans="1:9" s="5" customFormat="1" ht="45" x14ac:dyDescent="0.25">
      <c r="A5" s="40" t="s">
        <v>109</v>
      </c>
      <c r="B5" s="40" t="s">
        <v>157</v>
      </c>
      <c r="C5" s="40" t="s">
        <v>20</v>
      </c>
      <c r="D5" s="40" t="s">
        <v>21</v>
      </c>
      <c r="E5" s="23" t="s">
        <v>19</v>
      </c>
      <c r="F5" s="23" t="s">
        <v>55</v>
      </c>
      <c r="G5" s="69" t="s">
        <v>19</v>
      </c>
      <c r="H5" s="333" t="s">
        <v>373</v>
      </c>
      <c r="I5" s="23" t="s">
        <v>55</v>
      </c>
    </row>
    <row r="6" spans="1:9" s="5" customFormat="1" x14ac:dyDescent="0.25">
      <c r="A6" s="60" t="s">
        <v>366</v>
      </c>
      <c r="B6" s="230" t="s">
        <v>158</v>
      </c>
      <c r="C6" s="230" t="s">
        <v>131</v>
      </c>
      <c r="D6" s="262" t="s">
        <v>212</v>
      </c>
      <c r="E6" s="265" t="s">
        <v>217</v>
      </c>
      <c r="F6" s="266"/>
      <c r="G6" s="62">
        <v>10</v>
      </c>
      <c r="H6" s="62">
        <v>10</v>
      </c>
      <c r="I6" s="53" t="s">
        <v>218</v>
      </c>
    </row>
    <row r="7" spans="1:9" s="1" customFormat="1" x14ac:dyDescent="0.25">
      <c r="A7" s="60" t="s">
        <v>367</v>
      </c>
      <c r="B7" s="231"/>
      <c r="C7" s="231"/>
      <c r="D7" s="263"/>
      <c r="E7" s="267"/>
      <c r="F7" s="268"/>
      <c r="G7" s="62">
        <v>10</v>
      </c>
      <c r="H7" s="62">
        <v>10</v>
      </c>
      <c r="I7" s="53" t="s">
        <v>218</v>
      </c>
    </row>
    <row r="8" spans="1:9" s="1" customFormat="1" x14ac:dyDescent="0.25">
      <c r="A8" s="60" t="s">
        <v>368</v>
      </c>
      <c r="B8" s="232"/>
      <c r="C8" s="232"/>
      <c r="D8" s="264"/>
      <c r="E8" s="269"/>
      <c r="F8" s="270"/>
      <c r="G8" s="62">
        <v>10</v>
      </c>
      <c r="H8" s="62">
        <v>10</v>
      </c>
      <c r="I8" s="53" t="s">
        <v>218</v>
      </c>
    </row>
    <row r="9" spans="1:9" x14ac:dyDescent="0.25">
      <c r="A9" s="57"/>
      <c r="B9" s="32"/>
      <c r="C9" s="32"/>
      <c r="D9" s="66"/>
      <c r="E9" s="57"/>
      <c r="F9" s="57"/>
      <c r="G9" s="70"/>
      <c r="H9" s="70"/>
      <c r="I9" s="57"/>
    </row>
    <row r="10" spans="1:9" s="5" customFormat="1" x14ac:dyDescent="0.25">
      <c r="A10" s="60" t="s">
        <v>366</v>
      </c>
      <c r="B10" s="230" t="s">
        <v>158</v>
      </c>
      <c r="C10" s="230" t="s">
        <v>146</v>
      </c>
      <c r="D10" s="262" t="s">
        <v>213</v>
      </c>
      <c r="E10" s="265" t="s">
        <v>217</v>
      </c>
      <c r="F10" s="266"/>
      <c r="G10" s="62">
        <v>8</v>
      </c>
      <c r="H10" s="62">
        <v>8</v>
      </c>
      <c r="I10" s="53" t="s">
        <v>218</v>
      </c>
    </row>
    <row r="11" spans="1:9" s="1" customFormat="1" x14ac:dyDescent="0.25">
      <c r="A11" s="60" t="s">
        <v>367</v>
      </c>
      <c r="B11" s="231"/>
      <c r="C11" s="231"/>
      <c r="D11" s="263"/>
      <c r="E11" s="267"/>
      <c r="F11" s="268"/>
      <c r="G11" s="62">
        <v>8</v>
      </c>
      <c r="H11" s="62">
        <v>8</v>
      </c>
      <c r="I11" s="53" t="s">
        <v>218</v>
      </c>
    </row>
    <row r="12" spans="1:9" s="1" customFormat="1" x14ac:dyDescent="0.25">
      <c r="A12" s="60" t="s">
        <v>368</v>
      </c>
      <c r="B12" s="232"/>
      <c r="C12" s="232"/>
      <c r="D12" s="264"/>
      <c r="E12" s="269"/>
      <c r="F12" s="270"/>
      <c r="G12" s="62">
        <v>8</v>
      </c>
      <c r="H12" s="62">
        <v>8</v>
      </c>
      <c r="I12" s="53" t="s">
        <v>218</v>
      </c>
    </row>
    <row r="13" spans="1:9" x14ac:dyDescent="0.25">
      <c r="A13" s="57"/>
      <c r="B13" s="32"/>
      <c r="C13" s="32"/>
      <c r="D13" s="66"/>
      <c r="E13" s="57"/>
      <c r="F13" s="57"/>
      <c r="G13" s="70"/>
      <c r="H13" s="70"/>
      <c r="I13" s="57"/>
    </row>
    <row r="14" spans="1:9" s="5" customFormat="1" x14ac:dyDescent="0.25">
      <c r="A14" s="60" t="s">
        <v>366</v>
      </c>
      <c r="B14" s="230" t="s">
        <v>158</v>
      </c>
      <c r="C14" s="230" t="s">
        <v>214</v>
      </c>
      <c r="D14" s="262" t="s">
        <v>215</v>
      </c>
      <c r="E14" s="265" t="s">
        <v>217</v>
      </c>
      <c r="F14" s="266"/>
      <c r="G14" s="62">
        <v>8</v>
      </c>
      <c r="H14" s="62">
        <v>8</v>
      </c>
      <c r="I14" s="53" t="s">
        <v>218</v>
      </c>
    </row>
    <row r="15" spans="1:9" s="1" customFormat="1" x14ac:dyDescent="0.25">
      <c r="A15" s="60" t="s">
        <v>367</v>
      </c>
      <c r="B15" s="231"/>
      <c r="C15" s="231"/>
      <c r="D15" s="263"/>
      <c r="E15" s="267"/>
      <c r="F15" s="268"/>
      <c r="G15" s="62">
        <v>8</v>
      </c>
      <c r="H15" s="62">
        <v>8</v>
      </c>
      <c r="I15" s="53" t="s">
        <v>218</v>
      </c>
    </row>
    <row r="16" spans="1:9" s="1" customFormat="1" x14ac:dyDescent="0.25">
      <c r="A16" s="60" t="s">
        <v>368</v>
      </c>
      <c r="B16" s="232"/>
      <c r="C16" s="232"/>
      <c r="D16" s="264"/>
      <c r="E16" s="269"/>
      <c r="F16" s="270"/>
      <c r="G16" s="62">
        <v>8</v>
      </c>
      <c r="H16" s="62">
        <v>8</v>
      </c>
      <c r="I16" s="53" t="s">
        <v>218</v>
      </c>
    </row>
    <row r="17" spans="1:9" x14ac:dyDescent="0.25">
      <c r="A17" s="57"/>
      <c r="B17" s="32"/>
      <c r="C17" s="32"/>
      <c r="D17" s="66"/>
      <c r="E17" s="57"/>
      <c r="F17" s="57"/>
      <c r="G17" s="70"/>
      <c r="H17" s="70"/>
      <c r="I17" s="57"/>
    </row>
    <row r="18" spans="1:9" s="5" customFormat="1" x14ac:dyDescent="0.25">
      <c r="A18" s="60" t="s">
        <v>366</v>
      </c>
      <c r="B18" s="230" t="s">
        <v>158</v>
      </c>
      <c r="C18" s="230" t="s">
        <v>148</v>
      </c>
      <c r="D18" s="262" t="s">
        <v>216</v>
      </c>
      <c r="E18" s="265" t="s">
        <v>217</v>
      </c>
      <c r="F18" s="266"/>
      <c r="G18" s="62">
        <v>8</v>
      </c>
      <c r="H18" s="62">
        <v>8</v>
      </c>
      <c r="I18" s="53" t="s">
        <v>218</v>
      </c>
    </row>
    <row r="19" spans="1:9" s="1" customFormat="1" x14ac:dyDescent="0.25">
      <c r="A19" s="60" t="s">
        <v>367</v>
      </c>
      <c r="B19" s="231"/>
      <c r="C19" s="231"/>
      <c r="D19" s="263"/>
      <c r="E19" s="267"/>
      <c r="F19" s="268"/>
      <c r="G19" s="62">
        <v>8</v>
      </c>
      <c r="H19" s="62">
        <v>8</v>
      </c>
      <c r="I19" s="53" t="s">
        <v>218</v>
      </c>
    </row>
    <row r="20" spans="1:9" s="1" customFormat="1" x14ac:dyDescent="0.25">
      <c r="A20" s="60" t="s">
        <v>368</v>
      </c>
      <c r="B20" s="232"/>
      <c r="C20" s="232"/>
      <c r="D20" s="264"/>
      <c r="E20" s="269"/>
      <c r="F20" s="270"/>
      <c r="G20" s="62">
        <v>8</v>
      </c>
      <c r="H20" s="62">
        <v>8</v>
      </c>
      <c r="I20" s="53" t="s">
        <v>218</v>
      </c>
    </row>
    <row r="21" spans="1:9" x14ac:dyDescent="0.25">
      <c r="B21" s="32"/>
      <c r="C21" s="32"/>
      <c r="D21" s="32"/>
    </row>
    <row r="22" spans="1:9" s="5" customFormat="1" x14ac:dyDescent="0.25">
      <c r="A22" s="60" t="s">
        <v>366</v>
      </c>
      <c r="B22" s="256" t="s">
        <v>159</v>
      </c>
      <c r="C22" s="256" t="s">
        <v>159</v>
      </c>
      <c r="D22" s="259" t="s">
        <v>210</v>
      </c>
      <c r="E22" s="272" t="s">
        <v>195</v>
      </c>
      <c r="F22" s="273"/>
      <c r="G22" s="67">
        <v>10</v>
      </c>
      <c r="H22" s="112">
        <f>G22-(G22*0.05)</f>
        <v>9.5</v>
      </c>
      <c r="I22" s="52" t="s">
        <v>211</v>
      </c>
    </row>
    <row r="23" spans="1:9" s="57" customFormat="1" x14ac:dyDescent="0.25">
      <c r="A23" s="60" t="s">
        <v>367</v>
      </c>
      <c r="B23" s="257"/>
      <c r="C23" s="257"/>
      <c r="D23" s="260"/>
      <c r="E23" s="274"/>
      <c r="F23" s="275"/>
      <c r="G23" s="67">
        <v>10</v>
      </c>
      <c r="H23" s="112">
        <f t="shared" ref="H23:H24" si="0">G23-(G23*0.05)</f>
        <v>9.5</v>
      </c>
      <c r="I23" s="52" t="s">
        <v>211</v>
      </c>
    </row>
    <row r="24" spans="1:9" s="57" customFormat="1" x14ac:dyDescent="0.25">
      <c r="A24" s="60" t="s">
        <v>368</v>
      </c>
      <c r="B24" s="258"/>
      <c r="C24" s="258"/>
      <c r="D24" s="261"/>
      <c r="E24" s="276"/>
      <c r="F24" s="277"/>
      <c r="G24" s="67">
        <v>10</v>
      </c>
      <c r="H24" s="112">
        <f t="shared" si="0"/>
        <v>9.5</v>
      </c>
      <c r="I24" s="52" t="s">
        <v>211</v>
      </c>
    </row>
  </sheetData>
  <mergeCells count="23">
    <mergeCell ref="A1:B1"/>
    <mergeCell ref="B22:B24"/>
    <mergeCell ref="E4:F4"/>
    <mergeCell ref="E18:F20"/>
    <mergeCell ref="E22:F24"/>
    <mergeCell ref="B6:B8"/>
    <mergeCell ref="B10:B12"/>
    <mergeCell ref="B14:B16"/>
    <mergeCell ref="B18:B20"/>
    <mergeCell ref="G4:I4"/>
    <mergeCell ref="C22:C24"/>
    <mergeCell ref="D22:D24"/>
    <mergeCell ref="C6:C8"/>
    <mergeCell ref="D6:D8"/>
    <mergeCell ref="C10:C12"/>
    <mergeCell ref="D10:D12"/>
    <mergeCell ref="C14:C16"/>
    <mergeCell ref="D14:D16"/>
    <mergeCell ref="C18:C20"/>
    <mergeCell ref="D18:D20"/>
    <mergeCell ref="E6:F8"/>
    <mergeCell ref="E10:F12"/>
    <mergeCell ref="E14:F16"/>
  </mergeCells>
  <hyperlinks>
    <hyperlink ref="D22" r:id="rId1" xr:uid="{00000000-0004-0000-0300-000000000000}"/>
    <hyperlink ref="D6" r:id="rId2" xr:uid="{00000000-0004-0000-0300-000001000000}"/>
    <hyperlink ref="D10" r:id="rId3" xr:uid="{00000000-0004-0000-0300-000002000000}"/>
    <hyperlink ref="D14" r:id="rId4" xr:uid="{00000000-0004-0000-0300-000003000000}"/>
    <hyperlink ref="D18" r:id="rId5" xr:uid="{00000000-0004-0000-0300-000004000000}"/>
  </hyperlinks>
  <pageMargins left="0.7" right="0.7" top="0.75" bottom="0.75" header="0.3" footer="0.3"/>
  <pageSetup scale="68" orientation="landscape" verticalDpi="0" r:id="rId6"/>
  <headerFooter>
    <oddFooter>&amp;LGSS17199-CLASSIFIED_AD Pricing Spreadsheet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3"/>
  <sheetViews>
    <sheetView workbookViewId="0">
      <pane ySplit="7" topLeftCell="A8" activePane="bottomLeft" state="frozen"/>
      <selection pane="bottomLeft" activeCell="B4" sqref="B4"/>
    </sheetView>
  </sheetViews>
  <sheetFormatPr defaultRowHeight="15" x14ac:dyDescent="0.25"/>
  <cols>
    <col min="1" max="1" width="6.7109375" customWidth="1"/>
    <col min="2" max="2" width="16" customWidth="1"/>
    <col min="3" max="3" width="22.7109375" bestFit="1" customWidth="1"/>
    <col min="4" max="4" width="16.85546875" style="1" customWidth="1"/>
    <col min="5" max="5" width="16" bestFit="1" customWidth="1"/>
    <col min="6" max="6" width="9.5703125" bestFit="1" customWidth="1"/>
    <col min="7" max="7" width="2.7109375" customWidth="1"/>
    <col min="8" max="8" width="6.7109375" customWidth="1"/>
    <col min="9" max="9" width="15.7109375" customWidth="1"/>
    <col min="10" max="10" width="19.42578125" bestFit="1" customWidth="1"/>
    <col min="11" max="11" width="17.28515625" style="31" customWidth="1"/>
    <col min="12" max="12" width="18.7109375" style="31" customWidth="1"/>
    <col min="13" max="13" width="16" style="31" bestFit="1" customWidth="1"/>
    <col min="14" max="14" width="16" style="31" customWidth="1"/>
    <col min="15" max="15" width="12.7109375" style="31" customWidth="1"/>
    <col min="16" max="16" width="15.42578125" style="31" customWidth="1"/>
  </cols>
  <sheetData>
    <row r="1" spans="1:16" ht="18.75" x14ac:dyDescent="0.3">
      <c r="A1" s="27" t="s">
        <v>88</v>
      </c>
      <c r="B1" s="1"/>
      <c r="C1" s="1"/>
      <c r="E1" s="1"/>
      <c r="F1" s="1"/>
    </row>
    <row r="2" spans="1:16" s="57" customFormat="1" x14ac:dyDescent="0.25">
      <c r="A2" s="59" t="s">
        <v>196</v>
      </c>
      <c r="K2" s="31"/>
      <c r="L2" s="31"/>
      <c r="M2" s="31"/>
      <c r="N2" s="31"/>
      <c r="O2" s="31"/>
      <c r="P2" s="31"/>
    </row>
    <row r="3" spans="1:16" s="179" customFormat="1" x14ac:dyDescent="0.25">
      <c r="A3" s="59" t="s">
        <v>381</v>
      </c>
      <c r="K3" s="31"/>
      <c r="L3" s="31"/>
      <c r="M3" s="31"/>
      <c r="N3" s="31"/>
      <c r="O3" s="31"/>
      <c r="P3" s="31"/>
    </row>
    <row r="4" spans="1:16" s="1" customFormat="1" ht="19.5" thickBot="1" x14ac:dyDescent="0.35">
      <c r="A4" s="9"/>
      <c r="K4" s="31"/>
      <c r="L4" s="31"/>
      <c r="M4" s="31"/>
      <c r="N4" s="31"/>
      <c r="O4" s="31"/>
      <c r="P4" s="31"/>
    </row>
    <row r="5" spans="1:16" s="4" customFormat="1" ht="14.45" customHeight="1" x14ac:dyDescent="0.3">
      <c r="A5" s="281" t="s">
        <v>158</v>
      </c>
      <c r="B5" s="282"/>
      <c r="C5" s="282"/>
      <c r="D5" s="282"/>
      <c r="E5" s="282"/>
      <c r="F5" s="283"/>
      <c r="H5" s="339" t="s">
        <v>159</v>
      </c>
      <c r="I5" s="339"/>
      <c r="J5" s="339"/>
      <c r="K5" s="339"/>
      <c r="L5" s="339"/>
      <c r="M5" s="339"/>
      <c r="N5" s="339"/>
      <c r="O5" s="339"/>
      <c r="P5" s="339"/>
    </row>
    <row r="6" spans="1:16" s="59" customFormat="1" ht="14.45" customHeight="1" x14ac:dyDescent="0.25">
      <c r="A6" s="278" t="s">
        <v>224</v>
      </c>
      <c r="B6" s="279"/>
      <c r="C6" s="279"/>
      <c r="D6" s="279"/>
      <c r="E6" s="279"/>
      <c r="F6" s="280"/>
      <c r="H6" s="206" t="s">
        <v>224</v>
      </c>
      <c r="I6" s="206"/>
      <c r="J6" s="206"/>
      <c r="K6" s="206"/>
      <c r="L6" s="206"/>
      <c r="M6" s="206"/>
      <c r="N6" s="206"/>
      <c r="O6" s="206"/>
      <c r="P6" s="206"/>
    </row>
    <row r="7" spans="1:16" ht="75.75" thickBot="1" x14ac:dyDescent="0.3">
      <c r="A7" s="82" t="s">
        <v>71</v>
      </c>
      <c r="B7" s="83" t="s">
        <v>89</v>
      </c>
      <c r="C7" s="83" t="s">
        <v>219</v>
      </c>
      <c r="D7" s="83" t="s">
        <v>100</v>
      </c>
      <c r="E7" s="83" t="s">
        <v>101</v>
      </c>
      <c r="F7" s="178" t="s">
        <v>14</v>
      </c>
      <c r="G7" s="31"/>
      <c r="H7" s="340" t="s">
        <v>71</v>
      </c>
      <c r="I7" s="340" t="s">
        <v>89</v>
      </c>
      <c r="J7" s="340" t="s">
        <v>219</v>
      </c>
      <c r="K7" s="340" t="s">
        <v>229</v>
      </c>
      <c r="L7" s="340" t="s">
        <v>382</v>
      </c>
      <c r="M7" s="340" t="s">
        <v>230</v>
      </c>
      <c r="N7" s="340" t="s">
        <v>383</v>
      </c>
      <c r="O7" s="340" t="s">
        <v>14</v>
      </c>
      <c r="P7" s="340" t="s">
        <v>378</v>
      </c>
    </row>
    <row r="8" spans="1:16" x14ac:dyDescent="0.25">
      <c r="A8" s="286" t="s">
        <v>102</v>
      </c>
      <c r="B8" s="76" t="s">
        <v>39</v>
      </c>
      <c r="C8" s="75" t="s">
        <v>39</v>
      </c>
      <c r="D8" s="77">
        <v>6.34</v>
      </c>
      <c r="E8" s="77">
        <v>6.34</v>
      </c>
      <c r="F8" s="78">
        <v>56.34</v>
      </c>
      <c r="H8" s="335" t="s">
        <v>102</v>
      </c>
      <c r="I8" s="336" t="s">
        <v>39</v>
      </c>
      <c r="J8" s="336" t="s">
        <v>39</v>
      </c>
      <c r="K8" s="337">
        <v>43.9</v>
      </c>
      <c r="L8" s="337">
        <f>K8-(K8*0.05)</f>
        <v>41.704999999999998</v>
      </c>
      <c r="M8" s="337">
        <v>43.9</v>
      </c>
      <c r="N8" s="337">
        <f t="shared" ref="N8:N13" si="0">M8-(M8*0.05)</f>
        <v>41.704999999999998</v>
      </c>
      <c r="O8" s="338">
        <v>43.9</v>
      </c>
      <c r="P8" s="337">
        <f t="shared" ref="P8:P13" si="1">O8-(O8*0.05)</f>
        <v>41.704999999999998</v>
      </c>
    </row>
    <row r="9" spans="1:16" x14ac:dyDescent="0.25">
      <c r="A9" s="287"/>
      <c r="B9" s="72" t="s">
        <v>40</v>
      </c>
      <c r="C9" s="73" t="s">
        <v>40</v>
      </c>
      <c r="D9" s="79">
        <v>12.68</v>
      </c>
      <c r="E9" s="79">
        <v>12.68</v>
      </c>
      <c r="F9" s="80">
        <v>62.68</v>
      </c>
      <c r="H9" s="285"/>
      <c r="I9" s="61" t="s">
        <v>40</v>
      </c>
      <c r="J9" s="61" t="s">
        <v>40</v>
      </c>
      <c r="K9" s="112">
        <v>87.8</v>
      </c>
      <c r="L9" s="337">
        <f t="shared" ref="L9:L13" si="2">K9-(K9*0.05)</f>
        <v>83.41</v>
      </c>
      <c r="M9" s="112">
        <v>87.8</v>
      </c>
      <c r="N9" s="337">
        <f t="shared" si="0"/>
        <v>83.41</v>
      </c>
      <c r="O9" s="334">
        <v>87.8</v>
      </c>
      <c r="P9" s="337">
        <f t="shared" si="1"/>
        <v>83.41</v>
      </c>
    </row>
    <row r="10" spans="1:16" x14ac:dyDescent="0.25">
      <c r="A10" s="287"/>
      <c r="B10" s="72" t="s">
        <v>41</v>
      </c>
      <c r="C10" s="73" t="s">
        <v>41</v>
      </c>
      <c r="D10" s="79">
        <v>19.02</v>
      </c>
      <c r="E10" s="79">
        <v>19.02</v>
      </c>
      <c r="F10" s="80">
        <v>69.02</v>
      </c>
      <c r="H10" s="285"/>
      <c r="I10" s="61" t="s">
        <v>41</v>
      </c>
      <c r="J10" s="61" t="s">
        <v>41</v>
      </c>
      <c r="K10" s="112">
        <v>131.69999999999999</v>
      </c>
      <c r="L10" s="337">
        <f t="shared" si="2"/>
        <v>125.11499999999999</v>
      </c>
      <c r="M10" s="112">
        <v>131.69999999999999</v>
      </c>
      <c r="N10" s="337">
        <f t="shared" si="0"/>
        <v>125.11499999999999</v>
      </c>
      <c r="O10" s="334">
        <v>131.69999999999999</v>
      </c>
      <c r="P10" s="337">
        <f t="shared" si="1"/>
        <v>125.11499999999999</v>
      </c>
    </row>
    <row r="11" spans="1:16" x14ac:dyDescent="0.25">
      <c r="A11" s="287"/>
      <c r="B11" s="72" t="s">
        <v>42</v>
      </c>
      <c r="C11" s="73" t="s">
        <v>42</v>
      </c>
      <c r="D11" s="79">
        <v>25.36</v>
      </c>
      <c r="E11" s="79">
        <v>25.36</v>
      </c>
      <c r="F11" s="80">
        <v>75.36</v>
      </c>
      <c r="H11" s="285"/>
      <c r="I11" s="61" t="s">
        <v>42</v>
      </c>
      <c r="J11" s="61" t="s">
        <v>42</v>
      </c>
      <c r="K11" s="112">
        <v>175.6</v>
      </c>
      <c r="L11" s="337">
        <f t="shared" si="2"/>
        <v>166.82</v>
      </c>
      <c r="M11" s="112">
        <v>175.6</v>
      </c>
      <c r="N11" s="337">
        <f t="shared" si="0"/>
        <v>166.82</v>
      </c>
      <c r="O11" s="334">
        <v>175.6</v>
      </c>
      <c r="P11" s="337">
        <f t="shared" si="1"/>
        <v>166.82</v>
      </c>
    </row>
    <row r="12" spans="1:16" s="1" customFormat="1" x14ac:dyDescent="0.25">
      <c r="A12" s="287"/>
      <c r="B12" s="72" t="s">
        <v>43</v>
      </c>
      <c r="C12" s="73" t="s">
        <v>43</v>
      </c>
      <c r="D12" s="79">
        <v>31.7</v>
      </c>
      <c r="E12" s="79">
        <v>31.7</v>
      </c>
      <c r="F12" s="80">
        <v>81.7</v>
      </c>
      <c r="H12" s="285"/>
      <c r="I12" s="61" t="s">
        <v>43</v>
      </c>
      <c r="J12" s="61" t="s">
        <v>43</v>
      </c>
      <c r="K12" s="112">
        <v>219.5</v>
      </c>
      <c r="L12" s="337">
        <f t="shared" si="2"/>
        <v>208.52500000000001</v>
      </c>
      <c r="M12" s="112">
        <v>219.5</v>
      </c>
      <c r="N12" s="337">
        <f t="shared" si="0"/>
        <v>208.52500000000001</v>
      </c>
      <c r="O12" s="334">
        <v>219.5</v>
      </c>
      <c r="P12" s="337">
        <f t="shared" si="1"/>
        <v>208.52500000000001</v>
      </c>
    </row>
    <row r="13" spans="1:16" s="1" customFormat="1" x14ac:dyDescent="0.25">
      <c r="A13" s="287"/>
      <c r="B13" s="72" t="s">
        <v>44</v>
      </c>
      <c r="C13" s="73" t="s">
        <v>44</v>
      </c>
      <c r="D13" s="79">
        <v>38.04</v>
      </c>
      <c r="E13" s="79">
        <v>38.04</v>
      </c>
      <c r="F13" s="80">
        <v>88.04</v>
      </c>
      <c r="H13" s="285"/>
      <c r="I13" s="61" t="s">
        <v>44</v>
      </c>
      <c r="J13" s="61" t="s">
        <v>44</v>
      </c>
      <c r="K13" s="112">
        <v>263.39999999999998</v>
      </c>
      <c r="L13" s="337">
        <f t="shared" si="2"/>
        <v>250.23</v>
      </c>
      <c r="M13" s="112">
        <v>263.39999999999998</v>
      </c>
      <c r="N13" s="337">
        <f t="shared" si="0"/>
        <v>250.23</v>
      </c>
      <c r="O13" s="334">
        <v>263.39999999999998</v>
      </c>
      <c r="P13" s="337">
        <f t="shared" si="1"/>
        <v>250.23</v>
      </c>
    </row>
    <row r="14" spans="1:16" s="1" customFormat="1" x14ac:dyDescent="0.25">
      <c r="A14" s="287"/>
      <c r="B14" s="72" t="s">
        <v>45</v>
      </c>
      <c r="C14" s="73" t="s">
        <v>45</v>
      </c>
      <c r="D14" s="79">
        <v>44.38</v>
      </c>
      <c r="E14" s="79">
        <v>44.38</v>
      </c>
      <c r="F14" s="80">
        <v>94.38</v>
      </c>
      <c r="H14" s="285"/>
      <c r="I14" s="61" t="s">
        <v>45</v>
      </c>
      <c r="J14" s="61" t="s">
        <v>45</v>
      </c>
      <c r="K14" s="112" t="s">
        <v>94</v>
      </c>
      <c r="L14" s="112"/>
      <c r="M14" s="51" t="s">
        <v>94</v>
      </c>
      <c r="N14" s="326"/>
      <c r="O14" s="326" t="s">
        <v>94</v>
      </c>
      <c r="P14" s="51"/>
    </row>
    <row r="15" spans="1:16" s="1" customFormat="1" x14ac:dyDescent="0.25">
      <c r="A15" s="287"/>
      <c r="B15" s="72" t="s">
        <v>46</v>
      </c>
      <c r="C15" s="73" t="s">
        <v>46</v>
      </c>
      <c r="D15" s="79">
        <v>50.72</v>
      </c>
      <c r="E15" s="79">
        <v>50.72</v>
      </c>
      <c r="F15" s="80">
        <v>100.72</v>
      </c>
      <c r="H15" s="285"/>
      <c r="I15" s="61" t="s">
        <v>46</v>
      </c>
      <c r="J15" s="61" t="s">
        <v>46</v>
      </c>
      <c r="K15" s="112" t="s">
        <v>94</v>
      </c>
      <c r="L15" s="112"/>
      <c r="M15" s="51" t="s">
        <v>94</v>
      </c>
      <c r="N15" s="326"/>
      <c r="O15" s="326" t="s">
        <v>94</v>
      </c>
      <c r="P15" s="51"/>
    </row>
    <row r="16" spans="1:16" s="1" customFormat="1" x14ac:dyDescent="0.25">
      <c r="A16" s="287"/>
      <c r="B16" s="74" t="s">
        <v>18</v>
      </c>
      <c r="C16" s="73" t="s">
        <v>220</v>
      </c>
      <c r="D16" s="79">
        <v>34.08</v>
      </c>
      <c r="E16" s="79">
        <v>34.08</v>
      </c>
      <c r="F16" s="80">
        <v>84.08</v>
      </c>
      <c r="H16" s="285"/>
      <c r="I16" s="52" t="s">
        <v>18</v>
      </c>
      <c r="J16" s="61" t="s">
        <v>225</v>
      </c>
      <c r="K16" s="112">
        <v>649.28099999999995</v>
      </c>
      <c r="L16" s="337">
        <f t="shared" ref="L16:L25" si="3">K16-(K16*0.05)</f>
        <v>616.81694999999991</v>
      </c>
      <c r="M16" s="51">
        <v>649.28099999999995</v>
      </c>
      <c r="N16" s="337">
        <f>M16-(M16*0.05)</f>
        <v>616.81694999999991</v>
      </c>
      <c r="O16" s="326">
        <v>649.28099999999995</v>
      </c>
      <c r="P16" s="337">
        <f t="shared" ref="P16:P25" si="4">O16-(O16*0.05)</f>
        <v>616.81694999999991</v>
      </c>
    </row>
    <row r="17" spans="1:16" s="1" customFormat="1" x14ac:dyDescent="0.25">
      <c r="A17" s="287"/>
      <c r="B17" s="74" t="s">
        <v>17</v>
      </c>
      <c r="C17" s="73" t="s">
        <v>221</v>
      </c>
      <c r="D17" s="79">
        <v>68.150000000000006</v>
      </c>
      <c r="E17" s="79">
        <v>68.150000000000006</v>
      </c>
      <c r="F17" s="80">
        <v>118.15</v>
      </c>
      <c r="H17" s="285"/>
      <c r="I17" s="52" t="s">
        <v>17</v>
      </c>
      <c r="J17" s="61" t="s">
        <v>226</v>
      </c>
      <c r="K17" s="112">
        <v>1317</v>
      </c>
      <c r="L17" s="337">
        <f t="shared" si="3"/>
        <v>1251.1500000000001</v>
      </c>
      <c r="M17" s="51">
        <v>1317</v>
      </c>
      <c r="N17" s="337">
        <f t="shared" ref="N17:N25" si="5">M17-(M17*0.05)</f>
        <v>1251.1500000000001</v>
      </c>
      <c r="O17" s="326">
        <v>1317</v>
      </c>
      <c r="P17" s="337">
        <f t="shared" si="4"/>
        <v>1251.1500000000001</v>
      </c>
    </row>
    <row r="18" spans="1:16" x14ac:dyDescent="0.25">
      <c r="A18" s="287"/>
      <c r="B18" s="74" t="s">
        <v>15</v>
      </c>
      <c r="C18" s="73" t="s">
        <v>222</v>
      </c>
      <c r="D18" s="79">
        <v>137.9</v>
      </c>
      <c r="E18" s="79">
        <v>137.9</v>
      </c>
      <c r="F18" s="80">
        <v>212.9</v>
      </c>
      <c r="H18" s="285"/>
      <c r="I18" s="52" t="s">
        <v>15</v>
      </c>
      <c r="J18" s="61" t="s">
        <v>227</v>
      </c>
      <c r="K18" s="112">
        <v>2634</v>
      </c>
      <c r="L18" s="337">
        <f t="shared" si="3"/>
        <v>2502.3000000000002</v>
      </c>
      <c r="M18" s="51">
        <v>2634</v>
      </c>
      <c r="N18" s="337">
        <f t="shared" si="5"/>
        <v>2502.3000000000002</v>
      </c>
      <c r="O18" s="326">
        <v>2634</v>
      </c>
      <c r="P18" s="337">
        <f t="shared" si="4"/>
        <v>2502.3000000000002</v>
      </c>
    </row>
    <row r="19" spans="1:16" ht="15.75" thickBot="1" x14ac:dyDescent="0.3">
      <c r="A19" s="287"/>
      <c r="B19" s="74" t="s">
        <v>16</v>
      </c>
      <c r="C19" s="73" t="s">
        <v>223</v>
      </c>
      <c r="D19" s="79">
        <v>275.79000000000002</v>
      </c>
      <c r="E19" s="79">
        <v>275.79000000000002</v>
      </c>
      <c r="F19" s="80">
        <v>375.79</v>
      </c>
      <c r="H19" s="285"/>
      <c r="I19" s="52" t="s">
        <v>16</v>
      </c>
      <c r="J19" s="61" t="s">
        <v>228</v>
      </c>
      <c r="K19" s="112">
        <v>5399.7</v>
      </c>
      <c r="L19" s="337">
        <f t="shared" si="3"/>
        <v>5129.7150000000001</v>
      </c>
      <c r="M19" s="51">
        <v>5399.7</v>
      </c>
      <c r="N19" s="337">
        <f t="shared" si="5"/>
        <v>5129.7150000000001</v>
      </c>
      <c r="O19" s="326">
        <v>5399.7</v>
      </c>
      <c r="P19" s="337">
        <f t="shared" si="4"/>
        <v>5129.7150000000001</v>
      </c>
    </row>
    <row r="20" spans="1:16" s="1" customFormat="1" x14ac:dyDescent="0.25">
      <c r="A20" s="286" t="s">
        <v>77</v>
      </c>
      <c r="B20" s="76" t="s">
        <v>39</v>
      </c>
      <c r="C20" s="75" t="s">
        <v>39</v>
      </c>
      <c r="D20" s="77">
        <v>12.68</v>
      </c>
      <c r="E20" s="77">
        <v>12.68</v>
      </c>
      <c r="F20" s="78">
        <v>62.68</v>
      </c>
      <c r="H20" s="284" t="s">
        <v>77</v>
      </c>
      <c r="I20" s="111" t="s">
        <v>39</v>
      </c>
      <c r="J20" s="111" t="s">
        <v>39</v>
      </c>
      <c r="K20" s="114">
        <v>87.8</v>
      </c>
      <c r="L20" s="337">
        <f t="shared" si="3"/>
        <v>83.41</v>
      </c>
      <c r="M20" s="114">
        <v>87.8</v>
      </c>
      <c r="N20" s="337">
        <f t="shared" si="5"/>
        <v>83.41</v>
      </c>
      <c r="O20" s="325">
        <v>87.8</v>
      </c>
      <c r="P20" s="337">
        <f t="shared" si="4"/>
        <v>83.41</v>
      </c>
    </row>
    <row r="21" spans="1:16" x14ac:dyDescent="0.25">
      <c r="A21" s="287"/>
      <c r="B21" s="72" t="s">
        <v>40</v>
      </c>
      <c r="C21" s="73" t="s">
        <v>40</v>
      </c>
      <c r="D21" s="79">
        <v>25.36</v>
      </c>
      <c r="E21" s="79">
        <v>25.36</v>
      </c>
      <c r="F21" s="80">
        <v>75.36</v>
      </c>
      <c r="H21" s="285"/>
      <c r="I21" s="61" t="s">
        <v>40</v>
      </c>
      <c r="J21" s="61" t="s">
        <v>40</v>
      </c>
      <c r="K21" s="51">
        <v>175.6</v>
      </c>
      <c r="L21" s="337">
        <f t="shared" si="3"/>
        <v>166.82</v>
      </c>
      <c r="M21" s="51">
        <v>175.6</v>
      </c>
      <c r="N21" s="337">
        <f t="shared" si="5"/>
        <v>166.82</v>
      </c>
      <c r="O21" s="326">
        <v>175.6</v>
      </c>
      <c r="P21" s="337">
        <f t="shared" si="4"/>
        <v>166.82</v>
      </c>
    </row>
    <row r="22" spans="1:16" x14ac:dyDescent="0.25">
      <c r="A22" s="287"/>
      <c r="B22" s="72" t="s">
        <v>41</v>
      </c>
      <c r="C22" s="73" t="s">
        <v>41</v>
      </c>
      <c r="D22" s="79">
        <v>38.04</v>
      </c>
      <c r="E22" s="79">
        <v>38.04</v>
      </c>
      <c r="F22" s="80">
        <v>88.04</v>
      </c>
      <c r="H22" s="285"/>
      <c r="I22" s="61" t="s">
        <v>41</v>
      </c>
      <c r="J22" s="61" t="s">
        <v>41</v>
      </c>
      <c r="K22" s="51">
        <v>263.39999999999998</v>
      </c>
      <c r="L22" s="337">
        <f t="shared" si="3"/>
        <v>250.23</v>
      </c>
      <c r="M22" s="51">
        <v>263.39999999999998</v>
      </c>
      <c r="N22" s="337">
        <f t="shared" si="5"/>
        <v>250.23</v>
      </c>
      <c r="O22" s="326">
        <v>263.39999999999998</v>
      </c>
      <c r="P22" s="337">
        <f t="shared" si="4"/>
        <v>250.23</v>
      </c>
    </row>
    <row r="23" spans="1:16" x14ac:dyDescent="0.25">
      <c r="A23" s="287"/>
      <c r="B23" s="72" t="s">
        <v>42</v>
      </c>
      <c r="C23" s="73" t="s">
        <v>42</v>
      </c>
      <c r="D23" s="79">
        <v>50.72</v>
      </c>
      <c r="E23" s="79">
        <v>50.72</v>
      </c>
      <c r="F23" s="80">
        <v>100.72</v>
      </c>
      <c r="H23" s="285"/>
      <c r="I23" s="61" t="s">
        <v>42</v>
      </c>
      <c r="J23" s="61" t="s">
        <v>42</v>
      </c>
      <c r="K23" s="51">
        <v>351.2</v>
      </c>
      <c r="L23" s="337">
        <f t="shared" si="3"/>
        <v>333.64</v>
      </c>
      <c r="M23" s="51">
        <v>351.2</v>
      </c>
      <c r="N23" s="337">
        <f t="shared" si="5"/>
        <v>333.64</v>
      </c>
      <c r="O23" s="326">
        <v>351.2</v>
      </c>
      <c r="P23" s="337">
        <f t="shared" si="4"/>
        <v>333.64</v>
      </c>
    </row>
    <row r="24" spans="1:16" x14ac:dyDescent="0.25">
      <c r="A24" s="287"/>
      <c r="B24" s="72" t="s">
        <v>43</v>
      </c>
      <c r="C24" s="73" t="s">
        <v>43</v>
      </c>
      <c r="D24" s="79">
        <v>63.4</v>
      </c>
      <c r="E24" s="79">
        <v>63.4</v>
      </c>
      <c r="F24" s="80">
        <v>113.4</v>
      </c>
      <c r="H24" s="285"/>
      <c r="I24" s="61" t="s">
        <v>43</v>
      </c>
      <c r="J24" s="61" t="s">
        <v>43</v>
      </c>
      <c r="K24" s="51">
        <v>439</v>
      </c>
      <c r="L24" s="337">
        <f t="shared" si="3"/>
        <v>417.05</v>
      </c>
      <c r="M24" s="51">
        <v>439</v>
      </c>
      <c r="N24" s="337">
        <f t="shared" si="5"/>
        <v>417.05</v>
      </c>
      <c r="O24" s="326">
        <v>439</v>
      </c>
      <c r="P24" s="337">
        <f t="shared" si="4"/>
        <v>417.05</v>
      </c>
    </row>
    <row r="25" spans="1:16" x14ac:dyDescent="0.25">
      <c r="A25" s="287"/>
      <c r="B25" s="72" t="s">
        <v>44</v>
      </c>
      <c r="C25" s="73" t="s">
        <v>44</v>
      </c>
      <c r="D25" s="79">
        <v>76.08</v>
      </c>
      <c r="E25" s="79">
        <v>76.08</v>
      </c>
      <c r="F25" s="80">
        <v>126.08</v>
      </c>
      <c r="H25" s="285"/>
      <c r="I25" s="61" t="s">
        <v>44</v>
      </c>
      <c r="J25" s="61" t="s">
        <v>44</v>
      </c>
      <c r="K25" s="51">
        <v>526.79999999999995</v>
      </c>
      <c r="L25" s="337">
        <f t="shared" si="3"/>
        <v>500.46</v>
      </c>
      <c r="M25" s="51">
        <v>526.79999999999995</v>
      </c>
      <c r="N25" s="337">
        <f t="shared" si="5"/>
        <v>500.46</v>
      </c>
      <c r="O25" s="326">
        <v>526.79999999999995</v>
      </c>
      <c r="P25" s="337">
        <f t="shared" si="4"/>
        <v>500.46</v>
      </c>
    </row>
    <row r="26" spans="1:16" x14ac:dyDescent="0.25">
      <c r="A26" s="287"/>
      <c r="B26" s="72" t="s">
        <v>45</v>
      </c>
      <c r="C26" s="73" t="s">
        <v>45</v>
      </c>
      <c r="D26" s="79">
        <v>88.76</v>
      </c>
      <c r="E26" s="79">
        <v>88.76</v>
      </c>
      <c r="F26" s="80">
        <v>138.76</v>
      </c>
      <c r="H26" s="285"/>
      <c r="I26" s="61" t="s">
        <v>45</v>
      </c>
      <c r="J26" s="61" t="s">
        <v>45</v>
      </c>
      <c r="K26" s="51" t="s">
        <v>94</v>
      </c>
      <c r="L26" s="51"/>
      <c r="M26" s="51" t="s">
        <v>94</v>
      </c>
      <c r="N26" s="326"/>
      <c r="O26" s="326" t="s">
        <v>94</v>
      </c>
      <c r="P26" s="51"/>
    </row>
    <row r="27" spans="1:16" x14ac:dyDescent="0.25">
      <c r="A27" s="287"/>
      <c r="B27" s="72" t="s">
        <v>46</v>
      </c>
      <c r="C27" s="73" t="s">
        <v>46</v>
      </c>
      <c r="D27" s="79">
        <v>101.44</v>
      </c>
      <c r="E27" s="79">
        <v>101.44</v>
      </c>
      <c r="F27" s="80">
        <v>151.44</v>
      </c>
      <c r="H27" s="285"/>
      <c r="I27" s="61" t="s">
        <v>46</v>
      </c>
      <c r="J27" s="61" t="s">
        <v>46</v>
      </c>
      <c r="K27" s="51" t="s">
        <v>94</v>
      </c>
      <c r="L27" s="51"/>
      <c r="M27" s="51" t="s">
        <v>94</v>
      </c>
      <c r="N27" s="326"/>
      <c r="O27" s="326" t="s">
        <v>94</v>
      </c>
      <c r="P27" s="51"/>
    </row>
    <row r="28" spans="1:16" s="1" customFormat="1" x14ac:dyDescent="0.25">
      <c r="A28" s="287"/>
      <c r="B28" s="74" t="s">
        <v>18</v>
      </c>
      <c r="C28" s="73" t="s">
        <v>220</v>
      </c>
      <c r="D28" s="79">
        <v>68.16</v>
      </c>
      <c r="E28" s="79">
        <v>68.16</v>
      </c>
      <c r="F28" s="80">
        <v>118.16</v>
      </c>
      <c r="H28" s="285"/>
      <c r="I28" s="52" t="s">
        <v>18</v>
      </c>
      <c r="J28" s="61" t="s">
        <v>225</v>
      </c>
      <c r="K28" s="51">
        <v>1298.5619999999999</v>
      </c>
      <c r="L28" s="337">
        <f t="shared" ref="L28:L37" si="6">K28-(K28*0.05)</f>
        <v>1233.6338999999998</v>
      </c>
      <c r="M28" s="51">
        <v>1298.5619999999999</v>
      </c>
      <c r="N28" s="337">
        <f t="shared" ref="N28:N37" si="7">M28-(M28*0.05)</f>
        <v>1233.6338999999998</v>
      </c>
      <c r="O28" s="326">
        <v>1298.5619999999999</v>
      </c>
      <c r="P28" s="337">
        <f t="shared" ref="P28:P37" si="8">O28-(O28*0.05)</f>
        <v>1233.6338999999998</v>
      </c>
    </row>
    <row r="29" spans="1:16" s="1" customFormat="1" x14ac:dyDescent="0.25">
      <c r="A29" s="287"/>
      <c r="B29" s="74" t="s">
        <v>17</v>
      </c>
      <c r="C29" s="73" t="s">
        <v>221</v>
      </c>
      <c r="D29" s="79">
        <v>136.31</v>
      </c>
      <c r="E29" s="79">
        <v>136.31</v>
      </c>
      <c r="F29" s="80">
        <v>186.31</v>
      </c>
      <c r="H29" s="285"/>
      <c r="I29" s="52" t="s">
        <v>17</v>
      </c>
      <c r="J29" s="61" t="s">
        <v>226</v>
      </c>
      <c r="K29" s="51">
        <v>2634</v>
      </c>
      <c r="L29" s="337">
        <f t="shared" si="6"/>
        <v>2502.3000000000002</v>
      </c>
      <c r="M29" s="51">
        <v>2634</v>
      </c>
      <c r="N29" s="337">
        <f t="shared" si="7"/>
        <v>2502.3000000000002</v>
      </c>
      <c r="O29" s="326">
        <v>2634</v>
      </c>
      <c r="P29" s="337">
        <f t="shared" si="8"/>
        <v>2502.3000000000002</v>
      </c>
    </row>
    <row r="30" spans="1:16" x14ac:dyDescent="0.25">
      <c r="A30" s="287"/>
      <c r="B30" s="74" t="s">
        <v>15</v>
      </c>
      <c r="C30" s="73" t="s">
        <v>222</v>
      </c>
      <c r="D30" s="79">
        <v>275.79000000000002</v>
      </c>
      <c r="E30" s="79">
        <v>275.79000000000002</v>
      </c>
      <c r="F30" s="80">
        <v>350.79</v>
      </c>
      <c r="H30" s="285"/>
      <c r="I30" s="52" t="s">
        <v>15</v>
      </c>
      <c r="J30" s="61" t="s">
        <v>227</v>
      </c>
      <c r="K30" s="51">
        <v>5268</v>
      </c>
      <c r="L30" s="337">
        <f t="shared" si="6"/>
        <v>5004.6000000000004</v>
      </c>
      <c r="M30" s="51">
        <v>5268</v>
      </c>
      <c r="N30" s="337">
        <f t="shared" si="7"/>
        <v>5004.6000000000004</v>
      </c>
      <c r="O30" s="326">
        <v>5268</v>
      </c>
      <c r="P30" s="337">
        <f t="shared" si="8"/>
        <v>5004.6000000000004</v>
      </c>
    </row>
    <row r="31" spans="1:16" ht="15.75" thickBot="1" x14ac:dyDescent="0.3">
      <c r="A31" s="287"/>
      <c r="B31" s="74" t="s">
        <v>16</v>
      </c>
      <c r="C31" s="73" t="s">
        <v>223</v>
      </c>
      <c r="D31" s="79">
        <v>551.58000000000004</v>
      </c>
      <c r="E31" s="79">
        <v>551.58000000000004</v>
      </c>
      <c r="F31" s="80">
        <v>651.58000000000004</v>
      </c>
      <c r="H31" s="285"/>
      <c r="I31" s="52" t="s">
        <v>16</v>
      </c>
      <c r="J31" s="61" t="s">
        <v>228</v>
      </c>
      <c r="K31" s="51">
        <v>10799.4</v>
      </c>
      <c r="L31" s="337">
        <f t="shared" si="6"/>
        <v>10259.43</v>
      </c>
      <c r="M31" s="51">
        <v>10799.4</v>
      </c>
      <c r="N31" s="337">
        <f t="shared" si="7"/>
        <v>10259.43</v>
      </c>
      <c r="O31" s="326">
        <v>10799.4</v>
      </c>
      <c r="P31" s="337">
        <f t="shared" si="8"/>
        <v>10259.43</v>
      </c>
    </row>
    <row r="32" spans="1:16" x14ac:dyDescent="0.25">
      <c r="A32" s="286" t="s">
        <v>76</v>
      </c>
      <c r="B32" s="76" t="s">
        <v>39</v>
      </c>
      <c r="C32" s="75" t="s">
        <v>39</v>
      </c>
      <c r="D32" s="77">
        <v>19.02</v>
      </c>
      <c r="E32" s="77">
        <v>19.02</v>
      </c>
      <c r="F32" s="78">
        <v>69.02</v>
      </c>
      <c r="H32" s="284" t="s">
        <v>76</v>
      </c>
      <c r="I32" s="111" t="s">
        <v>39</v>
      </c>
      <c r="J32" s="111" t="s">
        <v>39</v>
      </c>
      <c r="K32" s="114">
        <v>131.69999999999999</v>
      </c>
      <c r="L32" s="337">
        <f t="shared" si="6"/>
        <v>125.11499999999999</v>
      </c>
      <c r="M32" s="114">
        <v>131.69999999999999</v>
      </c>
      <c r="N32" s="337">
        <f t="shared" si="7"/>
        <v>125.11499999999999</v>
      </c>
      <c r="O32" s="325">
        <v>131.69999999999999</v>
      </c>
      <c r="P32" s="337">
        <f t="shared" si="8"/>
        <v>125.11499999999999</v>
      </c>
    </row>
    <row r="33" spans="1:16" x14ac:dyDescent="0.25">
      <c r="A33" s="287"/>
      <c r="B33" s="72" t="s">
        <v>40</v>
      </c>
      <c r="C33" s="73" t="s">
        <v>40</v>
      </c>
      <c r="D33" s="79">
        <v>38.04</v>
      </c>
      <c r="E33" s="79">
        <v>38.04</v>
      </c>
      <c r="F33" s="80">
        <v>88.04</v>
      </c>
      <c r="H33" s="285"/>
      <c r="I33" s="61" t="s">
        <v>40</v>
      </c>
      <c r="J33" s="61" t="s">
        <v>40</v>
      </c>
      <c r="K33" s="51">
        <v>263.39999999999998</v>
      </c>
      <c r="L33" s="337">
        <f t="shared" si="6"/>
        <v>250.23</v>
      </c>
      <c r="M33" s="51">
        <v>263.39999999999998</v>
      </c>
      <c r="N33" s="337">
        <f t="shared" si="7"/>
        <v>250.23</v>
      </c>
      <c r="O33" s="326">
        <v>263.39999999999998</v>
      </c>
      <c r="P33" s="337">
        <f t="shared" si="8"/>
        <v>250.23</v>
      </c>
    </row>
    <row r="34" spans="1:16" x14ac:dyDescent="0.25">
      <c r="A34" s="287"/>
      <c r="B34" s="72" t="s">
        <v>41</v>
      </c>
      <c r="C34" s="73" t="s">
        <v>41</v>
      </c>
      <c r="D34" s="79">
        <v>57.06</v>
      </c>
      <c r="E34" s="79">
        <v>57.06</v>
      </c>
      <c r="F34" s="80">
        <v>107.06</v>
      </c>
      <c r="H34" s="285"/>
      <c r="I34" s="61" t="s">
        <v>41</v>
      </c>
      <c r="J34" s="61" t="s">
        <v>41</v>
      </c>
      <c r="K34" s="51">
        <v>395.09999999999997</v>
      </c>
      <c r="L34" s="337">
        <f t="shared" si="6"/>
        <v>375.34499999999997</v>
      </c>
      <c r="M34" s="51">
        <v>395.09999999999997</v>
      </c>
      <c r="N34" s="337">
        <f t="shared" si="7"/>
        <v>375.34499999999997</v>
      </c>
      <c r="O34" s="326">
        <v>395.09999999999997</v>
      </c>
      <c r="P34" s="337">
        <f t="shared" si="8"/>
        <v>375.34499999999997</v>
      </c>
    </row>
    <row r="35" spans="1:16" x14ac:dyDescent="0.25">
      <c r="A35" s="287"/>
      <c r="B35" s="72" t="s">
        <v>42</v>
      </c>
      <c r="C35" s="73" t="s">
        <v>42</v>
      </c>
      <c r="D35" s="79">
        <v>76.08</v>
      </c>
      <c r="E35" s="79">
        <v>76.08</v>
      </c>
      <c r="F35" s="80">
        <v>126.08</v>
      </c>
      <c r="H35" s="285"/>
      <c r="I35" s="61" t="s">
        <v>42</v>
      </c>
      <c r="J35" s="61" t="s">
        <v>42</v>
      </c>
      <c r="K35" s="51">
        <v>526.79999999999995</v>
      </c>
      <c r="L35" s="337">
        <f t="shared" si="6"/>
        <v>500.46</v>
      </c>
      <c r="M35" s="51">
        <v>526.79999999999995</v>
      </c>
      <c r="N35" s="337">
        <f t="shared" si="7"/>
        <v>500.46</v>
      </c>
      <c r="O35" s="326">
        <v>526.79999999999995</v>
      </c>
      <c r="P35" s="337">
        <f t="shared" si="8"/>
        <v>500.46</v>
      </c>
    </row>
    <row r="36" spans="1:16" x14ac:dyDescent="0.25">
      <c r="A36" s="287"/>
      <c r="B36" s="72" t="s">
        <v>43</v>
      </c>
      <c r="C36" s="73" t="s">
        <v>43</v>
      </c>
      <c r="D36" s="79">
        <v>95.1</v>
      </c>
      <c r="E36" s="79">
        <v>95.1</v>
      </c>
      <c r="F36" s="80">
        <v>145.1</v>
      </c>
      <c r="H36" s="285"/>
      <c r="I36" s="61" t="s">
        <v>43</v>
      </c>
      <c r="J36" s="61" t="s">
        <v>43</v>
      </c>
      <c r="K36" s="51">
        <v>658.5</v>
      </c>
      <c r="L36" s="337">
        <f t="shared" si="6"/>
        <v>625.57500000000005</v>
      </c>
      <c r="M36" s="51">
        <v>658.5</v>
      </c>
      <c r="N36" s="337">
        <f t="shared" si="7"/>
        <v>625.57500000000005</v>
      </c>
      <c r="O36" s="326">
        <v>658.5</v>
      </c>
      <c r="P36" s="337">
        <f t="shared" si="8"/>
        <v>625.57500000000005</v>
      </c>
    </row>
    <row r="37" spans="1:16" x14ac:dyDescent="0.25">
      <c r="A37" s="287"/>
      <c r="B37" s="72" t="s">
        <v>44</v>
      </c>
      <c r="C37" s="73" t="s">
        <v>44</v>
      </c>
      <c r="D37" s="79">
        <v>114.12</v>
      </c>
      <c r="E37" s="79">
        <v>114.12</v>
      </c>
      <c r="F37" s="80">
        <v>164.12</v>
      </c>
      <c r="H37" s="285"/>
      <c r="I37" s="61" t="s">
        <v>44</v>
      </c>
      <c r="J37" s="61" t="s">
        <v>44</v>
      </c>
      <c r="K37" s="51">
        <v>790.19999999999993</v>
      </c>
      <c r="L37" s="337">
        <f t="shared" si="6"/>
        <v>750.68999999999994</v>
      </c>
      <c r="M37" s="51">
        <v>790.19999999999993</v>
      </c>
      <c r="N37" s="337">
        <f t="shared" si="7"/>
        <v>750.68999999999994</v>
      </c>
      <c r="O37" s="326">
        <v>790.19999999999993</v>
      </c>
      <c r="P37" s="337">
        <f t="shared" si="8"/>
        <v>750.68999999999994</v>
      </c>
    </row>
    <row r="38" spans="1:16" x14ac:dyDescent="0.25">
      <c r="A38" s="287"/>
      <c r="B38" s="72" t="s">
        <v>45</v>
      </c>
      <c r="C38" s="73" t="s">
        <v>45</v>
      </c>
      <c r="D38" s="79">
        <v>133.13999999999999</v>
      </c>
      <c r="E38" s="79">
        <v>133.13999999999999</v>
      </c>
      <c r="F38" s="80">
        <v>153.13999999999999</v>
      </c>
      <c r="H38" s="285"/>
      <c r="I38" s="61" t="s">
        <v>45</v>
      </c>
      <c r="J38" s="61" t="s">
        <v>45</v>
      </c>
      <c r="K38" s="51" t="s">
        <v>94</v>
      </c>
      <c r="L38" s="51"/>
      <c r="M38" s="51" t="s">
        <v>94</v>
      </c>
      <c r="N38" s="326"/>
      <c r="O38" s="326" t="s">
        <v>94</v>
      </c>
      <c r="P38" s="51"/>
    </row>
    <row r="39" spans="1:16" x14ac:dyDescent="0.25">
      <c r="A39" s="287"/>
      <c r="B39" s="72" t="s">
        <v>46</v>
      </c>
      <c r="C39" s="73" t="s">
        <v>46</v>
      </c>
      <c r="D39" s="79">
        <v>152.16</v>
      </c>
      <c r="E39" s="79">
        <v>152.16</v>
      </c>
      <c r="F39" s="80">
        <v>202.16</v>
      </c>
      <c r="H39" s="285"/>
      <c r="I39" s="61" t="s">
        <v>46</v>
      </c>
      <c r="J39" s="61" t="s">
        <v>46</v>
      </c>
      <c r="K39" s="51" t="s">
        <v>94</v>
      </c>
      <c r="L39" s="51"/>
      <c r="M39" s="51" t="s">
        <v>94</v>
      </c>
      <c r="N39" s="326"/>
      <c r="O39" s="326" t="s">
        <v>94</v>
      </c>
      <c r="P39" s="51"/>
    </row>
    <row r="40" spans="1:16" s="1" customFormat="1" x14ac:dyDescent="0.25">
      <c r="A40" s="287"/>
      <c r="B40" s="74" t="s">
        <v>18</v>
      </c>
      <c r="C40" s="73" t="s">
        <v>220</v>
      </c>
      <c r="D40" s="79">
        <v>102.23</v>
      </c>
      <c r="E40" s="79">
        <v>102.23</v>
      </c>
      <c r="F40" s="80">
        <v>152.22999999999999</v>
      </c>
      <c r="H40" s="285"/>
      <c r="I40" s="52" t="s">
        <v>18</v>
      </c>
      <c r="J40" s="61" t="s">
        <v>225</v>
      </c>
      <c r="K40" s="51">
        <v>1947.8429999999996</v>
      </c>
      <c r="L40" s="337">
        <f t="shared" ref="L40:L49" si="9">K40-(K40*0.05)</f>
        <v>1850.4508499999997</v>
      </c>
      <c r="M40" s="51">
        <v>1947.8429999999996</v>
      </c>
      <c r="N40" s="337">
        <f t="shared" ref="N40:N49" si="10">M40-(M40*0.05)</f>
        <v>1850.4508499999997</v>
      </c>
      <c r="O40" s="326">
        <v>1947.8429999999996</v>
      </c>
      <c r="P40" s="337">
        <f t="shared" ref="P40:P49" si="11">O40-(O40*0.05)</f>
        <v>1850.4508499999997</v>
      </c>
    </row>
    <row r="41" spans="1:16" s="1" customFormat="1" x14ac:dyDescent="0.25">
      <c r="A41" s="287"/>
      <c r="B41" s="74" t="s">
        <v>17</v>
      </c>
      <c r="C41" s="73" t="s">
        <v>221</v>
      </c>
      <c r="D41" s="79">
        <v>204.47</v>
      </c>
      <c r="E41" s="79">
        <v>204.47</v>
      </c>
      <c r="F41" s="80">
        <v>254.47</v>
      </c>
      <c r="H41" s="285"/>
      <c r="I41" s="52" t="s">
        <v>17</v>
      </c>
      <c r="J41" s="61" t="s">
        <v>226</v>
      </c>
      <c r="K41" s="51">
        <v>3950.9999999999995</v>
      </c>
      <c r="L41" s="337">
        <f t="shared" si="9"/>
        <v>3753.4499999999994</v>
      </c>
      <c r="M41" s="51">
        <v>3950.9999999999995</v>
      </c>
      <c r="N41" s="337">
        <f t="shared" si="10"/>
        <v>3753.4499999999994</v>
      </c>
      <c r="O41" s="326">
        <v>3950.9999999999995</v>
      </c>
      <c r="P41" s="337">
        <f t="shared" si="11"/>
        <v>3753.4499999999994</v>
      </c>
    </row>
    <row r="42" spans="1:16" x14ac:dyDescent="0.25">
      <c r="A42" s="287"/>
      <c r="B42" s="74" t="s">
        <v>15</v>
      </c>
      <c r="C42" s="73" t="s">
        <v>222</v>
      </c>
      <c r="D42" s="79">
        <v>413.69</v>
      </c>
      <c r="E42" s="79">
        <v>413.69</v>
      </c>
      <c r="F42" s="80">
        <v>488.69</v>
      </c>
      <c r="H42" s="285"/>
      <c r="I42" s="52" t="s">
        <v>15</v>
      </c>
      <c r="J42" s="61" t="s">
        <v>227</v>
      </c>
      <c r="K42" s="51">
        <v>7901.9999999999991</v>
      </c>
      <c r="L42" s="337">
        <f t="shared" si="9"/>
        <v>7506.8999999999987</v>
      </c>
      <c r="M42" s="51">
        <v>7901.9999999999991</v>
      </c>
      <c r="N42" s="337">
        <f t="shared" si="10"/>
        <v>7506.8999999999987</v>
      </c>
      <c r="O42" s="326">
        <v>7901.9999999999991</v>
      </c>
      <c r="P42" s="337">
        <f t="shared" si="11"/>
        <v>7506.8999999999987</v>
      </c>
    </row>
    <row r="43" spans="1:16" ht="15.75" thickBot="1" x14ac:dyDescent="0.3">
      <c r="A43" s="287"/>
      <c r="B43" s="74" t="s">
        <v>16</v>
      </c>
      <c r="C43" s="73" t="s">
        <v>223</v>
      </c>
      <c r="D43" s="79">
        <v>827.37</v>
      </c>
      <c r="E43" s="79">
        <v>827.37</v>
      </c>
      <c r="F43" s="80">
        <v>927.37</v>
      </c>
      <c r="H43" s="285"/>
      <c r="I43" s="52" t="s">
        <v>16</v>
      </c>
      <c r="J43" s="61" t="s">
        <v>228</v>
      </c>
      <c r="K43" s="51">
        <v>16199.099999999999</v>
      </c>
      <c r="L43" s="337">
        <f t="shared" si="9"/>
        <v>15389.144999999999</v>
      </c>
      <c r="M43" s="51">
        <v>16199.099999999999</v>
      </c>
      <c r="N43" s="337">
        <f t="shared" si="10"/>
        <v>15389.144999999999</v>
      </c>
      <c r="O43" s="326">
        <v>16199.099999999999</v>
      </c>
      <c r="P43" s="337">
        <f t="shared" si="11"/>
        <v>15389.144999999999</v>
      </c>
    </row>
    <row r="44" spans="1:16" x14ac:dyDescent="0.25">
      <c r="A44" s="286" t="s">
        <v>75</v>
      </c>
      <c r="B44" s="76" t="s">
        <v>39</v>
      </c>
      <c r="C44" s="75" t="s">
        <v>39</v>
      </c>
      <c r="D44" s="77">
        <v>25.36</v>
      </c>
      <c r="E44" s="77">
        <v>25.36</v>
      </c>
      <c r="F44" s="78">
        <v>75.36</v>
      </c>
      <c r="H44" s="284" t="s">
        <v>75</v>
      </c>
      <c r="I44" s="111" t="s">
        <v>39</v>
      </c>
      <c r="J44" s="111" t="s">
        <v>39</v>
      </c>
      <c r="K44" s="114">
        <v>175.6</v>
      </c>
      <c r="L44" s="337">
        <f t="shared" si="9"/>
        <v>166.82</v>
      </c>
      <c r="M44" s="114">
        <v>175.6</v>
      </c>
      <c r="N44" s="337">
        <f t="shared" si="10"/>
        <v>166.82</v>
      </c>
      <c r="O44" s="325">
        <v>175.6</v>
      </c>
      <c r="P44" s="337">
        <f t="shared" si="11"/>
        <v>166.82</v>
      </c>
    </row>
    <row r="45" spans="1:16" x14ac:dyDescent="0.25">
      <c r="A45" s="287"/>
      <c r="B45" s="72" t="s">
        <v>40</v>
      </c>
      <c r="C45" s="73" t="s">
        <v>40</v>
      </c>
      <c r="D45" s="79">
        <v>50.72</v>
      </c>
      <c r="E45" s="79">
        <v>50.72</v>
      </c>
      <c r="F45" s="80">
        <v>100.72</v>
      </c>
      <c r="H45" s="285"/>
      <c r="I45" s="61" t="s">
        <v>40</v>
      </c>
      <c r="J45" s="61" t="s">
        <v>40</v>
      </c>
      <c r="K45" s="51">
        <v>351.2</v>
      </c>
      <c r="L45" s="337">
        <f t="shared" si="9"/>
        <v>333.64</v>
      </c>
      <c r="M45" s="51">
        <v>351.2</v>
      </c>
      <c r="N45" s="337">
        <f t="shared" si="10"/>
        <v>333.64</v>
      </c>
      <c r="O45" s="326">
        <v>351.2</v>
      </c>
      <c r="P45" s="337">
        <f t="shared" si="11"/>
        <v>333.64</v>
      </c>
    </row>
    <row r="46" spans="1:16" x14ac:dyDescent="0.25">
      <c r="A46" s="287"/>
      <c r="B46" s="72" t="s">
        <v>41</v>
      </c>
      <c r="C46" s="73" t="s">
        <v>41</v>
      </c>
      <c r="D46" s="79">
        <v>76.08</v>
      </c>
      <c r="E46" s="79">
        <v>76.08</v>
      </c>
      <c r="F46" s="80">
        <v>126.08</v>
      </c>
      <c r="H46" s="285"/>
      <c r="I46" s="61" t="s">
        <v>41</v>
      </c>
      <c r="J46" s="61" t="s">
        <v>41</v>
      </c>
      <c r="K46" s="51">
        <v>526.79999999999995</v>
      </c>
      <c r="L46" s="337">
        <f t="shared" si="9"/>
        <v>500.46</v>
      </c>
      <c r="M46" s="51">
        <v>526.79999999999995</v>
      </c>
      <c r="N46" s="337">
        <f t="shared" si="10"/>
        <v>500.46</v>
      </c>
      <c r="O46" s="326">
        <v>526.79999999999995</v>
      </c>
      <c r="P46" s="337">
        <f t="shared" si="11"/>
        <v>500.46</v>
      </c>
    </row>
    <row r="47" spans="1:16" x14ac:dyDescent="0.25">
      <c r="A47" s="287"/>
      <c r="B47" s="72" t="s">
        <v>42</v>
      </c>
      <c r="C47" s="73" t="s">
        <v>42</v>
      </c>
      <c r="D47" s="79">
        <v>101.44</v>
      </c>
      <c r="E47" s="79">
        <v>101.44</v>
      </c>
      <c r="F47" s="80">
        <v>151.44</v>
      </c>
      <c r="H47" s="285"/>
      <c r="I47" s="61" t="s">
        <v>42</v>
      </c>
      <c r="J47" s="61" t="s">
        <v>42</v>
      </c>
      <c r="K47" s="51">
        <v>702.4</v>
      </c>
      <c r="L47" s="337">
        <f t="shared" si="9"/>
        <v>667.28</v>
      </c>
      <c r="M47" s="51">
        <v>702.4</v>
      </c>
      <c r="N47" s="337">
        <f t="shared" si="10"/>
        <v>667.28</v>
      </c>
      <c r="O47" s="326">
        <v>702.4</v>
      </c>
      <c r="P47" s="337">
        <f t="shared" si="11"/>
        <v>667.28</v>
      </c>
    </row>
    <row r="48" spans="1:16" x14ac:dyDescent="0.25">
      <c r="A48" s="287"/>
      <c r="B48" s="72" t="s">
        <v>43</v>
      </c>
      <c r="C48" s="73" t="s">
        <v>43</v>
      </c>
      <c r="D48" s="79">
        <v>126.8</v>
      </c>
      <c r="E48" s="79">
        <v>126.8</v>
      </c>
      <c r="F48" s="80">
        <v>176.8</v>
      </c>
      <c r="H48" s="285"/>
      <c r="I48" s="61" t="s">
        <v>43</v>
      </c>
      <c r="J48" s="61" t="s">
        <v>43</v>
      </c>
      <c r="K48" s="51">
        <v>878</v>
      </c>
      <c r="L48" s="337">
        <f t="shared" si="9"/>
        <v>834.1</v>
      </c>
      <c r="M48" s="51">
        <v>878</v>
      </c>
      <c r="N48" s="337">
        <f t="shared" si="10"/>
        <v>834.1</v>
      </c>
      <c r="O48" s="326">
        <v>878</v>
      </c>
      <c r="P48" s="337">
        <f t="shared" si="11"/>
        <v>834.1</v>
      </c>
    </row>
    <row r="49" spans="1:16" x14ac:dyDescent="0.25">
      <c r="A49" s="287"/>
      <c r="B49" s="72" t="s">
        <v>44</v>
      </c>
      <c r="C49" s="73" t="s">
        <v>44</v>
      </c>
      <c r="D49" s="79">
        <v>152.16</v>
      </c>
      <c r="E49" s="79">
        <v>152.16</v>
      </c>
      <c r="F49" s="80">
        <v>202.16</v>
      </c>
      <c r="H49" s="285"/>
      <c r="I49" s="61" t="s">
        <v>44</v>
      </c>
      <c r="J49" s="61" t="s">
        <v>44</v>
      </c>
      <c r="K49" s="51">
        <v>1053.5999999999999</v>
      </c>
      <c r="L49" s="337">
        <f t="shared" si="9"/>
        <v>1000.92</v>
      </c>
      <c r="M49" s="51">
        <v>1053.5999999999999</v>
      </c>
      <c r="N49" s="337">
        <f t="shared" si="10"/>
        <v>1000.92</v>
      </c>
      <c r="O49" s="326">
        <v>1053.5999999999999</v>
      </c>
      <c r="P49" s="337">
        <f t="shared" si="11"/>
        <v>1000.92</v>
      </c>
    </row>
    <row r="50" spans="1:16" x14ac:dyDescent="0.25">
      <c r="A50" s="287"/>
      <c r="B50" s="72" t="s">
        <v>45</v>
      </c>
      <c r="C50" s="73" t="s">
        <v>45</v>
      </c>
      <c r="D50" s="79">
        <v>177.52</v>
      </c>
      <c r="E50" s="79">
        <v>177.52</v>
      </c>
      <c r="F50" s="80">
        <v>227.52</v>
      </c>
      <c r="H50" s="285"/>
      <c r="I50" s="61" t="s">
        <v>45</v>
      </c>
      <c r="J50" s="61" t="s">
        <v>45</v>
      </c>
      <c r="K50" s="51" t="s">
        <v>94</v>
      </c>
      <c r="L50" s="51"/>
      <c r="M50" s="51" t="s">
        <v>94</v>
      </c>
      <c r="N50" s="326"/>
      <c r="O50" s="326" t="s">
        <v>94</v>
      </c>
      <c r="P50" s="51"/>
    </row>
    <row r="51" spans="1:16" x14ac:dyDescent="0.25">
      <c r="A51" s="287"/>
      <c r="B51" s="72" t="s">
        <v>46</v>
      </c>
      <c r="C51" s="73" t="s">
        <v>46</v>
      </c>
      <c r="D51" s="79">
        <v>202.88</v>
      </c>
      <c r="E51" s="79">
        <v>202.88</v>
      </c>
      <c r="F51" s="80">
        <v>252.88</v>
      </c>
      <c r="H51" s="285"/>
      <c r="I51" s="61" t="s">
        <v>46</v>
      </c>
      <c r="J51" s="61" t="s">
        <v>46</v>
      </c>
      <c r="K51" s="51" t="s">
        <v>94</v>
      </c>
      <c r="L51" s="51"/>
      <c r="M51" s="51" t="s">
        <v>94</v>
      </c>
      <c r="N51" s="326"/>
      <c r="O51" s="326" t="s">
        <v>94</v>
      </c>
      <c r="P51" s="51"/>
    </row>
    <row r="52" spans="1:16" s="1" customFormat="1" x14ac:dyDescent="0.25">
      <c r="A52" s="287"/>
      <c r="B52" s="74" t="s">
        <v>18</v>
      </c>
      <c r="C52" s="73" t="s">
        <v>220</v>
      </c>
      <c r="D52" s="79">
        <v>136.31</v>
      </c>
      <c r="E52" s="79">
        <v>136.31</v>
      </c>
      <c r="F52" s="80">
        <v>186.31</v>
      </c>
      <c r="H52" s="285"/>
      <c r="I52" s="52" t="s">
        <v>18</v>
      </c>
      <c r="J52" s="61" t="s">
        <v>225</v>
      </c>
      <c r="K52" s="51">
        <v>2597.1239999999998</v>
      </c>
      <c r="L52" s="337">
        <f t="shared" ref="L52:L61" si="12">K52-(K52*0.05)</f>
        <v>2467.2677999999996</v>
      </c>
      <c r="M52" s="51">
        <v>2597.1239999999998</v>
      </c>
      <c r="N52" s="337">
        <f t="shared" ref="N52:N61" si="13">M52-(M52*0.05)</f>
        <v>2467.2677999999996</v>
      </c>
      <c r="O52" s="326">
        <v>2597.1239999999998</v>
      </c>
      <c r="P52" s="337">
        <f t="shared" ref="P52:P61" si="14">O52-(O52*0.05)</f>
        <v>2467.2677999999996</v>
      </c>
    </row>
    <row r="53" spans="1:16" s="1" customFormat="1" x14ac:dyDescent="0.25">
      <c r="A53" s="287"/>
      <c r="B53" s="74" t="s">
        <v>17</v>
      </c>
      <c r="C53" s="73" t="s">
        <v>221</v>
      </c>
      <c r="D53" s="79">
        <v>272.62</v>
      </c>
      <c r="E53" s="79">
        <v>272.62</v>
      </c>
      <c r="F53" s="80">
        <v>322.62</v>
      </c>
      <c r="H53" s="285"/>
      <c r="I53" s="52" t="s">
        <v>17</v>
      </c>
      <c r="J53" s="61" t="s">
        <v>226</v>
      </c>
      <c r="K53" s="51">
        <v>5268</v>
      </c>
      <c r="L53" s="337">
        <f t="shared" si="12"/>
        <v>5004.6000000000004</v>
      </c>
      <c r="M53" s="51">
        <v>5268</v>
      </c>
      <c r="N53" s="337">
        <f t="shared" si="13"/>
        <v>5004.6000000000004</v>
      </c>
      <c r="O53" s="326">
        <v>5268</v>
      </c>
      <c r="P53" s="337">
        <f t="shared" si="14"/>
        <v>5004.6000000000004</v>
      </c>
    </row>
    <row r="54" spans="1:16" x14ac:dyDescent="0.25">
      <c r="A54" s="287"/>
      <c r="B54" s="74" t="s">
        <v>15</v>
      </c>
      <c r="C54" s="73" t="s">
        <v>222</v>
      </c>
      <c r="D54" s="79">
        <v>551.58000000000004</v>
      </c>
      <c r="E54" s="79">
        <v>551.58000000000004</v>
      </c>
      <c r="F54" s="80">
        <v>601.58000000000004</v>
      </c>
      <c r="H54" s="285"/>
      <c r="I54" s="52" t="s">
        <v>15</v>
      </c>
      <c r="J54" s="61" t="s">
        <v>227</v>
      </c>
      <c r="K54" s="51">
        <v>10536</v>
      </c>
      <c r="L54" s="337">
        <f t="shared" si="12"/>
        <v>10009.200000000001</v>
      </c>
      <c r="M54" s="51">
        <v>10536</v>
      </c>
      <c r="N54" s="337">
        <f t="shared" si="13"/>
        <v>10009.200000000001</v>
      </c>
      <c r="O54" s="326">
        <v>10536</v>
      </c>
      <c r="P54" s="337">
        <f t="shared" si="14"/>
        <v>10009.200000000001</v>
      </c>
    </row>
    <row r="55" spans="1:16" ht="15.75" thickBot="1" x14ac:dyDescent="0.3">
      <c r="A55" s="287"/>
      <c r="B55" s="74" t="s">
        <v>16</v>
      </c>
      <c r="C55" s="73" t="s">
        <v>223</v>
      </c>
      <c r="D55" s="79">
        <v>1103.1600000000001</v>
      </c>
      <c r="E55" s="79">
        <v>1103.1600000000001</v>
      </c>
      <c r="F55" s="80">
        <v>1203.1600000000001</v>
      </c>
      <c r="H55" s="285"/>
      <c r="I55" s="52" t="s">
        <v>16</v>
      </c>
      <c r="J55" s="61" t="s">
        <v>228</v>
      </c>
      <c r="K55" s="51">
        <v>21598.799999999999</v>
      </c>
      <c r="L55" s="337">
        <f t="shared" si="12"/>
        <v>20518.86</v>
      </c>
      <c r="M55" s="51">
        <v>21598.799999999999</v>
      </c>
      <c r="N55" s="337">
        <f t="shared" si="13"/>
        <v>20518.86</v>
      </c>
      <c r="O55" s="326">
        <v>21598.799999999999</v>
      </c>
      <c r="P55" s="337">
        <f t="shared" si="14"/>
        <v>20518.86</v>
      </c>
    </row>
    <row r="56" spans="1:16" x14ac:dyDescent="0.25">
      <c r="A56" s="286" t="s">
        <v>74</v>
      </c>
      <c r="B56" s="76" t="s">
        <v>39</v>
      </c>
      <c r="C56" s="75" t="s">
        <v>39</v>
      </c>
      <c r="D56" s="77">
        <v>31.7</v>
      </c>
      <c r="E56" s="77">
        <v>31.7</v>
      </c>
      <c r="F56" s="78">
        <v>81.7</v>
      </c>
      <c r="H56" s="284" t="s">
        <v>74</v>
      </c>
      <c r="I56" s="111" t="s">
        <v>39</v>
      </c>
      <c r="J56" s="111" t="s">
        <v>39</v>
      </c>
      <c r="K56" s="114">
        <v>219.5</v>
      </c>
      <c r="L56" s="337">
        <f t="shared" si="12"/>
        <v>208.52500000000001</v>
      </c>
      <c r="M56" s="114">
        <v>219.5</v>
      </c>
      <c r="N56" s="337">
        <f t="shared" si="13"/>
        <v>208.52500000000001</v>
      </c>
      <c r="O56" s="325">
        <v>219.5</v>
      </c>
      <c r="P56" s="337">
        <f t="shared" si="14"/>
        <v>208.52500000000001</v>
      </c>
    </row>
    <row r="57" spans="1:16" x14ac:dyDescent="0.25">
      <c r="A57" s="287"/>
      <c r="B57" s="72" t="s">
        <v>40</v>
      </c>
      <c r="C57" s="73" t="s">
        <v>40</v>
      </c>
      <c r="D57" s="79">
        <v>63.4</v>
      </c>
      <c r="E57" s="79">
        <v>63.4</v>
      </c>
      <c r="F57" s="80">
        <v>113.4</v>
      </c>
      <c r="H57" s="285"/>
      <c r="I57" s="61" t="s">
        <v>40</v>
      </c>
      <c r="J57" s="61" t="s">
        <v>40</v>
      </c>
      <c r="K57" s="51">
        <v>439</v>
      </c>
      <c r="L57" s="337">
        <f t="shared" si="12"/>
        <v>417.05</v>
      </c>
      <c r="M57" s="51">
        <v>439</v>
      </c>
      <c r="N57" s="337">
        <f t="shared" si="13"/>
        <v>417.05</v>
      </c>
      <c r="O57" s="326">
        <v>439</v>
      </c>
      <c r="P57" s="337">
        <f t="shared" si="14"/>
        <v>417.05</v>
      </c>
    </row>
    <row r="58" spans="1:16" x14ac:dyDescent="0.25">
      <c r="A58" s="287"/>
      <c r="B58" s="72" t="s">
        <v>41</v>
      </c>
      <c r="C58" s="73" t="s">
        <v>41</v>
      </c>
      <c r="D58" s="79">
        <v>95.1</v>
      </c>
      <c r="E58" s="79">
        <v>95.1</v>
      </c>
      <c r="F58" s="80">
        <v>145.1</v>
      </c>
      <c r="H58" s="285"/>
      <c r="I58" s="61" t="s">
        <v>41</v>
      </c>
      <c r="J58" s="61" t="s">
        <v>41</v>
      </c>
      <c r="K58" s="51">
        <v>658.5</v>
      </c>
      <c r="L58" s="337">
        <f t="shared" si="12"/>
        <v>625.57500000000005</v>
      </c>
      <c r="M58" s="51">
        <v>658.5</v>
      </c>
      <c r="N58" s="337">
        <f t="shared" si="13"/>
        <v>625.57500000000005</v>
      </c>
      <c r="O58" s="326">
        <v>658.5</v>
      </c>
      <c r="P58" s="337">
        <f t="shared" si="14"/>
        <v>625.57500000000005</v>
      </c>
    </row>
    <row r="59" spans="1:16" x14ac:dyDescent="0.25">
      <c r="A59" s="287"/>
      <c r="B59" s="72" t="s">
        <v>42</v>
      </c>
      <c r="C59" s="73" t="s">
        <v>42</v>
      </c>
      <c r="D59" s="79">
        <v>126.8</v>
      </c>
      <c r="E59" s="79">
        <v>126.8</v>
      </c>
      <c r="F59" s="80">
        <v>176.8</v>
      </c>
      <c r="H59" s="285"/>
      <c r="I59" s="61" t="s">
        <v>42</v>
      </c>
      <c r="J59" s="61" t="s">
        <v>42</v>
      </c>
      <c r="K59" s="51">
        <v>878</v>
      </c>
      <c r="L59" s="337">
        <f t="shared" si="12"/>
        <v>834.1</v>
      </c>
      <c r="M59" s="51">
        <v>878</v>
      </c>
      <c r="N59" s="337">
        <f t="shared" si="13"/>
        <v>834.1</v>
      </c>
      <c r="O59" s="326">
        <v>878</v>
      </c>
      <c r="P59" s="337">
        <f t="shared" si="14"/>
        <v>834.1</v>
      </c>
    </row>
    <row r="60" spans="1:16" x14ac:dyDescent="0.25">
      <c r="A60" s="287"/>
      <c r="B60" s="72" t="s">
        <v>43</v>
      </c>
      <c r="C60" s="73" t="s">
        <v>43</v>
      </c>
      <c r="D60" s="79">
        <v>158.5</v>
      </c>
      <c r="E60" s="79">
        <v>158.5</v>
      </c>
      <c r="F60" s="80">
        <v>208.5</v>
      </c>
      <c r="H60" s="285"/>
      <c r="I60" s="61" t="s">
        <v>43</v>
      </c>
      <c r="J60" s="61" t="s">
        <v>43</v>
      </c>
      <c r="K60" s="51">
        <v>1097.5</v>
      </c>
      <c r="L60" s="337">
        <f t="shared" si="12"/>
        <v>1042.625</v>
      </c>
      <c r="M60" s="51">
        <v>1097.5</v>
      </c>
      <c r="N60" s="337">
        <f t="shared" si="13"/>
        <v>1042.625</v>
      </c>
      <c r="O60" s="326">
        <v>1097.5</v>
      </c>
      <c r="P60" s="337">
        <f t="shared" si="14"/>
        <v>1042.625</v>
      </c>
    </row>
    <row r="61" spans="1:16" x14ac:dyDescent="0.25">
      <c r="A61" s="287"/>
      <c r="B61" s="72" t="s">
        <v>44</v>
      </c>
      <c r="C61" s="73" t="s">
        <v>44</v>
      </c>
      <c r="D61" s="79">
        <v>190.2</v>
      </c>
      <c r="E61" s="79">
        <v>190.2</v>
      </c>
      <c r="F61" s="80">
        <v>240.2</v>
      </c>
      <c r="H61" s="285"/>
      <c r="I61" s="61" t="s">
        <v>44</v>
      </c>
      <c r="J61" s="61" t="s">
        <v>44</v>
      </c>
      <c r="K61" s="51">
        <v>1317</v>
      </c>
      <c r="L61" s="337">
        <f t="shared" si="12"/>
        <v>1251.1500000000001</v>
      </c>
      <c r="M61" s="51">
        <v>1317</v>
      </c>
      <c r="N61" s="337">
        <f t="shared" si="13"/>
        <v>1251.1500000000001</v>
      </c>
      <c r="O61" s="326">
        <v>1317</v>
      </c>
      <c r="P61" s="337">
        <f t="shared" si="14"/>
        <v>1251.1500000000001</v>
      </c>
    </row>
    <row r="62" spans="1:16" x14ac:dyDescent="0.25">
      <c r="A62" s="287"/>
      <c r="B62" s="72" t="s">
        <v>45</v>
      </c>
      <c r="C62" s="73" t="s">
        <v>45</v>
      </c>
      <c r="D62" s="79">
        <v>221.9</v>
      </c>
      <c r="E62" s="79">
        <v>221.9</v>
      </c>
      <c r="F62" s="80">
        <v>271.89999999999998</v>
      </c>
      <c r="H62" s="285"/>
      <c r="I62" s="61" t="s">
        <v>45</v>
      </c>
      <c r="J62" s="61" t="s">
        <v>45</v>
      </c>
      <c r="K62" s="51" t="s">
        <v>94</v>
      </c>
      <c r="L62" s="51"/>
      <c r="M62" s="51" t="s">
        <v>94</v>
      </c>
      <c r="N62" s="326"/>
      <c r="O62" s="326" t="s">
        <v>94</v>
      </c>
      <c r="P62" s="51"/>
    </row>
    <row r="63" spans="1:16" x14ac:dyDescent="0.25">
      <c r="A63" s="287"/>
      <c r="B63" s="72" t="s">
        <v>46</v>
      </c>
      <c r="C63" s="73" t="s">
        <v>46</v>
      </c>
      <c r="D63" s="79">
        <v>253.6</v>
      </c>
      <c r="E63" s="79">
        <v>253.6</v>
      </c>
      <c r="F63" s="80">
        <v>303.60000000000002</v>
      </c>
      <c r="H63" s="285"/>
      <c r="I63" s="61" t="s">
        <v>46</v>
      </c>
      <c r="J63" s="61" t="s">
        <v>46</v>
      </c>
      <c r="K63" s="51" t="s">
        <v>94</v>
      </c>
      <c r="L63" s="51"/>
      <c r="M63" s="51" t="s">
        <v>94</v>
      </c>
      <c r="N63" s="326"/>
      <c r="O63" s="326" t="s">
        <v>94</v>
      </c>
      <c r="P63" s="51"/>
    </row>
    <row r="64" spans="1:16" s="1" customFormat="1" x14ac:dyDescent="0.25">
      <c r="A64" s="287"/>
      <c r="B64" s="74" t="s">
        <v>18</v>
      </c>
      <c r="C64" s="73" t="s">
        <v>220</v>
      </c>
      <c r="D64" s="79">
        <v>170.39</v>
      </c>
      <c r="E64" s="79">
        <v>170.39</v>
      </c>
      <c r="F64" s="80">
        <v>220.39</v>
      </c>
      <c r="H64" s="285"/>
      <c r="I64" s="52" t="s">
        <v>18</v>
      </c>
      <c r="J64" s="61" t="s">
        <v>225</v>
      </c>
      <c r="K64" s="51">
        <v>3246.4049999999997</v>
      </c>
      <c r="L64" s="337">
        <f t="shared" ref="L64:L73" si="15">K64-(K64*0.05)</f>
        <v>3084.08475</v>
      </c>
      <c r="M64" s="51">
        <v>3246.4049999999997</v>
      </c>
      <c r="N64" s="337">
        <f t="shared" ref="N64:N73" si="16">M64-(M64*0.05)</f>
        <v>3084.08475</v>
      </c>
      <c r="O64" s="326">
        <v>3246.4049999999997</v>
      </c>
      <c r="P64" s="337">
        <f t="shared" ref="P64:P73" si="17">O64-(O64*0.05)</f>
        <v>3084.08475</v>
      </c>
    </row>
    <row r="65" spans="1:16" s="1" customFormat="1" x14ac:dyDescent="0.25">
      <c r="A65" s="287"/>
      <c r="B65" s="74" t="s">
        <v>17</v>
      </c>
      <c r="C65" s="73" t="s">
        <v>221</v>
      </c>
      <c r="D65" s="79">
        <v>340.77</v>
      </c>
      <c r="E65" s="79">
        <v>340.77</v>
      </c>
      <c r="F65" s="80">
        <v>390.77</v>
      </c>
      <c r="H65" s="285"/>
      <c r="I65" s="52" t="s">
        <v>17</v>
      </c>
      <c r="J65" s="61" t="s">
        <v>226</v>
      </c>
      <c r="K65" s="51">
        <v>6585</v>
      </c>
      <c r="L65" s="337">
        <f t="shared" si="15"/>
        <v>6255.75</v>
      </c>
      <c r="M65" s="51">
        <v>6585</v>
      </c>
      <c r="N65" s="337">
        <f t="shared" si="16"/>
        <v>6255.75</v>
      </c>
      <c r="O65" s="326">
        <v>6585</v>
      </c>
      <c r="P65" s="337">
        <f t="shared" si="17"/>
        <v>6255.75</v>
      </c>
    </row>
    <row r="66" spans="1:16" x14ac:dyDescent="0.25">
      <c r="A66" s="287"/>
      <c r="B66" s="74" t="s">
        <v>15</v>
      </c>
      <c r="C66" s="73" t="s">
        <v>222</v>
      </c>
      <c r="D66" s="79">
        <v>689.48</v>
      </c>
      <c r="E66" s="79">
        <v>689.48</v>
      </c>
      <c r="F66" s="80">
        <v>764.48</v>
      </c>
      <c r="H66" s="285"/>
      <c r="I66" s="52" t="s">
        <v>15</v>
      </c>
      <c r="J66" s="61" t="s">
        <v>227</v>
      </c>
      <c r="K66" s="51">
        <v>13170</v>
      </c>
      <c r="L66" s="337">
        <f t="shared" si="15"/>
        <v>12511.5</v>
      </c>
      <c r="M66" s="51">
        <v>13170</v>
      </c>
      <c r="N66" s="337">
        <f t="shared" si="16"/>
        <v>12511.5</v>
      </c>
      <c r="O66" s="326">
        <v>13170</v>
      </c>
      <c r="P66" s="337">
        <f t="shared" si="17"/>
        <v>12511.5</v>
      </c>
    </row>
    <row r="67" spans="1:16" ht="15.75" thickBot="1" x14ac:dyDescent="0.3">
      <c r="A67" s="287"/>
      <c r="B67" s="74" t="s">
        <v>16</v>
      </c>
      <c r="C67" s="73" t="s">
        <v>223</v>
      </c>
      <c r="D67" s="79">
        <v>1378.95</v>
      </c>
      <c r="E67" s="79">
        <v>1378.95</v>
      </c>
      <c r="F67" s="80">
        <v>1478.95</v>
      </c>
      <c r="H67" s="285"/>
      <c r="I67" s="52" t="s">
        <v>16</v>
      </c>
      <c r="J67" s="61" t="s">
        <v>228</v>
      </c>
      <c r="K67" s="51">
        <v>26998.5</v>
      </c>
      <c r="L67" s="337">
        <f t="shared" si="15"/>
        <v>25648.575000000001</v>
      </c>
      <c r="M67" s="51">
        <v>26998.5</v>
      </c>
      <c r="N67" s="337">
        <f t="shared" si="16"/>
        <v>25648.575000000001</v>
      </c>
      <c r="O67" s="326">
        <v>26998.5</v>
      </c>
      <c r="P67" s="337">
        <f t="shared" si="17"/>
        <v>25648.575000000001</v>
      </c>
    </row>
    <row r="68" spans="1:16" x14ac:dyDescent="0.25">
      <c r="A68" s="286" t="s">
        <v>73</v>
      </c>
      <c r="B68" s="76" t="s">
        <v>39</v>
      </c>
      <c r="C68" s="75" t="s">
        <v>39</v>
      </c>
      <c r="D68" s="77">
        <v>38.04</v>
      </c>
      <c r="E68" s="77">
        <v>38.04</v>
      </c>
      <c r="F68" s="78">
        <v>88.04</v>
      </c>
      <c r="H68" s="284" t="s">
        <v>73</v>
      </c>
      <c r="I68" s="111" t="s">
        <v>39</v>
      </c>
      <c r="J68" s="111" t="s">
        <v>39</v>
      </c>
      <c r="K68" s="114">
        <v>263.39999999999998</v>
      </c>
      <c r="L68" s="337">
        <f t="shared" si="15"/>
        <v>250.23</v>
      </c>
      <c r="M68" s="114">
        <v>263.39999999999998</v>
      </c>
      <c r="N68" s="337">
        <f t="shared" si="16"/>
        <v>250.23</v>
      </c>
      <c r="O68" s="325">
        <v>263.39999999999998</v>
      </c>
      <c r="P68" s="337">
        <f t="shared" si="17"/>
        <v>250.23</v>
      </c>
    </row>
    <row r="69" spans="1:16" x14ac:dyDescent="0.25">
      <c r="A69" s="287"/>
      <c r="B69" s="72" t="s">
        <v>40</v>
      </c>
      <c r="C69" s="73" t="s">
        <v>40</v>
      </c>
      <c r="D69" s="79">
        <v>476.08</v>
      </c>
      <c r="E69" s="79">
        <v>476.08</v>
      </c>
      <c r="F69" s="80">
        <v>526.08000000000004</v>
      </c>
      <c r="H69" s="285"/>
      <c r="I69" s="61" t="s">
        <v>40</v>
      </c>
      <c r="J69" s="61" t="s">
        <v>40</v>
      </c>
      <c r="K69" s="51">
        <v>526.79999999999995</v>
      </c>
      <c r="L69" s="337">
        <f t="shared" si="15"/>
        <v>500.46</v>
      </c>
      <c r="M69" s="51">
        <v>526.79999999999995</v>
      </c>
      <c r="N69" s="337">
        <f t="shared" si="16"/>
        <v>500.46</v>
      </c>
      <c r="O69" s="326">
        <v>526.79999999999995</v>
      </c>
      <c r="P69" s="337">
        <f t="shared" si="17"/>
        <v>500.46</v>
      </c>
    </row>
    <row r="70" spans="1:16" x14ac:dyDescent="0.25">
      <c r="A70" s="287"/>
      <c r="B70" s="72" t="s">
        <v>41</v>
      </c>
      <c r="C70" s="73" t="s">
        <v>41</v>
      </c>
      <c r="D70" s="79">
        <v>114.12</v>
      </c>
      <c r="E70" s="79">
        <v>114.12</v>
      </c>
      <c r="F70" s="80">
        <v>164.12</v>
      </c>
      <c r="H70" s="285"/>
      <c r="I70" s="61" t="s">
        <v>41</v>
      </c>
      <c r="J70" s="61" t="s">
        <v>41</v>
      </c>
      <c r="K70" s="51">
        <v>790.19999999999993</v>
      </c>
      <c r="L70" s="337">
        <f t="shared" si="15"/>
        <v>750.68999999999994</v>
      </c>
      <c r="M70" s="51">
        <v>790.19999999999993</v>
      </c>
      <c r="N70" s="337">
        <f t="shared" si="16"/>
        <v>750.68999999999994</v>
      </c>
      <c r="O70" s="326">
        <v>790.19999999999993</v>
      </c>
      <c r="P70" s="337">
        <f t="shared" si="17"/>
        <v>750.68999999999994</v>
      </c>
    </row>
    <row r="71" spans="1:16" x14ac:dyDescent="0.25">
      <c r="A71" s="287"/>
      <c r="B71" s="72" t="s">
        <v>42</v>
      </c>
      <c r="C71" s="73" t="s">
        <v>42</v>
      </c>
      <c r="D71" s="79">
        <v>152.16</v>
      </c>
      <c r="E71" s="79">
        <v>152.16</v>
      </c>
      <c r="F71" s="80">
        <v>202.16</v>
      </c>
      <c r="H71" s="285"/>
      <c r="I71" s="61" t="s">
        <v>42</v>
      </c>
      <c r="J71" s="61" t="s">
        <v>42</v>
      </c>
      <c r="K71" s="51">
        <v>1053.5999999999999</v>
      </c>
      <c r="L71" s="337">
        <f t="shared" si="15"/>
        <v>1000.92</v>
      </c>
      <c r="M71" s="51">
        <v>1053.5999999999999</v>
      </c>
      <c r="N71" s="337">
        <f t="shared" si="16"/>
        <v>1000.92</v>
      </c>
      <c r="O71" s="326">
        <v>1053.5999999999999</v>
      </c>
      <c r="P71" s="337">
        <f t="shared" si="17"/>
        <v>1000.92</v>
      </c>
    </row>
    <row r="72" spans="1:16" x14ac:dyDescent="0.25">
      <c r="A72" s="287"/>
      <c r="B72" s="72" t="s">
        <v>43</v>
      </c>
      <c r="C72" s="73" t="s">
        <v>43</v>
      </c>
      <c r="D72" s="79">
        <v>190.2</v>
      </c>
      <c r="E72" s="79">
        <v>190.2</v>
      </c>
      <c r="F72" s="80">
        <v>240.2</v>
      </c>
      <c r="H72" s="285"/>
      <c r="I72" s="61" t="s">
        <v>43</v>
      </c>
      <c r="J72" s="61" t="s">
        <v>43</v>
      </c>
      <c r="K72" s="51">
        <v>1317</v>
      </c>
      <c r="L72" s="337">
        <f t="shared" si="15"/>
        <v>1251.1500000000001</v>
      </c>
      <c r="M72" s="51">
        <v>1317</v>
      </c>
      <c r="N72" s="337">
        <f t="shared" si="16"/>
        <v>1251.1500000000001</v>
      </c>
      <c r="O72" s="326">
        <v>1317</v>
      </c>
      <c r="P72" s="337">
        <f t="shared" si="17"/>
        <v>1251.1500000000001</v>
      </c>
    </row>
    <row r="73" spans="1:16" x14ac:dyDescent="0.25">
      <c r="A73" s="287"/>
      <c r="B73" s="72" t="s">
        <v>44</v>
      </c>
      <c r="C73" s="73" t="s">
        <v>44</v>
      </c>
      <c r="D73" s="79">
        <v>228.24</v>
      </c>
      <c r="E73" s="79">
        <v>228.24</v>
      </c>
      <c r="F73" s="80">
        <v>278.24</v>
      </c>
      <c r="H73" s="285"/>
      <c r="I73" s="61" t="s">
        <v>44</v>
      </c>
      <c r="J73" s="61" t="s">
        <v>44</v>
      </c>
      <c r="K73" s="51">
        <v>1580.3999999999999</v>
      </c>
      <c r="L73" s="337">
        <f t="shared" si="15"/>
        <v>1501.3799999999999</v>
      </c>
      <c r="M73" s="51">
        <v>1580.3999999999999</v>
      </c>
      <c r="N73" s="337">
        <f t="shared" si="16"/>
        <v>1501.3799999999999</v>
      </c>
      <c r="O73" s="326">
        <v>1580.3999999999999</v>
      </c>
      <c r="P73" s="337">
        <f t="shared" si="17"/>
        <v>1501.3799999999999</v>
      </c>
    </row>
    <row r="74" spans="1:16" x14ac:dyDescent="0.25">
      <c r="A74" s="287"/>
      <c r="B74" s="72" t="s">
        <v>45</v>
      </c>
      <c r="C74" s="73" t="s">
        <v>45</v>
      </c>
      <c r="D74" s="79">
        <v>266.27999999999997</v>
      </c>
      <c r="E74" s="79">
        <v>266.27999999999997</v>
      </c>
      <c r="F74" s="80">
        <v>316.27999999999997</v>
      </c>
      <c r="H74" s="285"/>
      <c r="I74" s="61" t="s">
        <v>45</v>
      </c>
      <c r="J74" s="61" t="s">
        <v>45</v>
      </c>
      <c r="K74" s="51" t="s">
        <v>94</v>
      </c>
      <c r="L74" s="51"/>
      <c r="M74" s="51" t="s">
        <v>94</v>
      </c>
      <c r="N74" s="326"/>
      <c r="O74" s="326" t="s">
        <v>94</v>
      </c>
      <c r="P74" s="51"/>
    </row>
    <row r="75" spans="1:16" x14ac:dyDescent="0.25">
      <c r="A75" s="287"/>
      <c r="B75" s="72" t="s">
        <v>46</v>
      </c>
      <c r="C75" s="73" t="s">
        <v>46</v>
      </c>
      <c r="D75" s="79">
        <v>304.32</v>
      </c>
      <c r="E75" s="79">
        <v>304.32</v>
      </c>
      <c r="F75" s="80">
        <v>354.32</v>
      </c>
      <c r="H75" s="285"/>
      <c r="I75" s="61" t="s">
        <v>46</v>
      </c>
      <c r="J75" s="61" t="s">
        <v>46</v>
      </c>
      <c r="K75" s="51" t="s">
        <v>94</v>
      </c>
      <c r="L75" s="51"/>
      <c r="M75" s="51" t="s">
        <v>94</v>
      </c>
      <c r="N75" s="326"/>
      <c r="O75" s="326" t="s">
        <v>94</v>
      </c>
      <c r="P75" s="51"/>
    </row>
    <row r="76" spans="1:16" s="1" customFormat="1" x14ac:dyDescent="0.25">
      <c r="A76" s="287"/>
      <c r="B76" s="74" t="s">
        <v>18</v>
      </c>
      <c r="C76" s="73" t="s">
        <v>220</v>
      </c>
      <c r="D76" s="79">
        <v>204.46</v>
      </c>
      <c r="E76" s="79">
        <v>204.46</v>
      </c>
      <c r="F76" s="80">
        <v>254.46</v>
      </c>
      <c r="H76" s="285"/>
      <c r="I76" s="52" t="s">
        <v>18</v>
      </c>
      <c r="J76" s="61" t="s">
        <v>225</v>
      </c>
      <c r="K76" s="51">
        <v>3895.6859999999992</v>
      </c>
      <c r="L76" s="337">
        <f t="shared" ref="L76:L85" si="18">K76-(K76*0.05)</f>
        <v>3700.9016999999994</v>
      </c>
      <c r="M76" s="51">
        <v>3895.6859999999992</v>
      </c>
      <c r="N76" s="337">
        <f t="shared" ref="N76:N85" si="19">M76-(M76*0.05)</f>
        <v>3700.9016999999994</v>
      </c>
      <c r="O76" s="326">
        <v>3895.6859999999992</v>
      </c>
      <c r="P76" s="337">
        <f t="shared" ref="P76:P85" si="20">O76-(O76*0.05)</f>
        <v>3700.9016999999994</v>
      </c>
    </row>
    <row r="77" spans="1:16" s="1" customFormat="1" x14ac:dyDescent="0.25">
      <c r="A77" s="287"/>
      <c r="B77" s="74" t="s">
        <v>17</v>
      </c>
      <c r="C77" s="73" t="s">
        <v>221</v>
      </c>
      <c r="D77" s="79">
        <v>413.69</v>
      </c>
      <c r="E77" s="79">
        <v>413.69</v>
      </c>
      <c r="F77" s="80">
        <v>463.69</v>
      </c>
      <c r="H77" s="285"/>
      <c r="I77" s="52" t="s">
        <v>17</v>
      </c>
      <c r="J77" s="61" t="s">
        <v>226</v>
      </c>
      <c r="K77" s="51">
        <v>7901.9999999999991</v>
      </c>
      <c r="L77" s="337">
        <f t="shared" si="18"/>
        <v>7506.8999999999987</v>
      </c>
      <c r="M77" s="51">
        <v>7901.9999999999991</v>
      </c>
      <c r="N77" s="337">
        <f t="shared" si="19"/>
        <v>7506.8999999999987</v>
      </c>
      <c r="O77" s="326">
        <v>7901.9999999999991</v>
      </c>
      <c r="P77" s="337">
        <f t="shared" si="20"/>
        <v>7506.8999999999987</v>
      </c>
    </row>
    <row r="78" spans="1:16" x14ac:dyDescent="0.25">
      <c r="A78" s="287"/>
      <c r="B78" s="74" t="s">
        <v>15</v>
      </c>
      <c r="C78" s="73" t="s">
        <v>222</v>
      </c>
      <c r="D78" s="79">
        <v>827.37</v>
      </c>
      <c r="E78" s="79">
        <v>827.37</v>
      </c>
      <c r="F78" s="80">
        <v>902.37</v>
      </c>
      <c r="H78" s="285"/>
      <c r="I78" s="52" t="s">
        <v>15</v>
      </c>
      <c r="J78" s="61" t="s">
        <v>227</v>
      </c>
      <c r="K78" s="51">
        <v>15803.999999999998</v>
      </c>
      <c r="L78" s="337">
        <f t="shared" si="18"/>
        <v>15013.799999999997</v>
      </c>
      <c r="M78" s="51">
        <v>15803.999999999998</v>
      </c>
      <c r="N78" s="337">
        <f t="shared" si="19"/>
        <v>15013.799999999997</v>
      </c>
      <c r="O78" s="326">
        <v>15803.999999999998</v>
      </c>
      <c r="P78" s="337">
        <f t="shared" si="20"/>
        <v>15013.799999999997</v>
      </c>
    </row>
    <row r="79" spans="1:16" ht="15.75" thickBot="1" x14ac:dyDescent="0.3">
      <c r="A79" s="287"/>
      <c r="B79" s="74" t="s">
        <v>16</v>
      </c>
      <c r="C79" s="73" t="s">
        <v>223</v>
      </c>
      <c r="D79" s="79">
        <v>1654.74</v>
      </c>
      <c r="E79" s="79">
        <v>1654.74</v>
      </c>
      <c r="F79" s="80">
        <v>1754.74</v>
      </c>
      <c r="H79" s="285"/>
      <c r="I79" s="52" t="s">
        <v>16</v>
      </c>
      <c r="J79" s="61" t="s">
        <v>228</v>
      </c>
      <c r="K79" s="51">
        <v>32398.199999999997</v>
      </c>
      <c r="L79" s="337">
        <f t="shared" si="18"/>
        <v>30778.289999999997</v>
      </c>
      <c r="M79" s="51">
        <v>32398.199999999997</v>
      </c>
      <c r="N79" s="337">
        <f t="shared" si="19"/>
        <v>30778.289999999997</v>
      </c>
      <c r="O79" s="326">
        <v>32398.199999999997</v>
      </c>
      <c r="P79" s="337">
        <f t="shared" si="20"/>
        <v>30778.289999999997</v>
      </c>
    </row>
    <row r="80" spans="1:16" x14ac:dyDescent="0.25">
      <c r="A80" s="286" t="s">
        <v>72</v>
      </c>
      <c r="B80" s="76" t="s">
        <v>39</v>
      </c>
      <c r="C80" s="75" t="s">
        <v>39</v>
      </c>
      <c r="D80" s="77">
        <v>44.38</v>
      </c>
      <c r="E80" s="77">
        <v>44.38</v>
      </c>
      <c r="F80" s="78">
        <v>94.38</v>
      </c>
      <c r="H80" s="284" t="s">
        <v>72</v>
      </c>
      <c r="I80" s="111" t="s">
        <v>39</v>
      </c>
      <c r="J80" s="111" t="s">
        <v>39</v>
      </c>
      <c r="K80" s="114">
        <v>307.3</v>
      </c>
      <c r="L80" s="337">
        <f t="shared" si="18"/>
        <v>291.935</v>
      </c>
      <c r="M80" s="114">
        <v>307.3</v>
      </c>
      <c r="N80" s="337">
        <f t="shared" si="19"/>
        <v>291.935</v>
      </c>
      <c r="O80" s="325">
        <v>307.3</v>
      </c>
      <c r="P80" s="337">
        <f t="shared" si="20"/>
        <v>291.935</v>
      </c>
    </row>
    <row r="81" spans="1:16" x14ac:dyDescent="0.25">
      <c r="A81" s="287"/>
      <c r="B81" s="72" t="s">
        <v>40</v>
      </c>
      <c r="C81" s="73" t="s">
        <v>40</v>
      </c>
      <c r="D81" s="79">
        <v>88.76</v>
      </c>
      <c r="E81" s="79">
        <v>88.76</v>
      </c>
      <c r="F81" s="80">
        <v>138.76</v>
      </c>
      <c r="H81" s="285"/>
      <c r="I81" s="61" t="s">
        <v>40</v>
      </c>
      <c r="J81" s="61" t="s">
        <v>40</v>
      </c>
      <c r="K81" s="51">
        <v>614.6</v>
      </c>
      <c r="L81" s="337">
        <f t="shared" si="18"/>
        <v>583.87</v>
      </c>
      <c r="M81" s="51">
        <v>614.6</v>
      </c>
      <c r="N81" s="337">
        <f t="shared" si="19"/>
        <v>583.87</v>
      </c>
      <c r="O81" s="326">
        <v>614.6</v>
      </c>
      <c r="P81" s="337">
        <f t="shared" si="20"/>
        <v>583.87</v>
      </c>
    </row>
    <row r="82" spans="1:16" x14ac:dyDescent="0.25">
      <c r="A82" s="287"/>
      <c r="B82" s="72" t="s">
        <v>41</v>
      </c>
      <c r="C82" s="73" t="s">
        <v>41</v>
      </c>
      <c r="D82" s="79">
        <v>133.13999999999999</v>
      </c>
      <c r="E82" s="79">
        <v>133.13999999999999</v>
      </c>
      <c r="F82" s="80">
        <v>183.14</v>
      </c>
      <c r="H82" s="285"/>
      <c r="I82" s="61" t="s">
        <v>41</v>
      </c>
      <c r="J82" s="61" t="s">
        <v>41</v>
      </c>
      <c r="K82" s="51">
        <v>921.90000000000009</v>
      </c>
      <c r="L82" s="337">
        <f t="shared" si="18"/>
        <v>875.80500000000006</v>
      </c>
      <c r="M82" s="51">
        <v>921.90000000000009</v>
      </c>
      <c r="N82" s="337">
        <f t="shared" si="19"/>
        <v>875.80500000000006</v>
      </c>
      <c r="O82" s="326">
        <v>921.90000000000009</v>
      </c>
      <c r="P82" s="337">
        <f t="shared" si="20"/>
        <v>875.80500000000006</v>
      </c>
    </row>
    <row r="83" spans="1:16" x14ac:dyDescent="0.25">
      <c r="A83" s="287"/>
      <c r="B83" s="72" t="s">
        <v>42</v>
      </c>
      <c r="C83" s="73" t="s">
        <v>42</v>
      </c>
      <c r="D83" s="79">
        <v>177.52</v>
      </c>
      <c r="E83" s="79">
        <v>177.52</v>
      </c>
      <c r="F83" s="80">
        <v>227.52</v>
      </c>
      <c r="H83" s="285"/>
      <c r="I83" s="61" t="s">
        <v>42</v>
      </c>
      <c r="J83" s="61" t="s">
        <v>42</v>
      </c>
      <c r="K83" s="51">
        <v>1229.2</v>
      </c>
      <c r="L83" s="337">
        <f t="shared" si="18"/>
        <v>1167.74</v>
      </c>
      <c r="M83" s="51">
        <v>1229.2</v>
      </c>
      <c r="N83" s="337">
        <f t="shared" si="19"/>
        <v>1167.74</v>
      </c>
      <c r="O83" s="326">
        <v>1229.2</v>
      </c>
      <c r="P83" s="337">
        <f t="shared" si="20"/>
        <v>1167.74</v>
      </c>
    </row>
    <row r="84" spans="1:16" x14ac:dyDescent="0.25">
      <c r="A84" s="287"/>
      <c r="B84" s="72" t="s">
        <v>43</v>
      </c>
      <c r="C84" s="73" t="s">
        <v>43</v>
      </c>
      <c r="D84" s="79">
        <v>221.9</v>
      </c>
      <c r="E84" s="79">
        <v>221.9</v>
      </c>
      <c r="F84" s="80">
        <v>271.89999999999998</v>
      </c>
      <c r="H84" s="285"/>
      <c r="I84" s="61" t="s">
        <v>43</v>
      </c>
      <c r="J84" s="61" t="s">
        <v>43</v>
      </c>
      <c r="K84" s="51">
        <v>1536.5</v>
      </c>
      <c r="L84" s="337">
        <f t="shared" si="18"/>
        <v>1459.675</v>
      </c>
      <c r="M84" s="51">
        <v>1536.5</v>
      </c>
      <c r="N84" s="337">
        <f t="shared" si="19"/>
        <v>1459.675</v>
      </c>
      <c r="O84" s="326">
        <v>1536.5</v>
      </c>
      <c r="P84" s="337">
        <f t="shared" si="20"/>
        <v>1459.675</v>
      </c>
    </row>
    <row r="85" spans="1:16" x14ac:dyDescent="0.25">
      <c r="A85" s="287"/>
      <c r="B85" s="72" t="s">
        <v>44</v>
      </c>
      <c r="C85" s="73" t="s">
        <v>44</v>
      </c>
      <c r="D85" s="79">
        <v>266.27999999999997</v>
      </c>
      <c r="E85" s="79">
        <v>266.27999999999997</v>
      </c>
      <c r="F85" s="80">
        <v>316.27999999999997</v>
      </c>
      <c r="H85" s="285"/>
      <c r="I85" s="61" t="s">
        <v>44</v>
      </c>
      <c r="J85" s="61" t="s">
        <v>44</v>
      </c>
      <c r="K85" s="51">
        <v>1843.8000000000002</v>
      </c>
      <c r="L85" s="337">
        <f t="shared" si="18"/>
        <v>1751.6100000000001</v>
      </c>
      <c r="M85" s="51">
        <v>1843.8000000000002</v>
      </c>
      <c r="N85" s="337">
        <f t="shared" si="19"/>
        <v>1751.6100000000001</v>
      </c>
      <c r="O85" s="326">
        <v>1843.8000000000002</v>
      </c>
      <c r="P85" s="337">
        <f t="shared" si="20"/>
        <v>1751.6100000000001</v>
      </c>
    </row>
    <row r="86" spans="1:16" x14ac:dyDescent="0.25">
      <c r="A86" s="287"/>
      <c r="B86" s="72" t="s">
        <v>45</v>
      </c>
      <c r="C86" s="73" t="s">
        <v>45</v>
      </c>
      <c r="D86" s="79">
        <v>310.66000000000003</v>
      </c>
      <c r="E86" s="79">
        <v>310.66000000000003</v>
      </c>
      <c r="F86" s="80">
        <v>360.66</v>
      </c>
      <c r="H86" s="285"/>
      <c r="I86" s="61" t="s">
        <v>45</v>
      </c>
      <c r="J86" s="61" t="s">
        <v>45</v>
      </c>
      <c r="K86" s="51" t="s">
        <v>94</v>
      </c>
      <c r="L86" s="51"/>
      <c r="M86" s="51" t="s">
        <v>94</v>
      </c>
      <c r="N86" s="326"/>
      <c r="O86" s="326" t="s">
        <v>94</v>
      </c>
      <c r="P86" s="51"/>
    </row>
    <row r="87" spans="1:16" x14ac:dyDescent="0.25">
      <c r="A87" s="287"/>
      <c r="B87" s="72" t="s">
        <v>46</v>
      </c>
      <c r="C87" s="73" t="s">
        <v>46</v>
      </c>
      <c r="D87" s="79">
        <v>355.04</v>
      </c>
      <c r="E87" s="79">
        <v>355.04</v>
      </c>
      <c r="F87" s="80">
        <v>405.04</v>
      </c>
      <c r="H87" s="285"/>
      <c r="I87" s="61" t="s">
        <v>46</v>
      </c>
      <c r="J87" s="61" t="s">
        <v>46</v>
      </c>
      <c r="K87" s="51" t="s">
        <v>94</v>
      </c>
      <c r="L87" s="51"/>
      <c r="M87" s="51" t="s">
        <v>94</v>
      </c>
      <c r="N87" s="326"/>
      <c r="O87" s="326" t="s">
        <v>94</v>
      </c>
      <c r="P87" s="51"/>
    </row>
    <row r="88" spans="1:16" s="1" customFormat="1" x14ac:dyDescent="0.25">
      <c r="A88" s="287"/>
      <c r="B88" s="74" t="s">
        <v>18</v>
      </c>
      <c r="C88" s="73" t="s">
        <v>220</v>
      </c>
      <c r="D88" s="79">
        <v>238.54</v>
      </c>
      <c r="E88" s="79">
        <v>238.54</v>
      </c>
      <c r="F88" s="80">
        <v>288.54000000000002</v>
      </c>
      <c r="H88" s="285"/>
      <c r="I88" s="52" t="s">
        <v>18</v>
      </c>
      <c r="J88" s="61" t="s">
        <v>225</v>
      </c>
      <c r="K88" s="51">
        <v>4544.9669999999996</v>
      </c>
      <c r="L88" s="337">
        <f t="shared" ref="L88:L97" si="21">K88-(K88*0.05)</f>
        <v>4317.7186499999998</v>
      </c>
      <c r="M88" s="51">
        <v>4544.9669999999996</v>
      </c>
      <c r="N88" s="337">
        <f t="shared" ref="N88:N97" si="22">M88-(M88*0.05)</f>
        <v>4317.7186499999998</v>
      </c>
      <c r="O88" s="326">
        <v>4544.9669999999996</v>
      </c>
      <c r="P88" s="337">
        <f t="shared" ref="P88:P97" si="23">O88-(O88*0.05)</f>
        <v>4317.7186499999998</v>
      </c>
    </row>
    <row r="89" spans="1:16" s="1" customFormat="1" x14ac:dyDescent="0.25">
      <c r="A89" s="287"/>
      <c r="B89" s="74" t="s">
        <v>17</v>
      </c>
      <c r="C89" s="73" t="s">
        <v>221</v>
      </c>
      <c r="D89" s="79">
        <v>477.09</v>
      </c>
      <c r="E89" s="79">
        <v>477.09</v>
      </c>
      <c r="F89" s="80">
        <v>527.09</v>
      </c>
      <c r="H89" s="285"/>
      <c r="I89" s="52" t="s">
        <v>17</v>
      </c>
      <c r="J89" s="61" t="s">
        <v>226</v>
      </c>
      <c r="K89" s="51">
        <v>9219</v>
      </c>
      <c r="L89" s="337">
        <f t="shared" si="21"/>
        <v>8758.0499999999993</v>
      </c>
      <c r="M89" s="51">
        <v>9219</v>
      </c>
      <c r="N89" s="337">
        <f t="shared" si="22"/>
        <v>8758.0499999999993</v>
      </c>
      <c r="O89" s="326">
        <v>9219</v>
      </c>
      <c r="P89" s="337">
        <f t="shared" si="23"/>
        <v>8758.0499999999993</v>
      </c>
    </row>
    <row r="90" spans="1:16" x14ac:dyDescent="0.25">
      <c r="A90" s="287"/>
      <c r="B90" s="74" t="s">
        <v>15</v>
      </c>
      <c r="C90" s="73" t="s">
        <v>222</v>
      </c>
      <c r="D90" s="79">
        <v>965.27</v>
      </c>
      <c r="E90" s="79">
        <v>965.27</v>
      </c>
      <c r="F90" s="80">
        <v>1040.27</v>
      </c>
      <c r="H90" s="285"/>
      <c r="I90" s="52" t="s">
        <v>15</v>
      </c>
      <c r="J90" s="61" t="s">
        <v>227</v>
      </c>
      <c r="K90" s="51">
        <v>18438</v>
      </c>
      <c r="L90" s="337">
        <f t="shared" si="21"/>
        <v>17516.099999999999</v>
      </c>
      <c r="M90" s="51">
        <v>18438</v>
      </c>
      <c r="N90" s="337">
        <f t="shared" si="22"/>
        <v>17516.099999999999</v>
      </c>
      <c r="O90" s="326">
        <v>18438</v>
      </c>
      <c r="P90" s="337">
        <f t="shared" si="23"/>
        <v>17516.099999999999</v>
      </c>
    </row>
    <row r="91" spans="1:16" ht="15.75" thickBot="1" x14ac:dyDescent="0.3">
      <c r="A91" s="287"/>
      <c r="B91" s="74" t="s">
        <v>16</v>
      </c>
      <c r="C91" s="73" t="s">
        <v>223</v>
      </c>
      <c r="D91" s="79">
        <v>1930.53</v>
      </c>
      <c r="E91" s="79">
        <v>1930.53</v>
      </c>
      <c r="F91" s="80">
        <v>2030.53</v>
      </c>
      <c r="H91" s="285"/>
      <c r="I91" s="52" t="s">
        <v>16</v>
      </c>
      <c r="J91" s="61" t="s">
        <v>228</v>
      </c>
      <c r="K91" s="51">
        <v>37797.9</v>
      </c>
      <c r="L91" s="337">
        <f t="shared" si="21"/>
        <v>35908.005000000005</v>
      </c>
      <c r="M91" s="51">
        <v>37797.9</v>
      </c>
      <c r="N91" s="337">
        <f t="shared" si="22"/>
        <v>35908.005000000005</v>
      </c>
      <c r="O91" s="326">
        <v>37797.9</v>
      </c>
      <c r="P91" s="337">
        <f t="shared" si="23"/>
        <v>35908.005000000005</v>
      </c>
    </row>
    <row r="92" spans="1:16" s="1" customFormat="1" x14ac:dyDescent="0.25">
      <c r="A92" s="286" t="s">
        <v>78</v>
      </c>
      <c r="B92" s="76" t="s">
        <v>39</v>
      </c>
      <c r="C92" s="75" t="s">
        <v>39</v>
      </c>
      <c r="D92" s="77">
        <v>88.76</v>
      </c>
      <c r="E92" s="77">
        <v>88.76</v>
      </c>
      <c r="F92" s="78">
        <v>138.76</v>
      </c>
      <c r="H92" s="284" t="s">
        <v>78</v>
      </c>
      <c r="I92" s="111" t="s">
        <v>39</v>
      </c>
      <c r="J92" s="111" t="s">
        <v>39</v>
      </c>
      <c r="K92" s="114">
        <v>614.6</v>
      </c>
      <c r="L92" s="337">
        <f t="shared" si="21"/>
        <v>583.87</v>
      </c>
      <c r="M92" s="114">
        <v>614.6</v>
      </c>
      <c r="N92" s="337">
        <f t="shared" si="22"/>
        <v>583.87</v>
      </c>
      <c r="O92" s="325">
        <v>614.6</v>
      </c>
      <c r="P92" s="337">
        <f t="shared" si="23"/>
        <v>583.87</v>
      </c>
    </row>
    <row r="93" spans="1:16" s="1" customFormat="1" x14ac:dyDescent="0.25">
      <c r="A93" s="287"/>
      <c r="B93" s="72" t="s">
        <v>40</v>
      </c>
      <c r="C93" s="73" t="s">
        <v>40</v>
      </c>
      <c r="D93" s="79">
        <v>177.52</v>
      </c>
      <c r="E93" s="79">
        <v>177.52</v>
      </c>
      <c r="F93" s="80">
        <v>227.52</v>
      </c>
      <c r="H93" s="285"/>
      <c r="I93" s="61" t="s">
        <v>40</v>
      </c>
      <c r="J93" s="61" t="s">
        <v>40</v>
      </c>
      <c r="K93" s="51">
        <v>1229.2</v>
      </c>
      <c r="L93" s="337">
        <f t="shared" si="21"/>
        <v>1167.74</v>
      </c>
      <c r="M93" s="51">
        <v>1229.2</v>
      </c>
      <c r="N93" s="337">
        <f t="shared" si="22"/>
        <v>1167.74</v>
      </c>
      <c r="O93" s="326">
        <v>1229.2</v>
      </c>
      <c r="P93" s="337">
        <f t="shared" si="23"/>
        <v>1167.74</v>
      </c>
    </row>
    <row r="94" spans="1:16" s="1" customFormat="1" x14ac:dyDescent="0.25">
      <c r="A94" s="287"/>
      <c r="B94" s="72" t="s">
        <v>41</v>
      </c>
      <c r="C94" s="73" t="s">
        <v>41</v>
      </c>
      <c r="D94" s="79">
        <v>266.27999999999997</v>
      </c>
      <c r="E94" s="79">
        <v>266.27999999999997</v>
      </c>
      <c r="F94" s="80">
        <v>316.27999999999997</v>
      </c>
      <c r="H94" s="285"/>
      <c r="I94" s="61" t="s">
        <v>41</v>
      </c>
      <c r="J94" s="61" t="s">
        <v>41</v>
      </c>
      <c r="K94" s="51">
        <v>1843.8000000000002</v>
      </c>
      <c r="L94" s="337">
        <f t="shared" si="21"/>
        <v>1751.6100000000001</v>
      </c>
      <c r="M94" s="51">
        <v>1843.8000000000002</v>
      </c>
      <c r="N94" s="337">
        <f t="shared" si="22"/>
        <v>1751.6100000000001</v>
      </c>
      <c r="O94" s="326">
        <v>1843.8000000000002</v>
      </c>
      <c r="P94" s="337">
        <f t="shared" si="23"/>
        <v>1751.6100000000001</v>
      </c>
    </row>
    <row r="95" spans="1:16" s="1" customFormat="1" x14ac:dyDescent="0.25">
      <c r="A95" s="287"/>
      <c r="B95" s="72" t="s">
        <v>42</v>
      </c>
      <c r="C95" s="73" t="s">
        <v>42</v>
      </c>
      <c r="D95" s="79">
        <v>355.04</v>
      </c>
      <c r="E95" s="79">
        <v>355.04</v>
      </c>
      <c r="F95" s="80">
        <v>405.04</v>
      </c>
      <c r="H95" s="285"/>
      <c r="I95" s="61" t="s">
        <v>42</v>
      </c>
      <c r="J95" s="61" t="s">
        <v>42</v>
      </c>
      <c r="K95" s="51">
        <v>2458.4</v>
      </c>
      <c r="L95" s="337">
        <f t="shared" si="21"/>
        <v>2335.48</v>
      </c>
      <c r="M95" s="51">
        <v>2458.4</v>
      </c>
      <c r="N95" s="337">
        <f t="shared" si="22"/>
        <v>2335.48</v>
      </c>
      <c r="O95" s="326">
        <v>2458.4</v>
      </c>
      <c r="P95" s="337">
        <f t="shared" si="23"/>
        <v>2335.48</v>
      </c>
    </row>
    <row r="96" spans="1:16" s="1" customFormat="1" x14ac:dyDescent="0.25">
      <c r="A96" s="287"/>
      <c r="B96" s="72" t="s">
        <v>43</v>
      </c>
      <c r="C96" s="73" t="s">
        <v>43</v>
      </c>
      <c r="D96" s="79">
        <v>443.8</v>
      </c>
      <c r="E96" s="79">
        <v>443.8</v>
      </c>
      <c r="F96" s="80">
        <v>493.8</v>
      </c>
      <c r="H96" s="285"/>
      <c r="I96" s="61" t="s">
        <v>43</v>
      </c>
      <c r="J96" s="61" t="s">
        <v>43</v>
      </c>
      <c r="K96" s="51">
        <v>3073</v>
      </c>
      <c r="L96" s="337">
        <f t="shared" si="21"/>
        <v>2919.35</v>
      </c>
      <c r="M96" s="51">
        <v>3073</v>
      </c>
      <c r="N96" s="337">
        <f t="shared" si="22"/>
        <v>2919.35</v>
      </c>
      <c r="O96" s="326">
        <v>3073</v>
      </c>
      <c r="P96" s="337">
        <f t="shared" si="23"/>
        <v>2919.35</v>
      </c>
    </row>
    <row r="97" spans="1:16" s="1" customFormat="1" x14ac:dyDescent="0.25">
      <c r="A97" s="287"/>
      <c r="B97" s="72" t="s">
        <v>44</v>
      </c>
      <c r="C97" s="73" t="s">
        <v>44</v>
      </c>
      <c r="D97" s="79">
        <v>532.55999999999995</v>
      </c>
      <c r="E97" s="79">
        <v>532.55999999999995</v>
      </c>
      <c r="F97" s="80">
        <v>582.55999999999995</v>
      </c>
      <c r="H97" s="285"/>
      <c r="I97" s="61" t="s">
        <v>44</v>
      </c>
      <c r="J97" s="61" t="s">
        <v>44</v>
      </c>
      <c r="K97" s="51">
        <v>3687.6000000000004</v>
      </c>
      <c r="L97" s="337">
        <f t="shared" si="21"/>
        <v>3503.2200000000003</v>
      </c>
      <c r="M97" s="51">
        <v>3687.6000000000004</v>
      </c>
      <c r="N97" s="337">
        <f t="shared" si="22"/>
        <v>3503.2200000000003</v>
      </c>
      <c r="O97" s="326">
        <v>3687.6000000000004</v>
      </c>
      <c r="P97" s="337">
        <f t="shared" si="23"/>
        <v>3503.2200000000003</v>
      </c>
    </row>
    <row r="98" spans="1:16" s="1" customFormat="1" x14ac:dyDescent="0.25">
      <c r="A98" s="287"/>
      <c r="B98" s="72" t="s">
        <v>45</v>
      </c>
      <c r="C98" s="73" t="s">
        <v>45</v>
      </c>
      <c r="D98" s="79">
        <v>621.32000000000005</v>
      </c>
      <c r="E98" s="79">
        <v>621.32000000000005</v>
      </c>
      <c r="F98" s="80">
        <v>671.32</v>
      </c>
      <c r="H98" s="285"/>
      <c r="I98" s="61" t="s">
        <v>45</v>
      </c>
      <c r="J98" s="61" t="s">
        <v>45</v>
      </c>
      <c r="K98" s="51" t="s">
        <v>94</v>
      </c>
      <c r="L98" s="51"/>
      <c r="M98" s="51" t="s">
        <v>94</v>
      </c>
      <c r="N98" s="326"/>
      <c r="O98" s="326" t="s">
        <v>94</v>
      </c>
      <c r="P98" s="51"/>
    </row>
    <row r="99" spans="1:16" s="1" customFormat="1" x14ac:dyDescent="0.25">
      <c r="A99" s="287"/>
      <c r="B99" s="72" t="s">
        <v>46</v>
      </c>
      <c r="C99" s="73" t="s">
        <v>46</v>
      </c>
      <c r="D99" s="79">
        <v>710.08</v>
      </c>
      <c r="E99" s="79">
        <v>710.08</v>
      </c>
      <c r="F99" s="80">
        <v>760.08</v>
      </c>
      <c r="H99" s="285"/>
      <c r="I99" s="61" t="s">
        <v>46</v>
      </c>
      <c r="J99" s="61" t="s">
        <v>46</v>
      </c>
      <c r="K99" s="51" t="s">
        <v>94</v>
      </c>
      <c r="L99" s="51"/>
      <c r="M99" s="51" t="s">
        <v>94</v>
      </c>
      <c r="N99" s="326"/>
      <c r="O99" s="326" t="s">
        <v>94</v>
      </c>
      <c r="P99" s="51"/>
    </row>
    <row r="100" spans="1:16" s="1" customFormat="1" x14ac:dyDescent="0.25">
      <c r="A100" s="287"/>
      <c r="B100" s="74" t="s">
        <v>18</v>
      </c>
      <c r="C100" s="73" t="s">
        <v>220</v>
      </c>
      <c r="D100" s="79">
        <v>477.09</v>
      </c>
      <c r="E100" s="79">
        <v>477.09</v>
      </c>
      <c r="F100" s="80">
        <v>527.09</v>
      </c>
      <c r="H100" s="285"/>
      <c r="I100" s="52" t="s">
        <v>18</v>
      </c>
      <c r="J100" s="61" t="s">
        <v>225</v>
      </c>
      <c r="K100" s="51">
        <v>9089.9339999999993</v>
      </c>
      <c r="L100" s="337">
        <f t="shared" ref="L100:L103" si="24">K100-(K100*0.05)</f>
        <v>8635.4372999999996</v>
      </c>
      <c r="M100" s="51">
        <v>9089.9339999999993</v>
      </c>
      <c r="N100" s="337">
        <f t="shared" ref="N100:N103" si="25">M100-(M100*0.05)</f>
        <v>8635.4372999999996</v>
      </c>
      <c r="O100" s="326">
        <v>9089.9339999999993</v>
      </c>
      <c r="P100" s="337">
        <f t="shared" ref="P100:P103" si="26">O100-(O100*0.05)</f>
        <v>8635.4372999999996</v>
      </c>
    </row>
    <row r="101" spans="1:16" s="1" customFormat="1" x14ac:dyDescent="0.25">
      <c r="A101" s="287"/>
      <c r="B101" s="74" t="s">
        <v>17</v>
      </c>
      <c r="C101" s="73" t="s">
        <v>221</v>
      </c>
      <c r="D101" s="79">
        <v>954.07</v>
      </c>
      <c r="E101" s="79">
        <v>954.07</v>
      </c>
      <c r="F101" s="80">
        <v>1004.07</v>
      </c>
      <c r="H101" s="285"/>
      <c r="I101" s="52" t="s">
        <v>17</v>
      </c>
      <c r="J101" s="61" t="s">
        <v>226</v>
      </c>
      <c r="K101" s="51">
        <v>18438</v>
      </c>
      <c r="L101" s="337">
        <f t="shared" si="24"/>
        <v>17516.099999999999</v>
      </c>
      <c r="M101" s="51">
        <v>18438</v>
      </c>
      <c r="N101" s="337">
        <f t="shared" si="25"/>
        <v>17516.099999999999</v>
      </c>
      <c r="O101" s="326">
        <v>18438</v>
      </c>
      <c r="P101" s="337">
        <f t="shared" si="26"/>
        <v>17516.099999999999</v>
      </c>
    </row>
    <row r="102" spans="1:16" s="1" customFormat="1" x14ac:dyDescent="0.25">
      <c r="A102" s="287"/>
      <c r="B102" s="74" t="s">
        <v>15</v>
      </c>
      <c r="C102" s="73" t="s">
        <v>222</v>
      </c>
      <c r="D102" s="79">
        <v>1930.53</v>
      </c>
      <c r="E102" s="79">
        <v>1930.53</v>
      </c>
      <c r="F102" s="80">
        <v>2005.53</v>
      </c>
      <c r="H102" s="285"/>
      <c r="I102" s="52" t="s">
        <v>15</v>
      </c>
      <c r="J102" s="61" t="s">
        <v>227</v>
      </c>
      <c r="K102" s="51">
        <v>36876</v>
      </c>
      <c r="L102" s="337">
        <f t="shared" si="24"/>
        <v>35032.199999999997</v>
      </c>
      <c r="M102" s="51">
        <v>36876</v>
      </c>
      <c r="N102" s="337">
        <f t="shared" si="25"/>
        <v>35032.199999999997</v>
      </c>
      <c r="O102" s="326">
        <v>36876</v>
      </c>
      <c r="P102" s="337">
        <f t="shared" si="26"/>
        <v>35032.199999999997</v>
      </c>
    </row>
    <row r="103" spans="1:16" s="1" customFormat="1" x14ac:dyDescent="0.25">
      <c r="A103" s="287"/>
      <c r="B103" s="74" t="s">
        <v>16</v>
      </c>
      <c r="C103" s="73" t="s">
        <v>223</v>
      </c>
      <c r="D103" s="79">
        <v>3861.06</v>
      </c>
      <c r="E103" s="79">
        <v>3861.06</v>
      </c>
      <c r="F103" s="80">
        <v>3961.06</v>
      </c>
      <c r="H103" s="285"/>
      <c r="I103" s="52" t="s">
        <v>16</v>
      </c>
      <c r="J103" s="61" t="s">
        <v>228</v>
      </c>
      <c r="K103" s="51">
        <v>75595.8</v>
      </c>
      <c r="L103" s="337">
        <f t="shared" si="24"/>
        <v>71816.010000000009</v>
      </c>
      <c r="M103" s="51">
        <v>75595.8</v>
      </c>
      <c r="N103" s="337">
        <f t="shared" si="25"/>
        <v>71816.010000000009</v>
      </c>
      <c r="O103" s="326">
        <v>75595.8</v>
      </c>
      <c r="P103" s="337">
        <f t="shared" si="26"/>
        <v>71816.010000000009</v>
      </c>
    </row>
  </sheetData>
  <mergeCells count="20">
    <mergeCell ref="A32:A43"/>
    <mergeCell ref="A44:A55"/>
    <mergeCell ref="H80:H91"/>
    <mergeCell ref="H92:H103"/>
    <mergeCell ref="H32:H43"/>
    <mergeCell ref="H44:H55"/>
    <mergeCell ref="H56:H67"/>
    <mergeCell ref="H68:H79"/>
    <mergeCell ref="A92:A103"/>
    <mergeCell ref="A56:A67"/>
    <mergeCell ref="A68:A79"/>
    <mergeCell ref="A80:A91"/>
    <mergeCell ref="A6:F6"/>
    <mergeCell ref="A5:F5"/>
    <mergeCell ref="H20:H31"/>
    <mergeCell ref="H8:H19"/>
    <mergeCell ref="A8:A19"/>
    <mergeCell ref="A20:A31"/>
    <mergeCell ref="H5:P5"/>
    <mergeCell ref="H6:P6"/>
  </mergeCells>
  <pageMargins left="0.7" right="0.7" top="0.75" bottom="0.75" header="0.3" footer="0.3"/>
  <pageSetup orientation="portrait" verticalDpi="0" r:id="rId1"/>
  <headerFooter>
    <oddFooter>&amp;LGSS17199-CLASSIFIED_AD Pricing Spreadsheet</oddFooter>
  </headerFooter>
  <rowBreaks count="2" manualBreakCount="2">
    <brk id="43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5"/>
  <sheetViews>
    <sheetView workbookViewId="0">
      <pane ySplit="7" topLeftCell="A8" activePane="bottomLeft" state="frozen"/>
      <selection pane="bottomLeft" activeCell="A3" sqref="A3"/>
    </sheetView>
  </sheetViews>
  <sheetFormatPr defaultRowHeight="15" x14ac:dyDescent="0.25"/>
  <cols>
    <col min="1" max="1" width="14.140625" style="1" customWidth="1"/>
    <col min="2" max="2" width="15.42578125" bestFit="1" customWidth="1"/>
    <col min="3" max="3" width="19.42578125" style="50" bestFit="1" customWidth="1"/>
    <col min="4" max="4" width="29.7109375" style="1" bestFit="1" customWidth="1"/>
    <col min="5" max="5" width="3.28515625" customWidth="1"/>
    <col min="6" max="6" width="14.42578125" customWidth="1"/>
    <col min="7" max="7" width="15.42578125" bestFit="1" customWidth="1"/>
    <col min="8" max="8" width="15.7109375" style="31" bestFit="1" customWidth="1"/>
    <col min="9" max="9" width="15.7109375" style="31" customWidth="1"/>
    <col min="10" max="11" width="15.28515625" style="31" customWidth="1"/>
  </cols>
  <sheetData>
    <row r="1" spans="1:11" s="17" customFormat="1" ht="18.75" x14ac:dyDescent="0.3">
      <c r="A1" s="39" t="s">
        <v>91</v>
      </c>
      <c r="B1" s="39"/>
      <c r="C1" s="97"/>
      <c r="D1" s="39"/>
    </row>
    <row r="2" spans="1:11" s="17" customFormat="1" ht="18.75" x14ac:dyDescent="0.3">
      <c r="A2" s="30" t="s">
        <v>196</v>
      </c>
      <c r="B2" s="39"/>
      <c r="C2" s="97"/>
      <c r="D2" s="39"/>
    </row>
    <row r="3" spans="1:11" s="17" customFormat="1" ht="18.75" x14ac:dyDescent="0.3">
      <c r="A3" s="30" t="s">
        <v>381</v>
      </c>
      <c r="B3" s="39"/>
      <c r="C3" s="97"/>
      <c r="D3" s="39"/>
    </row>
    <row r="4" spans="1:11" s="17" customFormat="1" ht="19.5" thickBot="1" x14ac:dyDescent="0.35">
      <c r="A4" s="39"/>
      <c r="B4" s="39"/>
      <c r="C4" s="97"/>
      <c r="D4" s="39"/>
    </row>
    <row r="5" spans="1:11" s="26" customFormat="1" ht="16.149999999999999" customHeight="1" thickBot="1" x14ac:dyDescent="0.35">
      <c r="A5" s="301" t="s">
        <v>158</v>
      </c>
      <c r="B5" s="302"/>
      <c r="C5" s="302"/>
      <c r="D5" s="303"/>
      <c r="F5" s="291" t="s">
        <v>159</v>
      </c>
      <c r="G5" s="292"/>
      <c r="H5" s="292"/>
      <c r="I5" s="292"/>
      <c r="J5" s="292"/>
      <c r="K5" s="293"/>
    </row>
    <row r="6" spans="1:11" s="16" customFormat="1" ht="16.149999999999999" customHeight="1" x14ac:dyDescent="0.25">
      <c r="A6" s="299" t="s">
        <v>232</v>
      </c>
      <c r="B6" s="206"/>
      <c r="C6" s="206"/>
      <c r="D6" s="300"/>
      <c r="F6" s="328" t="s">
        <v>232</v>
      </c>
      <c r="G6" s="329"/>
      <c r="H6" s="329"/>
      <c r="I6" s="329"/>
      <c r="J6" s="329"/>
      <c r="K6" s="330"/>
    </row>
    <row r="7" spans="1:11" s="1" customFormat="1" ht="45.75" thickBot="1" x14ac:dyDescent="0.3">
      <c r="A7" s="92" t="s">
        <v>90</v>
      </c>
      <c r="B7" s="93" t="s">
        <v>354</v>
      </c>
      <c r="C7" s="94" t="s">
        <v>233</v>
      </c>
      <c r="D7" s="95" t="s">
        <v>14</v>
      </c>
      <c r="F7" s="92" t="s">
        <v>90</v>
      </c>
      <c r="G7" s="93" t="s">
        <v>354</v>
      </c>
      <c r="H7" s="94" t="s">
        <v>233</v>
      </c>
      <c r="I7" s="324" t="s">
        <v>377</v>
      </c>
      <c r="J7" s="93" t="s">
        <v>14</v>
      </c>
      <c r="K7" s="331" t="s">
        <v>378</v>
      </c>
    </row>
    <row r="8" spans="1:11" s="1" customFormat="1" ht="15.75" thickBot="1" x14ac:dyDescent="0.3">
      <c r="A8" s="294" t="s">
        <v>103</v>
      </c>
      <c r="B8" s="85" t="s">
        <v>31</v>
      </c>
      <c r="C8" s="77" t="s">
        <v>241</v>
      </c>
      <c r="D8" s="91" t="s">
        <v>240</v>
      </c>
      <c r="F8" s="288" t="s">
        <v>103</v>
      </c>
      <c r="G8" s="116" t="s">
        <v>31</v>
      </c>
      <c r="H8" s="114">
        <v>2.81</v>
      </c>
      <c r="I8" s="325">
        <f>H8-(H8*0.05)</f>
        <v>2.6695000000000002</v>
      </c>
      <c r="J8" s="325">
        <v>2.81</v>
      </c>
      <c r="K8" s="115"/>
    </row>
    <row r="9" spans="1:11" s="1" customFormat="1" ht="15.75" thickBot="1" x14ac:dyDescent="0.3">
      <c r="A9" s="295"/>
      <c r="B9" s="53" t="s">
        <v>32</v>
      </c>
      <c r="C9" s="79" t="s">
        <v>94</v>
      </c>
      <c r="D9" s="87" t="s">
        <v>94</v>
      </c>
      <c r="F9" s="289"/>
      <c r="G9" s="52" t="s">
        <v>32</v>
      </c>
      <c r="H9" s="51">
        <v>5.62</v>
      </c>
      <c r="I9" s="325">
        <f t="shared" ref="I9:K13" si="0">H9-(H9*0.05)</f>
        <v>5.3390000000000004</v>
      </c>
      <c r="J9" s="326">
        <v>5.62</v>
      </c>
      <c r="K9" s="113"/>
    </row>
    <row r="10" spans="1:11" s="1" customFormat="1" ht="15.75" thickBot="1" x14ac:dyDescent="0.3">
      <c r="A10" s="295"/>
      <c r="B10" s="53" t="s">
        <v>33</v>
      </c>
      <c r="C10" s="79" t="s">
        <v>94</v>
      </c>
      <c r="D10" s="87" t="s">
        <v>94</v>
      </c>
      <c r="F10" s="289"/>
      <c r="G10" s="52" t="s">
        <v>33</v>
      </c>
      <c r="H10" s="51">
        <v>8.43</v>
      </c>
      <c r="I10" s="325">
        <f t="shared" si="0"/>
        <v>8.0084999999999997</v>
      </c>
      <c r="J10" s="326">
        <v>8.43</v>
      </c>
      <c r="K10" s="113"/>
    </row>
    <row r="11" spans="1:11" s="1" customFormat="1" ht="15.75" thickBot="1" x14ac:dyDescent="0.3">
      <c r="A11" s="295"/>
      <c r="B11" s="53" t="s">
        <v>34</v>
      </c>
      <c r="C11" s="79" t="s">
        <v>94</v>
      </c>
      <c r="D11" s="87" t="s">
        <v>94</v>
      </c>
      <c r="F11" s="289"/>
      <c r="G11" s="52" t="s">
        <v>34</v>
      </c>
      <c r="H11" s="51">
        <v>11.24</v>
      </c>
      <c r="I11" s="325">
        <f t="shared" si="0"/>
        <v>10.678000000000001</v>
      </c>
      <c r="J11" s="326">
        <v>11.24</v>
      </c>
      <c r="K11" s="325">
        <f t="shared" si="0"/>
        <v>10.678000000000001</v>
      </c>
    </row>
    <row r="12" spans="1:11" s="1" customFormat="1" ht="15.75" thickBot="1" x14ac:dyDescent="0.3">
      <c r="A12" s="295"/>
      <c r="B12" s="53" t="s">
        <v>35</v>
      </c>
      <c r="C12" s="79" t="s">
        <v>94</v>
      </c>
      <c r="D12" s="87" t="s">
        <v>94</v>
      </c>
      <c r="F12" s="289"/>
      <c r="G12" s="52" t="s">
        <v>35</v>
      </c>
      <c r="H12" s="51">
        <v>14.05</v>
      </c>
      <c r="I12" s="325">
        <f>H12-(H12*0.05)</f>
        <v>13.3475</v>
      </c>
      <c r="J12" s="326">
        <v>14.05</v>
      </c>
      <c r="K12" s="325">
        <f t="shared" si="0"/>
        <v>13.3475</v>
      </c>
    </row>
    <row r="13" spans="1:11" s="1" customFormat="1" x14ac:dyDescent="0.25">
      <c r="A13" s="295"/>
      <c r="B13" s="53" t="s">
        <v>36</v>
      </c>
      <c r="C13" s="79" t="s">
        <v>94</v>
      </c>
      <c r="D13" s="87" t="s">
        <v>94</v>
      </c>
      <c r="F13" s="289"/>
      <c r="G13" s="52" t="s">
        <v>36</v>
      </c>
      <c r="H13" s="51">
        <v>16.86</v>
      </c>
      <c r="I13" s="325">
        <f>H13-(H13*0.05)</f>
        <v>16.016999999999999</v>
      </c>
      <c r="J13" s="326">
        <v>16.86</v>
      </c>
      <c r="K13" s="325">
        <f t="shared" si="0"/>
        <v>16.016999999999999</v>
      </c>
    </row>
    <row r="14" spans="1:11" s="1" customFormat="1" x14ac:dyDescent="0.25">
      <c r="A14" s="295"/>
      <c r="B14" s="53" t="s">
        <v>37</v>
      </c>
      <c r="C14" s="79" t="s">
        <v>94</v>
      </c>
      <c r="D14" s="87" t="s">
        <v>94</v>
      </c>
      <c r="F14" s="289"/>
      <c r="G14" s="52" t="s">
        <v>37</v>
      </c>
      <c r="H14" s="51" t="s">
        <v>94</v>
      </c>
      <c r="I14" s="326"/>
      <c r="J14" s="326" t="s">
        <v>94</v>
      </c>
      <c r="K14" s="113"/>
    </row>
    <row r="15" spans="1:11" s="1" customFormat="1" ht="15.75" thickBot="1" x14ac:dyDescent="0.3">
      <c r="A15" s="295"/>
      <c r="B15" s="53" t="s">
        <v>38</v>
      </c>
      <c r="C15" s="79" t="s">
        <v>94</v>
      </c>
      <c r="D15" s="87" t="s">
        <v>94</v>
      </c>
      <c r="F15" s="289"/>
      <c r="G15" s="52" t="s">
        <v>38</v>
      </c>
      <c r="H15" s="51" t="s">
        <v>94</v>
      </c>
      <c r="I15" s="326"/>
      <c r="J15" s="326" t="s">
        <v>94</v>
      </c>
      <c r="K15" s="113"/>
    </row>
    <row r="16" spans="1:11" s="1" customFormat="1" ht="15.75" thickBot="1" x14ac:dyDescent="0.3">
      <c r="A16" s="295"/>
      <c r="B16" s="53" t="s">
        <v>47</v>
      </c>
      <c r="C16" s="79" t="s">
        <v>358</v>
      </c>
      <c r="D16" s="86" t="s">
        <v>240</v>
      </c>
      <c r="F16" s="289"/>
      <c r="G16" s="52" t="s">
        <v>47</v>
      </c>
      <c r="H16" s="51">
        <v>33.72</v>
      </c>
      <c r="I16" s="325">
        <f t="shared" ref="I16:I21" si="1">H16-(H16*0.05)</f>
        <v>32.033999999999999</v>
      </c>
      <c r="J16" s="326">
        <v>33.72</v>
      </c>
      <c r="K16" s="325">
        <f t="shared" ref="K16" si="2">J16-(J16*0.05)</f>
        <v>32.033999999999999</v>
      </c>
    </row>
    <row r="17" spans="1:11" s="1" customFormat="1" ht="15.75" thickBot="1" x14ac:dyDescent="0.3">
      <c r="A17" s="295"/>
      <c r="B17" s="53" t="s">
        <v>48</v>
      </c>
      <c r="C17" s="79" t="s">
        <v>94</v>
      </c>
      <c r="D17" s="87" t="s">
        <v>94</v>
      </c>
      <c r="F17" s="289"/>
      <c r="G17" s="52" t="s">
        <v>48</v>
      </c>
      <c r="H17" s="51">
        <v>67.44</v>
      </c>
      <c r="I17" s="325">
        <f t="shared" si="1"/>
        <v>64.067999999999998</v>
      </c>
      <c r="J17" s="326">
        <v>67.44</v>
      </c>
      <c r="K17" s="325">
        <f t="shared" ref="K17" si="3">J17-(J17*0.05)</f>
        <v>64.067999999999998</v>
      </c>
    </row>
    <row r="18" spans="1:11" s="1" customFormat="1" ht="15.75" thickBot="1" x14ac:dyDescent="0.3">
      <c r="A18" s="295"/>
      <c r="B18" s="53" t="s">
        <v>49</v>
      </c>
      <c r="C18" s="79" t="s">
        <v>94</v>
      </c>
      <c r="D18" s="87" t="s">
        <v>94</v>
      </c>
      <c r="F18" s="289"/>
      <c r="G18" s="52" t="s">
        <v>49</v>
      </c>
      <c r="H18" s="51">
        <v>101.16</v>
      </c>
      <c r="I18" s="325">
        <f t="shared" si="1"/>
        <v>96.102000000000004</v>
      </c>
      <c r="J18" s="326">
        <v>101.16</v>
      </c>
      <c r="K18" s="325">
        <f t="shared" ref="K18" si="4">J18-(J18*0.05)</f>
        <v>96.102000000000004</v>
      </c>
    </row>
    <row r="19" spans="1:11" s="1" customFormat="1" ht="15.75" thickBot="1" x14ac:dyDescent="0.3">
      <c r="A19" s="295"/>
      <c r="B19" s="53" t="s">
        <v>50</v>
      </c>
      <c r="C19" s="79" t="s">
        <v>94</v>
      </c>
      <c r="D19" s="87" t="s">
        <v>94</v>
      </c>
      <c r="F19" s="289"/>
      <c r="G19" s="52" t="s">
        <v>50</v>
      </c>
      <c r="H19" s="51">
        <v>134.88</v>
      </c>
      <c r="I19" s="325">
        <f t="shared" si="1"/>
        <v>128.136</v>
      </c>
      <c r="J19" s="326">
        <v>134.88</v>
      </c>
      <c r="K19" s="325">
        <f t="shared" ref="K19" si="5">J19-(J19*0.05)</f>
        <v>128.136</v>
      </c>
    </row>
    <row r="20" spans="1:11" s="1" customFormat="1" ht="15.75" thickBot="1" x14ac:dyDescent="0.3">
      <c r="A20" s="295"/>
      <c r="B20" s="53" t="s">
        <v>51</v>
      </c>
      <c r="C20" s="79" t="s">
        <v>94</v>
      </c>
      <c r="D20" s="87" t="s">
        <v>94</v>
      </c>
      <c r="F20" s="289"/>
      <c r="G20" s="52" t="s">
        <v>51</v>
      </c>
      <c r="H20" s="51">
        <v>168.6</v>
      </c>
      <c r="I20" s="325">
        <f t="shared" si="1"/>
        <v>160.16999999999999</v>
      </c>
      <c r="J20" s="326">
        <v>168.6</v>
      </c>
      <c r="K20" s="325">
        <f t="shared" ref="K20" si="6">J20-(J20*0.05)</f>
        <v>160.16999999999999</v>
      </c>
    </row>
    <row r="21" spans="1:11" s="1" customFormat="1" x14ac:dyDescent="0.25">
      <c r="A21" s="295"/>
      <c r="B21" s="53" t="s">
        <v>52</v>
      </c>
      <c r="C21" s="79" t="s">
        <v>94</v>
      </c>
      <c r="D21" s="87" t="s">
        <v>94</v>
      </c>
      <c r="F21" s="289"/>
      <c r="G21" s="52" t="s">
        <v>52</v>
      </c>
      <c r="H21" s="51">
        <v>202.32</v>
      </c>
      <c r="I21" s="325">
        <f t="shared" si="1"/>
        <v>192.20400000000001</v>
      </c>
      <c r="J21" s="326">
        <v>202.32</v>
      </c>
      <c r="K21" s="325">
        <f t="shared" ref="K21" si="7">J21-(J21*0.05)</f>
        <v>192.20400000000001</v>
      </c>
    </row>
    <row r="22" spans="1:11" s="1" customFormat="1" x14ac:dyDescent="0.25">
      <c r="A22" s="295"/>
      <c r="B22" s="53" t="s">
        <v>53</v>
      </c>
      <c r="C22" s="79" t="s">
        <v>94</v>
      </c>
      <c r="D22" s="87" t="s">
        <v>94</v>
      </c>
      <c r="F22" s="289"/>
      <c r="G22" s="52" t="s">
        <v>53</v>
      </c>
      <c r="H22" s="51" t="s">
        <v>231</v>
      </c>
      <c r="I22" s="326"/>
      <c r="J22" s="326" t="s">
        <v>231</v>
      </c>
      <c r="K22" s="113"/>
    </row>
    <row r="23" spans="1:11" s="1" customFormat="1" ht="15.75" thickBot="1" x14ac:dyDescent="0.3">
      <c r="A23" s="296"/>
      <c r="B23" s="71" t="s">
        <v>54</v>
      </c>
      <c r="C23" s="81" t="s">
        <v>94</v>
      </c>
      <c r="D23" s="88" t="s">
        <v>94</v>
      </c>
      <c r="F23" s="290"/>
      <c r="G23" s="46" t="s">
        <v>54</v>
      </c>
      <c r="H23" s="117" t="s">
        <v>231</v>
      </c>
      <c r="I23" s="327"/>
      <c r="J23" s="327" t="s">
        <v>231</v>
      </c>
      <c r="K23" s="113"/>
    </row>
    <row r="24" spans="1:11" s="1" customFormat="1" ht="15.75" thickBot="1" x14ac:dyDescent="0.3">
      <c r="A24" s="297" t="s">
        <v>86</v>
      </c>
      <c r="B24" s="84" t="s">
        <v>31</v>
      </c>
      <c r="C24" s="77" t="s">
        <v>241</v>
      </c>
      <c r="D24" s="96" t="s">
        <v>240</v>
      </c>
      <c r="F24" s="288" t="s">
        <v>86</v>
      </c>
      <c r="G24" s="116" t="s">
        <v>31</v>
      </c>
      <c r="H24" s="114">
        <v>5.62</v>
      </c>
      <c r="I24" s="325">
        <f t="shared" ref="I24" si="8">H24-(H24*0.05)</f>
        <v>5.3390000000000004</v>
      </c>
      <c r="J24" s="325">
        <v>5.62</v>
      </c>
      <c r="K24" s="325">
        <f t="shared" ref="K24" si="9">J24-(J24*0.05)</f>
        <v>5.3390000000000004</v>
      </c>
    </row>
    <row r="25" spans="1:11" s="1" customFormat="1" ht="15.75" thickBot="1" x14ac:dyDescent="0.3">
      <c r="A25" s="295"/>
      <c r="B25" s="53" t="s">
        <v>32</v>
      </c>
      <c r="C25" s="79" t="s">
        <v>94</v>
      </c>
      <c r="D25" s="87" t="s">
        <v>94</v>
      </c>
      <c r="F25" s="289"/>
      <c r="G25" s="52" t="s">
        <v>32</v>
      </c>
      <c r="H25" s="51">
        <v>11.24</v>
      </c>
      <c r="I25" s="325">
        <f t="shared" ref="I25" si="10">H25-(H25*0.05)</f>
        <v>10.678000000000001</v>
      </c>
      <c r="J25" s="326">
        <v>11.24</v>
      </c>
      <c r="K25" s="325">
        <f t="shared" ref="K25" si="11">J25-(J25*0.05)</f>
        <v>10.678000000000001</v>
      </c>
    </row>
    <row r="26" spans="1:11" s="1" customFormat="1" ht="15.75" thickBot="1" x14ac:dyDescent="0.3">
      <c r="A26" s="295"/>
      <c r="B26" s="53" t="s">
        <v>33</v>
      </c>
      <c r="C26" s="79" t="s">
        <v>94</v>
      </c>
      <c r="D26" s="87" t="s">
        <v>94</v>
      </c>
      <c r="F26" s="289"/>
      <c r="G26" s="52" t="s">
        <v>33</v>
      </c>
      <c r="H26" s="51">
        <v>16.86</v>
      </c>
      <c r="I26" s="325">
        <f t="shared" ref="I26" si="12">H26-(H26*0.05)</f>
        <v>16.016999999999999</v>
      </c>
      <c r="J26" s="326">
        <v>16.86</v>
      </c>
      <c r="K26" s="325">
        <f t="shared" ref="K26" si="13">J26-(J26*0.05)</f>
        <v>16.016999999999999</v>
      </c>
    </row>
    <row r="27" spans="1:11" s="1" customFormat="1" ht="15.75" thickBot="1" x14ac:dyDescent="0.3">
      <c r="A27" s="295"/>
      <c r="B27" s="53" t="s">
        <v>34</v>
      </c>
      <c r="C27" s="79" t="s">
        <v>94</v>
      </c>
      <c r="D27" s="87" t="s">
        <v>94</v>
      </c>
      <c r="F27" s="289"/>
      <c r="G27" s="52" t="s">
        <v>34</v>
      </c>
      <c r="H27" s="51">
        <v>22.48</v>
      </c>
      <c r="I27" s="325">
        <f t="shared" ref="I27" si="14">H27-(H27*0.05)</f>
        <v>21.356000000000002</v>
      </c>
      <c r="J27" s="326">
        <v>22.48</v>
      </c>
      <c r="K27" s="325">
        <f t="shared" ref="K27" si="15">J27-(J27*0.05)</f>
        <v>21.356000000000002</v>
      </c>
    </row>
    <row r="28" spans="1:11" s="1" customFormat="1" ht="15.75" thickBot="1" x14ac:dyDescent="0.3">
      <c r="A28" s="295"/>
      <c r="B28" s="53" t="s">
        <v>35</v>
      </c>
      <c r="C28" s="79" t="s">
        <v>94</v>
      </c>
      <c r="D28" s="87" t="s">
        <v>94</v>
      </c>
      <c r="F28" s="289"/>
      <c r="G28" s="52" t="s">
        <v>35</v>
      </c>
      <c r="H28" s="51">
        <v>28.1</v>
      </c>
      <c r="I28" s="325">
        <f t="shared" ref="I28" si="16">H28-(H28*0.05)</f>
        <v>26.695</v>
      </c>
      <c r="J28" s="326">
        <v>28.1</v>
      </c>
      <c r="K28" s="325">
        <f t="shared" ref="K28" si="17">J28-(J28*0.05)</f>
        <v>26.695</v>
      </c>
    </row>
    <row r="29" spans="1:11" s="1" customFormat="1" x14ac:dyDescent="0.25">
      <c r="A29" s="295"/>
      <c r="B29" s="53" t="s">
        <v>36</v>
      </c>
      <c r="C29" s="79" t="s">
        <v>94</v>
      </c>
      <c r="D29" s="87" t="s">
        <v>94</v>
      </c>
      <c r="F29" s="289"/>
      <c r="G29" s="52" t="s">
        <v>36</v>
      </c>
      <c r="H29" s="51">
        <v>33.72</v>
      </c>
      <c r="I29" s="325">
        <f t="shared" ref="I29" si="18">H29-(H29*0.05)</f>
        <v>32.033999999999999</v>
      </c>
      <c r="J29" s="326">
        <v>33.72</v>
      </c>
      <c r="K29" s="325">
        <f t="shared" ref="K29" si="19">J29-(J29*0.05)</f>
        <v>32.033999999999999</v>
      </c>
    </row>
    <row r="30" spans="1:11" s="1" customFormat="1" x14ac:dyDescent="0.25">
      <c r="A30" s="295"/>
      <c r="B30" s="53" t="s">
        <v>37</v>
      </c>
      <c r="C30" s="79" t="s">
        <v>94</v>
      </c>
      <c r="D30" s="87" t="s">
        <v>94</v>
      </c>
      <c r="F30" s="289"/>
      <c r="G30" s="52" t="s">
        <v>37</v>
      </c>
      <c r="H30" s="51" t="s">
        <v>94</v>
      </c>
      <c r="I30" s="326"/>
      <c r="J30" s="326" t="s">
        <v>94</v>
      </c>
      <c r="K30" s="113"/>
    </row>
    <row r="31" spans="1:11" s="1" customFormat="1" ht="15.75" thickBot="1" x14ac:dyDescent="0.3">
      <c r="A31" s="295"/>
      <c r="B31" s="53" t="s">
        <v>38</v>
      </c>
      <c r="C31" s="79" t="s">
        <v>94</v>
      </c>
      <c r="D31" s="87" t="s">
        <v>94</v>
      </c>
      <c r="F31" s="289"/>
      <c r="G31" s="52" t="s">
        <v>38</v>
      </c>
      <c r="H31" s="51" t="s">
        <v>94</v>
      </c>
      <c r="I31" s="326"/>
      <c r="J31" s="326" t="s">
        <v>94</v>
      </c>
      <c r="K31" s="113"/>
    </row>
    <row r="32" spans="1:11" s="1" customFormat="1" ht="15.75" thickBot="1" x14ac:dyDescent="0.3">
      <c r="A32" s="295"/>
      <c r="B32" s="53" t="s">
        <v>47</v>
      </c>
      <c r="C32" s="79" t="s">
        <v>234</v>
      </c>
      <c r="D32" s="86" t="s">
        <v>240</v>
      </c>
      <c r="F32" s="289"/>
      <c r="G32" s="52" t="s">
        <v>47</v>
      </c>
      <c r="H32" s="51">
        <v>67.44</v>
      </c>
      <c r="I32" s="325">
        <f t="shared" ref="I32" si="20">H32-(H32*0.05)</f>
        <v>64.067999999999998</v>
      </c>
      <c r="J32" s="326">
        <v>67.44</v>
      </c>
      <c r="K32" s="325">
        <f t="shared" ref="K32" si="21">J32-(J32*0.05)</f>
        <v>64.067999999999998</v>
      </c>
    </row>
    <row r="33" spans="1:11" s="1" customFormat="1" ht="15.75" thickBot="1" x14ac:dyDescent="0.3">
      <c r="A33" s="295"/>
      <c r="B33" s="53" t="s">
        <v>48</v>
      </c>
      <c r="C33" s="79" t="s">
        <v>94</v>
      </c>
      <c r="D33" s="87" t="s">
        <v>94</v>
      </c>
      <c r="F33" s="289"/>
      <c r="G33" s="52" t="s">
        <v>48</v>
      </c>
      <c r="H33" s="51">
        <v>134.88</v>
      </c>
      <c r="I33" s="325">
        <f t="shared" ref="I33" si="22">H33-(H33*0.05)</f>
        <v>128.136</v>
      </c>
      <c r="J33" s="326">
        <v>134.88</v>
      </c>
      <c r="K33" s="325">
        <f t="shared" ref="K33" si="23">J33-(J33*0.05)</f>
        <v>128.136</v>
      </c>
    </row>
    <row r="34" spans="1:11" s="1" customFormat="1" ht="15.75" thickBot="1" x14ac:dyDescent="0.3">
      <c r="A34" s="295"/>
      <c r="B34" s="53" t="s">
        <v>49</v>
      </c>
      <c r="C34" s="79" t="s">
        <v>94</v>
      </c>
      <c r="D34" s="87" t="s">
        <v>94</v>
      </c>
      <c r="F34" s="289"/>
      <c r="G34" s="52" t="s">
        <v>49</v>
      </c>
      <c r="H34" s="51">
        <v>202.32</v>
      </c>
      <c r="I34" s="325">
        <f t="shared" ref="I34" si="24">H34-(H34*0.05)</f>
        <v>192.20400000000001</v>
      </c>
      <c r="J34" s="326">
        <v>202.32</v>
      </c>
      <c r="K34" s="325">
        <f t="shared" ref="K34" si="25">J34-(J34*0.05)</f>
        <v>192.20400000000001</v>
      </c>
    </row>
    <row r="35" spans="1:11" s="1" customFormat="1" ht="15.75" thickBot="1" x14ac:dyDescent="0.3">
      <c r="A35" s="295"/>
      <c r="B35" s="53" t="s">
        <v>50</v>
      </c>
      <c r="C35" s="79" t="s">
        <v>94</v>
      </c>
      <c r="D35" s="87" t="s">
        <v>94</v>
      </c>
      <c r="F35" s="289"/>
      <c r="G35" s="52" t="s">
        <v>50</v>
      </c>
      <c r="H35" s="51">
        <v>269.76</v>
      </c>
      <c r="I35" s="325">
        <f t="shared" ref="I35" si="26">H35-(H35*0.05)</f>
        <v>256.27199999999999</v>
      </c>
      <c r="J35" s="326">
        <v>269.76</v>
      </c>
      <c r="K35" s="325">
        <f t="shared" ref="K35" si="27">J35-(J35*0.05)</f>
        <v>256.27199999999999</v>
      </c>
    </row>
    <row r="36" spans="1:11" s="1" customFormat="1" ht="15.75" thickBot="1" x14ac:dyDescent="0.3">
      <c r="A36" s="295"/>
      <c r="B36" s="53" t="s">
        <v>51</v>
      </c>
      <c r="C36" s="79" t="s">
        <v>94</v>
      </c>
      <c r="D36" s="87" t="s">
        <v>94</v>
      </c>
      <c r="F36" s="289"/>
      <c r="G36" s="52" t="s">
        <v>51</v>
      </c>
      <c r="H36" s="51">
        <v>337.2</v>
      </c>
      <c r="I36" s="325">
        <f t="shared" ref="I36" si="28">H36-(H36*0.05)</f>
        <v>320.33999999999997</v>
      </c>
      <c r="J36" s="326">
        <v>337.2</v>
      </c>
      <c r="K36" s="325">
        <f t="shared" ref="K36" si="29">J36-(J36*0.05)</f>
        <v>320.33999999999997</v>
      </c>
    </row>
    <row r="37" spans="1:11" s="1" customFormat="1" x14ac:dyDescent="0.25">
      <c r="A37" s="295"/>
      <c r="B37" s="53" t="s">
        <v>52</v>
      </c>
      <c r="C37" s="79" t="s">
        <v>94</v>
      </c>
      <c r="D37" s="87" t="s">
        <v>94</v>
      </c>
      <c r="F37" s="289"/>
      <c r="G37" s="52" t="s">
        <v>52</v>
      </c>
      <c r="H37" s="51">
        <v>404.64</v>
      </c>
      <c r="I37" s="325">
        <f t="shared" ref="I37" si="30">H37-(H37*0.05)</f>
        <v>384.40800000000002</v>
      </c>
      <c r="J37" s="326">
        <v>404.64</v>
      </c>
      <c r="K37" s="325">
        <f t="shared" ref="K37" si="31">J37-(J37*0.05)</f>
        <v>384.40800000000002</v>
      </c>
    </row>
    <row r="38" spans="1:11" s="1" customFormat="1" x14ac:dyDescent="0.25">
      <c r="A38" s="295"/>
      <c r="B38" s="53" t="s">
        <v>53</v>
      </c>
      <c r="C38" s="79" t="s">
        <v>94</v>
      </c>
      <c r="D38" s="87" t="s">
        <v>94</v>
      </c>
      <c r="F38" s="289"/>
      <c r="G38" s="52" t="s">
        <v>53</v>
      </c>
      <c r="H38" s="51" t="s">
        <v>94</v>
      </c>
      <c r="I38" s="326"/>
      <c r="J38" s="326" t="s">
        <v>94</v>
      </c>
      <c r="K38" s="113"/>
    </row>
    <row r="39" spans="1:11" s="1" customFormat="1" ht="15.75" thickBot="1" x14ac:dyDescent="0.3">
      <c r="A39" s="298"/>
      <c r="B39" s="89" t="s">
        <v>54</v>
      </c>
      <c r="C39" s="98" t="s">
        <v>94</v>
      </c>
      <c r="D39" s="90" t="s">
        <v>94</v>
      </c>
      <c r="F39" s="290"/>
      <c r="G39" s="46" t="s">
        <v>54</v>
      </c>
      <c r="H39" s="117" t="s">
        <v>94</v>
      </c>
      <c r="I39" s="327"/>
      <c r="J39" s="327" t="s">
        <v>94</v>
      </c>
      <c r="K39" s="113"/>
    </row>
    <row r="40" spans="1:11" s="1" customFormat="1" ht="15.75" thickBot="1" x14ac:dyDescent="0.3">
      <c r="A40" s="294" t="s">
        <v>85</v>
      </c>
      <c r="B40" s="85" t="s">
        <v>31</v>
      </c>
      <c r="C40" s="77" t="s">
        <v>241</v>
      </c>
      <c r="D40" s="91" t="s">
        <v>240</v>
      </c>
      <c r="F40" s="288" t="s">
        <v>85</v>
      </c>
      <c r="G40" s="116" t="s">
        <v>31</v>
      </c>
      <c r="H40" s="114">
        <v>8.43</v>
      </c>
      <c r="I40" s="325">
        <f t="shared" ref="I40" si="32">H40-(H40*0.05)</f>
        <v>8.0084999999999997</v>
      </c>
      <c r="J40" s="325">
        <v>8.43</v>
      </c>
      <c r="K40" s="325">
        <f t="shared" ref="K40" si="33">J40-(J40*0.05)</f>
        <v>8.0084999999999997</v>
      </c>
    </row>
    <row r="41" spans="1:11" s="1" customFormat="1" ht="15.75" thickBot="1" x14ac:dyDescent="0.3">
      <c r="A41" s="295"/>
      <c r="B41" s="53" t="s">
        <v>32</v>
      </c>
      <c r="C41" s="79" t="s">
        <v>94</v>
      </c>
      <c r="D41" s="87" t="s">
        <v>94</v>
      </c>
      <c r="F41" s="289"/>
      <c r="G41" s="52" t="s">
        <v>32</v>
      </c>
      <c r="H41" s="51">
        <v>16.86</v>
      </c>
      <c r="I41" s="325">
        <f t="shared" ref="I41" si="34">H41-(H41*0.05)</f>
        <v>16.016999999999999</v>
      </c>
      <c r="J41" s="326">
        <v>16.86</v>
      </c>
      <c r="K41" s="325">
        <f t="shared" ref="K41" si="35">J41-(J41*0.05)</f>
        <v>16.016999999999999</v>
      </c>
    </row>
    <row r="42" spans="1:11" s="1" customFormat="1" ht="15.75" thickBot="1" x14ac:dyDescent="0.3">
      <c r="A42" s="295"/>
      <c r="B42" s="53" t="s">
        <v>33</v>
      </c>
      <c r="C42" s="79" t="s">
        <v>94</v>
      </c>
      <c r="D42" s="87" t="s">
        <v>94</v>
      </c>
      <c r="F42" s="289"/>
      <c r="G42" s="52" t="s">
        <v>33</v>
      </c>
      <c r="H42" s="51">
        <v>25.29</v>
      </c>
      <c r="I42" s="325">
        <f t="shared" ref="I42" si="36">H42-(H42*0.05)</f>
        <v>24.025500000000001</v>
      </c>
      <c r="J42" s="326">
        <v>25.29</v>
      </c>
      <c r="K42" s="325">
        <f t="shared" ref="K42" si="37">J42-(J42*0.05)</f>
        <v>24.025500000000001</v>
      </c>
    </row>
    <row r="43" spans="1:11" s="1" customFormat="1" ht="15.75" thickBot="1" x14ac:dyDescent="0.3">
      <c r="A43" s="295"/>
      <c r="B43" s="53" t="s">
        <v>34</v>
      </c>
      <c r="C43" s="79" t="s">
        <v>94</v>
      </c>
      <c r="D43" s="87" t="s">
        <v>94</v>
      </c>
      <c r="F43" s="289"/>
      <c r="G43" s="52" t="s">
        <v>34</v>
      </c>
      <c r="H43" s="51">
        <v>33.72</v>
      </c>
      <c r="I43" s="325">
        <f t="shared" ref="I43" si="38">H43-(H43*0.05)</f>
        <v>32.033999999999999</v>
      </c>
      <c r="J43" s="326">
        <v>33.72</v>
      </c>
      <c r="K43" s="325">
        <f t="shared" ref="K43" si="39">J43-(J43*0.05)</f>
        <v>32.033999999999999</v>
      </c>
    </row>
    <row r="44" spans="1:11" s="1" customFormat="1" ht="15.75" thickBot="1" x14ac:dyDescent="0.3">
      <c r="A44" s="295"/>
      <c r="B44" s="53" t="s">
        <v>35</v>
      </c>
      <c r="C44" s="79" t="s">
        <v>94</v>
      </c>
      <c r="D44" s="87" t="s">
        <v>94</v>
      </c>
      <c r="F44" s="289"/>
      <c r="G44" s="52" t="s">
        <v>35</v>
      </c>
      <c r="H44" s="51">
        <v>42.15</v>
      </c>
      <c r="I44" s="325">
        <f t="shared" ref="I44" si="40">H44-(H44*0.05)</f>
        <v>40.042499999999997</v>
      </c>
      <c r="J44" s="326">
        <v>42.15</v>
      </c>
      <c r="K44" s="325">
        <f t="shared" ref="K44" si="41">J44-(J44*0.05)</f>
        <v>40.042499999999997</v>
      </c>
    </row>
    <row r="45" spans="1:11" s="1" customFormat="1" x14ac:dyDescent="0.25">
      <c r="A45" s="295"/>
      <c r="B45" s="53" t="s">
        <v>36</v>
      </c>
      <c r="C45" s="79" t="s">
        <v>94</v>
      </c>
      <c r="D45" s="87" t="s">
        <v>94</v>
      </c>
      <c r="F45" s="289"/>
      <c r="G45" s="52" t="s">
        <v>36</v>
      </c>
      <c r="H45" s="51">
        <v>50.58</v>
      </c>
      <c r="I45" s="325">
        <f t="shared" ref="I45" si="42">H45-(H45*0.05)</f>
        <v>48.051000000000002</v>
      </c>
      <c r="J45" s="326">
        <v>50.58</v>
      </c>
      <c r="K45" s="325">
        <f t="shared" ref="K45" si="43">J45-(J45*0.05)</f>
        <v>48.051000000000002</v>
      </c>
    </row>
    <row r="46" spans="1:11" s="1" customFormat="1" x14ac:dyDescent="0.25">
      <c r="A46" s="295"/>
      <c r="B46" s="53" t="s">
        <v>37</v>
      </c>
      <c r="C46" s="79" t="s">
        <v>94</v>
      </c>
      <c r="D46" s="87" t="s">
        <v>94</v>
      </c>
      <c r="F46" s="289"/>
      <c r="G46" s="52" t="s">
        <v>37</v>
      </c>
      <c r="H46" s="51" t="s">
        <v>94</v>
      </c>
      <c r="I46" s="326"/>
      <c r="J46" s="326" t="s">
        <v>94</v>
      </c>
      <c r="K46" s="113"/>
    </row>
    <row r="47" spans="1:11" s="1" customFormat="1" ht="15.75" thickBot="1" x14ac:dyDescent="0.3">
      <c r="A47" s="295"/>
      <c r="B47" s="53" t="s">
        <v>38</v>
      </c>
      <c r="C47" s="79" t="s">
        <v>94</v>
      </c>
      <c r="D47" s="87" t="s">
        <v>94</v>
      </c>
      <c r="F47" s="289"/>
      <c r="G47" s="52" t="s">
        <v>38</v>
      </c>
      <c r="H47" s="51" t="s">
        <v>94</v>
      </c>
      <c r="I47" s="326"/>
      <c r="J47" s="326" t="s">
        <v>94</v>
      </c>
      <c r="K47" s="113"/>
    </row>
    <row r="48" spans="1:11" s="1" customFormat="1" ht="15.75" thickBot="1" x14ac:dyDescent="0.3">
      <c r="A48" s="295"/>
      <c r="B48" s="53" t="s">
        <v>47</v>
      </c>
      <c r="C48" s="79" t="s">
        <v>235</v>
      </c>
      <c r="D48" s="86" t="s">
        <v>240</v>
      </c>
      <c r="F48" s="289"/>
      <c r="G48" s="52" t="s">
        <v>47</v>
      </c>
      <c r="H48" s="51">
        <v>101.16</v>
      </c>
      <c r="I48" s="325">
        <f t="shared" ref="I48" si="44">H48-(H48*0.05)</f>
        <v>96.102000000000004</v>
      </c>
      <c r="J48" s="326">
        <v>101.16</v>
      </c>
      <c r="K48" s="325">
        <f t="shared" ref="K48" si="45">J48-(J48*0.05)</f>
        <v>96.102000000000004</v>
      </c>
    </row>
    <row r="49" spans="1:11" s="1" customFormat="1" ht="15.75" thickBot="1" x14ac:dyDescent="0.3">
      <c r="A49" s="295"/>
      <c r="B49" s="53" t="s">
        <v>48</v>
      </c>
      <c r="C49" s="79" t="s">
        <v>94</v>
      </c>
      <c r="D49" s="87" t="s">
        <v>94</v>
      </c>
      <c r="F49" s="289"/>
      <c r="G49" s="52" t="s">
        <v>48</v>
      </c>
      <c r="H49" s="51">
        <v>202.32</v>
      </c>
      <c r="I49" s="325">
        <f t="shared" ref="I49" si="46">H49-(H49*0.05)</f>
        <v>192.20400000000001</v>
      </c>
      <c r="J49" s="326">
        <v>202.32</v>
      </c>
      <c r="K49" s="325">
        <f t="shared" ref="K49" si="47">J49-(J49*0.05)</f>
        <v>192.20400000000001</v>
      </c>
    </row>
    <row r="50" spans="1:11" s="1" customFormat="1" ht="15.75" thickBot="1" x14ac:dyDescent="0.3">
      <c r="A50" s="295"/>
      <c r="B50" s="53" t="s">
        <v>49</v>
      </c>
      <c r="C50" s="79" t="s">
        <v>94</v>
      </c>
      <c r="D50" s="87" t="s">
        <v>94</v>
      </c>
      <c r="F50" s="289"/>
      <c r="G50" s="52" t="s">
        <v>49</v>
      </c>
      <c r="H50" s="51">
        <v>303.48</v>
      </c>
      <c r="I50" s="325">
        <f t="shared" ref="I50" si="48">H50-(H50*0.05)</f>
        <v>288.30600000000004</v>
      </c>
      <c r="J50" s="326">
        <v>303.48</v>
      </c>
      <c r="K50" s="325">
        <f t="shared" ref="K50" si="49">J50-(J50*0.05)</f>
        <v>288.30600000000004</v>
      </c>
    </row>
    <row r="51" spans="1:11" s="1" customFormat="1" ht="15.75" thickBot="1" x14ac:dyDescent="0.3">
      <c r="A51" s="295"/>
      <c r="B51" s="53" t="s">
        <v>50</v>
      </c>
      <c r="C51" s="79" t="s">
        <v>94</v>
      </c>
      <c r="D51" s="87" t="s">
        <v>94</v>
      </c>
      <c r="F51" s="289"/>
      <c r="G51" s="52" t="s">
        <v>50</v>
      </c>
      <c r="H51" s="51">
        <v>404.64</v>
      </c>
      <c r="I51" s="325">
        <f t="shared" ref="I51" si="50">H51-(H51*0.05)</f>
        <v>384.40800000000002</v>
      </c>
      <c r="J51" s="326">
        <v>404.64</v>
      </c>
      <c r="K51" s="325">
        <f t="shared" ref="K51" si="51">J51-(J51*0.05)</f>
        <v>384.40800000000002</v>
      </c>
    </row>
    <row r="52" spans="1:11" s="1" customFormat="1" ht="15.75" thickBot="1" x14ac:dyDescent="0.3">
      <c r="A52" s="295"/>
      <c r="B52" s="53" t="s">
        <v>51</v>
      </c>
      <c r="C52" s="79" t="s">
        <v>94</v>
      </c>
      <c r="D52" s="87" t="s">
        <v>94</v>
      </c>
      <c r="F52" s="289"/>
      <c r="G52" s="52" t="s">
        <v>51</v>
      </c>
      <c r="H52" s="51">
        <v>505.8</v>
      </c>
      <c r="I52" s="325">
        <f t="shared" ref="I52" si="52">H52-(H52*0.05)</f>
        <v>480.51</v>
      </c>
      <c r="J52" s="326">
        <v>505.8</v>
      </c>
      <c r="K52" s="325">
        <f t="shared" ref="K52" si="53">J52-(J52*0.05)</f>
        <v>480.51</v>
      </c>
    </row>
    <row r="53" spans="1:11" s="1" customFormat="1" x14ac:dyDescent="0.25">
      <c r="A53" s="295"/>
      <c r="B53" s="53" t="s">
        <v>52</v>
      </c>
      <c r="C53" s="79" t="s">
        <v>94</v>
      </c>
      <c r="D53" s="87" t="s">
        <v>94</v>
      </c>
      <c r="F53" s="289"/>
      <c r="G53" s="52" t="s">
        <v>52</v>
      </c>
      <c r="H53" s="51">
        <v>606.96</v>
      </c>
      <c r="I53" s="325">
        <f t="shared" ref="I53" si="54">H53-(H53*0.05)</f>
        <v>576.61200000000008</v>
      </c>
      <c r="J53" s="326">
        <v>606.96</v>
      </c>
      <c r="K53" s="325">
        <f t="shared" ref="K53" si="55">J53-(J53*0.05)</f>
        <v>576.61200000000008</v>
      </c>
    </row>
    <row r="54" spans="1:11" s="1" customFormat="1" x14ac:dyDescent="0.25">
      <c r="A54" s="295"/>
      <c r="B54" s="53" t="s">
        <v>53</v>
      </c>
      <c r="C54" s="79" t="s">
        <v>94</v>
      </c>
      <c r="D54" s="87" t="s">
        <v>94</v>
      </c>
      <c r="F54" s="289"/>
      <c r="G54" s="52" t="s">
        <v>53</v>
      </c>
      <c r="H54" s="51" t="s">
        <v>94</v>
      </c>
      <c r="I54" s="326"/>
      <c r="J54" s="326" t="s">
        <v>94</v>
      </c>
      <c r="K54" s="113"/>
    </row>
    <row r="55" spans="1:11" s="1" customFormat="1" ht="15.75" thickBot="1" x14ac:dyDescent="0.3">
      <c r="A55" s="296"/>
      <c r="B55" s="71" t="s">
        <v>54</v>
      </c>
      <c r="C55" s="81" t="s">
        <v>94</v>
      </c>
      <c r="D55" s="88" t="s">
        <v>94</v>
      </c>
      <c r="F55" s="290"/>
      <c r="G55" s="46" t="s">
        <v>54</v>
      </c>
      <c r="H55" s="117" t="s">
        <v>94</v>
      </c>
      <c r="I55" s="327"/>
      <c r="J55" s="327" t="s">
        <v>94</v>
      </c>
      <c r="K55" s="113"/>
    </row>
    <row r="56" spans="1:11" s="1" customFormat="1" ht="15.75" thickBot="1" x14ac:dyDescent="0.3">
      <c r="A56" s="294" t="s">
        <v>84</v>
      </c>
      <c r="B56" s="85" t="s">
        <v>31</v>
      </c>
      <c r="C56" s="77" t="s">
        <v>241</v>
      </c>
      <c r="D56" s="91" t="s">
        <v>240</v>
      </c>
      <c r="F56" s="288" t="s">
        <v>84</v>
      </c>
      <c r="G56" s="116" t="s">
        <v>31</v>
      </c>
      <c r="H56" s="114">
        <v>11.24</v>
      </c>
      <c r="I56" s="325">
        <f t="shared" ref="I56" si="56">H56-(H56*0.05)</f>
        <v>10.678000000000001</v>
      </c>
      <c r="J56" s="325">
        <v>11.24</v>
      </c>
      <c r="K56" s="325">
        <f t="shared" ref="K56" si="57">J56-(J56*0.05)</f>
        <v>10.678000000000001</v>
      </c>
    </row>
    <row r="57" spans="1:11" s="1" customFormat="1" ht="15.75" thickBot="1" x14ac:dyDescent="0.3">
      <c r="A57" s="295"/>
      <c r="B57" s="53" t="s">
        <v>32</v>
      </c>
      <c r="C57" s="79" t="s">
        <v>94</v>
      </c>
      <c r="D57" s="87" t="s">
        <v>94</v>
      </c>
      <c r="F57" s="289"/>
      <c r="G57" s="52" t="s">
        <v>32</v>
      </c>
      <c r="H57" s="51">
        <v>22.48</v>
      </c>
      <c r="I57" s="325">
        <f t="shared" ref="I57" si="58">H57-(H57*0.05)</f>
        <v>21.356000000000002</v>
      </c>
      <c r="J57" s="326">
        <v>22.48</v>
      </c>
      <c r="K57" s="325">
        <f t="shared" ref="K57" si="59">J57-(J57*0.05)</f>
        <v>21.356000000000002</v>
      </c>
    </row>
    <row r="58" spans="1:11" s="1" customFormat="1" ht="15.75" thickBot="1" x14ac:dyDescent="0.3">
      <c r="A58" s="295"/>
      <c r="B58" s="53" t="s">
        <v>33</v>
      </c>
      <c r="C58" s="79" t="s">
        <v>94</v>
      </c>
      <c r="D58" s="87" t="s">
        <v>94</v>
      </c>
      <c r="F58" s="289"/>
      <c r="G58" s="52" t="s">
        <v>33</v>
      </c>
      <c r="H58" s="51">
        <v>33.72</v>
      </c>
      <c r="I58" s="325">
        <f t="shared" ref="I58" si="60">H58-(H58*0.05)</f>
        <v>32.033999999999999</v>
      </c>
      <c r="J58" s="326">
        <v>33.72</v>
      </c>
      <c r="K58" s="325">
        <f t="shared" ref="K58" si="61">J58-(J58*0.05)</f>
        <v>32.033999999999999</v>
      </c>
    </row>
    <row r="59" spans="1:11" s="1" customFormat="1" ht="15.75" thickBot="1" x14ac:dyDescent="0.3">
      <c r="A59" s="295"/>
      <c r="B59" s="53" t="s">
        <v>34</v>
      </c>
      <c r="C59" s="79" t="s">
        <v>94</v>
      </c>
      <c r="D59" s="87" t="s">
        <v>94</v>
      </c>
      <c r="F59" s="289"/>
      <c r="G59" s="52" t="s">
        <v>34</v>
      </c>
      <c r="H59" s="51">
        <v>44.96</v>
      </c>
      <c r="I59" s="325">
        <f t="shared" ref="I59" si="62">H59-(H59*0.05)</f>
        <v>42.712000000000003</v>
      </c>
      <c r="J59" s="326">
        <v>44.96</v>
      </c>
      <c r="K59" s="325">
        <f t="shared" ref="K59" si="63">J59-(J59*0.05)</f>
        <v>42.712000000000003</v>
      </c>
    </row>
    <row r="60" spans="1:11" s="1" customFormat="1" ht="15.75" thickBot="1" x14ac:dyDescent="0.3">
      <c r="A60" s="295"/>
      <c r="B60" s="53" t="s">
        <v>35</v>
      </c>
      <c r="C60" s="79" t="s">
        <v>94</v>
      </c>
      <c r="D60" s="87" t="s">
        <v>94</v>
      </c>
      <c r="F60" s="289"/>
      <c r="G60" s="52" t="s">
        <v>35</v>
      </c>
      <c r="H60" s="51">
        <v>56.2</v>
      </c>
      <c r="I60" s="325">
        <f t="shared" ref="I60" si="64">H60-(H60*0.05)</f>
        <v>53.39</v>
      </c>
      <c r="J60" s="326">
        <v>56.2</v>
      </c>
      <c r="K60" s="325">
        <f t="shared" ref="K60" si="65">J60-(J60*0.05)</f>
        <v>53.39</v>
      </c>
    </row>
    <row r="61" spans="1:11" s="1" customFormat="1" x14ac:dyDescent="0.25">
      <c r="A61" s="295"/>
      <c r="B61" s="53" t="s">
        <v>36</v>
      </c>
      <c r="C61" s="79" t="s">
        <v>94</v>
      </c>
      <c r="D61" s="87" t="s">
        <v>94</v>
      </c>
      <c r="F61" s="289"/>
      <c r="G61" s="52" t="s">
        <v>36</v>
      </c>
      <c r="H61" s="51">
        <v>67.44</v>
      </c>
      <c r="I61" s="325">
        <f t="shared" ref="I61" si="66">H61-(H61*0.05)</f>
        <v>64.067999999999998</v>
      </c>
      <c r="J61" s="326">
        <v>67.44</v>
      </c>
      <c r="K61" s="325">
        <f t="shared" ref="K61" si="67">J61-(J61*0.05)</f>
        <v>64.067999999999998</v>
      </c>
    </row>
    <row r="62" spans="1:11" s="1" customFormat="1" x14ac:dyDescent="0.25">
      <c r="A62" s="295"/>
      <c r="B62" s="53" t="s">
        <v>37</v>
      </c>
      <c r="C62" s="79" t="s">
        <v>94</v>
      </c>
      <c r="D62" s="87" t="s">
        <v>94</v>
      </c>
      <c r="F62" s="289"/>
      <c r="G62" s="52" t="s">
        <v>37</v>
      </c>
      <c r="H62" s="51" t="s">
        <v>94</v>
      </c>
      <c r="I62" s="326"/>
      <c r="J62" s="326" t="s">
        <v>94</v>
      </c>
      <c r="K62" s="113"/>
    </row>
    <row r="63" spans="1:11" s="1" customFormat="1" ht="15.75" thickBot="1" x14ac:dyDescent="0.3">
      <c r="A63" s="295"/>
      <c r="B63" s="53" t="s">
        <v>38</v>
      </c>
      <c r="C63" s="79" t="s">
        <v>94</v>
      </c>
      <c r="D63" s="87" t="s">
        <v>94</v>
      </c>
      <c r="F63" s="289"/>
      <c r="G63" s="52" t="s">
        <v>38</v>
      </c>
      <c r="H63" s="51" t="s">
        <v>94</v>
      </c>
      <c r="I63" s="326"/>
      <c r="J63" s="326" t="s">
        <v>94</v>
      </c>
      <c r="K63" s="113"/>
    </row>
    <row r="64" spans="1:11" s="1" customFormat="1" ht="15.75" thickBot="1" x14ac:dyDescent="0.3">
      <c r="A64" s="295"/>
      <c r="B64" s="53" t="s">
        <v>47</v>
      </c>
      <c r="C64" s="79" t="s">
        <v>242</v>
      </c>
      <c r="D64" s="86" t="s">
        <v>240</v>
      </c>
      <c r="F64" s="289"/>
      <c r="G64" s="52" t="s">
        <v>47</v>
      </c>
      <c r="H64" s="51">
        <v>134.88</v>
      </c>
      <c r="I64" s="325">
        <f t="shared" ref="I64" si="68">H64-(H64*0.05)</f>
        <v>128.136</v>
      </c>
      <c r="J64" s="326">
        <v>134.88</v>
      </c>
      <c r="K64" s="325">
        <f t="shared" ref="K64" si="69">J64-(J64*0.05)</f>
        <v>128.136</v>
      </c>
    </row>
    <row r="65" spans="1:11" s="1" customFormat="1" ht="15.75" thickBot="1" x14ac:dyDescent="0.3">
      <c r="A65" s="295"/>
      <c r="B65" s="53" t="s">
        <v>48</v>
      </c>
      <c r="C65" s="79" t="s">
        <v>94</v>
      </c>
      <c r="D65" s="87" t="s">
        <v>94</v>
      </c>
      <c r="F65" s="289"/>
      <c r="G65" s="52" t="s">
        <v>48</v>
      </c>
      <c r="H65" s="51">
        <v>269.76</v>
      </c>
      <c r="I65" s="325">
        <f t="shared" ref="I65" si="70">H65-(H65*0.05)</f>
        <v>256.27199999999999</v>
      </c>
      <c r="J65" s="326">
        <v>269.76</v>
      </c>
      <c r="K65" s="325">
        <f t="shared" ref="K65" si="71">J65-(J65*0.05)</f>
        <v>256.27199999999999</v>
      </c>
    </row>
    <row r="66" spans="1:11" s="1" customFormat="1" ht="15.75" thickBot="1" x14ac:dyDescent="0.3">
      <c r="A66" s="295"/>
      <c r="B66" s="53" t="s">
        <v>49</v>
      </c>
      <c r="C66" s="79" t="s">
        <v>94</v>
      </c>
      <c r="D66" s="87" t="s">
        <v>94</v>
      </c>
      <c r="F66" s="289"/>
      <c r="G66" s="52" t="s">
        <v>49</v>
      </c>
      <c r="H66" s="51">
        <v>404.64</v>
      </c>
      <c r="I66" s="325">
        <f t="shared" ref="I66" si="72">H66-(H66*0.05)</f>
        <v>384.40800000000002</v>
      </c>
      <c r="J66" s="326">
        <v>404.64</v>
      </c>
      <c r="K66" s="325">
        <f t="shared" ref="K66" si="73">J66-(J66*0.05)</f>
        <v>384.40800000000002</v>
      </c>
    </row>
    <row r="67" spans="1:11" s="1" customFormat="1" ht="15.75" thickBot="1" x14ac:dyDescent="0.3">
      <c r="A67" s="295"/>
      <c r="B67" s="53" t="s">
        <v>50</v>
      </c>
      <c r="C67" s="79" t="s">
        <v>94</v>
      </c>
      <c r="D67" s="87" t="s">
        <v>94</v>
      </c>
      <c r="F67" s="289"/>
      <c r="G67" s="52" t="s">
        <v>50</v>
      </c>
      <c r="H67" s="51">
        <v>539.52</v>
      </c>
      <c r="I67" s="325">
        <f t="shared" ref="I67" si="74">H67-(H67*0.05)</f>
        <v>512.54399999999998</v>
      </c>
      <c r="J67" s="326">
        <v>539.52</v>
      </c>
      <c r="K67" s="325">
        <f t="shared" ref="K67" si="75">J67-(J67*0.05)</f>
        <v>512.54399999999998</v>
      </c>
    </row>
    <row r="68" spans="1:11" s="1" customFormat="1" ht="15.75" thickBot="1" x14ac:dyDescent="0.3">
      <c r="A68" s="295"/>
      <c r="B68" s="53" t="s">
        <v>51</v>
      </c>
      <c r="C68" s="79" t="s">
        <v>94</v>
      </c>
      <c r="D68" s="87" t="s">
        <v>94</v>
      </c>
      <c r="F68" s="289"/>
      <c r="G68" s="52" t="s">
        <v>51</v>
      </c>
      <c r="H68" s="51">
        <v>674.4</v>
      </c>
      <c r="I68" s="325">
        <f t="shared" ref="I68" si="76">H68-(H68*0.05)</f>
        <v>640.67999999999995</v>
      </c>
      <c r="J68" s="326">
        <v>674.4</v>
      </c>
      <c r="K68" s="325">
        <f t="shared" ref="K68" si="77">J68-(J68*0.05)</f>
        <v>640.67999999999995</v>
      </c>
    </row>
    <row r="69" spans="1:11" x14ac:dyDescent="0.25">
      <c r="A69" s="295"/>
      <c r="B69" s="53" t="s">
        <v>52</v>
      </c>
      <c r="C69" s="79" t="s">
        <v>94</v>
      </c>
      <c r="D69" s="87" t="s">
        <v>94</v>
      </c>
      <c r="F69" s="289"/>
      <c r="G69" s="52" t="s">
        <v>52</v>
      </c>
      <c r="H69" s="51">
        <v>809.28</v>
      </c>
      <c r="I69" s="325">
        <f t="shared" ref="I69" si="78">H69-(H69*0.05)</f>
        <v>768.81600000000003</v>
      </c>
      <c r="J69" s="326">
        <v>809.28</v>
      </c>
      <c r="K69" s="325">
        <f t="shared" ref="K69" si="79">J69-(J69*0.05)</f>
        <v>768.81600000000003</v>
      </c>
    </row>
    <row r="70" spans="1:11" x14ac:dyDescent="0.25">
      <c r="A70" s="295"/>
      <c r="B70" s="53" t="s">
        <v>53</v>
      </c>
      <c r="C70" s="79" t="s">
        <v>94</v>
      </c>
      <c r="D70" s="87" t="s">
        <v>94</v>
      </c>
      <c r="F70" s="289"/>
      <c r="G70" s="52" t="s">
        <v>53</v>
      </c>
      <c r="H70" s="51" t="s">
        <v>94</v>
      </c>
      <c r="I70" s="326"/>
      <c r="J70" s="326" t="s">
        <v>94</v>
      </c>
      <c r="K70" s="113"/>
    </row>
    <row r="71" spans="1:11" s="1" customFormat="1" ht="15.75" thickBot="1" x14ac:dyDescent="0.3">
      <c r="A71" s="296"/>
      <c r="B71" s="71" t="s">
        <v>54</v>
      </c>
      <c r="C71" s="81" t="s">
        <v>94</v>
      </c>
      <c r="D71" s="88" t="s">
        <v>94</v>
      </c>
      <c r="F71" s="290"/>
      <c r="G71" s="46" t="s">
        <v>54</v>
      </c>
      <c r="H71" s="117" t="s">
        <v>94</v>
      </c>
      <c r="I71" s="327"/>
      <c r="J71" s="327" t="s">
        <v>94</v>
      </c>
      <c r="K71" s="113"/>
    </row>
    <row r="72" spans="1:11" s="1" customFormat="1" ht="15.75" thickBot="1" x14ac:dyDescent="0.3">
      <c r="A72" s="294" t="s">
        <v>83</v>
      </c>
      <c r="B72" s="85" t="s">
        <v>31</v>
      </c>
      <c r="C72" s="77" t="s">
        <v>241</v>
      </c>
      <c r="D72" s="91" t="s">
        <v>240</v>
      </c>
      <c r="F72" s="288" t="s">
        <v>83</v>
      </c>
      <c r="G72" s="116" t="s">
        <v>31</v>
      </c>
      <c r="H72" s="114">
        <v>14.05</v>
      </c>
      <c r="I72" s="325">
        <f t="shared" ref="I72" si="80">H72-(H72*0.05)</f>
        <v>13.3475</v>
      </c>
      <c r="J72" s="325">
        <v>14.05</v>
      </c>
      <c r="K72" s="325">
        <f t="shared" ref="K72" si="81">J72-(J72*0.05)</f>
        <v>13.3475</v>
      </c>
    </row>
    <row r="73" spans="1:11" s="1" customFormat="1" ht="15.75" thickBot="1" x14ac:dyDescent="0.3">
      <c r="A73" s="295"/>
      <c r="B73" s="53" t="s">
        <v>32</v>
      </c>
      <c r="C73" s="79" t="s">
        <v>94</v>
      </c>
      <c r="D73" s="87" t="s">
        <v>94</v>
      </c>
      <c r="F73" s="289"/>
      <c r="G73" s="52" t="s">
        <v>32</v>
      </c>
      <c r="H73" s="51">
        <v>28.1</v>
      </c>
      <c r="I73" s="325">
        <f t="shared" ref="I73" si="82">H73-(H73*0.05)</f>
        <v>26.695</v>
      </c>
      <c r="J73" s="326">
        <v>28.1</v>
      </c>
      <c r="K73" s="325">
        <f t="shared" ref="K73" si="83">J73-(J73*0.05)</f>
        <v>26.695</v>
      </c>
    </row>
    <row r="74" spans="1:11" s="1" customFormat="1" ht="15.75" thickBot="1" x14ac:dyDescent="0.3">
      <c r="A74" s="295"/>
      <c r="B74" s="53" t="s">
        <v>33</v>
      </c>
      <c r="C74" s="79" t="s">
        <v>94</v>
      </c>
      <c r="D74" s="87" t="s">
        <v>94</v>
      </c>
      <c r="F74" s="289"/>
      <c r="G74" s="52" t="s">
        <v>33</v>
      </c>
      <c r="H74" s="51">
        <v>42.15</v>
      </c>
      <c r="I74" s="325">
        <f t="shared" ref="I74" si="84">H74-(H74*0.05)</f>
        <v>40.042499999999997</v>
      </c>
      <c r="J74" s="326">
        <v>42.15</v>
      </c>
      <c r="K74" s="325">
        <f t="shared" ref="K74" si="85">J74-(J74*0.05)</f>
        <v>40.042499999999997</v>
      </c>
    </row>
    <row r="75" spans="1:11" s="1" customFormat="1" ht="15.75" thickBot="1" x14ac:dyDescent="0.3">
      <c r="A75" s="295"/>
      <c r="B75" s="53" t="s">
        <v>34</v>
      </c>
      <c r="C75" s="79" t="s">
        <v>94</v>
      </c>
      <c r="D75" s="87" t="s">
        <v>94</v>
      </c>
      <c r="F75" s="289"/>
      <c r="G75" s="52" t="s">
        <v>34</v>
      </c>
      <c r="H75" s="51">
        <v>56.2</v>
      </c>
      <c r="I75" s="325">
        <f t="shared" ref="I75" si="86">H75-(H75*0.05)</f>
        <v>53.39</v>
      </c>
      <c r="J75" s="326">
        <v>56.2</v>
      </c>
      <c r="K75" s="325">
        <f t="shared" ref="K75" si="87">J75-(J75*0.05)</f>
        <v>53.39</v>
      </c>
    </row>
    <row r="76" spans="1:11" s="1" customFormat="1" ht="15.75" thickBot="1" x14ac:dyDescent="0.3">
      <c r="A76" s="295"/>
      <c r="B76" s="53" t="s">
        <v>35</v>
      </c>
      <c r="C76" s="79" t="s">
        <v>94</v>
      </c>
      <c r="D76" s="87" t="s">
        <v>94</v>
      </c>
      <c r="F76" s="289"/>
      <c r="G76" s="52" t="s">
        <v>35</v>
      </c>
      <c r="H76" s="51">
        <v>70.25</v>
      </c>
      <c r="I76" s="325">
        <f t="shared" ref="I76" si="88">H76-(H76*0.05)</f>
        <v>66.737499999999997</v>
      </c>
      <c r="J76" s="326">
        <v>70.25</v>
      </c>
      <c r="K76" s="325">
        <f t="shared" ref="K76" si="89">J76-(J76*0.05)</f>
        <v>66.737499999999997</v>
      </c>
    </row>
    <row r="77" spans="1:11" s="1" customFormat="1" x14ac:dyDescent="0.25">
      <c r="A77" s="295"/>
      <c r="B77" s="53" t="s">
        <v>36</v>
      </c>
      <c r="C77" s="79" t="s">
        <v>94</v>
      </c>
      <c r="D77" s="87" t="s">
        <v>94</v>
      </c>
      <c r="F77" s="289"/>
      <c r="G77" s="52" t="s">
        <v>36</v>
      </c>
      <c r="H77" s="51">
        <v>84.3</v>
      </c>
      <c r="I77" s="325">
        <f t="shared" ref="I77" si="90">H77-(H77*0.05)</f>
        <v>80.084999999999994</v>
      </c>
      <c r="J77" s="326">
        <v>84.3</v>
      </c>
      <c r="K77" s="325">
        <f t="shared" ref="K77" si="91">J77-(J77*0.05)</f>
        <v>80.084999999999994</v>
      </c>
    </row>
    <row r="78" spans="1:11" s="1" customFormat="1" x14ac:dyDescent="0.25">
      <c r="A78" s="295"/>
      <c r="B78" s="53" t="s">
        <v>37</v>
      </c>
      <c r="C78" s="79" t="s">
        <v>94</v>
      </c>
      <c r="D78" s="87" t="s">
        <v>94</v>
      </c>
      <c r="F78" s="289"/>
      <c r="G78" s="52" t="s">
        <v>37</v>
      </c>
      <c r="H78" s="51" t="s">
        <v>94</v>
      </c>
      <c r="I78" s="326"/>
      <c r="J78" s="326" t="s">
        <v>94</v>
      </c>
      <c r="K78" s="113"/>
    </row>
    <row r="79" spans="1:11" s="1" customFormat="1" ht="15.75" thickBot="1" x14ac:dyDescent="0.3">
      <c r="A79" s="295"/>
      <c r="B79" s="53" t="s">
        <v>38</v>
      </c>
      <c r="C79" s="79" t="s">
        <v>94</v>
      </c>
      <c r="D79" s="87" t="s">
        <v>94</v>
      </c>
      <c r="F79" s="289"/>
      <c r="G79" s="52" t="s">
        <v>38</v>
      </c>
      <c r="H79" s="51" t="s">
        <v>94</v>
      </c>
      <c r="I79" s="326"/>
      <c r="J79" s="326" t="s">
        <v>94</v>
      </c>
      <c r="K79" s="113"/>
    </row>
    <row r="80" spans="1:11" s="1" customFormat="1" ht="15.75" thickBot="1" x14ac:dyDescent="0.3">
      <c r="A80" s="295"/>
      <c r="B80" s="53" t="s">
        <v>47</v>
      </c>
      <c r="C80" s="79" t="s">
        <v>236</v>
      </c>
      <c r="D80" s="86" t="s">
        <v>240</v>
      </c>
      <c r="F80" s="289"/>
      <c r="G80" s="52" t="s">
        <v>47</v>
      </c>
      <c r="H80" s="51">
        <v>168.6</v>
      </c>
      <c r="I80" s="325">
        <f t="shared" ref="I80" si="92">H80-(H80*0.05)</f>
        <v>160.16999999999999</v>
      </c>
      <c r="J80" s="326">
        <v>168.6</v>
      </c>
      <c r="K80" s="325">
        <f t="shared" ref="K80" si="93">J80-(J80*0.05)</f>
        <v>160.16999999999999</v>
      </c>
    </row>
    <row r="81" spans="1:11" s="1" customFormat="1" ht="15.75" thickBot="1" x14ac:dyDescent="0.3">
      <c r="A81" s="295"/>
      <c r="B81" s="53" t="s">
        <v>48</v>
      </c>
      <c r="C81" s="79" t="s">
        <v>94</v>
      </c>
      <c r="D81" s="87" t="s">
        <v>94</v>
      </c>
      <c r="F81" s="289"/>
      <c r="G81" s="52" t="s">
        <v>48</v>
      </c>
      <c r="H81" s="51">
        <v>337.2</v>
      </c>
      <c r="I81" s="325">
        <f t="shared" ref="I81" si="94">H81-(H81*0.05)</f>
        <v>320.33999999999997</v>
      </c>
      <c r="J81" s="326">
        <v>337.2</v>
      </c>
      <c r="K81" s="325">
        <f t="shared" ref="K81" si="95">J81-(J81*0.05)</f>
        <v>320.33999999999997</v>
      </c>
    </row>
    <row r="82" spans="1:11" s="1" customFormat="1" ht="15.75" thickBot="1" x14ac:dyDescent="0.3">
      <c r="A82" s="295"/>
      <c r="B82" s="53" t="s">
        <v>49</v>
      </c>
      <c r="C82" s="79" t="s">
        <v>94</v>
      </c>
      <c r="D82" s="87" t="s">
        <v>94</v>
      </c>
      <c r="F82" s="289"/>
      <c r="G82" s="52" t="s">
        <v>49</v>
      </c>
      <c r="H82" s="51">
        <v>505.8</v>
      </c>
      <c r="I82" s="325">
        <f t="shared" ref="I82" si="96">H82-(H82*0.05)</f>
        <v>480.51</v>
      </c>
      <c r="J82" s="326">
        <v>505.8</v>
      </c>
      <c r="K82" s="325">
        <f t="shared" ref="K82" si="97">J82-(J82*0.05)</f>
        <v>480.51</v>
      </c>
    </row>
    <row r="83" spans="1:11" s="1" customFormat="1" ht="15.75" thickBot="1" x14ac:dyDescent="0.3">
      <c r="A83" s="295"/>
      <c r="B83" s="53" t="s">
        <v>50</v>
      </c>
      <c r="C83" s="79" t="s">
        <v>94</v>
      </c>
      <c r="D83" s="87" t="s">
        <v>94</v>
      </c>
      <c r="F83" s="289"/>
      <c r="G83" s="52" t="s">
        <v>50</v>
      </c>
      <c r="H83" s="51">
        <v>674.4</v>
      </c>
      <c r="I83" s="325">
        <f t="shared" ref="I83" si="98">H83-(H83*0.05)</f>
        <v>640.67999999999995</v>
      </c>
      <c r="J83" s="326">
        <v>674.4</v>
      </c>
      <c r="K83" s="325">
        <f t="shared" ref="K83" si="99">J83-(J83*0.05)</f>
        <v>640.67999999999995</v>
      </c>
    </row>
    <row r="84" spans="1:11" ht="15.75" thickBot="1" x14ac:dyDescent="0.3">
      <c r="A84" s="295"/>
      <c r="B84" s="53" t="s">
        <v>51</v>
      </c>
      <c r="C84" s="79" t="s">
        <v>94</v>
      </c>
      <c r="D84" s="87" t="s">
        <v>94</v>
      </c>
      <c r="F84" s="289"/>
      <c r="G84" s="52" t="s">
        <v>51</v>
      </c>
      <c r="H84" s="51">
        <v>843</v>
      </c>
      <c r="I84" s="325">
        <f t="shared" ref="I84" si="100">H84-(H84*0.05)</f>
        <v>800.85</v>
      </c>
      <c r="J84" s="326">
        <v>843</v>
      </c>
      <c r="K84" s="325">
        <f t="shared" ref="K84" si="101">J84-(J84*0.05)</f>
        <v>800.85</v>
      </c>
    </row>
    <row r="85" spans="1:11" x14ac:dyDescent="0.25">
      <c r="A85" s="295"/>
      <c r="B85" s="53" t="s">
        <v>52</v>
      </c>
      <c r="C85" s="79" t="s">
        <v>94</v>
      </c>
      <c r="D85" s="87" t="s">
        <v>94</v>
      </c>
      <c r="F85" s="289"/>
      <c r="G85" s="52" t="s">
        <v>52</v>
      </c>
      <c r="H85" s="51">
        <v>1011.6</v>
      </c>
      <c r="I85" s="325">
        <f t="shared" ref="I85" si="102">H85-(H85*0.05)</f>
        <v>961.02</v>
      </c>
      <c r="J85" s="326">
        <v>1011.6</v>
      </c>
      <c r="K85" s="325">
        <f t="shared" ref="K85" si="103">J85-(J85*0.05)</f>
        <v>961.02</v>
      </c>
    </row>
    <row r="86" spans="1:11" x14ac:dyDescent="0.25">
      <c r="A86" s="295"/>
      <c r="B86" s="53" t="s">
        <v>53</v>
      </c>
      <c r="C86" s="79" t="s">
        <v>94</v>
      </c>
      <c r="D86" s="87" t="s">
        <v>94</v>
      </c>
      <c r="F86" s="289"/>
      <c r="G86" s="52" t="s">
        <v>53</v>
      </c>
      <c r="H86" s="51" t="s">
        <v>94</v>
      </c>
      <c r="I86" s="326"/>
      <c r="J86" s="326" t="s">
        <v>94</v>
      </c>
      <c r="K86" s="113"/>
    </row>
    <row r="87" spans="1:11" ht="15.75" thickBot="1" x14ac:dyDescent="0.3">
      <c r="A87" s="296"/>
      <c r="B87" s="71" t="s">
        <v>54</v>
      </c>
      <c r="C87" s="81" t="s">
        <v>94</v>
      </c>
      <c r="D87" s="88" t="s">
        <v>94</v>
      </c>
      <c r="F87" s="290"/>
      <c r="G87" s="46" t="s">
        <v>54</v>
      </c>
      <c r="H87" s="117" t="s">
        <v>94</v>
      </c>
      <c r="I87" s="327"/>
      <c r="J87" s="327" t="s">
        <v>94</v>
      </c>
      <c r="K87" s="113"/>
    </row>
    <row r="88" spans="1:11" ht="15.75" thickBot="1" x14ac:dyDescent="0.3">
      <c r="A88" s="294" t="s">
        <v>82</v>
      </c>
      <c r="B88" s="85" t="s">
        <v>31</v>
      </c>
      <c r="C88" s="77" t="s">
        <v>241</v>
      </c>
      <c r="D88" s="91" t="s">
        <v>240</v>
      </c>
      <c r="F88" s="288" t="s">
        <v>82</v>
      </c>
      <c r="G88" s="116" t="s">
        <v>31</v>
      </c>
      <c r="H88" s="114">
        <v>16.86</v>
      </c>
      <c r="I88" s="325">
        <f t="shared" ref="I88" si="104">H88-(H88*0.05)</f>
        <v>16.016999999999999</v>
      </c>
      <c r="J88" s="325">
        <v>16.86</v>
      </c>
      <c r="K88" s="325">
        <f t="shared" ref="K88" si="105">J88-(J88*0.05)</f>
        <v>16.016999999999999</v>
      </c>
    </row>
    <row r="89" spans="1:11" ht="15.75" thickBot="1" x14ac:dyDescent="0.3">
      <c r="A89" s="295"/>
      <c r="B89" s="53" t="s">
        <v>32</v>
      </c>
      <c r="C89" s="79" t="s">
        <v>94</v>
      </c>
      <c r="D89" s="87" t="s">
        <v>94</v>
      </c>
      <c r="F89" s="289"/>
      <c r="G89" s="52" t="s">
        <v>32</v>
      </c>
      <c r="H89" s="51">
        <v>33.72</v>
      </c>
      <c r="I89" s="325">
        <f t="shared" ref="I89" si="106">H89-(H89*0.05)</f>
        <v>32.033999999999999</v>
      </c>
      <c r="J89" s="326">
        <v>33.72</v>
      </c>
      <c r="K89" s="325">
        <f t="shared" ref="K89" si="107">J89-(J89*0.05)</f>
        <v>32.033999999999999</v>
      </c>
    </row>
    <row r="90" spans="1:11" ht="15.75" thickBot="1" x14ac:dyDescent="0.3">
      <c r="A90" s="295"/>
      <c r="B90" s="53" t="s">
        <v>33</v>
      </c>
      <c r="C90" s="79" t="s">
        <v>94</v>
      </c>
      <c r="D90" s="87" t="s">
        <v>94</v>
      </c>
      <c r="F90" s="289"/>
      <c r="G90" s="52" t="s">
        <v>33</v>
      </c>
      <c r="H90" s="51">
        <v>50.58</v>
      </c>
      <c r="I90" s="325">
        <f t="shared" ref="I90" si="108">H90-(H90*0.05)</f>
        <v>48.051000000000002</v>
      </c>
      <c r="J90" s="326">
        <v>50.58</v>
      </c>
      <c r="K90" s="325">
        <f t="shared" ref="K90" si="109">J90-(J90*0.05)</f>
        <v>48.051000000000002</v>
      </c>
    </row>
    <row r="91" spans="1:11" ht="15.75" thickBot="1" x14ac:dyDescent="0.3">
      <c r="A91" s="295"/>
      <c r="B91" s="53" t="s">
        <v>34</v>
      </c>
      <c r="C91" s="79" t="s">
        <v>94</v>
      </c>
      <c r="D91" s="87" t="s">
        <v>94</v>
      </c>
      <c r="F91" s="289"/>
      <c r="G91" s="52" t="s">
        <v>34</v>
      </c>
      <c r="H91" s="51">
        <v>67.44</v>
      </c>
      <c r="I91" s="325">
        <f t="shared" ref="I91" si="110">H91-(H91*0.05)</f>
        <v>64.067999999999998</v>
      </c>
      <c r="J91" s="326">
        <v>67.44</v>
      </c>
      <c r="K91" s="325">
        <f t="shared" ref="K91" si="111">J91-(J91*0.05)</f>
        <v>64.067999999999998</v>
      </c>
    </row>
    <row r="92" spans="1:11" ht="15.75" thickBot="1" x14ac:dyDescent="0.3">
      <c r="A92" s="295"/>
      <c r="B92" s="53" t="s">
        <v>35</v>
      </c>
      <c r="C92" s="79" t="s">
        <v>94</v>
      </c>
      <c r="D92" s="87" t="s">
        <v>94</v>
      </c>
      <c r="F92" s="289"/>
      <c r="G92" s="52" t="s">
        <v>35</v>
      </c>
      <c r="H92" s="51">
        <v>84.3</v>
      </c>
      <c r="I92" s="325">
        <f t="shared" ref="I92" si="112">H92-(H92*0.05)</f>
        <v>80.084999999999994</v>
      </c>
      <c r="J92" s="326">
        <v>84.3</v>
      </c>
      <c r="K92" s="325">
        <f t="shared" ref="K92" si="113">J92-(J92*0.05)</f>
        <v>80.084999999999994</v>
      </c>
    </row>
    <row r="93" spans="1:11" x14ac:dyDescent="0.25">
      <c r="A93" s="295"/>
      <c r="B93" s="53" t="s">
        <v>36</v>
      </c>
      <c r="C93" s="79" t="s">
        <v>94</v>
      </c>
      <c r="D93" s="87" t="s">
        <v>94</v>
      </c>
      <c r="F93" s="289"/>
      <c r="G93" s="52" t="s">
        <v>36</v>
      </c>
      <c r="H93" s="51">
        <v>101.16</v>
      </c>
      <c r="I93" s="325">
        <f t="shared" ref="I93" si="114">H93-(H93*0.05)</f>
        <v>96.102000000000004</v>
      </c>
      <c r="J93" s="326">
        <v>101.16</v>
      </c>
      <c r="K93" s="325">
        <f t="shared" ref="K93" si="115">J93-(J93*0.05)</f>
        <v>96.102000000000004</v>
      </c>
    </row>
    <row r="94" spans="1:11" x14ac:dyDescent="0.25">
      <c r="A94" s="295"/>
      <c r="B94" s="53" t="s">
        <v>37</v>
      </c>
      <c r="C94" s="79" t="s">
        <v>94</v>
      </c>
      <c r="D94" s="87" t="s">
        <v>94</v>
      </c>
      <c r="F94" s="289"/>
      <c r="G94" s="52" t="s">
        <v>37</v>
      </c>
      <c r="H94" s="51" t="s">
        <v>231</v>
      </c>
      <c r="I94" s="326"/>
      <c r="J94" s="326" t="s">
        <v>231</v>
      </c>
      <c r="K94" s="113"/>
    </row>
    <row r="95" spans="1:11" ht="15.75" thickBot="1" x14ac:dyDescent="0.3">
      <c r="A95" s="295"/>
      <c r="B95" s="53" t="s">
        <v>38</v>
      </c>
      <c r="C95" s="79" t="s">
        <v>94</v>
      </c>
      <c r="D95" s="87" t="s">
        <v>94</v>
      </c>
      <c r="F95" s="289"/>
      <c r="G95" s="52" t="s">
        <v>38</v>
      </c>
      <c r="H95" s="51" t="s">
        <v>231</v>
      </c>
      <c r="I95" s="326"/>
      <c r="J95" s="326" t="s">
        <v>231</v>
      </c>
      <c r="K95" s="113"/>
    </row>
    <row r="96" spans="1:11" ht="15.75" thickBot="1" x14ac:dyDescent="0.3">
      <c r="A96" s="295"/>
      <c r="B96" s="53" t="s">
        <v>47</v>
      </c>
      <c r="C96" s="79" t="s">
        <v>237</v>
      </c>
      <c r="D96" s="86" t="s">
        <v>240</v>
      </c>
      <c r="F96" s="289"/>
      <c r="G96" s="52" t="s">
        <v>47</v>
      </c>
      <c r="H96" s="51">
        <v>202.32</v>
      </c>
      <c r="I96" s="325">
        <f t="shared" ref="I96" si="116">H96-(H96*0.05)</f>
        <v>192.20400000000001</v>
      </c>
      <c r="J96" s="326">
        <v>202.32</v>
      </c>
      <c r="K96" s="325">
        <f t="shared" ref="K96" si="117">J96-(J96*0.05)</f>
        <v>192.20400000000001</v>
      </c>
    </row>
    <row r="97" spans="1:11" ht="15.75" thickBot="1" x14ac:dyDescent="0.3">
      <c r="A97" s="295"/>
      <c r="B97" s="53" t="s">
        <v>48</v>
      </c>
      <c r="C97" s="79" t="s">
        <v>94</v>
      </c>
      <c r="D97" s="87" t="s">
        <v>94</v>
      </c>
      <c r="F97" s="289"/>
      <c r="G97" s="52" t="s">
        <v>48</v>
      </c>
      <c r="H97" s="51">
        <v>404.64</v>
      </c>
      <c r="I97" s="325">
        <f t="shared" ref="I97" si="118">H97-(H97*0.05)</f>
        <v>384.40800000000002</v>
      </c>
      <c r="J97" s="326">
        <v>404.64</v>
      </c>
      <c r="K97" s="325">
        <f t="shared" ref="K97" si="119">J97-(J97*0.05)</f>
        <v>384.40800000000002</v>
      </c>
    </row>
    <row r="98" spans="1:11" ht="15.75" thickBot="1" x14ac:dyDescent="0.3">
      <c r="A98" s="295"/>
      <c r="B98" s="53" t="s">
        <v>49</v>
      </c>
      <c r="C98" s="79" t="s">
        <v>94</v>
      </c>
      <c r="D98" s="87" t="s">
        <v>94</v>
      </c>
      <c r="F98" s="289"/>
      <c r="G98" s="52" t="s">
        <v>49</v>
      </c>
      <c r="H98" s="51">
        <v>606.96</v>
      </c>
      <c r="I98" s="325">
        <f t="shared" ref="I98" si="120">H98-(H98*0.05)</f>
        <v>576.61200000000008</v>
      </c>
      <c r="J98" s="326">
        <v>606.96</v>
      </c>
      <c r="K98" s="325">
        <f t="shared" ref="K98" si="121">J98-(J98*0.05)</f>
        <v>576.61200000000008</v>
      </c>
    </row>
    <row r="99" spans="1:11" ht="15.75" thickBot="1" x14ac:dyDescent="0.3">
      <c r="A99" s="295"/>
      <c r="B99" s="53" t="s">
        <v>50</v>
      </c>
      <c r="C99" s="79" t="s">
        <v>94</v>
      </c>
      <c r="D99" s="87" t="s">
        <v>94</v>
      </c>
      <c r="F99" s="289"/>
      <c r="G99" s="52" t="s">
        <v>50</v>
      </c>
      <c r="H99" s="51">
        <v>809.28</v>
      </c>
      <c r="I99" s="325">
        <f t="shared" ref="I99" si="122">H99-(H99*0.05)</f>
        <v>768.81600000000003</v>
      </c>
      <c r="J99" s="326">
        <v>809.28</v>
      </c>
      <c r="K99" s="325">
        <f t="shared" ref="K99" si="123">J99-(J99*0.05)</f>
        <v>768.81600000000003</v>
      </c>
    </row>
    <row r="100" spans="1:11" ht="15.75" thickBot="1" x14ac:dyDescent="0.3">
      <c r="A100" s="295"/>
      <c r="B100" s="53" t="s">
        <v>51</v>
      </c>
      <c r="C100" s="79" t="s">
        <v>94</v>
      </c>
      <c r="D100" s="87" t="s">
        <v>94</v>
      </c>
      <c r="F100" s="289"/>
      <c r="G100" s="52" t="s">
        <v>51</v>
      </c>
      <c r="H100" s="51">
        <v>1011.6</v>
      </c>
      <c r="I100" s="325">
        <f t="shared" ref="I100" si="124">H100-(H100*0.05)</f>
        <v>961.02</v>
      </c>
      <c r="J100" s="326">
        <v>1011.6</v>
      </c>
      <c r="K100" s="325">
        <f t="shared" ref="K100" si="125">J100-(J100*0.05)</f>
        <v>961.02</v>
      </c>
    </row>
    <row r="101" spans="1:11" x14ac:dyDescent="0.25">
      <c r="A101" s="295"/>
      <c r="B101" s="53" t="s">
        <v>52</v>
      </c>
      <c r="C101" s="79" t="s">
        <v>94</v>
      </c>
      <c r="D101" s="87" t="s">
        <v>94</v>
      </c>
      <c r="F101" s="289"/>
      <c r="G101" s="52" t="s">
        <v>52</v>
      </c>
      <c r="H101" s="51">
        <v>1213.92</v>
      </c>
      <c r="I101" s="325">
        <f t="shared" ref="I101" si="126">H101-(H101*0.05)</f>
        <v>1153.2240000000002</v>
      </c>
      <c r="J101" s="326">
        <v>1213.92</v>
      </c>
      <c r="K101" s="325">
        <f t="shared" ref="K101" si="127">J101-(J101*0.05)</f>
        <v>1153.2240000000002</v>
      </c>
    </row>
    <row r="102" spans="1:11" x14ac:dyDescent="0.25">
      <c r="A102" s="295"/>
      <c r="B102" s="53" t="s">
        <v>53</v>
      </c>
      <c r="C102" s="79" t="s">
        <v>94</v>
      </c>
      <c r="D102" s="87" t="s">
        <v>94</v>
      </c>
      <c r="F102" s="289"/>
      <c r="G102" s="52" t="s">
        <v>53</v>
      </c>
      <c r="H102" s="51" t="s">
        <v>231</v>
      </c>
      <c r="I102" s="326"/>
      <c r="J102" s="326" t="s">
        <v>231</v>
      </c>
      <c r="K102" s="113"/>
    </row>
    <row r="103" spans="1:11" ht="15.75" thickBot="1" x14ac:dyDescent="0.3">
      <c r="A103" s="296"/>
      <c r="B103" s="71" t="s">
        <v>54</v>
      </c>
      <c r="C103" s="81" t="s">
        <v>94</v>
      </c>
      <c r="D103" s="88" t="s">
        <v>94</v>
      </c>
      <c r="F103" s="290"/>
      <c r="G103" s="46" t="s">
        <v>54</v>
      </c>
      <c r="H103" s="117" t="s">
        <v>231</v>
      </c>
      <c r="I103" s="327"/>
      <c r="J103" s="327" t="s">
        <v>231</v>
      </c>
      <c r="K103" s="113"/>
    </row>
    <row r="104" spans="1:11" ht="15.75" thickBot="1" x14ac:dyDescent="0.3">
      <c r="A104" s="294" t="s">
        <v>81</v>
      </c>
      <c r="B104" s="85" t="s">
        <v>31</v>
      </c>
      <c r="C104" s="77" t="s">
        <v>241</v>
      </c>
      <c r="D104" s="91" t="s">
        <v>240</v>
      </c>
      <c r="F104" s="288" t="s">
        <v>81</v>
      </c>
      <c r="G104" s="116" t="s">
        <v>31</v>
      </c>
      <c r="H104" s="114">
        <v>19.670000000000002</v>
      </c>
      <c r="I104" s="325">
        <f t="shared" ref="I104" si="128">H104-(H104*0.05)</f>
        <v>18.686500000000002</v>
      </c>
      <c r="J104" s="325">
        <v>19.670000000000002</v>
      </c>
      <c r="K104" s="325">
        <f t="shared" ref="K104" si="129">J104-(J104*0.05)</f>
        <v>18.686500000000002</v>
      </c>
    </row>
    <row r="105" spans="1:11" ht="15.75" thickBot="1" x14ac:dyDescent="0.3">
      <c r="A105" s="295"/>
      <c r="B105" s="53" t="s">
        <v>32</v>
      </c>
      <c r="C105" s="79" t="s">
        <v>94</v>
      </c>
      <c r="D105" s="87" t="s">
        <v>94</v>
      </c>
      <c r="F105" s="289"/>
      <c r="G105" s="52" t="s">
        <v>32</v>
      </c>
      <c r="H105" s="51">
        <v>39.340000000000003</v>
      </c>
      <c r="I105" s="325">
        <f t="shared" ref="I105" si="130">H105-(H105*0.05)</f>
        <v>37.373000000000005</v>
      </c>
      <c r="J105" s="326">
        <v>39.340000000000003</v>
      </c>
      <c r="K105" s="325">
        <f t="shared" ref="K105" si="131">J105-(J105*0.05)</f>
        <v>37.373000000000005</v>
      </c>
    </row>
    <row r="106" spans="1:11" ht="15.75" thickBot="1" x14ac:dyDescent="0.3">
      <c r="A106" s="295"/>
      <c r="B106" s="53" t="s">
        <v>33</v>
      </c>
      <c r="C106" s="79" t="s">
        <v>94</v>
      </c>
      <c r="D106" s="87" t="s">
        <v>94</v>
      </c>
      <c r="F106" s="289"/>
      <c r="G106" s="52" t="s">
        <v>33</v>
      </c>
      <c r="H106" s="51">
        <v>59.01</v>
      </c>
      <c r="I106" s="325">
        <f t="shared" ref="I106" si="132">H106-(H106*0.05)</f>
        <v>56.0595</v>
      </c>
      <c r="J106" s="326">
        <v>59.01</v>
      </c>
      <c r="K106" s="325">
        <f t="shared" ref="K106" si="133">J106-(J106*0.05)</f>
        <v>56.0595</v>
      </c>
    </row>
    <row r="107" spans="1:11" ht="15.75" thickBot="1" x14ac:dyDescent="0.3">
      <c r="A107" s="295"/>
      <c r="B107" s="53" t="s">
        <v>34</v>
      </c>
      <c r="C107" s="79" t="s">
        <v>94</v>
      </c>
      <c r="D107" s="87" t="s">
        <v>94</v>
      </c>
      <c r="F107" s="289"/>
      <c r="G107" s="52" t="s">
        <v>34</v>
      </c>
      <c r="H107" s="51">
        <v>78.680000000000007</v>
      </c>
      <c r="I107" s="325">
        <f t="shared" ref="I107" si="134">H107-(H107*0.05)</f>
        <v>74.746000000000009</v>
      </c>
      <c r="J107" s="326">
        <v>78.680000000000007</v>
      </c>
      <c r="K107" s="325">
        <f t="shared" ref="K107" si="135">J107-(J107*0.05)</f>
        <v>74.746000000000009</v>
      </c>
    </row>
    <row r="108" spans="1:11" ht="15.75" thickBot="1" x14ac:dyDescent="0.3">
      <c r="A108" s="295"/>
      <c r="B108" s="53" t="s">
        <v>35</v>
      </c>
      <c r="C108" s="79" t="s">
        <v>94</v>
      </c>
      <c r="D108" s="87" t="s">
        <v>94</v>
      </c>
      <c r="F108" s="289"/>
      <c r="G108" s="52" t="s">
        <v>35</v>
      </c>
      <c r="H108" s="51">
        <v>98.350000000000009</v>
      </c>
      <c r="I108" s="325">
        <f t="shared" ref="I108" si="136">H108-(H108*0.05)</f>
        <v>93.432500000000005</v>
      </c>
      <c r="J108" s="326">
        <v>98.350000000000009</v>
      </c>
      <c r="K108" s="325">
        <f t="shared" ref="K108" si="137">J108-(J108*0.05)</f>
        <v>93.432500000000005</v>
      </c>
    </row>
    <row r="109" spans="1:11" x14ac:dyDescent="0.25">
      <c r="A109" s="295"/>
      <c r="B109" s="53" t="s">
        <v>36</v>
      </c>
      <c r="C109" s="79" t="s">
        <v>94</v>
      </c>
      <c r="D109" s="87" t="s">
        <v>94</v>
      </c>
      <c r="F109" s="289"/>
      <c r="G109" s="52" t="s">
        <v>36</v>
      </c>
      <c r="H109" s="51">
        <v>118.02</v>
      </c>
      <c r="I109" s="325">
        <f t="shared" ref="I109" si="138">H109-(H109*0.05)</f>
        <v>112.119</v>
      </c>
      <c r="J109" s="326">
        <v>118.02</v>
      </c>
      <c r="K109" s="325">
        <f t="shared" ref="K109" si="139">J109-(J109*0.05)</f>
        <v>112.119</v>
      </c>
    </row>
    <row r="110" spans="1:11" x14ac:dyDescent="0.25">
      <c r="A110" s="295"/>
      <c r="B110" s="53" t="s">
        <v>37</v>
      </c>
      <c r="C110" s="79" t="s">
        <v>94</v>
      </c>
      <c r="D110" s="87" t="s">
        <v>94</v>
      </c>
      <c r="F110" s="289"/>
      <c r="G110" s="52" t="s">
        <v>37</v>
      </c>
      <c r="H110" s="51" t="s">
        <v>231</v>
      </c>
      <c r="I110" s="326"/>
      <c r="J110" s="326" t="s">
        <v>231</v>
      </c>
      <c r="K110" s="113"/>
    </row>
    <row r="111" spans="1:11" ht="15.75" thickBot="1" x14ac:dyDescent="0.3">
      <c r="A111" s="295"/>
      <c r="B111" s="53" t="s">
        <v>38</v>
      </c>
      <c r="C111" s="79" t="s">
        <v>94</v>
      </c>
      <c r="D111" s="87" t="s">
        <v>94</v>
      </c>
      <c r="F111" s="289"/>
      <c r="G111" s="52" t="s">
        <v>38</v>
      </c>
      <c r="H111" s="51" t="s">
        <v>231</v>
      </c>
      <c r="I111" s="326"/>
      <c r="J111" s="326" t="s">
        <v>231</v>
      </c>
      <c r="K111" s="113"/>
    </row>
    <row r="112" spans="1:11" ht="15.75" thickBot="1" x14ac:dyDescent="0.3">
      <c r="A112" s="295"/>
      <c r="B112" s="53" t="s">
        <v>47</v>
      </c>
      <c r="C112" s="79" t="s">
        <v>238</v>
      </c>
      <c r="D112" s="86" t="s">
        <v>240</v>
      </c>
      <c r="F112" s="289"/>
      <c r="G112" s="52" t="s">
        <v>47</v>
      </c>
      <c r="H112" s="51">
        <v>236.04</v>
      </c>
      <c r="I112" s="325">
        <f t="shared" ref="I112" si="140">H112-(H112*0.05)</f>
        <v>224.238</v>
      </c>
      <c r="J112" s="326">
        <v>236.04</v>
      </c>
      <c r="K112" s="325">
        <f t="shared" ref="K112" si="141">J112-(J112*0.05)</f>
        <v>224.238</v>
      </c>
    </row>
    <row r="113" spans="1:11" ht="15.75" thickBot="1" x14ac:dyDescent="0.3">
      <c r="A113" s="295"/>
      <c r="B113" s="53" t="s">
        <v>48</v>
      </c>
      <c r="C113" s="79" t="s">
        <v>94</v>
      </c>
      <c r="D113" s="87" t="s">
        <v>94</v>
      </c>
      <c r="F113" s="289"/>
      <c r="G113" s="52" t="s">
        <v>48</v>
      </c>
      <c r="H113" s="51">
        <v>472.08</v>
      </c>
      <c r="I113" s="325">
        <f t="shared" ref="I113" si="142">H113-(H113*0.05)</f>
        <v>448.476</v>
      </c>
      <c r="J113" s="326">
        <v>472.08</v>
      </c>
      <c r="K113" s="325">
        <f t="shared" ref="K113" si="143">J113-(J113*0.05)</f>
        <v>448.476</v>
      </c>
    </row>
    <row r="114" spans="1:11" ht="15.75" thickBot="1" x14ac:dyDescent="0.3">
      <c r="A114" s="295"/>
      <c r="B114" s="53" t="s">
        <v>49</v>
      </c>
      <c r="C114" s="79" t="s">
        <v>94</v>
      </c>
      <c r="D114" s="87" t="s">
        <v>94</v>
      </c>
      <c r="F114" s="289"/>
      <c r="G114" s="52" t="s">
        <v>49</v>
      </c>
      <c r="H114" s="51">
        <v>708.12</v>
      </c>
      <c r="I114" s="325">
        <f t="shared" ref="I114" si="144">H114-(H114*0.05)</f>
        <v>672.71400000000006</v>
      </c>
      <c r="J114" s="326">
        <v>708.12</v>
      </c>
      <c r="K114" s="325">
        <f t="shared" ref="K114" si="145">J114-(J114*0.05)</f>
        <v>672.71400000000006</v>
      </c>
    </row>
    <row r="115" spans="1:11" ht="15.75" thickBot="1" x14ac:dyDescent="0.3">
      <c r="A115" s="295"/>
      <c r="B115" s="53" t="s">
        <v>50</v>
      </c>
      <c r="C115" s="79" t="s">
        <v>94</v>
      </c>
      <c r="D115" s="87" t="s">
        <v>94</v>
      </c>
      <c r="F115" s="289"/>
      <c r="G115" s="52" t="s">
        <v>50</v>
      </c>
      <c r="H115" s="51">
        <v>944.16</v>
      </c>
      <c r="I115" s="325">
        <f t="shared" ref="I115" si="146">H115-(H115*0.05)</f>
        <v>896.952</v>
      </c>
      <c r="J115" s="326">
        <v>944.16</v>
      </c>
      <c r="K115" s="325">
        <f t="shared" ref="K115" si="147">J115-(J115*0.05)</f>
        <v>896.952</v>
      </c>
    </row>
    <row r="116" spans="1:11" ht="15.75" thickBot="1" x14ac:dyDescent="0.3">
      <c r="A116" s="295"/>
      <c r="B116" s="53" t="s">
        <v>51</v>
      </c>
      <c r="C116" s="79" t="s">
        <v>94</v>
      </c>
      <c r="D116" s="87" t="s">
        <v>94</v>
      </c>
      <c r="F116" s="289"/>
      <c r="G116" s="52" t="s">
        <v>51</v>
      </c>
      <c r="H116" s="51">
        <v>1180.2</v>
      </c>
      <c r="I116" s="325">
        <f t="shared" ref="I116" si="148">H116-(H116*0.05)</f>
        <v>1121.19</v>
      </c>
      <c r="J116" s="326">
        <v>1180.2</v>
      </c>
      <c r="K116" s="325">
        <f t="shared" ref="K116" si="149">J116-(J116*0.05)</f>
        <v>1121.19</v>
      </c>
    </row>
    <row r="117" spans="1:11" x14ac:dyDescent="0.25">
      <c r="A117" s="295"/>
      <c r="B117" s="53" t="s">
        <v>52</v>
      </c>
      <c r="C117" s="79" t="s">
        <v>94</v>
      </c>
      <c r="D117" s="87" t="s">
        <v>94</v>
      </c>
      <c r="F117" s="289"/>
      <c r="G117" s="52" t="s">
        <v>52</v>
      </c>
      <c r="H117" s="51">
        <v>1416.24</v>
      </c>
      <c r="I117" s="325">
        <f t="shared" ref="I117" si="150">H117-(H117*0.05)</f>
        <v>1345.4280000000001</v>
      </c>
      <c r="J117" s="326">
        <v>1416.24</v>
      </c>
      <c r="K117" s="325">
        <f t="shared" ref="K117" si="151">J117-(J117*0.05)</f>
        <v>1345.4280000000001</v>
      </c>
    </row>
    <row r="118" spans="1:11" x14ac:dyDescent="0.25">
      <c r="A118" s="295"/>
      <c r="B118" s="53" t="s">
        <v>53</v>
      </c>
      <c r="C118" s="79" t="s">
        <v>94</v>
      </c>
      <c r="D118" s="87" t="s">
        <v>94</v>
      </c>
      <c r="F118" s="289"/>
      <c r="G118" s="52" t="s">
        <v>53</v>
      </c>
      <c r="H118" s="51" t="s">
        <v>231</v>
      </c>
      <c r="I118" s="326"/>
      <c r="J118" s="326" t="s">
        <v>231</v>
      </c>
      <c r="K118" s="113"/>
    </row>
    <row r="119" spans="1:11" ht="15.75" thickBot="1" x14ac:dyDescent="0.3">
      <c r="A119" s="296"/>
      <c r="B119" s="71" t="s">
        <v>54</v>
      </c>
      <c r="C119" s="81" t="s">
        <v>94</v>
      </c>
      <c r="D119" s="88" t="s">
        <v>94</v>
      </c>
      <c r="F119" s="290"/>
      <c r="G119" s="46" t="s">
        <v>54</v>
      </c>
      <c r="H119" s="117" t="s">
        <v>231</v>
      </c>
      <c r="I119" s="327"/>
      <c r="J119" s="327" t="s">
        <v>231</v>
      </c>
      <c r="K119" s="113"/>
    </row>
    <row r="120" spans="1:11" s="1" customFormat="1" ht="15.75" thickBot="1" x14ac:dyDescent="0.3">
      <c r="A120" s="294" t="s">
        <v>123</v>
      </c>
      <c r="B120" s="85" t="s">
        <v>31</v>
      </c>
      <c r="C120" s="77" t="s">
        <v>241</v>
      </c>
      <c r="D120" s="91" t="s">
        <v>240</v>
      </c>
      <c r="F120" s="288" t="s">
        <v>123</v>
      </c>
      <c r="G120" s="116" t="s">
        <v>31</v>
      </c>
      <c r="H120" s="114">
        <v>39.340000000000003</v>
      </c>
      <c r="I120" s="325">
        <f t="shared" ref="I120" si="152">H120-(H120*0.05)</f>
        <v>37.373000000000005</v>
      </c>
      <c r="J120" s="325">
        <v>39.340000000000003</v>
      </c>
      <c r="K120" s="325">
        <f t="shared" ref="K120" si="153">J120-(J120*0.05)</f>
        <v>37.373000000000005</v>
      </c>
    </row>
    <row r="121" spans="1:11" s="1" customFormat="1" ht="15.75" thickBot="1" x14ac:dyDescent="0.3">
      <c r="A121" s="295"/>
      <c r="B121" s="53" t="s">
        <v>32</v>
      </c>
      <c r="C121" s="79" t="s">
        <v>94</v>
      </c>
      <c r="D121" s="87" t="s">
        <v>94</v>
      </c>
      <c r="F121" s="289"/>
      <c r="G121" s="52" t="s">
        <v>32</v>
      </c>
      <c r="H121" s="51">
        <v>78.680000000000007</v>
      </c>
      <c r="I121" s="325">
        <f t="shared" ref="I121" si="154">H121-(H121*0.05)</f>
        <v>74.746000000000009</v>
      </c>
      <c r="J121" s="326">
        <v>78.680000000000007</v>
      </c>
      <c r="K121" s="325">
        <f t="shared" ref="K121" si="155">J121-(J121*0.05)</f>
        <v>74.746000000000009</v>
      </c>
    </row>
    <row r="122" spans="1:11" s="1" customFormat="1" ht="15.75" thickBot="1" x14ac:dyDescent="0.3">
      <c r="A122" s="295"/>
      <c r="B122" s="53" t="s">
        <v>33</v>
      </c>
      <c r="C122" s="79" t="s">
        <v>94</v>
      </c>
      <c r="D122" s="87" t="s">
        <v>94</v>
      </c>
      <c r="F122" s="289"/>
      <c r="G122" s="52" t="s">
        <v>33</v>
      </c>
      <c r="H122" s="51">
        <v>118.02</v>
      </c>
      <c r="I122" s="325">
        <f t="shared" ref="I122" si="156">H122-(H122*0.05)</f>
        <v>112.119</v>
      </c>
      <c r="J122" s="326">
        <v>118.02</v>
      </c>
      <c r="K122" s="325">
        <f t="shared" ref="K122" si="157">J122-(J122*0.05)</f>
        <v>112.119</v>
      </c>
    </row>
    <row r="123" spans="1:11" s="1" customFormat="1" ht="15.75" thickBot="1" x14ac:dyDescent="0.3">
      <c r="A123" s="295"/>
      <c r="B123" s="53" t="s">
        <v>34</v>
      </c>
      <c r="C123" s="79" t="s">
        <v>94</v>
      </c>
      <c r="D123" s="87" t="s">
        <v>94</v>
      </c>
      <c r="F123" s="289"/>
      <c r="G123" s="52" t="s">
        <v>34</v>
      </c>
      <c r="H123" s="51">
        <v>157.36000000000001</v>
      </c>
      <c r="I123" s="325">
        <f t="shared" ref="I123" si="158">H123-(H123*0.05)</f>
        <v>149.49200000000002</v>
      </c>
      <c r="J123" s="326">
        <v>157.36000000000001</v>
      </c>
      <c r="K123" s="325">
        <f t="shared" ref="K123" si="159">J123-(J123*0.05)</f>
        <v>149.49200000000002</v>
      </c>
    </row>
    <row r="124" spans="1:11" s="1" customFormat="1" ht="15.75" thickBot="1" x14ac:dyDescent="0.3">
      <c r="A124" s="295"/>
      <c r="B124" s="53" t="s">
        <v>35</v>
      </c>
      <c r="C124" s="79" t="s">
        <v>94</v>
      </c>
      <c r="D124" s="87" t="s">
        <v>94</v>
      </c>
      <c r="F124" s="289"/>
      <c r="G124" s="52" t="s">
        <v>35</v>
      </c>
      <c r="H124" s="51">
        <v>196.70000000000002</v>
      </c>
      <c r="I124" s="325">
        <f t="shared" ref="I124" si="160">H124-(H124*0.05)</f>
        <v>186.86500000000001</v>
      </c>
      <c r="J124" s="326">
        <v>196.70000000000002</v>
      </c>
      <c r="K124" s="325">
        <f t="shared" ref="K124" si="161">J124-(J124*0.05)</f>
        <v>186.86500000000001</v>
      </c>
    </row>
    <row r="125" spans="1:11" s="1" customFormat="1" x14ac:dyDescent="0.25">
      <c r="A125" s="295"/>
      <c r="B125" s="53" t="s">
        <v>36</v>
      </c>
      <c r="C125" s="79" t="s">
        <v>94</v>
      </c>
      <c r="D125" s="87" t="s">
        <v>94</v>
      </c>
      <c r="F125" s="289"/>
      <c r="G125" s="52" t="s">
        <v>36</v>
      </c>
      <c r="H125" s="51">
        <v>236.04</v>
      </c>
      <c r="I125" s="325">
        <f t="shared" ref="I125" si="162">H125-(H125*0.05)</f>
        <v>224.238</v>
      </c>
      <c r="J125" s="326">
        <v>236.04</v>
      </c>
      <c r="K125" s="325">
        <f t="shared" ref="K125" si="163">J125-(J125*0.05)</f>
        <v>224.238</v>
      </c>
    </row>
    <row r="126" spans="1:11" s="1" customFormat="1" x14ac:dyDescent="0.25">
      <c r="A126" s="295"/>
      <c r="B126" s="53" t="s">
        <v>37</v>
      </c>
      <c r="C126" s="79" t="s">
        <v>94</v>
      </c>
      <c r="D126" s="87" t="s">
        <v>94</v>
      </c>
      <c r="F126" s="289"/>
      <c r="G126" s="52" t="s">
        <v>37</v>
      </c>
      <c r="H126" s="51" t="s">
        <v>231</v>
      </c>
      <c r="I126" s="326"/>
      <c r="J126" s="326" t="s">
        <v>231</v>
      </c>
      <c r="K126" s="113"/>
    </row>
    <row r="127" spans="1:11" s="1" customFormat="1" ht="15.75" thickBot="1" x14ac:dyDescent="0.3">
      <c r="A127" s="295"/>
      <c r="B127" s="53" t="s">
        <v>38</v>
      </c>
      <c r="C127" s="79" t="s">
        <v>94</v>
      </c>
      <c r="D127" s="87" t="s">
        <v>94</v>
      </c>
      <c r="F127" s="289"/>
      <c r="G127" s="52" t="s">
        <v>38</v>
      </c>
      <c r="H127" s="51" t="s">
        <v>231</v>
      </c>
      <c r="I127" s="326"/>
      <c r="J127" s="326" t="s">
        <v>231</v>
      </c>
      <c r="K127" s="113"/>
    </row>
    <row r="128" spans="1:11" s="1" customFormat="1" ht="15.75" thickBot="1" x14ac:dyDescent="0.3">
      <c r="A128" s="295"/>
      <c r="B128" s="53" t="s">
        <v>47</v>
      </c>
      <c r="C128" s="79" t="s">
        <v>239</v>
      </c>
      <c r="D128" s="86" t="s">
        <v>240</v>
      </c>
      <c r="F128" s="289"/>
      <c r="G128" s="52" t="s">
        <v>47</v>
      </c>
      <c r="H128" s="51">
        <v>472.08</v>
      </c>
      <c r="I128" s="325">
        <f t="shared" ref="I128" si="164">H128-(H128*0.05)</f>
        <v>448.476</v>
      </c>
      <c r="J128" s="326">
        <v>472.08</v>
      </c>
      <c r="K128" s="325">
        <f t="shared" ref="K128" si="165">J128-(J128*0.05)</f>
        <v>448.476</v>
      </c>
    </row>
    <row r="129" spans="1:11" s="1" customFormat="1" ht="15.75" thickBot="1" x14ac:dyDescent="0.3">
      <c r="A129" s="295"/>
      <c r="B129" s="53" t="s">
        <v>48</v>
      </c>
      <c r="C129" s="79" t="s">
        <v>94</v>
      </c>
      <c r="D129" s="87" t="s">
        <v>94</v>
      </c>
      <c r="F129" s="289"/>
      <c r="G129" s="52" t="s">
        <v>48</v>
      </c>
      <c r="H129" s="51">
        <v>944.16</v>
      </c>
      <c r="I129" s="325">
        <f t="shared" ref="I129" si="166">H129-(H129*0.05)</f>
        <v>896.952</v>
      </c>
      <c r="J129" s="326">
        <v>944.16</v>
      </c>
      <c r="K129" s="325">
        <f t="shared" ref="K129" si="167">J129-(J129*0.05)</f>
        <v>896.952</v>
      </c>
    </row>
    <row r="130" spans="1:11" s="1" customFormat="1" ht="15.75" thickBot="1" x14ac:dyDescent="0.3">
      <c r="A130" s="295"/>
      <c r="B130" s="53" t="s">
        <v>49</v>
      </c>
      <c r="C130" s="79" t="s">
        <v>94</v>
      </c>
      <c r="D130" s="87" t="s">
        <v>94</v>
      </c>
      <c r="F130" s="289"/>
      <c r="G130" s="52" t="s">
        <v>49</v>
      </c>
      <c r="H130" s="51">
        <v>1416.24</v>
      </c>
      <c r="I130" s="325">
        <f t="shared" ref="I130" si="168">H130-(H130*0.05)</f>
        <v>1345.4280000000001</v>
      </c>
      <c r="J130" s="326">
        <v>1416.24</v>
      </c>
      <c r="K130" s="325">
        <f t="shared" ref="K130" si="169">J130-(J130*0.05)</f>
        <v>1345.4280000000001</v>
      </c>
    </row>
    <row r="131" spans="1:11" s="1" customFormat="1" ht="15.75" thickBot="1" x14ac:dyDescent="0.3">
      <c r="A131" s="295"/>
      <c r="B131" s="53" t="s">
        <v>50</v>
      </c>
      <c r="C131" s="79" t="s">
        <v>94</v>
      </c>
      <c r="D131" s="87" t="s">
        <v>94</v>
      </c>
      <c r="F131" s="289"/>
      <c r="G131" s="52" t="s">
        <v>50</v>
      </c>
      <c r="H131" s="51">
        <v>1888.32</v>
      </c>
      <c r="I131" s="325">
        <f t="shared" ref="I131" si="170">H131-(H131*0.05)</f>
        <v>1793.904</v>
      </c>
      <c r="J131" s="326">
        <v>1888.32</v>
      </c>
      <c r="K131" s="325">
        <f t="shared" ref="K131" si="171">J131-(J131*0.05)</f>
        <v>1793.904</v>
      </c>
    </row>
    <row r="132" spans="1:11" s="1" customFormat="1" ht="15.75" thickBot="1" x14ac:dyDescent="0.3">
      <c r="A132" s="295"/>
      <c r="B132" s="53" t="s">
        <v>51</v>
      </c>
      <c r="C132" s="79" t="s">
        <v>94</v>
      </c>
      <c r="D132" s="87" t="s">
        <v>94</v>
      </c>
      <c r="F132" s="289"/>
      <c r="G132" s="52" t="s">
        <v>51</v>
      </c>
      <c r="H132" s="51">
        <v>2360.4</v>
      </c>
      <c r="I132" s="325">
        <f t="shared" ref="I132" si="172">H132-(H132*0.05)</f>
        <v>2242.38</v>
      </c>
      <c r="J132" s="326">
        <v>2360.4</v>
      </c>
      <c r="K132" s="325">
        <f t="shared" ref="K132" si="173">J132-(J132*0.05)</f>
        <v>2242.38</v>
      </c>
    </row>
    <row r="133" spans="1:11" s="1" customFormat="1" x14ac:dyDescent="0.25">
      <c r="A133" s="295"/>
      <c r="B133" s="53" t="s">
        <v>52</v>
      </c>
      <c r="C133" s="79" t="s">
        <v>94</v>
      </c>
      <c r="D133" s="87" t="s">
        <v>94</v>
      </c>
      <c r="F133" s="289"/>
      <c r="G133" s="52" t="s">
        <v>52</v>
      </c>
      <c r="H133" s="51">
        <v>2832.48</v>
      </c>
      <c r="I133" s="325">
        <f t="shared" ref="I133" si="174">H133-(H133*0.05)</f>
        <v>2690.8560000000002</v>
      </c>
      <c r="J133" s="326">
        <v>2832.48</v>
      </c>
      <c r="K133" s="325">
        <f t="shared" ref="K133" si="175">J133-(J133*0.05)</f>
        <v>2690.8560000000002</v>
      </c>
    </row>
    <row r="134" spans="1:11" s="1" customFormat="1" x14ac:dyDescent="0.25">
      <c r="A134" s="295"/>
      <c r="B134" s="53" t="s">
        <v>53</v>
      </c>
      <c r="C134" s="79" t="s">
        <v>94</v>
      </c>
      <c r="D134" s="87" t="s">
        <v>94</v>
      </c>
      <c r="F134" s="289"/>
      <c r="G134" s="52" t="s">
        <v>53</v>
      </c>
      <c r="H134" s="51" t="s">
        <v>231</v>
      </c>
      <c r="I134" s="326"/>
      <c r="J134" s="326" t="s">
        <v>231</v>
      </c>
      <c r="K134" s="113"/>
    </row>
    <row r="135" spans="1:11" s="1" customFormat="1" ht="15.75" thickBot="1" x14ac:dyDescent="0.3">
      <c r="A135" s="296"/>
      <c r="B135" s="71" t="s">
        <v>54</v>
      </c>
      <c r="C135" s="81" t="s">
        <v>94</v>
      </c>
      <c r="D135" s="88" t="s">
        <v>94</v>
      </c>
      <c r="F135" s="290"/>
      <c r="G135" s="46" t="s">
        <v>54</v>
      </c>
      <c r="H135" s="117" t="s">
        <v>231</v>
      </c>
      <c r="I135" s="327"/>
      <c r="J135" s="327" t="s">
        <v>231</v>
      </c>
      <c r="K135" s="118"/>
    </row>
  </sheetData>
  <mergeCells count="20">
    <mergeCell ref="F6:K6"/>
    <mergeCell ref="F5:K5"/>
    <mergeCell ref="A120:A135"/>
    <mergeCell ref="A104:A119"/>
    <mergeCell ref="A56:A71"/>
    <mergeCell ref="A72:A87"/>
    <mergeCell ref="A88:A103"/>
    <mergeCell ref="A40:A55"/>
    <mergeCell ref="A8:A23"/>
    <mergeCell ref="A24:A39"/>
    <mergeCell ref="A6:D6"/>
    <mergeCell ref="A5:D5"/>
    <mergeCell ref="F88:F103"/>
    <mergeCell ref="F104:F119"/>
    <mergeCell ref="F120:F135"/>
    <mergeCell ref="F8:F23"/>
    <mergeCell ref="F24:F39"/>
    <mergeCell ref="F40:F55"/>
    <mergeCell ref="F56:F71"/>
    <mergeCell ref="F72:F87"/>
  </mergeCells>
  <pageMargins left="0.7" right="0.7" top="0.75" bottom="0.75" header="0.3" footer="0.3"/>
  <pageSetup orientation="portrait" verticalDpi="0" r:id="rId1"/>
  <headerFooter>
    <oddFooter>&amp;LGSS17199-CLASSIFIED_AD Pricing Spreadsheet</oddFooter>
  </headerFooter>
  <rowBreaks count="3" manualBreakCount="3">
    <brk id="39" max="16383" man="1"/>
    <brk id="71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2"/>
  <sheetViews>
    <sheetView workbookViewId="0">
      <selection activeCell="A3" sqref="A3"/>
    </sheetView>
  </sheetViews>
  <sheetFormatPr defaultRowHeight="15" x14ac:dyDescent="0.25"/>
  <cols>
    <col min="1" max="1" width="29" style="57" customWidth="1"/>
    <col min="2" max="2" width="55.28515625" style="34" customWidth="1"/>
    <col min="3" max="3" width="19.5703125" bestFit="1" customWidth="1"/>
    <col min="4" max="5" width="13.42578125" style="31" customWidth="1"/>
    <col min="6" max="6" width="1.7109375" customWidth="1"/>
    <col min="7" max="7" width="19.28515625" bestFit="1" customWidth="1"/>
    <col min="8" max="8" width="26.7109375" bestFit="1" customWidth="1"/>
    <col min="9" max="9" width="40.140625" bestFit="1" customWidth="1"/>
    <col min="10" max="10" width="30.42578125" bestFit="1" customWidth="1"/>
    <col min="11" max="11" width="18.5703125" bestFit="1" customWidth="1"/>
    <col min="12" max="12" width="18.42578125" bestFit="1" customWidth="1"/>
    <col min="13" max="13" width="22.85546875" bestFit="1" customWidth="1"/>
    <col min="14" max="14" width="29.7109375" bestFit="1" customWidth="1"/>
    <col min="15" max="15" width="18.7109375" bestFit="1" customWidth="1"/>
    <col min="16" max="16" width="32.28515625" bestFit="1" customWidth="1"/>
    <col min="17" max="17" width="19.28515625" bestFit="1" customWidth="1"/>
    <col min="18" max="18" width="23.140625" bestFit="1" customWidth="1"/>
    <col min="19" max="19" width="32.28515625" bestFit="1" customWidth="1"/>
    <col min="20" max="20" width="24.7109375" bestFit="1" customWidth="1"/>
  </cols>
  <sheetData>
    <row r="1" spans="1:20" s="21" customFormat="1" ht="18.75" x14ac:dyDescent="0.3">
      <c r="A1" s="35" t="s">
        <v>93</v>
      </c>
      <c r="C1" s="35"/>
      <c r="D1" s="106"/>
      <c r="E1" s="106"/>
    </row>
    <row r="2" spans="1:20" s="21" customFormat="1" ht="18.75" x14ac:dyDescent="0.3">
      <c r="A2" s="177" t="s">
        <v>196</v>
      </c>
      <c r="C2" s="35"/>
      <c r="D2" s="106"/>
      <c r="E2" s="106"/>
    </row>
    <row r="3" spans="1:20" s="21" customFormat="1" ht="18.75" x14ac:dyDescent="0.3">
      <c r="A3" s="177" t="s">
        <v>381</v>
      </c>
      <c r="C3" s="35"/>
      <c r="D3" s="106"/>
      <c r="E3" s="106"/>
    </row>
    <row r="4" spans="1:20" s="4" customFormat="1" ht="18.75" x14ac:dyDescent="0.3">
      <c r="B4" s="33"/>
      <c r="D4" s="107"/>
      <c r="E4" s="107"/>
    </row>
    <row r="5" spans="1:20" s="5" customFormat="1" ht="45.75" thickBot="1" x14ac:dyDescent="0.3">
      <c r="A5" s="37" t="s">
        <v>157</v>
      </c>
      <c r="B5" s="36" t="s">
        <v>21</v>
      </c>
      <c r="C5" s="37" t="s">
        <v>71</v>
      </c>
      <c r="D5" s="38" t="s">
        <v>19</v>
      </c>
      <c r="E5" s="316" t="s">
        <v>373</v>
      </c>
    </row>
    <row r="6" spans="1:20" s="1" customFormat="1" x14ac:dyDescent="0.25">
      <c r="A6" s="304" t="s">
        <v>158</v>
      </c>
      <c r="B6" s="307" t="s">
        <v>135</v>
      </c>
      <c r="C6" s="100" t="s">
        <v>104</v>
      </c>
      <c r="D6" s="108">
        <v>20</v>
      </c>
      <c r="E6" s="108">
        <v>20</v>
      </c>
    </row>
    <row r="7" spans="1:20" s="1" customFormat="1" x14ac:dyDescent="0.25">
      <c r="A7" s="305"/>
      <c r="B7" s="231"/>
      <c r="C7" s="101" t="s">
        <v>105</v>
      </c>
      <c r="D7" s="109">
        <v>30</v>
      </c>
      <c r="E7" s="109">
        <v>30</v>
      </c>
    </row>
    <row r="8" spans="1:20" s="1" customFormat="1" ht="15.75" thickBot="1" x14ac:dyDescent="0.3">
      <c r="A8" s="306"/>
      <c r="B8" s="308"/>
      <c r="C8" s="102" t="s">
        <v>243</v>
      </c>
      <c r="D8" s="110">
        <v>50</v>
      </c>
      <c r="E8" s="110">
        <v>50</v>
      </c>
    </row>
    <row r="9" spans="1:20" ht="10.15" customHeight="1" thickBot="1" x14ac:dyDescent="0.3">
      <c r="C9" s="31"/>
    </row>
    <row r="10" spans="1:20" s="1" customFormat="1" x14ac:dyDescent="0.25">
      <c r="A10" s="288" t="s">
        <v>159</v>
      </c>
      <c r="B10" s="311" t="s">
        <v>369</v>
      </c>
      <c r="C10" s="181" t="s">
        <v>104</v>
      </c>
      <c r="D10" s="182" t="s">
        <v>231</v>
      </c>
      <c r="E10" s="182" t="s">
        <v>231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5.75" thickBot="1" x14ac:dyDescent="0.3">
      <c r="A11" s="290"/>
      <c r="B11" s="312"/>
      <c r="C11" s="180" t="s">
        <v>105</v>
      </c>
      <c r="D11" s="183">
        <v>340</v>
      </c>
      <c r="E11" s="183">
        <v>323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5" customFormat="1" x14ac:dyDescent="0.25">
      <c r="A12" s="185" t="s">
        <v>370</v>
      </c>
      <c r="B12" s="184" t="s">
        <v>371</v>
      </c>
      <c r="C12" s="179"/>
      <c r="D12" s="179"/>
      <c r="E12" s="179"/>
    </row>
    <row r="13" spans="1:20" s="15" customFormat="1" x14ac:dyDescent="0.25">
      <c r="A13" s="313" t="s">
        <v>372</v>
      </c>
      <c r="B13" s="313"/>
      <c r="C13" s="313"/>
      <c r="D13" s="313"/>
      <c r="E13" s="186"/>
    </row>
    <row r="14" spans="1:20" x14ac:dyDescent="0.25">
      <c r="C14" s="31"/>
    </row>
    <row r="15" spans="1:20" ht="15.75" thickBot="1" x14ac:dyDescent="0.3"/>
    <row r="16" spans="1:20" s="1" customFormat="1" ht="15.75" thickBot="1" x14ac:dyDescent="0.3">
      <c r="A16" s="288" t="s">
        <v>159</v>
      </c>
      <c r="B16" s="309" t="s">
        <v>244</v>
      </c>
      <c r="C16" s="99" t="s">
        <v>104</v>
      </c>
      <c r="D16" s="175" t="s">
        <v>231</v>
      </c>
      <c r="E16" s="182" t="s">
        <v>231</v>
      </c>
      <c r="G16" s="148" t="s">
        <v>245</v>
      </c>
      <c r="H16" s="148" t="s">
        <v>246</v>
      </c>
      <c r="I16" s="148" t="s">
        <v>247</v>
      </c>
      <c r="J16" s="148" t="s">
        <v>248</v>
      </c>
      <c r="K16" s="148" t="s">
        <v>249</v>
      </c>
      <c r="L16" s="148" t="s">
        <v>250</v>
      </c>
      <c r="M16" s="148" t="s">
        <v>251</v>
      </c>
      <c r="N16" s="148" t="s">
        <v>252</v>
      </c>
      <c r="O16" s="148" t="s">
        <v>253</v>
      </c>
      <c r="P16" s="148" t="s">
        <v>254</v>
      </c>
      <c r="Q16" s="148" t="s">
        <v>255</v>
      </c>
      <c r="R16" s="148" t="s">
        <v>256</v>
      </c>
      <c r="S16" s="148" t="s">
        <v>257</v>
      </c>
      <c r="T16" s="148" t="s">
        <v>258</v>
      </c>
    </row>
    <row r="17" spans="1:20" s="1" customFormat="1" ht="26.25" customHeight="1" thickBot="1" x14ac:dyDescent="0.3">
      <c r="A17" s="290"/>
      <c r="B17" s="310"/>
      <c r="C17" s="47" t="s">
        <v>105</v>
      </c>
      <c r="D17" s="176">
        <v>100</v>
      </c>
      <c r="E17" s="183">
        <v>95</v>
      </c>
      <c r="G17" s="164" t="s">
        <v>259</v>
      </c>
      <c r="H17" s="164" t="s">
        <v>260</v>
      </c>
      <c r="I17" s="161" t="s">
        <v>261</v>
      </c>
      <c r="J17" s="171" t="s">
        <v>262</v>
      </c>
      <c r="K17" s="164" t="s">
        <v>263</v>
      </c>
      <c r="L17" s="161" t="s">
        <v>264</v>
      </c>
      <c r="M17" s="167" t="s">
        <v>265</v>
      </c>
      <c r="N17" s="161" t="s">
        <v>266</v>
      </c>
      <c r="O17" s="164" t="s">
        <v>267</v>
      </c>
      <c r="P17" s="161" t="s">
        <v>268</v>
      </c>
      <c r="Q17" s="158" t="s">
        <v>269</v>
      </c>
      <c r="R17" s="155" t="s">
        <v>270</v>
      </c>
      <c r="S17" s="152" t="s">
        <v>271</v>
      </c>
      <c r="T17" s="149" t="s">
        <v>272</v>
      </c>
    </row>
    <row r="18" spans="1:20" ht="15.75" thickBot="1" x14ac:dyDescent="0.3">
      <c r="G18" s="165" t="s">
        <v>273</v>
      </c>
      <c r="H18" s="165" t="s">
        <v>274</v>
      </c>
      <c r="I18" s="162" t="s">
        <v>275</v>
      </c>
      <c r="J18" s="172" t="s">
        <v>276</v>
      </c>
      <c r="K18" s="165" t="s">
        <v>277</v>
      </c>
      <c r="L18" s="162" t="s">
        <v>278</v>
      </c>
      <c r="M18" s="168" t="s">
        <v>279</v>
      </c>
      <c r="N18" s="162" t="s">
        <v>280</v>
      </c>
      <c r="O18" s="165" t="s">
        <v>281</v>
      </c>
      <c r="P18" s="162" t="s">
        <v>282</v>
      </c>
      <c r="Q18" s="159" t="s">
        <v>283</v>
      </c>
      <c r="R18" s="156" t="s">
        <v>284</v>
      </c>
      <c r="S18" s="153" t="s">
        <v>285</v>
      </c>
      <c r="T18" s="150" t="s">
        <v>286</v>
      </c>
    </row>
    <row r="19" spans="1:20" ht="15.75" thickBot="1" x14ac:dyDescent="0.3">
      <c r="G19" s="165" t="s">
        <v>287</v>
      </c>
      <c r="H19" s="165" t="s">
        <v>288</v>
      </c>
      <c r="I19" s="162" t="s">
        <v>289</v>
      </c>
      <c r="J19" s="172" t="s">
        <v>290</v>
      </c>
      <c r="K19" s="165" t="s">
        <v>291</v>
      </c>
      <c r="L19" s="162" t="s">
        <v>292</v>
      </c>
      <c r="M19" s="59"/>
      <c r="N19" s="162" t="s">
        <v>293</v>
      </c>
      <c r="O19" s="165" t="s">
        <v>294</v>
      </c>
      <c r="P19" s="163" t="s">
        <v>295</v>
      </c>
      <c r="Q19" s="160" t="s">
        <v>296</v>
      </c>
      <c r="R19" s="156" t="s">
        <v>273</v>
      </c>
      <c r="S19" s="153" t="s">
        <v>297</v>
      </c>
      <c r="T19" s="150" t="s">
        <v>298</v>
      </c>
    </row>
    <row r="20" spans="1:20" ht="15.75" thickBot="1" x14ac:dyDescent="0.3">
      <c r="G20" s="165" t="s">
        <v>299</v>
      </c>
      <c r="H20" s="165" t="s">
        <v>300</v>
      </c>
      <c r="I20" s="162" t="s">
        <v>301</v>
      </c>
      <c r="J20" s="172" t="s">
        <v>302</v>
      </c>
      <c r="K20" s="165" t="s">
        <v>303</v>
      </c>
      <c r="L20" s="162" t="s">
        <v>304</v>
      </c>
      <c r="M20" s="59"/>
      <c r="N20" s="162" t="s">
        <v>305</v>
      </c>
      <c r="O20" s="162" t="s">
        <v>306</v>
      </c>
      <c r="P20" s="103"/>
      <c r="Q20" s="59"/>
      <c r="R20" s="156" t="s">
        <v>259</v>
      </c>
      <c r="S20" s="154" t="s">
        <v>307</v>
      </c>
      <c r="T20" s="150" t="s">
        <v>308</v>
      </c>
    </row>
    <row r="21" spans="1:20" ht="15.75" thickBot="1" x14ac:dyDescent="0.3">
      <c r="G21" s="165" t="s">
        <v>309</v>
      </c>
      <c r="H21" s="165" t="s">
        <v>310</v>
      </c>
      <c r="I21" s="162" t="s">
        <v>311</v>
      </c>
      <c r="J21" s="172" t="s">
        <v>312</v>
      </c>
      <c r="K21" s="170" t="s">
        <v>313</v>
      </c>
      <c r="L21" s="162" t="s">
        <v>314</v>
      </c>
      <c r="M21" s="59"/>
      <c r="N21" s="162" t="s">
        <v>315</v>
      </c>
      <c r="O21" s="162" t="s">
        <v>316</v>
      </c>
      <c r="P21" s="104"/>
      <c r="Q21" s="59"/>
      <c r="R21" s="156" t="s">
        <v>287</v>
      </c>
      <c r="S21" s="59"/>
      <c r="T21" s="150" t="s">
        <v>317</v>
      </c>
    </row>
    <row r="22" spans="1:20" ht="15.75" thickBot="1" x14ac:dyDescent="0.3">
      <c r="G22" s="174" t="s">
        <v>318</v>
      </c>
      <c r="H22" s="165" t="s">
        <v>319</v>
      </c>
      <c r="I22" s="162" t="s">
        <v>320</v>
      </c>
      <c r="J22" s="172" t="s">
        <v>321</v>
      </c>
      <c r="K22" s="59"/>
      <c r="L22" s="162" t="s">
        <v>322</v>
      </c>
      <c r="M22" s="59"/>
      <c r="N22" s="162" t="s">
        <v>323</v>
      </c>
      <c r="O22" s="162" t="s">
        <v>324</v>
      </c>
      <c r="P22" s="59"/>
      <c r="Q22" s="59"/>
      <c r="R22" s="157" t="s">
        <v>318</v>
      </c>
      <c r="S22" s="59"/>
      <c r="T22" s="150" t="s">
        <v>325</v>
      </c>
    </row>
    <row r="23" spans="1:20" ht="15.75" thickBot="1" x14ac:dyDescent="0.3">
      <c r="G23" s="105"/>
      <c r="H23" s="165" t="s">
        <v>326</v>
      </c>
      <c r="I23" s="162" t="s">
        <v>327</v>
      </c>
      <c r="J23" s="172" t="s">
        <v>328</v>
      </c>
      <c r="K23" s="59"/>
      <c r="L23" s="169" t="s">
        <v>329</v>
      </c>
      <c r="M23" s="59"/>
      <c r="N23" s="162" t="s">
        <v>330</v>
      </c>
      <c r="O23" s="166" t="s">
        <v>331</v>
      </c>
      <c r="P23" s="59"/>
      <c r="Q23" s="59"/>
      <c r="R23" s="59"/>
      <c r="S23" s="59"/>
      <c r="T23" s="150" t="s">
        <v>332</v>
      </c>
    </row>
    <row r="24" spans="1:20" x14ac:dyDescent="0.25">
      <c r="G24" s="105"/>
      <c r="H24" s="165" t="s">
        <v>333</v>
      </c>
      <c r="I24" s="162" t="s">
        <v>334</v>
      </c>
      <c r="J24" s="172" t="s">
        <v>335</v>
      </c>
      <c r="K24" s="59"/>
      <c r="L24" s="30"/>
      <c r="M24" s="59"/>
      <c r="N24" s="162" t="s">
        <v>336</v>
      </c>
      <c r="O24" s="59"/>
      <c r="P24" s="59"/>
      <c r="Q24" s="59"/>
      <c r="R24" s="59"/>
      <c r="S24" s="59"/>
      <c r="T24" s="150" t="s">
        <v>337</v>
      </c>
    </row>
    <row r="25" spans="1:20" ht="15.75" thickBot="1" x14ac:dyDescent="0.3">
      <c r="G25" s="105"/>
      <c r="H25" s="160" t="s">
        <v>338</v>
      </c>
      <c r="I25" s="162" t="str">
        <f>HYPERLINK("http://www.landman.org/","www.landman.org")</f>
        <v>www.landman.org</v>
      </c>
      <c r="J25" s="172" t="s">
        <v>339</v>
      </c>
      <c r="K25" s="59"/>
      <c r="L25" s="103"/>
      <c r="M25" s="59"/>
      <c r="N25" s="162" t="s">
        <v>340</v>
      </c>
      <c r="O25" s="59"/>
      <c r="P25" s="59"/>
      <c r="Q25" s="59"/>
      <c r="R25" s="59"/>
      <c r="S25" s="59"/>
      <c r="T25" s="151" t="s">
        <v>341</v>
      </c>
    </row>
    <row r="26" spans="1:20" x14ac:dyDescent="0.25">
      <c r="G26" s="105"/>
      <c r="H26" s="105"/>
      <c r="I26" s="162" t="str">
        <f>HYPERLINK("http://www.cipa.org/","www.cipa.org")</f>
        <v>www.cipa.org</v>
      </c>
      <c r="J26" s="172" t="s">
        <v>342</v>
      </c>
      <c r="K26" s="59"/>
      <c r="L26" s="59"/>
      <c r="M26" s="59"/>
      <c r="N26" s="162" t="s">
        <v>343</v>
      </c>
      <c r="O26" s="59"/>
      <c r="P26" s="59"/>
      <c r="Q26" s="59"/>
      <c r="R26" s="59"/>
      <c r="S26" s="59"/>
      <c r="T26" s="59"/>
    </row>
    <row r="27" spans="1:20" x14ac:dyDescent="0.25">
      <c r="G27" s="105"/>
      <c r="H27" s="105"/>
      <c r="I27" s="162" t="str">
        <f>HYPERLINK("http://www.ecne.org/","www.ecne.org")</f>
        <v>www.ecne.org</v>
      </c>
      <c r="J27" s="172" t="s">
        <v>344</v>
      </c>
      <c r="K27" s="59"/>
      <c r="L27" s="59"/>
      <c r="M27" s="59"/>
      <c r="N27" s="162" t="s">
        <v>345</v>
      </c>
      <c r="O27" s="59"/>
      <c r="P27" s="59"/>
      <c r="Q27" s="59"/>
      <c r="R27" s="59"/>
      <c r="S27" s="59"/>
      <c r="T27" s="59"/>
    </row>
    <row r="28" spans="1:20" x14ac:dyDescent="0.25">
      <c r="G28" s="105"/>
      <c r="H28" s="105"/>
      <c r="I28" s="162" t="str">
        <f>HYPERLINK("http://electricyjobs.energyjobs.com/","http://electricyjobs.energyjobs.com/")</f>
        <v>http://electricyjobs.energyjobs.com/</v>
      </c>
      <c r="J28" s="172" t="s">
        <v>346</v>
      </c>
      <c r="K28" s="59"/>
      <c r="L28" s="59"/>
      <c r="M28" s="59"/>
      <c r="N28" s="162" t="s">
        <v>347</v>
      </c>
      <c r="O28" s="59"/>
      <c r="P28" s="59"/>
      <c r="Q28" s="59"/>
      <c r="R28" s="59"/>
      <c r="S28" s="59"/>
      <c r="T28" s="59"/>
    </row>
    <row r="29" spans="1:20" x14ac:dyDescent="0.25">
      <c r="G29" s="105"/>
      <c r="H29" s="105"/>
      <c r="I29" s="162" t="str">
        <f>HYPERLINK("http://epc.energyjobsnetwork.com/","http://epc.energyjobsnetwork.com/")</f>
        <v>http://epc.energyjobsnetwork.com/</v>
      </c>
      <c r="J29" s="172" t="s">
        <v>348</v>
      </c>
      <c r="K29" s="59"/>
      <c r="L29" s="59"/>
      <c r="M29" s="59"/>
      <c r="N29" s="162" t="s">
        <v>349</v>
      </c>
      <c r="O29" s="59"/>
      <c r="P29" s="59"/>
      <c r="Q29" s="59"/>
      <c r="R29" s="59"/>
      <c r="S29" s="59"/>
      <c r="T29" s="59"/>
    </row>
    <row r="30" spans="1:20" ht="15.75" thickBot="1" x14ac:dyDescent="0.3">
      <c r="G30" s="105"/>
      <c r="H30" s="105"/>
      <c r="I30" s="162" t="str">
        <f>HYPERLINK("http://etribune.energyjobsnetwork.com/","http://etribune.energyjobsnetwork.com/")</f>
        <v>http://etribune.energyjobsnetwork.com/</v>
      </c>
      <c r="J30" s="173" t="s">
        <v>350</v>
      </c>
      <c r="K30" s="59"/>
      <c r="L30" s="59"/>
      <c r="M30" s="59"/>
      <c r="N30" s="162" t="s">
        <v>351</v>
      </c>
      <c r="O30" s="59"/>
      <c r="P30" s="59"/>
      <c r="Q30" s="59"/>
      <c r="R30" s="59"/>
      <c r="S30" s="59"/>
      <c r="T30" s="59"/>
    </row>
    <row r="31" spans="1:20" x14ac:dyDescent="0.25">
      <c r="G31" s="105"/>
      <c r="H31" s="105"/>
      <c r="I31" s="162" t="str">
        <f>HYPERLINK("http://gcpa.energyjobsnetwork.com/","http://gcpa.energyjobsnetwork.com/")</f>
        <v>http://gcpa.energyjobsnetwork.com/</v>
      </c>
      <c r="J31" s="30"/>
      <c r="K31" s="59"/>
      <c r="L31" s="59"/>
      <c r="M31" s="59"/>
      <c r="N31" s="162" t="s">
        <v>352</v>
      </c>
      <c r="O31" s="59"/>
      <c r="P31" s="59"/>
      <c r="Q31" s="59"/>
      <c r="R31" s="59"/>
      <c r="S31" s="59"/>
      <c r="T31" s="59"/>
    </row>
    <row r="32" spans="1:20" ht="15.75" thickBot="1" x14ac:dyDescent="0.3">
      <c r="G32" s="105"/>
      <c r="H32" s="105"/>
      <c r="I32" s="162" t="str">
        <f>HYPERLINK("http://www.laapl.com/","www.laapl.com")</f>
        <v>www.laapl.com</v>
      </c>
      <c r="J32" s="105"/>
      <c r="K32" s="59"/>
      <c r="L32" s="59"/>
      <c r="M32" s="59"/>
      <c r="N32" s="166" t="s">
        <v>353</v>
      </c>
      <c r="O32" s="59"/>
      <c r="P32" s="59"/>
      <c r="Q32" s="59"/>
      <c r="R32" s="59"/>
      <c r="S32" s="59"/>
      <c r="T32" s="59"/>
    </row>
    <row r="33" spans="7:20" x14ac:dyDescent="0.25">
      <c r="G33" s="105"/>
      <c r="H33" s="105"/>
      <c r="I33" s="162" t="str">
        <f>HYPERLINK("http://lmc.energyjobsnetwork.com/","http://lmc.energyjobsnetwork.com/")</f>
        <v>http://lmc.energyjobsnetwork.com/</v>
      </c>
      <c r="J33" s="105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7:20" x14ac:dyDescent="0.25">
      <c r="G34" s="105"/>
      <c r="H34" s="105"/>
      <c r="I34" s="162" t="str">
        <f>HYPERLINK("http://www.energymarketers.com/","www.energymarketers.com")</f>
        <v>www.energymarketers.com</v>
      </c>
      <c r="J34" s="105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7:20" x14ac:dyDescent="0.25">
      <c r="G35" s="105"/>
      <c r="H35" s="105"/>
      <c r="I35" s="162" t="str">
        <f>HYPERLINK("http://nesa.energyjobsnetwork.com/","http://nesa.energyjobsnetwork.com/")</f>
        <v>http://nesa.energyjobsnetwork.com/</v>
      </c>
      <c r="J35" s="105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7:20" x14ac:dyDescent="0.25">
      <c r="G36" s="59"/>
      <c r="H36" s="59"/>
      <c r="I36" s="162" t="str">
        <f>HYPERLINK("http://www.ngeao.org/","www.ngeao.org")</f>
        <v>www.ngeao.org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7:20" x14ac:dyDescent="0.25">
      <c r="G37" s="59"/>
      <c r="H37" s="59"/>
      <c r="I37" s="162" t="str">
        <f>HYPERLINK("http://nuclearenergyjobs.energyjobs.com/","http://nuclearenergyjobs.energyjobs.com/")</f>
        <v>http://nuclearenergyjobs.energyjobs.com/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7:20" x14ac:dyDescent="0.25">
      <c r="G38" s="59"/>
      <c r="H38" s="59"/>
      <c r="I38" s="162" t="str">
        <f>HYPERLINK("http://powerhighway.energyjobsnetwork.com/","http://powerhighway.energyjobsnetwork.com/")</f>
        <v>http://powerhighway.energyjobsnetwork.com/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7:20" x14ac:dyDescent="0.25">
      <c r="G39" s="59"/>
      <c r="H39" s="59"/>
      <c r="I39" s="162" t="str">
        <f>HYPERLINK("http://www.theexchange.org/","www.theexchange.org")</f>
        <v>www.theexchange.org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7:20" ht="15.75" thickBot="1" x14ac:dyDescent="0.3">
      <c r="G40" s="59"/>
      <c r="H40" s="59"/>
      <c r="I40" s="166" t="str">
        <f>HYPERLINK("http://tes.energyjobsnetwork.com/","http://tes.energyjobsnetwork.com/")</f>
        <v>http://tes.energyjobsnetwork.com/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7:20" x14ac:dyDescent="0.25"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7:20" x14ac:dyDescent="0.25"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</sheetData>
  <mergeCells count="7">
    <mergeCell ref="A6:A8"/>
    <mergeCell ref="A16:A17"/>
    <mergeCell ref="B6:B8"/>
    <mergeCell ref="B16:B17"/>
    <mergeCell ref="A10:A11"/>
    <mergeCell ref="B10:B11"/>
    <mergeCell ref="A13:D13"/>
  </mergeCells>
  <hyperlinks>
    <hyperlink ref="I25" r:id="rId1" display="http://www.landman.org/" xr:uid="{00000000-0004-0000-0600-000000000000}"/>
    <hyperlink ref="I26" r:id="rId2" display="http://www.cipa.org/" xr:uid="{00000000-0004-0000-0600-000001000000}"/>
    <hyperlink ref="I27" r:id="rId3" display="http://www.ecne.org/" xr:uid="{00000000-0004-0000-0600-000002000000}"/>
    <hyperlink ref="I28" r:id="rId4" display="http://electricyjobs.energyjobs.com/" xr:uid="{00000000-0004-0000-0600-000003000000}"/>
    <hyperlink ref="I29" r:id="rId5" display="http://epc.energyjobsnetwork.com/" xr:uid="{00000000-0004-0000-0600-000004000000}"/>
    <hyperlink ref="I30" r:id="rId6" display="http://etribune.energyjobsnetwork.com/" xr:uid="{00000000-0004-0000-0600-000005000000}"/>
    <hyperlink ref="I31" r:id="rId7" display="http://gcpa.energyjobsnetwork.com/" xr:uid="{00000000-0004-0000-0600-000006000000}"/>
    <hyperlink ref="I32" r:id="rId8" display="http://www.laapl.com/" xr:uid="{00000000-0004-0000-0600-000007000000}"/>
    <hyperlink ref="I33" r:id="rId9" display="http://lmc.energyjobsnetwork.com/" xr:uid="{00000000-0004-0000-0600-000008000000}"/>
    <hyperlink ref="I34" r:id="rId10" display="http://www.energymarketers.com/" xr:uid="{00000000-0004-0000-0600-000009000000}"/>
    <hyperlink ref="I35" r:id="rId11" display="http://nesa.energyjobsnetwork.com/" xr:uid="{00000000-0004-0000-0600-00000A000000}"/>
    <hyperlink ref="I36" r:id="rId12" display="http://www.ngeao.org/" xr:uid="{00000000-0004-0000-0600-00000B000000}"/>
    <hyperlink ref="I37" r:id="rId13" display="http://nuclearenergyjobs.energyjobs.com/" xr:uid="{00000000-0004-0000-0600-00000C000000}"/>
    <hyperlink ref="I38" r:id="rId14" display="http://powerhighway.energyjobsnetwork.com/" xr:uid="{00000000-0004-0000-0600-00000D000000}"/>
    <hyperlink ref="I39" r:id="rId15" display="http://www.theexchange.org/" xr:uid="{00000000-0004-0000-0600-00000E000000}"/>
    <hyperlink ref="I40" r:id="rId16" display="http://tes.energyjobsnetwork.com/" xr:uid="{00000000-0004-0000-0600-00000F000000}"/>
    <hyperlink ref="B10" r:id="rId17" xr:uid="{00000000-0004-0000-0600-000010000000}"/>
    <hyperlink ref="B12" r:id="rId18" xr:uid="{00000000-0004-0000-0600-000011000000}"/>
    <hyperlink ref="B10:B11" r:id="rId19" display="http://jobs.delawareonline.com" xr:uid="{00000000-0004-0000-0600-000012000000}"/>
  </hyperlinks>
  <pageMargins left="0.7" right="0.7" top="0.75" bottom="0.75" header="0.3" footer="0.3"/>
  <pageSetup scale="47" fitToWidth="2" orientation="landscape" verticalDpi="0" r:id="rId20"/>
  <headerFooter>
    <oddFooter>&amp;LGSS17199-CLASSIFIED_AD Pricing Spreadsheet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"/>
  <sheetViews>
    <sheetView workbookViewId="0">
      <selection activeCell="D13" sqref="D13"/>
    </sheetView>
  </sheetViews>
  <sheetFormatPr defaultRowHeight="15" x14ac:dyDescent="0.25"/>
  <cols>
    <col min="1" max="1" width="18" customWidth="1"/>
    <col min="2" max="2" width="46.5703125" customWidth="1"/>
    <col min="3" max="3" width="16.85546875" customWidth="1"/>
    <col min="4" max="4" width="14.28515625" bestFit="1" customWidth="1"/>
    <col min="5" max="5" width="20.7109375" bestFit="1" customWidth="1"/>
    <col min="6" max="6" width="14.28515625" bestFit="1" customWidth="1"/>
    <col min="7" max="7" width="20.7109375" bestFit="1" customWidth="1"/>
    <col min="8" max="8" width="14.28515625" bestFit="1" customWidth="1"/>
    <col min="9" max="9" width="14.7109375" bestFit="1" customWidth="1"/>
  </cols>
  <sheetData>
    <row r="1" spans="1:4" ht="18.75" x14ac:dyDescent="0.3">
      <c r="A1" s="58" t="s">
        <v>360</v>
      </c>
    </row>
    <row r="2" spans="1:4" x14ac:dyDescent="0.25">
      <c r="A2" t="s">
        <v>196</v>
      </c>
    </row>
    <row r="3" spans="1:4" s="179" customFormat="1" x14ac:dyDescent="0.25">
      <c r="A3" s="179" t="s">
        <v>381</v>
      </c>
    </row>
    <row r="4" spans="1:4" ht="30" x14ac:dyDescent="0.25">
      <c r="C4" s="66" t="s">
        <v>374</v>
      </c>
    </row>
    <row r="5" spans="1:4" x14ac:dyDescent="0.25">
      <c r="A5" s="314" t="s">
        <v>158</v>
      </c>
      <c r="B5" s="314"/>
      <c r="C5" s="314" t="s">
        <v>158</v>
      </c>
      <c r="D5" s="314"/>
    </row>
    <row r="6" spans="1:4" ht="44.25" customHeight="1" x14ac:dyDescent="0.25">
      <c r="A6" s="204" t="s">
        <v>362</v>
      </c>
      <c r="B6" s="205"/>
      <c r="C6" s="322" t="s">
        <v>362</v>
      </c>
      <c r="D6" s="323"/>
    </row>
    <row r="7" spans="1:4" s="6" customFormat="1" x14ac:dyDescent="0.25"/>
    <row r="8" spans="1:4" s="6" customFormat="1" x14ac:dyDescent="0.25"/>
    <row r="9" spans="1:4" s="6" customFormat="1" ht="15.6" customHeight="1" x14ac:dyDescent="0.25">
      <c r="A9" s="315" t="s">
        <v>159</v>
      </c>
      <c r="B9" s="315"/>
      <c r="C9" s="315" t="s">
        <v>159</v>
      </c>
      <c r="D9" s="315"/>
    </row>
    <row r="10" spans="1:4" s="6" customFormat="1" ht="45" customHeight="1" x14ac:dyDescent="0.25">
      <c r="A10" s="320" t="s">
        <v>361</v>
      </c>
      <c r="B10" s="321"/>
      <c r="C10" s="318" t="s">
        <v>361</v>
      </c>
      <c r="D10" s="319"/>
    </row>
    <row r="11" spans="1:4" s="6" customFormat="1" x14ac:dyDescent="0.25"/>
    <row r="12" spans="1:4" x14ac:dyDescent="0.25">
      <c r="A12" s="25" t="s">
        <v>92</v>
      </c>
      <c r="B12" s="16" t="s">
        <v>62</v>
      </c>
    </row>
    <row r="13" spans="1:4" x14ac:dyDescent="0.25">
      <c r="A13" s="52" t="s">
        <v>121</v>
      </c>
      <c r="B13" s="52" t="s">
        <v>363</v>
      </c>
      <c r="C13" s="52" t="s">
        <v>376</v>
      </c>
    </row>
    <row r="14" spans="1:4" ht="30" x14ac:dyDescent="0.25">
      <c r="A14" s="52" t="s">
        <v>364</v>
      </c>
      <c r="B14" s="52" t="s">
        <v>365</v>
      </c>
      <c r="C14" s="317" t="s">
        <v>375</v>
      </c>
    </row>
  </sheetData>
  <mergeCells count="8">
    <mergeCell ref="A5:B5"/>
    <mergeCell ref="A9:B9"/>
    <mergeCell ref="A6:B6"/>
    <mergeCell ref="A10:B10"/>
    <mergeCell ref="C9:D9"/>
    <mergeCell ref="C10:D10"/>
    <mergeCell ref="C5:D5"/>
    <mergeCell ref="C6:D6"/>
  </mergeCells>
  <pageMargins left="0.7" right="0.7" top="0.75" bottom="0.75" header="0.3" footer="0.3"/>
  <pageSetup orientation="portrait" verticalDpi="0" r:id="rId1"/>
  <headerFooter>
    <oddFooter>&amp;LGSS17199-CLASSIFIED_AD Pricing Spreadsheet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Vendor &amp; Newspaper Info</vt:lpstr>
      <vt:lpstr>Deadline Info</vt:lpstr>
      <vt:lpstr>Boiler Plates</vt:lpstr>
      <vt:lpstr>Digital</vt:lpstr>
      <vt:lpstr>Display Ads</vt:lpstr>
      <vt:lpstr>In Line Ads (text)</vt:lpstr>
      <vt:lpstr>Third Party Employment</vt:lpstr>
      <vt:lpstr> Discounts</vt:lpstr>
    </vt:vector>
  </TitlesOfParts>
  <Company>Office of Management and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Wrobel, Shannon E (OMB)</dc:creator>
  <cp:lastModifiedBy>Smith, Dennis (OMB)</cp:lastModifiedBy>
  <cp:lastPrinted>2017-04-12T13:18:11Z</cp:lastPrinted>
  <dcterms:created xsi:type="dcterms:W3CDTF">2016-11-23T17:34:43Z</dcterms:created>
  <dcterms:modified xsi:type="dcterms:W3CDTF">2019-11-07T13:53:06Z</dcterms:modified>
</cp:coreProperties>
</file>