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617 Heavy Trucks\16617\AWARD NOTICE &amp; ADDENDUMS\"/>
    </mc:Choice>
  </mc:AlternateContent>
  <bookViews>
    <workbookView xWindow="0" yWindow="0" windowWidth="28800" windowHeight="12420"/>
  </bookViews>
  <sheets>
    <sheet name="Pricing Evaluation " sheetId="1" r:id="rId1"/>
  </sheets>
  <calcPr calcId="152511" iterate="1" iterateCount="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K9" i="1"/>
  <c r="I95" i="1"/>
  <c r="I93" i="1"/>
  <c r="I89" i="1"/>
  <c r="I85" i="1"/>
  <c r="I83" i="1"/>
  <c r="I82" i="1"/>
  <c r="I81" i="1"/>
  <c r="I80" i="1"/>
  <c r="I79" i="1"/>
  <c r="I75" i="1"/>
  <c r="I73" i="1"/>
  <c r="I72" i="1"/>
  <c r="I71" i="1"/>
  <c r="I70" i="1"/>
  <c r="I69" i="1"/>
  <c r="I65" i="1"/>
  <c r="I64" i="1"/>
  <c r="I63" i="1"/>
  <c r="I62" i="1"/>
  <c r="I61" i="1"/>
  <c r="I60" i="1"/>
  <c r="I59" i="1"/>
  <c r="I52" i="1"/>
  <c r="I50" i="1"/>
  <c r="I44" i="1"/>
  <c r="I43" i="1"/>
  <c r="I41" i="1"/>
  <c r="I39" i="1"/>
  <c r="I33" i="1"/>
  <c r="I32" i="1"/>
  <c r="I29" i="1"/>
  <c r="I23" i="1"/>
  <c r="I21" i="1"/>
  <c r="I19" i="1"/>
  <c r="I15" i="1"/>
  <c r="I12" i="1"/>
  <c r="I8" i="1"/>
  <c r="H7" i="1" l="1"/>
  <c r="E8" i="1"/>
  <c r="E95" i="1"/>
  <c r="E93" i="1"/>
  <c r="E89" i="1"/>
  <c r="E85" i="1"/>
  <c r="E83" i="1"/>
  <c r="E82" i="1"/>
  <c r="E81" i="1"/>
  <c r="E80" i="1"/>
  <c r="E79" i="1"/>
  <c r="E75" i="1"/>
  <c r="E73" i="1"/>
  <c r="E72" i="1"/>
  <c r="E71" i="1"/>
  <c r="E70" i="1"/>
  <c r="E69" i="1"/>
  <c r="F69" i="1" s="1"/>
  <c r="E65" i="1"/>
  <c r="E64" i="1"/>
  <c r="E63" i="1"/>
  <c r="E62" i="1"/>
  <c r="E61" i="1"/>
  <c r="E60" i="1"/>
  <c r="E59" i="1"/>
  <c r="F59" i="1" s="1"/>
  <c r="E33" i="1"/>
  <c r="E29" i="1"/>
  <c r="F29" i="1" s="1"/>
  <c r="E23" i="1"/>
  <c r="E19" i="1"/>
  <c r="F19" i="1" s="1"/>
  <c r="E12" i="1"/>
  <c r="K95" i="1" l="1"/>
  <c r="K93" i="1"/>
  <c r="K89" i="1"/>
  <c r="K85" i="1"/>
  <c r="K83" i="1"/>
  <c r="K82" i="1"/>
  <c r="K81" i="1"/>
  <c r="K80" i="1"/>
  <c r="K79" i="1"/>
  <c r="K75" i="1"/>
  <c r="K73" i="1"/>
  <c r="K72" i="1"/>
  <c r="K71" i="1"/>
  <c r="K70" i="1"/>
  <c r="K69" i="1"/>
  <c r="K65" i="1"/>
  <c r="K64" i="1"/>
  <c r="K63" i="1"/>
  <c r="K62" i="1"/>
  <c r="K61" i="1"/>
  <c r="K60" i="1"/>
  <c r="K59" i="1"/>
  <c r="K52" i="1"/>
  <c r="K51" i="1"/>
  <c r="K50" i="1"/>
  <c r="K43" i="1"/>
  <c r="K41" i="1"/>
  <c r="K40" i="1"/>
  <c r="K32" i="1"/>
  <c r="K30" i="1"/>
  <c r="K29" i="1"/>
  <c r="K21" i="1"/>
  <c r="K20" i="1"/>
  <c r="K19" i="1"/>
  <c r="K15" i="1"/>
  <c r="K11" i="1"/>
</calcChain>
</file>

<file path=xl/sharedStrings.xml><?xml version="1.0" encoding="utf-8"?>
<sst xmlns="http://schemas.openxmlformats.org/spreadsheetml/2006/main" count="248" uniqueCount="78">
  <si>
    <t>Pricing Spreadsheet</t>
  </si>
  <si>
    <t xml:space="preserve">CONTRACT NUMBER:  </t>
  </si>
  <si>
    <t>GSS16617-HEAVY_TRUCKS</t>
  </si>
  <si>
    <t xml:space="preserve">CONTRACT NAME:  </t>
  </si>
  <si>
    <t xml:space="preserve"> Heavy Duty Trucks</t>
  </si>
  <si>
    <t>SPECIFICATION “A”</t>
  </si>
  <si>
    <t>Freightliner of Delmarva</t>
  </si>
  <si>
    <t>International of Delmarva</t>
  </si>
  <si>
    <t>The Pete Store</t>
  </si>
  <si>
    <t>ITEM NO.</t>
  </si>
  <si>
    <t xml:space="preserve">Specifications </t>
  </si>
  <si>
    <t>$PRICE (EACH)</t>
  </si>
  <si>
    <t>10 WHEEL TRUCK TRACTOR/CHASSIS</t>
  </si>
  <si>
    <t>OPTIONAL PRICING</t>
  </si>
  <si>
    <t>Heated Windshield</t>
  </si>
  <si>
    <t>Included</t>
  </si>
  <si>
    <t>INCLUDED</t>
  </si>
  <si>
    <t>DOCUMETED COST PLUS PERCENT MARKUP PRICE FOR ANY OEM COMPONENT/PART (ARTICLE 20)</t>
  </si>
  <si>
    <t>OPTION PRICE FOR ALLISON 10-SPEED MANUAL TRANSMISSION (ARTICLE 20)</t>
  </si>
  <si>
    <t>No Bid</t>
  </si>
  <si>
    <t>N/A</t>
  </si>
  <si>
    <t>ANNUAL COST FOR APPROPRIATE DISGNOSTICS SOFTWARE SUBSCRIPTION (ARTICLE 21)</t>
  </si>
  <si>
    <t>No Cost</t>
  </si>
  <si>
    <t>UNIT – BULK ANNUAL COST:</t>
  </si>
  <si>
    <r>
      <t>STATE UNIT OR BULK COST/WEB BASED OR OTHER_</t>
    </r>
    <r>
      <rPr>
        <u/>
        <sz val="8"/>
        <color theme="1"/>
        <rFont val="Calibri"/>
        <family val="2"/>
        <scheme val="minor"/>
      </rPr>
      <t xml:space="preserve"> :              </t>
    </r>
  </si>
  <si>
    <t xml:space="preserve">OPTIONAL PRICING </t>
  </si>
  <si>
    <t>COST PER STUDENT FOR ADDITIONAL EXTENSIVE TRAINING (ARTICLE 19)</t>
  </si>
  <si>
    <t>No Charge</t>
  </si>
  <si>
    <t>SPECIFICATION “B”</t>
  </si>
  <si>
    <t>10 WHEEL TRUCK CAB/CHASSIS 64,000 GVW WITH WING PLOW CONFIGURATION</t>
  </si>
  <si>
    <t>no charge</t>
  </si>
  <si>
    <t>DOCUMETED COST PLUS PERCENT MARKUP PRICE FOR ANY OEM COMPONENT/PART (ARTICLE 19)</t>
  </si>
  <si>
    <t>STATE UNIT OR BULK COST/WEB BASED OR OTHER:</t>
  </si>
  <si>
    <t>SPECIFICATION “C”</t>
  </si>
  <si>
    <t xml:space="preserve">SIX WHEEL TRUCK CAB/CHASSIS 37,500 GVW </t>
  </si>
  <si>
    <t>DOCUMETED COST PLUS PERCENT MARKUP PRICE FOR ANY OEM COMPONENT/PART (ARTICLE 18)</t>
  </si>
  <si>
    <t>COST PER STUDENT FOR ADDITIONAL EXTENSIVE TRAINING (ARTICLE 17)</t>
  </si>
  <si>
    <t>No charge</t>
  </si>
  <si>
    <t>ANNUAL COST FOR APPROPRIATE DISGNOSTICS SOFTWARE SUBSCRIPTION (ARTICLE 19)</t>
  </si>
  <si>
    <t xml:space="preserve">STATE UNIT OR BULK COST/WEB BASED OR OTHER:        </t>
  </si>
  <si>
    <t>SPECIFICATION “D”</t>
  </si>
  <si>
    <t>SIX WHEEL 4-DOOR MEDIUM TRUCK CAB/CHASSIS 25,999 GVW</t>
  </si>
  <si>
    <t>COST PER STUDENT FOR ADDITIONAL EXTENSIVE (TRAINING (ARTICLE 17)</t>
  </si>
  <si>
    <t>PRICING FOR SAME CHASSIS AS SPECIFIED EXCEPT A 2-DOOR VERSION VS A 4-DOOR (ARTICLE 18)</t>
  </si>
  <si>
    <t>SPECIFICATION “E”</t>
  </si>
  <si>
    <t>SIX WHEEL 2-DOOR MEDIUM TRUCK CAB/CHASSIS 19,500 GVW</t>
  </si>
  <si>
    <t>PRICING FOR SAME CAB/CHASSIS EXCEPT FOR A 4X4 2-DOOR VERSION</t>
  </si>
  <si>
    <t>No bid</t>
  </si>
  <si>
    <t>PRICING FOR SAME CAB/CHASSIS EXCEPT FOR A 4X4 4-DOOR VERSION</t>
  </si>
  <si>
    <t>SPECIFICATION “F”</t>
  </si>
  <si>
    <t>TEN WHEEL DUMP TRUCK BODIES 64,000 GVW</t>
  </si>
  <si>
    <t>ADDITIIONAL PLOW FRAME</t>
  </si>
  <si>
    <t>HYDRAULIC TESTER IN ACCORDLANCE WITH ARTICLE 9.4</t>
  </si>
  <si>
    <t>PROVIDE/INSTALL TUCK BACK WING PLOW  (ARTICLE 27.4)</t>
  </si>
  <si>
    <t>STAINLESS BODY VS ALUMINUM (ARTICLE 27.2)</t>
  </si>
  <si>
    <t xml:space="preserve">Hood reflectors </t>
  </si>
  <si>
    <t>COST PER STUDENT FOR ADDITIONAL EXTENSIVE TRAINING (Article 18)</t>
  </si>
  <si>
    <t>TRAINING (ARTICLE 27.3)</t>
  </si>
  <si>
    <t>SPECIFICATION “G”</t>
  </si>
  <si>
    <t>SIX WHEEL ALUMINUM DUMP TRUCK BODIES 37,500 GVW</t>
  </si>
  <si>
    <t>HYDRAULIC TESTER AS DESCRIBED IN PARA 9.4</t>
  </si>
  <si>
    <t>ADDITIOINAL PLOW FRAME</t>
  </si>
  <si>
    <t xml:space="preserve">HOOD REFLECTOR </t>
  </si>
  <si>
    <t>OPTIONAL PRICING PER STUDENT FOR ADDITIONAL EXTENSIVE TRAINING (ARTICLE 23)</t>
  </si>
  <si>
    <t>DOCUMETED COST PLUS PERCENT MARKUP PRICE FOR ANY OEM COMPONENT/PART (ARTICLE 24)</t>
  </si>
  <si>
    <t xml:space="preserve">STAINLESS BODY VS ALUMINUM </t>
  </si>
  <si>
    <t>SPECIFICATION “H”</t>
  </si>
  <si>
    <t>SIX WHEEL MEDIUM DUTY ALUMINUM DUMP TRUCK BODIES 25,599 GVW – LO PRO</t>
  </si>
  <si>
    <t>SPECIFICATION “I”</t>
  </si>
  <si>
    <t>FLAT BED BODY FOR MEDIUM DUTY TRUCK CHASSIS/CAB</t>
  </si>
  <si>
    <t>SPECIFICATION “J”</t>
  </si>
  <si>
    <t xml:space="preserve">SERVICE/UTILITY BODY FOR 19.5 GVW CHASSIS </t>
  </si>
  <si>
    <t>DOCUMETED COST PLUS PERCENT MARKUP PRICE FOR ANY OEM COMPONENT/PART (ARTICLE 8)</t>
  </si>
  <si>
    <t xml:space="preserve">     OPTIONAL PRICING PER STUDENT FOR ADDITIONAL EXTENSIVE TRAINING (ARTICLE 6)</t>
  </si>
  <si>
    <t>Price Adjustment</t>
  </si>
  <si>
    <t>Effective September 1, 2018</t>
  </si>
  <si>
    <t>Effective September 1, 2019</t>
  </si>
  <si>
    <t>Addendum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</si>
</sst>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u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190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7" fillId="0" borderId="2" xfId="2" applyFont="1" applyBorder="1" applyAlignment="1">
      <alignment horizontal="left"/>
    </xf>
    <xf numFmtId="0" fontId="6" fillId="4" borderId="5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left" vertical="center" wrapText="1"/>
    </xf>
    <xf numFmtId="44" fontId="6" fillId="4" borderId="14" xfId="0" applyNumberFormat="1" applyFont="1" applyFill="1" applyBorder="1" applyAlignment="1">
      <alignment horizontal="center" vertical="center" wrapText="1"/>
    </xf>
    <xf numFmtId="44" fontId="6" fillId="5" borderId="1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8" borderId="16" xfId="0" applyFont="1" applyFill="1" applyBorder="1"/>
    <xf numFmtId="0" fontId="6" fillId="8" borderId="0" xfId="0" applyFont="1" applyFill="1" applyBorder="1" applyAlignment="1">
      <alignment wrapText="1"/>
    </xf>
    <xf numFmtId="44" fontId="6" fillId="4" borderId="8" xfId="0" applyNumberFormat="1" applyFont="1" applyFill="1" applyBorder="1" applyAlignment="1">
      <alignment horizontal="center" vertical="center" wrapText="1"/>
    </xf>
    <xf numFmtId="44" fontId="6" fillId="5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44" fontId="5" fillId="4" borderId="1" xfId="1" applyNumberFormat="1" applyFont="1" applyFill="1" applyBorder="1"/>
    <xf numFmtId="44" fontId="8" fillId="5" borderId="1" xfId="1" applyNumberFormat="1" applyFont="1" applyFill="1" applyBorder="1"/>
    <xf numFmtId="9" fontId="9" fillId="4" borderId="1" xfId="1" applyNumberFormat="1" applyFont="1" applyFill="1" applyBorder="1" applyAlignment="1"/>
    <xf numFmtId="44" fontId="5" fillId="5" borderId="1" xfId="1" applyNumberFormat="1" applyFont="1" applyFill="1" applyBorder="1"/>
    <xf numFmtId="6" fontId="5" fillId="4" borderId="1" xfId="1" applyNumberFormat="1" applyFont="1" applyFill="1" applyBorder="1"/>
    <xf numFmtId="8" fontId="8" fillId="5" borderId="1" xfId="1" applyNumberFormat="1" applyFont="1" applyFill="1" applyBorder="1"/>
    <xf numFmtId="44" fontId="8" fillId="4" borderId="1" xfId="1" applyNumberFormat="1" applyFont="1" applyFill="1" applyBorder="1"/>
    <xf numFmtId="44" fontId="9" fillId="4" borderId="1" xfId="1" applyNumberFormat="1" applyFont="1" applyFill="1" applyBorder="1"/>
    <xf numFmtId="8" fontId="8" fillId="4" borderId="1" xfId="1" applyNumberFormat="1" applyFont="1" applyFill="1" applyBorder="1"/>
    <xf numFmtId="6" fontId="8" fillId="5" borderId="1" xfId="1" applyNumberFormat="1" applyFont="1" applyFill="1" applyBorder="1"/>
    <xf numFmtId="8" fontId="5" fillId="5" borderId="1" xfId="1" applyNumberFormat="1" applyFont="1" applyFill="1" applyBorder="1"/>
    <xf numFmtId="9" fontId="5" fillId="5" borderId="1" xfId="1" applyNumberFormat="1" applyFont="1" applyFill="1" applyBorder="1"/>
    <xf numFmtId="6" fontId="5" fillId="5" borderId="1" xfId="1" applyNumberFormat="1" applyFont="1" applyFill="1" applyBorder="1"/>
    <xf numFmtId="9" fontId="8" fillId="4" borderId="1" xfId="1" applyNumberFormat="1" applyFont="1" applyFill="1" applyBorder="1"/>
    <xf numFmtId="44" fontId="9" fillId="5" borderId="1" xfId="1" applyNumberFormat="1" applyFont="1" applyFill="1" applyBorder="1"/>
    <xf numFmtId="44" fontId="6" fillId="4" borderId="1" xfId="1" applyNumberFormat="1" applyFont="1" applyFill="1" applyBorder="1"/>
    <xf numFmtId="9" fontId="9" fillId="4" borderId="1" xfId="1" applyNumberFormat="1" applyFont="1" applyFill="1" applyBorder="1"/>
    <xf numFmtId="9" fontId="9" fillId="5" borderId="1" xfId="1" applyNumberFormat="1" applyFont="1" applyFill="1" applyBorder="1"/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vertical="center" wrapText="1"/>
    </xf>
    <xf numFmtId="44" fontId="8" fillId="5" borderId="21" xfId="1" applyNumberFormat="1" applyFont="1" applyFill="1" applyBorder="1"/>
    <xf numFmtId="44" fontId="5" fillId="5" borderId="21" xfId="1" applyNumberFormat="1" applyFont="1" applyFill="1" applyBorder="1"/>
    <xf numFmtId="8" fontId="8" fillId="5" borderId="21" xfId="1" applyNumberFormat="1" applyFont="1" applyFill="1" applyBorder="1"/>
    <xf numFmtId="6" fontId="8" fillId="5" borderId="21" xfId="1" applyNumberFormat="1" applyFont="1" applyFill="1" applyBorder="1"/>
    <xf numFmtId="8" fontId="5" fillId="5" borderId="21" xfId="1" applyNumberFormat="1" applyFont="1" applyFill="1" applyBorder="1"/>
    <xf numFmtId="9" fontId="5" fillId="5" borderId="21" xfId="1" applyNumberFormat="1" applyFont="1" applyFill="1" applyBorder="1"/>
    <xf numFmtId="44" fontId="9" fillId="5" borderId="21" xfId="1" applyNumberFormat="1" applyFont="1" applyFill="1" applyBorder="1"/>
    <xf numFmtId="44" fontId="6" fillId="5" borderId="21" xfId="1" applyNumberFormat="1" applyFont="1" applyFill="1" applyBorder="1"/>
    <xf numFmtId="9" fontId="9" fillId="5" borderId="21" xfId="1" applyNumberFormat="1" applyFont="1" applyFill="1" applyBorder="1"/>
    <xf numFmtId="0" fontId="6" fillId="6" borderId="23" xfId="0" applyFont="1" applyFill="1" applyBorder="1" applyAlignment="1">
      <alignment horizontal="center"/>
    </xf>
    <xf numFmtId="44" fontId="8" fillId="6" borderId="21" xfId="1" applyNumberFormat="1" applyFont="1" applyFill="1" applyBorder="1"/>
    <xf numFmtId="9" fontId="8" fillId="6" borderId="21" xfId="1" applyNumberFormat="1" applyFont="1" applyFill="1" applyBorder="1"/>
    <xf numFmtId="44" fontId="6" fillId="6" borderId="14" xfId="0" applyNumberFormat="1" applyFont="1" applyFill="1" applyBorder="1" applyAlignment="1">
      <alignment horizontal="center" vertical="center" wrapText="1"/>
    </xf>
    <xf numFmtId="44" fontId="6" fillId="6" borderId="8" xfId="0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left"/>
    </xf>
    <xf numFmtId="164" fontId="5" fillId="5" borderId="21" xfId="1" applyNumberFormat="1" applyFont="1" applyFill="1" applyBorder="1"/>
    <xf numFmtId="164" fontId="8" fillId="5" borderId="21" xfId="1" applyNumberFormat="1" applyFont="1" applyFill="1" applyBorder="1"/>
    <xf numFmtId="44" fontId="6" fillId="0" borderId="0" xfId="0" applyNumberFormat="1" applyFont="1"/>
    <xf numFmtId="0" fontId="6" fillId="0" borderId="26" xfId="0" applyFont="1" applyBorder="1"/>
    <xf numFmtId="0" fontId="4" fillId="0" borderId="0" xfId="2" applyFont="1" applyBorder="1" applyAlignment="1">
      <alignment horizontal="center"/>
    </xf>
    <xf numFmtId="0" fontId="6" fillId="7" borderId="8" xfId="0" applyFont="1" applyFill="1" applyBorder="1" applyAlignment="1">
      <alignment horizontal="center" vertical="center" wrapText="1"/>
    </xf>
    <xf numFmtId="44" fontId="8" fillId="4" borderId="24" xfId="1" applyNumberFormat="1" applyFont="1" applyFill="1" applyBorder="1"/>
    <xf numFmtId="0" fontId="6" fillId="7" borderId="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44" fontId="5" fillId="4" borderId="29" xfId="0" applyNumberFormat="1" applyFont="1" applyFill="1" applyBorder="1" applyAlignment="1">
      <alignment horizontal="center" vertical="center" wrapText="1"/>
    </xf>
    <xf numFmtId="44" fontId="6" fillId="5" borderId="29" xfId="0" applyNumberFormat="1" applyFont="1" applyFill="1" applyBorder="1" applyAlignment="1">
      <alignment horizontal="center" vertical="center" wrapText="1"/>
    </xf>
    <xf numFmtId="44" fontId="5" fillId="5" borderId="29" xfId="0" applyNumberFormat="1" applyFont="1" applyFill="1" applyBorder="1" applyAlignment="1">
      <alignment horizontal="center" vertical="center" wrapText="1"/>
    </xf>
    <xf numFmtId="6" fontId="9" fillId="4" borderId="30" xfId="1" applyNumberFormat="1" applyFont="1" applyFill="1" applyBorder="1"/>
    <xf numFmtId="44" fontId="8" fillId="4" borderId="25" xfId="1" applyNumberFormat="1" applyFont="1" applyFill="1" applyBorder="1"/>
    <xf numFmtId="44" fontId="8" fillId="6" borderId="31" xfId="1" applyNumberFormat="1" applyFont="1" applyFill="1" applyBorder="1"/>
    <xf numFmtId="44" fontId="6" fillId="4" borderId="32" xfId="0" applyNumberFormat="1" applyFont="1" applyFill="1" applyBorder="1" applyAlignment="1">
      <alignment horizontal="center" vertical="center" wrapText="1"/>
    </xf>
    <xf numFmtId="44" fontId="5" fillId="4" borderId="32" xfId="0" applyNumberFormat="1" applyFont="1" applyFill="1" applyBorder="1" applyAlignment="1">
      <alignment horizontal="center" vertical="center" wrapText="1"/>
    </xf>
    <xf numFmtId="44" fontId="6" fillId="5" borderId="32" xfId="0" applyNumberFormat="1" applyFont="1" applyFill="1" applyBorder="1" applyAlignment="1">
      <alignment horizontal="center" vertical="center" wrapText="1"/>
    </xf>
    <xf numFmtId="44" fontId="5" fillId="5" borderId="32" xfId="0" applyNumberFormat="1" applyFont="1" applyFill="1" applyBorder="1" applyAlignment="1">
      <alignment horizontal="center" vertical="center" wrapText="1"/>
    </xf>
    <xf numFmtId="44" fontId="5" fillId="6" borderId="33" xfId="0" applyNumberFormat="1" applyFont="1" applyFill="1" applyBorder="1" applyAlignment="1">
      <alignment horizontal="center" vertical="center" wrapText="1"/>
    </xf>
    <xf numFmtId="44" fontId="6" fillId="6" borderId="32" xfId="0" applyNumberFormat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wrapText="1"/>
    </xf>
    <xf numFmtId="44" fontId="6" fillId="4" borderId="34" xfId="0" applyNumberFormat="1" applyFont="1" applyFill="1" applyBorder="1" applyAlignment="1">
      <alignment horizontal="center" vertical="center" wrapText="1"/>
    </xf>
    <xf numFmtId="44" fontId="6" fillId="6" borderId="34" xfId="0" applyNumberFormat="1" applyFont="1" applyFill="1" applyBorder="1" applyAlignment="1">
      <alignment horizontal="center" vertical="center" wrapText="1"/>
    </xf>
    <xf numFmtId="44" fontId="5" fillId="6" borderId="34" xfId="0" applyNumberFormat="1" applyFont="1" applyFill="1" applyBorder="1" applyAlignment="1">
      <alignment horizontal="center" vertical="center" wrapText="1"/>
    </xf>
    <xf numFmtId="44" fontId="8" fillId="4" borderId="0" xfId="1" applyNumberFormat="1" applyFont="1" applyFill="1" applyBorder="1"/>
    <xf numFmtId="0" fontId="6" fillId="5" borderId="23" xfId="0" applyFont="1" applyFill="1" applyBorder="1" applyAlignment="1">
      <alignment horizontal="center"/>
    </xf>
    <xf numFmtId="0" fontId="6" fillId="0" borderId="0" xfId="0" applyFont="1" applyBorder="1"/>
    <xf numFmtId="44" fontId="8" fillId="6" borderId="35" xfId="1" applyNumberFormat="1" applyFont="1" applyFill="1" applyBorder="1"/>
    <xf numFmtId="44" fontId="8" fillId="6" borderId="36" xfId="1" applyNumberFormat="1" applyFont="1" applyFill="1" applyBorder="1"/>
    <xf numFmtId="9" fontId="8" fillId="6" borderId="35" xfId="1" applyNumberFormat="1" applyFont="1" applyFill="1" applyBorder="1"/>
    <xf numFmtId="0" fontId="6" fillId="6" borderId="37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44" fontId="6" fillId="6" borderId="39" xfId="0" applyNumberFormat="1" applyFont="1" applyFill="1" applyBorder="1" applyAlignment="1">
      <alignment horizontal="center" vertical="center" wrapText="1"/>
    </xf>
    <xf numFmtId="44" fontId="8" fillId="6" borderId="40" xfId="1" applyNumberFormat="1" applyFont="1" applyFill="1" applyBorder="1"/>
    <xf numFmtId="9" fontId="8" fillId="6" borderId="36" xfId="1" applyNumberFormat="1" applyFont="1" applyFill="1" applyBorder="1"/>
    <xf numFmtId="44" fontId="6" fillId="6" borderId="35" xfId="0" applyNumberFormat="1" applyFont="1" applyFill="1" applyBorder="1" applyAlignment="1">
      <alignment horizontal="center" vertical="center" wrapText="1"/>
    </xf>
    <xf numFmtId="44" fontId="5" fillId="6" borderId="41" xfId="0" applyNumberFormat="1" applyFont="1" applyFill="1" applyBorder="1" applyAlignment="1">
      <alignment horizontal="center" vertical="center" wrapText="1"/>
    </xf>
    <xf numFmtId="44" fontId="8" fillId="6" borderId="7" xfId="1" applyNumberFormat="1" applyFont="1" applyFill="1" applyBorder="1"/>
    <xf numFmtId="9" fontId="8" fillId="6" borderId="7" xfId="1" applyNumberFormat="1" applyFont="1" applyFill="1" applyBorder="1"/>
    <xf numFmtId="0" fontId="6" fillId="6" borderId="7" xfId="0" applyFont="1" applyFill="1" applyBorder="1" applyAlignment="1">
      <alignment horizontal="center"/>
    </xf>
    <xf numFmtId="44" fontId="6" fillId="6" borderId="7" xfId="0" applyNumberFormat="1" applyFont="1" applyFill="1" applyBorder="1" applyAlignment="1">
      <alignment horizontal="center" vertical="center" wrapText="1"/>
    </xf>
    <xf numFmtId="44" fontId="9" fillId="5" borderId="42" xfId="1" applyNumberFormat="1" applyFont="1" applyFill="1" applyBorder="1"/>
    <xf numFmtId="44" fontId="6" fillId="5" borderId="42" xfId="1" applyNumberFormat="1" applyFont="1" applyFill="1" applyBorder="1"/>
    <xf numFmtId="0" fontId="6" fillId="4" borderId="43" xfId="0" applyFont="1" applyFill="1" applyBorder="1" applyAlignment="1">
      <alignment horizontal="center" wrapText="1"/>
    </xf>
    <xf numFmtId="44" fontId="8" fillId="4" borderId="7" xfId="1" applyNumberFormat="1" applyFont="1" applyFill="1" applyBorder="1"/>
    <xf numFmtId="9" fontId="9" fillId="4" borderId="30" xfId="1" applyNumberFormat="1" applyFont="1" applyFill="1" applyBorder="1"/>
    <xf numFmtId="44" fontId="8" fillId="5" borderId="25" xfId="1" applyNumberFormat="1" applyFont="1" applyFill="1" applyBorder="1"/>
    <xf numFmtId="0" fontId="6" fillId="5" borderId="27" xfId="0" applyFont="1" applyFill="1" applyBorder="1" applyAlignment="1">
      <alignment horizontal="center" wrapText="1"/>
    </xf>
    <xf numFmtId="8" fontId="9" fillId="8" borderId="30" xfId="1" applyNumberFormat="1" applyFont="1" applyFill="1" applyBorder="1"/>
    <xf numFmtId="8" fontId="9" fillId="8" borderId="31" xfId="1" applyNumberFormat="1" applyFont="1" applyFill="1" applyBorder="1"/>
    <xf numFmtId="44" fontId="8" fillId="8" borderId="25" xfId="1" applyNumberFormat="1" applyFont="1" applyFill="1" applyBorder="1"/>
    <xf numFmtId="44" fontId="8" fillId="8" borderId="1" xfId="1" applyNumberFormat="1" applyFont="1" applyFill="1" applyBorder="1"/>
    <xf numFmtId="44" fontId="8" fillId="8" borderId="21" xfId="1" applyNumberFormat="1" applyFont="1" applyFill="1" applyBorder="1"/>
    <xf numFmtId="9" fontId="9" fillId="8" borderId="1" xfId="1" applyNumberFormat="1" applyFont="1" applyFill="1" applyBorder="1" applyAlignment="1"/>
    <xf numFmtId="9" fontId="9" fillId="8" borderId="21" xfId="1" applyNumberFormat="1" applyFont="1" applyFill="1" applyBorder="1" applyAlignment="1"/>
    <xf numFmtId="44" fontId="5" fillId="8" borderId="1" xfId="1" applyNumberFormat="1" applyFont="1" applyFill="1" applyBorder="1"/>
    <xf numFmtId="44" fontId="5" fillId="8" borderId="21" xfId="1" applyNumberFormat="1" applyFont="1" applyFill="1" applyBorder="1"/>
    <xf numFmtId="8" fontId="8" fillId="8" borderId="1" xfId="1" applyNumberFormat="1" applyFont="1" applyFill="1" applyBorder="1"/>
    <xf numFmtId="8" fontId="8" fillId="8" borderId="21" xfId="1" applyNumberFormat="1" applyFont="1" applyFill="1" applyBorder="1"/>
    <xf numFmtId="8" fontId="9" fillId="8" borderId="1" xfId="1" applyNumberFormat="1" applyFont="1" applyFill="1" applyBorder="1"/>
    <xf numFmtId="8" fontId="9" fillId="8" borderId="21" xfId="1" applyNumberFormat="1" applyFont="1" applyFill="1" applyBorder="1"/>
    <xf numFmtId="44" fontId="6" fillId="8" borderId="8" xfId="0" applyNumberFormat="1" applyFont="1" applyFill="1" applyBorder="1" applyAlignment="1">
      <alignment horizontal="center" vertical="center" wrapText="1"/>
    </xf>
    <xf numFmtId="8" fontId="5" fillId="8" borderId="1" xfId="1" applyNumberFormat="1" applyFont="1" applyFill="1" applyBorder="1"/>
    <xf numFmtId="8" fontId="5" fillId="8" borderId="21" xfId="1" applyNumberFormat="1" applyFont="1" applyFill="1" applyBorder="1"/>
    <xf numFmtId="9" fontId="5" fillId="8" borderId="1" xfId="1" applyNumberFormat="1" applyFont="1" applyFill="1" applyBorder="1"/>
    <xf numFmtId="9" fontId="5" fillId="8" borderId="21" xfId="1" applyNumberFormat="1" applyFont="1" applyFill="1" applyBorder="1"/>
    <xf numFmtId="44" fontId="9" fillId="8" borderId="1" xfId="1" applyNumberFormat="1" applyFont="1" applyFill="1" applyBorder="1"/>
    <xf numFmtId="44" fontId="9" fillId="8" borderId="21" xfId="1" applyNumberFormat="1" applyFont="1" applyFill="1" applyBorder="1"/>
    <xf numFmtId="0" fontId="6" fillId="8" borderId="5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9" fontId="9" fillId="8" borderId="1" xfId="1" applyNumberFormat="1" applyFont="1" applyFill="1" applyBorder="1"/>
    <xf numFmtId="9" fontId="9" fillId="8" borderId="21" xfId="1" applyNumberFormat="1" applyFont="1" applyFill="1" applyBorder="1"/>
    <xf numFmtId="44" fontId="9" fillId="8" borderId="20" xfId="1" applyNumberFormat="1" applyFont="1" applyFill="1" applyBorder="1"/>
    <xf numFmtId="44" fontId="9" fillId="8" borderId="22" xfId="1" applyNumberFormat="1" applyFont="1" applyFill="1" applyBorder="1"/>
    <xf numFmtId="44" fontId="6" fillId="8" borderId="14" xfId="0" applyNumberFormat="1" applyFont="1" applyFill="1" applyBorder="1" applyAlignment="1">
      <alignment horizontal="center" vertical="center" wrapText="1"/>
    </xf>
    <xf numFmtId="44" fontId="6" fillId="8" borderId="35" xfId="0" applyNumberFormat="1" applyFont="1" applyFill="1" applyBorder="1" applyAlignment="1">
      <alignment horizontal="center" vertical="center" wrapText="1"/>
    </xf>
    <xf numFmtId="44" fontId="6" fillId="8" borderId="7" xfId="0" applyNumberFormat="1" applyFont="1" applyFill="1" applyBorder="1" applyAlignment="1">
      <alignment horizontal="center" vertical="center" wrapText="1"/>
    </xf>
    <xf numFmtId="44" fontId="8" fillId="8" borderId="36" xfId="1" applyNumberFormat="1" applyFont="1" applyFill="1" applyBorder="1"/>
    <xf numFmtId="44" fontId="8" fillId="8" borderId="7" xfId="1" applyNumberFormat="1" applyFont="1" applyFill="1" applyBorder="1"/>
    <xf numFmtId="9" fontId="8" fillId="8" borderId="21" xfId="1" applyNumberFormat="1" applyFont="1" applyFill="1" applyBorder="1"/>
    <xf numFmtId="9" fontId="11" fillId="8" borderId="14" xfId="1" applyNumberFormat="1" applyFont="1" applyFill="1" applyBorder="1"/>
    <xf numFmtId="9" fontId="11" fillId="8" borderId="7" xfId="1" applyNumberFormat="1" applyFont="1" applyFill="1" applyBorder="1"/>
    <xf numFmtId="44" fontId="8" fillId="8" borderId="40" xfId="1" applyNumberFormat="1" applyFont="1" applyFill="1" applyBorder="1"/>
    <xf numFmtId="0" fontId="6" fillId="8" borderId="37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38" xfId="0" applyFont="1" applyFill="1" applyBorder="1" applyAlignment="1">
      <alignment horizontal="center"/>
    </xf>
    <xf numFmtId="9" fontId="8" fillId="8" borderId="36" xfId="1" applyNumberFormat="1" applyFont="1" applyFill="1" applyBorder="1"/>
    <xf numFmtId="9" fontId="8" fillId="8" borderId="7" xfId="1" applyNumberFormat="1" applyFont="1" applyFill="1" applyBorder="1"/>
    <xf numFmtId="44" fontId="8" fillId="8" borderId="22" xfId="1" applyNumberFormat="1" applyFont="1" applyFill="1" applyBorder="1"/>
    <xf numFmtId="44" fontId="8" fillId="8" borderId="37" xfId="1" applyNumberFormat="1" applyFont="1" applyFill="1" applyBorder="1"/>
    <xf numFmtId="44" fontId="8" fillId="8" borderId="24" xfId="1" applyNumberFormat="1" applyFont="1" applyFill="1" applyBorder="1"/>
    <xf numFmtId="6" fontId="5" fillId="8" borderId="1" xfId="1" applyNumberFormat="1" applyFont="1" applyFill="1" applyBorder="1"/>
    <xf numFmtId="44" fontId="8" fillId="8" borderId="0" xfId="1" applyNumberFormat="1" applyFont="1" applyFill="1" applyBorder="1"/>
    <xf numFmtId="0" fontId="6" fillId="8" borderId="5" xfId="0" applyFont="1" applyFill="1" applyBorder="1" applyAlignment="1">
      <alignment horizontal="center" wrapText="1"/>
    </xf>
    <xf numFmtId="44" fontId="6" fillId="8" borderId="1" xfId="1" applyNumberFormat="1" applyFont="1" applyFill="1" applyBorder="1"/>
    <xf numFmtId="9" fontId="9" fillId="8" borderId="30" xfId="1" applyNumberFormat="1" applyFont="1" applyFill="1" applyBorder="1"/>
    <xf numFmtId="0" fontId="4" fillId="0" borderId="2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3">
    <cellStyle name="Check Cell" xfId="1" builtinId="2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tabSelected="1" zoomScaleNormal="100" zoomScaleSheetLayoutView="95" workbookViewId="0">
      <selection activeCell="C4" sqref="C4"/>
    </sheetView>
  </sheetViews>
  <sheetFormatPr defaultColWidth="9.140625" defaultRowHeight="11.25" x14ac:dyDescent="0.2"/>
  <cols>
    <col min="1" max="1" width="7.85546875" style="2" customWidth="1"/>
    <col min="2" max="2" width="13.42578125" style="8" customWidth="1"/>
    <col min="3" max="3" width="67.28515625" style="8" customWidth="1"/>
    <col min="4" max="4" width="14.28515625" style="2" customWidth="1"/>
    <col min="5" max="5" width="10.85546875" style="2" customWidth="1"/>
    <col min="6" max="6" width="11.140625" style="2" customWidth="1"/>
    <col min="7" max="7" width="11.7109375" style="2" customWidth="1"/>
    <col min="8" max="8" width="11.85546875" style="2" customWidth="1"/>
    <col min="9" max="9" width="11.5703125" style="2" customWidth="1"/>
    <col min="10" max="10" width="11" style="2" customWidth="1"/>
    <col min="11" max="11" width="11.42578125" style="2" customWidth="1"/>
    <col min="12" max="12" width="12.140625" style="2" customWidth="1"/>
    <col min="13" max="16384" width="9.140625" style="2"/>
  </cols>
  <sheetData>
    <row r="1" spans="1:15" ht="20.25" x14ac:dyDescent="0.3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55"/>
      <c r="L1" s="84"/>
    </row>
    <row r="2" spans="1:15" x14ac:dyDescent="0.2">
      <c r="A2" s="3" t="s">
        <v>1</v>
      </c>
      <c r="B2" s="1"/>
      <c r="C2" s="1" t="s">
        <v>2</v>
      </c>
    </row>
    <row r="3" spans="1:15" x14ac:dyDescent="0.2">
      <c r="A3" s="3" t="s">
        <v>3</v>
      </c>
      <c r="B3" s="1"/>
      <c r="C3" s="1" t="s">
        <v>4</v>
      </c>
    </row>
    <row r="4" spans="1:15" ht="12" thickBot="1" x14ac:dyDescent="0.25">
      <c r="A4" s="79"/>
      <c r="B4" s="1"/>
      <c r="C4" s="1" t="s">
        <v>77</v>
      </c>
      <c r="J4" s="83"/>
      <c r="K4" s="83"/>
      <c r="L4" s="109"/>
    </row>
    <row r="5" spans="1:15" ht="22.5" x14ac:dyDescent="0.2">
      <c r="A5" s="181" t="s">
        <v>5</v>
      </c>
      <c r="B5" s="182"/>
      <c r="C5" s="182"/>
      <c r="D5" s="103" t="s">
        <v>6</v>
      </c>
      <c r="E5" s="88" t="s">
        <v>6</v>
      </c>
      <c r="F5" s="88" t="s">
        <v>6</v>
      </c>
      <c r="G5" s="130" t="s">
        <v>7</v>
      </c>
      <c r="H5" s="130" t="s">
        <v>7</v>
      </c>
      <c r="I5" s="130" t="s">
        <v>7</v>
      </c>
      <c r="J5" s="89" t="s">
        <v>8</v>
      </c>
      <c r="K5" s="90" t="s">
        <v>8</v>
      </c>
      <c r="L5" s="90" t="s">
        <v>8</v>
      </c>
    </row>
    <row r="6" spans="1:15" ht="23.25" thickBot="1" x14ac:dyDescent="0.25">
      <c r="A6" s="6" t="s">
        <v>9</v>
      </c>
      <c r="B6" s="7"/>
      <c r="C6" s="85" t="s">
        <v>10</v>
      </c>
      <c r="D6" s="104" t="s">
        <v>11</v>
      </c>
      <c r="E6" s="91" t="s">
        <v>74</v>
      </c>
      <c r="F6" s="91" t="s">
        <v>74</v>
      </c>
      <c r="G6" s="92" t="s">
        <v>11</v>
      </c>
      <c r="H6" s="93" t="s">
        <v>74</v>
      </c>
      <c r="I6" s="93" t="s">
        <v>74</v>
      </c>
      <c r="J6" s="105" t="s">
        <v>11</v>
      </c>
      <c r="K6" s="106" t="s">
        <v>74</v>
      </c>
      <c r="L6" s="106" t="s">
        <v>74</v>
      </c>
    </row>
    <row r="7" spans="1:15" ht="35.25" thickTop="1" thickBot="1" x14ac:dyDescent="0.25">
      <c r="A7" s="6"/>
      <c r="B7" s="87"/>
      <c r="C7" s="85"/>
      <c r="D7" s="97"/>
      <c r="E7" s="98" t="s">
        <v>75</v>
      </c>
      <c r="F7" s="98" t="s">
        <v>76</v>
      </c>
      <c r="G7" s="99"/>
      <c r="H7" s="100" t="str">
        <f>$E$7</f>
        <v>Effective September 1, 2018</v>
      </c>
      <c r="I7" s="100" t="str">
        <f>$E$7</f>
        <v>Effective September 1, 2018</v>
      </c>
      <c r="J7" s="102"/>
      <c r="K7" s="101" t="s">
        <v>75</v>
      </c>
      <c r="L7" s="119" t="s">
        <v>76</v>
      </c>
    </row>
    <row r="8" spans="1:15" ht="16.5" thickTop="1" thickBot="1" x14ac:dyDescent="0.25">
      <c r="A8" s="9">
        <v>1</v>
      </c>
      <c r="B8" s="10"/>
      <c r="C8" s="56" t="s">
        <v>12</v>
      </c>
      <c r="D8" s="94">
        <v>127200</v>
      </c>
      <c r="E8" s="95">
        <f>SUM(D8*0.49%)+D8</f>
        <v>127823.28</v>
      </c>
      <c r="F8" s="107">
        <v>127823.28</v>
      </c>
      <c r="G8" s="131">
        <v>134218</v>
      </c>
      <c r="H8" s="132">
        <v>135117.26</v>
      </c>
      <c r="I8" s="133">
        <f>SUM(H8*5.165%)+H8</f>
        <v>142096.066479</v>
      </c>
      <c r="J8" s="96">
        <v>147445</v>
      </c>
      <c r="K8" s="110">
        <v>148639.29999999999</v>
      </c>
      <c r="L8" s="120">
        <v>148639.29999999999</v>
      </c>
      <c r="O8" s="82"/>
    </row>
    <row r="9" spans="1:15" ht="12.75" thickTop="1" thickBot="1" x14ac:dyDescent="0.25">
      <c r="A9" s="12">
        <v>2</v>
      </c>
      <c r="B9" s="13" t="s">
        <v>13</v>
      </c>
      <c r="C9" s="11" t="s">
        <v>14</v>
      </c>
      <c r="D9" s="35" t="s">
        <v>15</v>
      </c>
      <c r="E9" s="35"/>
      <c r="F9" s="35"/>
      <c r="G9" s="134" t="s">
        <v>16</v>
      </c>
      <c r="H9" s="135"/>
      <c r="I9" s="135"/>
      <c r="J9" s="75">
        <v>200</v>
      </c>
      <c r="K9" s="111">
        <f>SUM(J9*0.81%)+J9</f>
        <v>201.62</v>
      </c>
      <c r="L9" s="120">
        <v>201.62</v>
      </c>
    </row>
    <row r="10" spans="1:15" ht="12.75" thickTop="1" thickBot="1" x14ac:dyDescent="0.25">
      <c r="A10" s="9">
        <v>3</v>
      </c>
      <c r="B10" s="13" t="s">
        <v>13</v>
      </c>
      <c r="C10" s="16" t="s">
        <v>17</v>
      </c>
      <c r="D10" s="37">
        <v>0.05</v>
      </c>
      <c r="E10" s="37"/>
      <c r="F10" s="37"/>
      <c r="G10" s="136">
        <v>0.05</v>
      </c>
      <c r="H10" s="137"/>
      <c r="I10" s="137"/>
      <c r="J10" s="76">
        <v>0.2</v>
      </c>
      <c r="K10" s="112"/>
      <c r="L10" s="121"/>
    </row>
    <row r="11" spans="1:15" ht="12.75" thickTop="1" thickBot="1" x14ac:dyDescent="0.25">
      <c r="A11" s="9">
        <v>4</v>
      </c>
      <c r="B11" s="13" t="s">
        <v>13</v>
      </c>
      <c r="C11" s="16" t="s">
        <v>18</v>
      </c>
      <c r="D11" s="50" t="s">
        <v>19</v>
      </c>
      <c r="E11" s="50"/>
      <c r="F11" s="50"/>
      <c r="G11" s="138" t="s">
        <v>19</v>
      </c>
      <c r="H11" s="139"/>
      <c r="I11" s="139"/>
      <c r="J11" s="75">
        <v>134839</v>
      </c>
      <c r="K11" s="111">
        <f>SUM(J11*0.81%)+J11</f>
        <v>135931.19589999999</v>
      </c>
      <c r="L11" s="120">
        <v>135931.19589999999</v>
      </c>
    </row>
    <row r="12" spans="1:15" ht="12.75" thickTop="1" thickBot="1" x14ac:dyDescent="0.25">
      <c r="A12" s="183">
        <v>5</v>
      </c>
      <c r="B12" s="184" t="s">
        <v>13</v>
      </c>
      <c r="C12" s="16" t="s">
        <v>21</v>
      </c>
      <c r="D12" s="39">
        <v>500</v>
      </c>
      <c r="E12" s="86">
        <f>SUM(D12*0.49%)+D12</f>
        <v>502.45</v>
      </c>
      <c r="F12" s="107">
        <v>502.45</v>
      </c>
      <c r="G12" s="140">
        <v>2800</v>
      </c>
      <c r="H12" s="141">
        <v>2818.76</v>
      </c>
      <c r="I12" s="133">
        <f>SUM(H12*5.165%)+H12</f>
        <v>2964.348954</v>
      </c>
      <c r="J12" s="75" t="s">
        <v>22</v>
      </c>
      <c r="K12" s="111"/>
      <c r="L12" s="120"/>
    </row>
    <row r="13" spans="1:15" ht="12.75" thickTop="1" thickBot="1" x14ac:dyDescent="0.25">
      <c r="A13" s="183"/>
      <c r="B13" s="184"/>
      <c r="C13" s="16" t="s">
        <v>23</v>
      </c>
      <c r="D13" s="41" t="s">
        <v>15</v>
      </c>
      <c r="E13" s="41"/>
      <c r="F13" s="41"/>
      <c r="G13" s="134" t="s">
        <v>16</v>
      </c>
      <c r="H13" s="135"/>
      <c r="I13" s="135"/>
      <c r="J13" s="75" t="s">
        <v>22</v>
      </c>
      <c r="K13" s="111"/>
      <c r="L13" s="120"/>
    </row>
    <row r="14" spans="1:15" ht="12.75" thickTop="1" thickBot="1" x14ac:dyDescent="0.25">
      <c r="A14" s="183"/>
      <c r="B14" s="184"/>
      <c r="C14" s="16" t="s">
        <v>24</v>
      </c>
      <c r="D14" s="41" t="s">
        <v>15</v>
      </c>
      <c r="E14" s="41"/>
      <c r="F14" s="41"/>
      <c r="G14" s="134" t="s">
        <v>16</v>
      </c>
      <c r="H14" s="135"/>
      <c r="I14" s="135"/>
      <c r="J14" s="75" t="s">
        <v>22</v>
      </c>
      <c r="K14" s="111"/>
      <c r="L14" s="120"/>
    </row>
    <row r="15" spans="1:15" ht="12.75" thickTop="1" thickBot="1" x14ac:dyDescent="0.25">
      <c r="A15" s="9">
        <v>6</v>
      </c>
      <c r="B15" s="13" t="s">
        <v>25</v>
      </c>
      <c r="C15" s="16" t="s">
        <v>26</v>
      </c>
      <c r="D15" s="42" t="s">
        <v>27</v>
      </c>
      <c r="E15" s="42"/>
      <c r="F15" s="42"/>
      <c r="G15" s="142">
        <v>147</v>
      </c>
      <c r="H15" s="143">
        <v>147.97999999999999</v>
      </c>
      <c r="I15" s="133">
        <f>SUM(H15*5.165%)+H15</f>
        <v>155.623167</v>
      </c>
      <c r="J15" s="75">
        <v>100</v>
      </c>
      <c r="K15" s="111">
        <f>SUM(J15*0.81%)+J15</f>
        <v>100.81</v>
      </c>
      <c r="L15" s="120">
        <v>100.81</v>
      </c>
    </row>
    <row r="16" spans="1:15" ht="12.75" thickTop="1" thickBot="1" x14ac:dyDescent="0.25">
      <c r="A16" s="18"/>
      <c r="B16" s="19"/>
      <c r="C16" s="20"/>
      <c r="D16" s="4"/>
      <c r="E16" s="4"/>
      <c r="F16" s="4"/>
      <c r="G16" s="5"/>
      <c r="H16" s="5"/>
      <c r="I16" s="108"/>
      <c r="J16" s="74"/>
      <c r="K16" s="113"/>
      <c r="L16" s="122"/>
    </row>
    <row r="17" spans="1:12" ht="12" thickBot="1" x14ac:dyDescent="0.25">
      <c r="A17" s="185" t="s">
        <v>28</v>
      </c>
      <c r="B17" s="186"/>
      <c r="C17" s="186"/>
      <c r="D17" s="4"/>
      <c r="E17" s="4"/>
      <c r="F17" s="4"/>
      <c r="G17" s="5"/>
      <c r="H17" s="5"/>
      <c r="I17" s="108"/>
      <c r="J17" s="74"/>
      <c r="K17" s="114"/>
      <c r="L17" s="122"/>
    </row>
    <row r="18" spans="1:12" ht="12" thickBot="1" x14ac:dyDescent="0.25">
      <c r="A18" s="6" t="s">
        <v>9</v>
      </c>
      <c r="B18" s="7"/>
      <c r="C18" s="7" t="s">
        <v>10</v>
      </c>
      <c r="D18" s="157" t="s">
        <v>11</v>
      </c>
      <c r="E18" s="157"/>
      <c r="F18" s="157"/>
      <c r="G18" s="22" t="s">
        <v>11</v>
      </c>
      <c r="H18" s="22"/>
      <c r="I18" s="22"/>
      <c r="J18" s="77" t="s">
        <v>11</v>
      </c>
      <c r="K18" s="115"/>
      <c r="L18" s="123"/>
    </row>
    <row r="19" spans="1:12" ht="31.5" thickTop="1" thickBot="1" x14ac:dyDescent="0.25">
      <c r="A19" s="9">
        <v>7</v>
      </c>
      <c r="B19" s="10"/>
      <c r="C19" s="57" t="s">
        <v>29</v>
      </c>
      <c r="D19" s="140">
        <v>107626</v>
      </c>
      <c r="E19" s="173">
        <f>SUM(D19*0.49%)+D19</f>
        <v>108153.3674</v>
      </c>
      <c r="F19" s="173">
        <f>SUM(E19*5.0647%)+E19</f>
        <v>113631.0109987078</v>
      </c>
      <c r="G19" s="44">
        <v>111101</v>
      </c>
      <c r="H19" s="68">
        <v>111844.38</v>
      </c>
      <c r="I19" s="129">
        <f>SUM(H19*5.165%)+H19</f>
        <v>117621.142227</v>
      </c>
      <c r="J19" s="75">
        <v>128258</v>
      </c>
      <c r="K19" s="116">
        <f>SUM(J19*0.81%)+J19</f>
        <v>129296.8898</v>
      </c>
      <c r="L19" s="120">
        <v>129296.8898</v>
      </c>
    </row>
    <row r="20" spans="1:12" ht="12.75" thickTop="1" thickBot="1" x14ac:dyDescent="0.25">
      <c r="A20" s="12">
        <v>8</v>
      </c>
      <c r="B20" s="13" t="s">
        <v>13</v>
      </c>
      <c r="C20" s="13" t="s">
        <v>14</v>
      </c>
      <c r="D20" s="138" t="s">
        <v>15</v>
      </c>
      <c r="E20" s="138"/>
      <c r="F20" s="138"/>
      <c r="G20" s="38" t="s">
        <v>15</v>
      </c>
      <c r="H20" s="66"/>
      <c r="I20" s="66"/>
      <c r="J20" s="75">
        <v>200</v>
      </c>
      <c r="K20" s="110">
        <f>SUM(J20*0.81%)+J20</f>
        <v>201.62</v>
      </c>
      <c r="L20" s="120">
        <v>201.62</v>
      </c>
    </row>
    <row r="21" spans="1:12" ht="12.75" thickTop="1" thickBot="1" x14ac:dyDescent="0.25">
      <c r="A21" s="9">
        <v>9</v>
      </c>
      <c r="B21" s="13" t="s">
        <v>13</v>
      </c>
      <c r="C21" s="23" t="s">
        <v>26</v>
      </c>
      <c r="D21" s="138" t="s">
        <v>30</v>
      </c>
      <c r="E21" s="138"/>
      <c r="F21" s="138"/>
      <c r="G21" s="45">
        <v>147</v>
      </c>
      <c r="H21" s="69">
        <v>147.97999999999999</v>
      </c>
      <c r="I21" s="129">
        <f>SUM(H21*5.165%)+H21</f>
        <v>155.623167</v>
      </c>
      <c r="J21" s="75">
        <v>100</v>
      </c>
      <c r="K21" s="110">
        <f>SUM(J21*0.81%)+J21</f>
        <v>100.81</v>
      </c>
      <c r="L21" s="120">
        <v>100.81</v>
      </c>
    </row>
    <row r="22" spans="1:12" ht="12.75" thickTop="1" thickBot="1" x14ac:dyDescent="0.25">
      <c r="A22" s="9">
        <v>10</v>
      </c>
      <c r="B22" s="13" t="s">
        <v>13</v>
      </c>
      <c r="C22" s="23" t="s">
        <v>31</v>
      </c>
      <c r="D22" s="147">
        <v>0.05</v>
      </c>
      <c r="E22" s="147"/>
      <c r="F22" s="147"/>
      <c r="G22" s="46">
        <v>0.05</v>
      </c>
      <c r="H22" s="70"/>
      <c r="I22" s="70"/>
      <c r="J22" s="76">
        <v>0.2</v>
      </c>
      <c r="K22" s="117"/>
      <c r="L22" s="121"/>
    </row>
    <row r="23" spans="1:12" ht="12.75" thickTop="1" thickBot="1" x14ac:dyDescent="0.25">
      <c r="A23" s="183">
        <v>11</v>
      </c>
      <c r="B23" s="184" t="s">
        <v>13</v>
      </c>
      <c r="C23" s="23" t="s">
        <v>21</v>
      </c>
      <c r="D23" s="174">
        <v>500</v>
      </c>
      <c r="E23" s="173">
        <f>SUM(D23*0.49%)+D23</f>
        <v>502.45</v>
      </c>
      <c r="F23" s="175">
        <v>502.45</v>
      </c>
      <c r="G23" s="47">
        <v>2800</v>
      </c>
      <c r="H23" s="80">
        <v>2818.76</v>
      </c>
      <c r="I23" s="129">
        <f>SUM(H23*5.165%)+H23</f>
        <v>2964.348954</v>
      </c>
      <c r="J23" s="75" t="s">
        <v>22</v>
      </c>
      <c r="K23" s="110"/>
      <c r="L23" s="120"/>
    </row>
    <row r="24" spans="1:12" ht="12.75" thickTop="1" thickBot="1" x14ac:dyDescent="0.25">
      <c r="A24" s="183"/>
      <c r="B24" s="184"/>
      <c r="C24" s="23" t="s">
        <v>23</v>
      </c>
      <c r="D24" s="134" t="s">
        <v>15</v>
      </c>
      <c r="E24" s="134"/>
      <c r="F24" s="134"/>
      <c r="G24" s="38" t="s">
        <v>15</v>
      </c>
      <c r="H24" s="66"/>
      <c r="I24" s="66"/>
      <c r="J24" s="75" t="s">
        <v>22</v>
      </c>
      <c r="K24" s="111"/>
      <c r="L24" s="120"/>
    </row>
    <row r="25" spans="1:12" ht="12.75" thickTop="1" thickBot="1" x14ac:dyDescent="0.25">
      <c r="A25" s="183"/>
      <c r="B25" s="184"/>
      <c r="C25" s="23" t="s">
        <v>32</v>
      </c>
      <c r="D25" s="134" t="s">
        <v>15</v>
      </c>
      <c r="E25" s="134"/>
      <c r="F25" s="134"/>
      <c r="G25" s="38" t="s">
        <v>15</v>
      </c>
      <c r="H25" s="66"/>
      <c r="I25" s="66"/>
      <c r="J25" s="75" t="s">
        <v>22</v>
      </c>
      <c r="K25" s="111"/>
      <c r="L25" s="120"/>
    </row>
    <row r="26" spans="1:12" ht="12.75" thickTop="1" thickBot="1" x14ac:dyDescent="0.25">
      <c r="A26" s="18"/>
      <c r="B26" s="19"/>
      <c r="C26" s="20"/>
      <c r="D26" s="4"/>
      <c r="E26" s="4"/>
      <c r="F26" s="4"/>
      <c r="G26" s="5"/>
      <c r="H26" s="5"/>
      <c r="I26" s="108"/>
      <c r="J26" s="74"/>
      <c r="K26" s="113"/>
      <c r="L26" s="122"/>
    </row>
    <row r="27" spans="1:12" ht="12" thickBot="1" x14ac:dyDescent="0.25">
      <c r="A27" s="185" t="s">
        <v>33</v>
      </c>
      <c r="B27" s="186"/>
      <c r="C27" s="187"/>
      <c r="D27" s="4"/>
      <c r="E27" s="4"/>
      <c r="F27" s="4"/>
      <c r="G27" s="5"/>
      <c r="H27" s="5"/>
      <c r="I27" s="108"/>
      <c r="J27" s="74"/>
      <c r="K27" s="114"/>
      <c r="L27" s="122"/>
    </row>
    <row r="28" spans="1:12" ht="12" thickBot="1" x14ac:dyDescent="0.25">
      <c r="A28" s="6" t="s">
        <v>9</v>
      </c>
      <c r="B28" s="7"/>
      <c r="C28" s="7" t="s">
        <v>10</v>
      </c>
      <c r="D28" s="21" t="s">
        <v>11</v>
      </c>
      <c r="E28" s="21"/>
      <c r="F28" s="21"/>
      <c r="G28" s="22" t="s">
        <v>11</v>
      </c>
      <c r="H28" s="22"/>
      <c r="I28" s="22"/>
      <c r="J28" s="157" t="s">
        <v>11</v>
      </c>
      <c r="K28" s="158"/>
      <c r="L28" s="159"/>
    </row>
    <row r="29" spans="1:12" ht="16.5" thickTop="1" thickBot="1" x14ac:dyDescent="0.25">
      <c r="A29" s="9">
        <v>12</v>
      </c>
      <c r="B29" s="10"/>
      <c r="C29" s="57" t="s">
        <v>34</v>
      </c>
      <c r="D29" s="39">
        <v>78716</v>
      </c>
      <c r="E29" s="86">
        <f>SUM(D29*0.49%)+D29</f>
        <v>79101.708400000003</v>
      </c>
      <c r="F29" s="86">
        <f>SUM(E29*5.13%)+E29</f>
        <v>83159.626040920004</v>
      </c>
      <c r="G29" s="40">
        <v>82451</v>
      </c>
      <c r="H29" s="67">
        <v>83003.42</v>
      </c>
      <c r="I29" s="129">
        <f>SUM(H29*5.165%)+H29</f>
        <v>87290.546642999994</v>
      </c>
      <c r="J29" s="135">
        <v>116314</v>
      </c>
      <c r="K29" s="160">
        <f>SUM(J29*0.81%)+J29</f>
        <v>117256.1434</v>
      </c>
      <c r="L29" s="161">
        <v>117256.1434</v>
      </c>
    </row>
    <row r="30" spans="1:12" ht="12.75" thickTop="1" thickBot="1" x14ac:dyDescent="0.25">
      <c r="A30" s="12">
        <v>13</v>
      </c>
      <c r="B30" s="13" t="s">
        <v>13</v>
      </c>
      <c r="C30" s="13" t="s">
        <v>14</v>
      </c>
      <c r="D30" s="35" t="s">
        <v>15</v>
      </c>
      <c r="E30" s="35"/>
      <c r="F30" s="35"/>
      <c r="G30" s="38" t="s">
        <v>15</v>
      </c>
      <c r="H30" s="66"/>
      <c r="I30" s="66"/>
      <c r="J30" s="135">
        <v>200</v>
      </c>
      <c r="K30" s="160">
        <f>SUM(J30*0.81%)+J30</f>
        <v>201.62</v>
      </c>
      <c r="L30" s="161">
        <v>201.62</v>
      </c>
    </row>
    <row r="31" spans="1:12" ht="12.75" thickTop="1" thickBot="1" x14ac:dyDescent="0.25">
      <c r="A31" s="9">
        <v>14</v>
      </c>
      <c r="B31" s="13" t="s">
        <v>13</v>
      </c>
      <c r="C31" s="23" t="s">
        <v>35</v>
      </c>
      <c r="D31" s="48">
        <v>0.05</v>
      </c>
      <c r="E31" s="48"/>
      <c r="F31" s="48"/>
      <c r="G31" s="46">
        <v>0.05</v>
      </c>
      <c r="H31" s="70"/>
      <c r="I31" s="70"/>
      <c r="J31" s="162">
        <v>0.2</v>
      </c>
      <c r="K31" s="163"/>
      <c r="L31" s="164"/>
    </row>
    <row r="32" spans="1:12" ht="12.75" thickTop="1" thickBot="1" x14ac:dyDescent="0.25">
      <c r="A32" s="9">
        <v>15</v>
      </c>
      <c r="B32" s="13" t="s">
        <v>13</v>
      </c>
      <c r="C32" s="23" t="s">
        <v>36</v>
      </c>
      <c r="D32" s="41" t="s">
        <v>37</v>
      </c>
      <c r="E32" s="41"/>
      <c r="F32" s="41"/>
      <c r="G32" s="45">
        <v>147</v>
      </c>
      <c r="H32" s="69">
        <v>147.97999999999999</v>
      </c>
      <c r="I32" s="129">
        <f>SUM(H32*5.165%)+H32</f>
        <v>155.623167</v>
      </c>
      <c r="J32" s="135">
        <v>100</v>
      </c>
      <c r="K32" s="165">
        <f>SUM(J32*0.81%)+J32</f>
        <v>100.81</v>
      </c>
      <c r="L32" s="161">
        <v>100.81</v>
      </c>
    </row>
    <row r="33" spans="1:12" ht="12.75" thickTop="1" thickBot="1" x14ac:dyDescent="0.25">
      <c r="A33" s="183">
        <v>16</v>
      </c>
      <c r="B33" s="184" t="s">
        <v>13</v>
      </c>
      <c r="C33" s="23" t="s">
        <v>38</v>
      </c>
      <c r="D33" s="43">
        <v>480</v>
      </c>
      <c r="E33" s="86">
        <f>SUM(D33*0.49%)+D33</f>
        <v>482.35199999999998</v>
      </c>
      <c r="F33" s="86">
        <v>482.35199999999998</v>
      </c>
      <c r="G33" s="44">
        <v>2800</v>
      </c>
      <c r="H33" s="81">
        <v>2818.76</v>
      </c>
      <c r="I33" s="129">
        <f>SUM(H33*5.165%)+H33</f>
        <v>2964.348954</v>
      </c>
      <c r="J33" s="135" t="s">
        <v>22</v>
      </c>
      <c r="K33" s="160"/>
      <c r="L33" s="161"/>
    </row>
    <row r="34" spans="1:12" ht="12.75" thickTop="1" thickBot="1" x14ac:dyDescent="0.25">
      <c r="A34" s="183"/>
      <c r="B34" s="184"/>
      <c r="C34" s="23" t="s">
        <v>23</v>
      </c>
      <c r="D34" s="41" t="s">
        <v>15</v>
      </c>
      <c r="E34" s="41"/>
      <c r="F34" s="41"/>
      <c r="G34" s="36" t="s">
        <v>15</v>
      </c>
      <c r="H34" s="65"/>
      <c r="I34" s="65"/>
      <c r="J34" s="135" t="s">
        <v>22</v>
      </c>
      <c r="K34" s="160"/>
      <c r="L34" s="161"/>
    </row>
    <row r="35" spans="1:12" ht="12.75" thickTop="1" thickBot="1" x14ac:dyDescent="0.25">
      <c r="A35" s="183"/>
      <c r="B35" s="184"/>
      <c r="C35" s="23" t="s">
        <v>39</v>
      </c>
      <c r="D35" s="41" t="s">
        <v>15</v>
      </c>
      <c r="E35" s="41"/>
      <c r="F35" s="41"/>
      <c r="G35" s="36" t="s">
        <v>15</v>
      </c>
      <c r="H35" s="65"/>
      <c r="I35" s="65"/>
      <c r="J35" s="135" t="s">
        <v>22</v>
      </c>
      <c r="K35" s="160"/>
      <c r="L35" s="161"/>
    </row>
    <row r="36" spans="1:12" ht="12.75" thickTop="1" thickBot="1" x14ac:dyDescent="0.25">
      <c r="A36" s="26"/>
      <c r="B36" s="27"/>
      <c r="C36" s="27"/>
      <c r="D36" s="4"/>
      <c r="E36" s="4"/>
      <c r="F36" s="4"/>
      <c r="G36" s="5"/>
      <c r="H36" s="5"/>
      <c r="I36" s="108"/>
      <c r="J36" s="152"/>
      <c r="K36" s="166"/>
      <c r="L36" s="167"/>
    </row>
    <row r="37" spans="1:12" ht="12" thickBot="1" x14ac:dyDescent="0.25">
      <c r="A37" s="188" t="s">
        <v>40</v>
      </c>
      <c r="B37" s="189"/>
      <c r="C37" s="189"/>
      <c r="D37" s="4"/>
      <c r="E37" s="4"/>
      <c r="F37" s="4"/>
      <c r="G37" s="5"/>
      <c r="H37" s="5"/>
      <c r="I37" s="108"/>
      <c r="J37" s="152"/>
      <c r="K37" s="168"/>
      <c r="L37" s="167"/>
    </row>
    <row r="38" spans="1:12" ht="12" thickBot="1" x14ac:dyDescent="0.25">
      <c r="A38" s="6" t="s">
        <v>9</v>
      </c>
      <c r="B38" s="7"/>
      <c r="C38" s="7" t="s">
        <v>10</v>
      </c>
      <c r="D38" s="144" t="s">
        <v>11</v>
      </c>
      <c r="E38" s="144"/>
      <c r="F38" s="144"/>
      <c r="G38" s="29" t="s">
        <v>11</v>
      </c>
      <c r="H38" s="29"/>
      <c r="I38" s="29"/>
      <c r="J38" s="144" t="s">
        <v>11</v>
      </c>
      <c r="K38" s="158"/>
      <c r="L38" s="159"/>
    </row>
    <row r="39" spans="1:12" ht="16.5" thickTop="1" thickBot="1" x14ac:dyDescent="0.25">
      <c r="A39" s="9">
        <v>17</v>
      </c>
      <c r="B39" s="10"/>
      <c r="C39" s="57" t="s">
        <v>41</v>
      </c>
      <c r="D39" s="138" t="s">
        <v>19</v>
      </c>
      <c r="E39" s="138"/>
      <c r="F39" s="138"/>
      <c r="G39" s="40">
        <v>83048</v>
      </c>
      <c r="H39" s="67">
        <v>83604.42</v>
      </c>
      <c r="I39" s="129">
        <f>SUM(H39*5.165%)+H39</f>
        <v>87922.588292999993</v>
      </c>
      <c r="J39" s="135" t="s">
        <v>20</v>
      </c>
      <c r="K39" s="160"/>
      <c r="L39" s="161"/>
    </row>
    <row r="40" spans="1:12" ht="12.75" thickTop="1" thickBot="1" x14ac:dyDescent="0.25">
      <c r="A40" s="12">
        <v>18</v>
      </c>
      <c r="B40" s="13" t="s">
        <v>13</v>
      </c>
      <c r="C40" s="59" t="s">
        <v>14</v>
      </c>
      <c r="D40" s="138" t="s">
        <v>19</v>
      </c>
      <c r="E40" s="138"/>
      <c r="F40" s="138"/>
      <c r="G40" s="38" t="s">
        <v>15</v>
      </c>
      <c r="H40" s="66"/>
      <c r="I40" s="66"/>
      <c r="J40" s="135">
        <v>200</v>
      </c>
      <c r="K40" s="160">
        <f>SUM(J40*0.81%)+J40</f>
        <v>201.62</v>
      </c>
      <c r="L40" s="161">
        <v>201.62</v>
      </c>
    </row>
    <row r="41" spans="1:12" ht="12.75" thickTop="1" thickBot="1" x14ac:dyDescent="0.25">
      <c r="A41" s="9">
        <v>19</v>
      </c>
      <c r="B41" s="13" t="s">
        <v>13</v>
      </c>
      <c r="C41" s="59" t="s">
        <v>42</v>
      </c>
      <c r="D41" s="138" t="s">
        <v>19</v>
      </c>
      <c r="E41" s="138"/>
      <c r="F41" s="138"/>
      <c r="G41" s="40">
        <v>147</v>
      </c>
      <c r="H41" s="67">
        <v>147.97999999999999</v>
      </c>
      <c r="I41" s="129">
        <f>SUM(H41*5.165%)+H41</f>
        <v>155.623167</v>
      </c>
      <c r="J41" s="135">
        <v>100</v>
      </c>
      <c r="K41" s="160">
        <f>SUM(J41*0.81%)+J41</f>
        <v>100.81</v>
      </c>
      <c r="L41" s="161">
        <v>100.81</v>
      </c>
    </row>
    <row r="42" spans="1:12" ht="12.75" thickTop="1" thickBot="1" x14ac:dyDescent="0.25">
      <c r="A42" s="9">
        <v>20</v>
      </c>
      <c r="B42" s="13" t="s">
        <v>13</v>
      </c>
      <c r="C42" s="59" t="s">
        <v>35</v>
      </c>
      <c r="D42" s="138" t="s">
        <v>19</v>
      </c>
      <c r="E42" s="138"/>
      <c r="F42" s="138"/>
      <c r="G42" s="46">
        <v>0.05</v>
      </c>
      <c r="H42" s="70"/>
      <c r="I42" s="70"/>
      <c r="J42" s="162">
        <v>0.2</v>
      </c>
      <c r="K42" s="169"/>
      <c r="L42" s="170"/>
    </row>
    <row r="43" spans="1:12" ht="12.75" thickTop="1" thickBot="1" x14ac:dyDescent="0.25">
      <c r="A43" s="9">
        <v>21</v>
      </c>
      <c r="B43" s="13" t="s">
        <v>13</v>
      </c>
      <c r="C43" s="59" t="s">
        <v>43</v>
      </c>
      <c r="D43" s="138" t="s">
        <v>19</v>
      </c>
      <c r="E43" s="138"/>
      <c r="F43" s="138"/>
      <c r="G43" s="45">
        <v>76125</v>
      </c>
      <c r="H43" s="69">
        <v>76635.039999999994</v>
      </c>
      <c r="I43" s="129">
        <f>SUM(H43*5.165%)+H43</f>
        <v>80593.239815999987</v>
      </c>
      <c r="J43" s="135">
        <v>78662</v>
      </c>
      <c r="K43" s="160">
        <f>SUM(J43*0.81%)+J43</f>
        <v>79299.162200000006</v>
      </c>
      <c r="L43" s="161">
        <v>79299.162200000006</v>
      </c>
    </row>
    <row r="44" spans="1:12" ht="12.75" thickTop="1" thickBot="1" x14ac:dyDescent="0.25">
      <c r="A44" s="183">
        <v>22</v>
      </c>
      <c r="B44" s="184" t="s">
        <v>13</v>
      </c>
      <c r="C44" s="59" t="s">
        <v>38</v>
      </c>
      <c r="D44" s="138" t="s">
        <v>19</v>
      </c>
      <c r="E44" s="138"/>
      <c r="F44" s="138"/>
      <c r="G44" s="40">
        <v>3280</v>
      </c>
      <c r="H44" s="67">
        <v>3301.98</v>
      </c>
      <c r="I44" s="129">
        <f>SUM(H44*5.165%)+H44</f>
        <v>3472.5272669999999</v>
      </c>
      <c r="J44" s="135" t="s">
        <v>22</v>
      </c>
      <c r="K44" s="160"/>
      <c r="L44" s="161"/>
    </row>
    <row r="45" spans="1:12" ht="12.75" thickTop="1" thickBot="1" x14ac:dyDescent="0.25">
      <c r="A45" s="183"/>
      <c r="B45" s="184"/>
      <c r="C45" s="59" t="s">
        <v>23</v>
      </c>
      <c r="D45" s="138" t="s">
        <v>19</v>
      </c>
      <c r="E45" s="138"/>
      <c r="F45" s="138"/>
      <c r="G45" s="36" t="s">
        <v>15</v>
      </c>
      <c r="H45" s="65"/>
      <c r="I45" s="65"/>
      <c r="J45" s="135" t="s">
        <v>22</v>
      </c>
      <c r="K45" s="160"/>
      <c r="L45" s="161"/>
    </row>
    <row r="46" spans="1:12" ht="12.75" thickTop="1" thickBot="1" x14ac:dyDescent="0.25">
      <c r="A46" s="183"/>
      <c r="B46" s="184"/>
      <c r="C46" s="59" t="s">
        <v>39</v>
      </c>
      <c r="D46" s="138" t="s">
        <v>19</v>
      </c>
      <c r="E46" s="138"/>
      <c r="F46" s="138"/>
      <c r="G46" s="36" t="s">
        <v>15</v>
      </c>
      <c r="H46" s="65"/>
      <c r="I46" s="65"/>
      <c r="J46" s="135" t="s">
        <v>22</v>
      </c>
      <c r="K46" s="160"/>
      <c r="L46" s="161"/>
    </row>
    <row r="47" spans="1:12" ht="12.75" thickTop="1" thickBot="1" x14ac:dyDescent="0.25">
      <c r="A47" s="26"/>
      <c r="B47" s="27"/>
      <c r="C47" s="27"/>
      <c r="D47" s="176"/>
      <c r="E47" s="176"/>
      <c r="F47" s="176"/>
      <c r="G47" s="5"/>
      <c r="H47" s="5"/>
      <c r="I47" s="108"/>
      <c r="J47" s="152"/>
      <c r="K47" s="166"/>
      <c r="L47" s="167"/>
    </row>
    <row r="48" spans="1:12" ht="12" thickBot="1" x14ac:dyDescent="0.25">
      <c r="A48" s="188" t="s">
        <v>44</v>
      </c>
      <c r="B48" s="189"/>
      <c r="C48" s="189"/>
      <c r="D48" s="176"/>
      <c r="E48" s="176"/>
      <c r="F48" s="176"/>
      <c r="G48" s="5"/>
      <c r="H48" s="5"/>
      <c r="I48" s="108"/>
      <c r="J48" s="152"/>
      <c r="K48" s="168"/>
      <c r="L48" s="167"/>
    </row>
    <row r="49" spans="1:12" ht="12" thickBot="1" x14ac:dyDescent="0.25">
      <c r="A49" s="6" t="s">
        <v>9</v>
      </c>
      <c r="B49" s="7"/>
      <c r="C49" s="7" t="s">
        <v>10</v>
      </c>
      <c r="D49" s="144" t="s">
        <v>11</v>
      </c>
      <c r="E49" s="144"/>
      <c r="F49" s="144"/>
      <c r="G49" s="144" t="s">
        <v>11</v>
      </c>
      <c r="H49" s="144"/>
      <c r="I49" s="144"/>
      <c r="J49" s="144" t="s">
        <v>11</v>
      </c>
      <c r="K49" s="158"/>
      <c r="L49" s="159"/>
    </row>
    <row r="50" spans="1:12" ht="16.5" thickTop="1" thickBot="1" x14ac:dyDescent="0.25">
      <c r="A50" s="9">
        <v>23</v>
      </c>
      <c r="B50" s="10"/>
      <c r="C50" s="57" t="s">
        <v>45</v>
      </c>
      <c r="D50" s="138" t="s">
        <v>19</v>
      </c>
      <c r="E50" s="138"/>
      <c r="F50" s="138"/>
      <c r="G50" s="140">
        <v>70740</v>
      </c>
      <c r="H50" s="141">
        <v>71213.960000000006</v>
      </c>
      <c r="I50" s="133">
        <f>SUM(H50*5.165%)+H50</f>
        <v>74892.161034000004</v>
      </c>
      <c r="J50" s="135">
        <v>69572</v>
      </c>
      <c r="K50" s="160">
        <f>SUM(J50*0.81%)+J50</f>
        <v>70135.533200000005</v>
      </c>
      <c r="L50" s="161">
        <v>70135.533200000005</v>
      </c>
    </row>
    <row r="51" spans="1:12" ht="12.75" thickTop="1" thickBot="1" x14ac:dyDescent="0.25">
      <c r="A51" s="12">
        <v>24</v>
      </c>
      <c r="B51" s="13" t="s">
        <v>13</v>
      </c>
      <c r="C51" s="59" t="s">
        <v>14</v>
      </c>
      <c r="D51" s="138" t="s">
        <v>19</v>
      </c>
      <c r="E51" s="138"/>
      <c r="F51" s="138"/>
      <c r="G51" s="138" t="s">
        <v>15</v>
      </c>
      <c r="H51" s="139"/>
      <c r="I51" s="139"/>
      <c r="J51" s="135">
        <v>200</v>
      </c>
      <c r="K51" s="160">
        <f t="shared" ref="K51:K52" si="0">SUM(J51*0.81%)+J51</f>
        <v>201.62</v>
      </c>
      <c r="L51" s="161">
        <v>201.62</v>
      </c>
    </row>
    <row r="52" spans="1:12" ht="12.75" thickTop="1" thickBot="1" x14ac:dyDescent="0.25">
      <c r="A52" s="9">
        <v>25</v>
      </c>
      <c r="B52" s="13" t="s">
        <v>13</v>
      </c>
      <c r="C52" s="59" t="s">
        <v>42</v>
      </c>
      <c r="D52" s="138" t="s">
        <v>19</v>
      </c>
      <c r="E52" s="138"/>
      <c r="F52" s="138"/>
      <c r="G52" s="145">
        <v>147</v>
      </c>
      <c r="H52" s="146">
        <v>147.97999999999999</v>
      </c>
      <c r="I52" s="133">
        <f>SUM(H52*5.165%)+H52</f>
        <v>155.623167</v>
      </c>
      <c r="J52" s="135">
        <v>100</v>
      </c>
      <c r="K52" s="160">
        <f t="shared" si="0"/>
        <v>100.81</v>
      </c>
      <c r="L52" s="161">
        <v>100.81</v>
      </c>
    </row>
    <row r="53" spans="1:12" ht="12.75" thickTop="1" thickBot="1" x14ac:dyDescent="0.25">
      <c r="A53" s="9">
        <v>26</v>
      </c>
      <c r="B53" s="13" t="s">
        <v>13</v>
      </c>
      <c r="C53" s="59" t="s">
        <v>35</v>
      </c>
      <c r="D53" s="138" t="s">
        <v>19</v>
      </c>
      <c r="E53" s="138"/>
      <c r="F53" s="138"/>
      <c r="G53" s="147">
        <v>0.05</v>
      </c>
      <c r="H53" s="148"/>
      <c r="I53" s="148"/>
      <c r="J53" s="162">
        <v>0.2</v>
      </c>
      <c r="K53" s="169"/>
      <c r="L53" s="170"/>
    </row>
    <row r="54" spans="1:12" ht="12.75" thickTop="1" thickBot="1" x14ac:dyDescent="0.25">
      <c r="A54" s="9">
        <v>27</v>
      </c>
      <c r="B54" s="13" t="s">
        <v>13</v>
      </c>
      <c r="C54" s="59" t="s">
        <v>46</v>
      </c>
      <c r="D54" s="138" t="s">
        <v>19</v>
      </c>
      <c r="E54" s="138"/>
      <c r="F54" s="138"/>
      <c r="G54" s="134" t="s">
        <v>47</v>
      </c>
      <c r="H54" s="135"/>
      <c r="I54" s="135"/>
      <c r="J54" s="135" t="s">
        <v>20</v>
      </c>
      <c r="K54" s="160"/>
      <c r="L54" s="161"/>
    </row>
    <row r="55" spans="1:12" ht="12.75" thickTop="1" thickBot="1" x14ac:dyDescent="0.25">
      <c r="A55" s="9">
        <v>28</v>
      </c>
      <c r="B55" s="13" t="s">
        <v>13</v>
      </c>
      <c r="C55" s="59" t="s">
        <v>48</v>
      </c>
      <c r="D55" s="138" t="s">
        <v>19</v>
      </c>
      <c r="E55" s="138"/>
      <c r="F55" s="138"/>
      <c r="G55" s="134" t="s">
        <v>47</v>
      </c>
      <c r="H55" s="135"/>
      <c r="I55" s="135"/>
      <c r="J55" s="135" t="s">
        <v>20</v>
      </c>
      <c r="K55" s="160"/>
      <c r="L55" s="161"/>
    </row>
    <row r="56" spans="1:12" ht="12.75" thickTop="1" thickBot="1" x14ac:dyDescent="0.25">
      <c r="A56" s="31"/>
      <c r="B56" s="32"/>
      <c r="C56" s="33"/>
      <c r="D56" s="176"/>
      <c r="E56" s="176"/>
      <c r="F56" s="176"/>
      <c r="G56" s="5"/>
      <c r="H56" s="5"/>
      <c r="I56" s="108"/>
      <c r="J56" s="74"/>
      <c r="K56" s="113"/>
      <c r="L56" s="122"/>
    </row>
    <row r="57" spans="1:12" s="24" customFormat="1" ht="12" thickBot="1" x14ac:dyDescent="0.25">
      <c r="A57" s="185" t="s">
        <v>49</v>
      </c>
      <c r="B57" s="186"/>
      <c r="C57" s="186"/>
      <c r="D57" s="176"/>
      <c r="E57" s="176"/>
      <c r="F57" s="176"/>
      <c r="G57" s="5"/>
      <c r="H57" s="5"/>
      <c r="I57" s="108"/>
      <c r="J57" s="74"/>
      <c r="K57" s="114"/>
      <c r="L57" s="122"/>
    </row>
    <row r="58" spans="1:12" ht="12" thickBot="1" x14ac:dyDescent="0.25">
      <c r="A58" s="6" t="s">
        <v>9</v>
      </c>
      <c r="B58" s="7"/>
      <c r="C58" s="7" t="s">
        <v>10</v>
      </c>
      <c r="D58" s="144" t="s">
        <v>11</v>
      </c>
      <c r="E58" s="144"/>
      <c r="F58" s="144"/>
      <c r="G58" s="29" t="s">
        <v>11</v>
      </c>
      <c r="H58" s="29"/>
      <c r="I58" s="29"/>
      <c r="J58" s="78" t="s">
        <v>11</v>
      </c>
      <c r="K58" s="118"/>
      <c r="L58" s="123"/>
    </row>
    <row r="59" spans="1:12" ht="16.5" thickTop="1" thickBot="1" x14ac:dyDescent="0.25">
      <c r="A59" s="9">
        <v>29</v>
      </c>
      <c r="B59" s="10"/>
      <c r="C59" s="57" t="s">
        <v>50</v>
      </c>
      <c r="D59" s="149">
        <v>81660</v>
      </c>
      <c r="E59" s="173">
        <f t="shared" ref="E59:E65" si="1">SUM(D59*0.49%)+D59</f>
        <v>82060.134000000005</v>
      </c>
      <c r="F59" s="173">
        <f>SUM(E59*5.0647%)+E59</f>
        <v>86216.233606698006</v>
      </c>
      <c r="G59" s="124">
        <v>81660</v>
      </c>
      <c r="H59" s="71">
        <v>82207.12</v>
      </c>
      <c r="I59" s="129">
        <f t="shared" ref="I59:I65" si="2">SUM(H59*5.165%)+H59</f>
        <v>86453.11774799999</v>
      </c>
      <c r="J59" s="75">
        <v>81660</v>
      </c>
      <c r="K59" s="111">
        <f t="shared" ref="K59:K65" si="3">SUM(J59*0.81%)+J59</f>
        <v>82321.445999999996</v>
      </c>
      <c r="L59" s="120">
        <v>82321.445999999996</v>
      </c>
    </row>
    <row r="60" spans="1:12" ht="12.75" thickTop="1" thickBot="1" x14ac:dyDescent="0.25">
      <c r="A60" s="12">
        <v>30</v>
      </c>
      <c r="B60" s="13" t="s">
        <v>13</v>
      </c>
      <c r="C60" s="59" t="s">
        <v>51</v>
      </c>
      <c r="D60" s="149">
        <v>2600</v>
      </c>
      <c r="E60" s="173">
        <f t="shared" si="1"/>
        <v>2612.7399999999998</v>
      </c>
      <c r="F60" s="161">
        <v>2612.7399999999998</v>
      </c>
      <c r="G60" s="124">
        <v>2600</v>
      </c>
      <c r="H60" s="71">
        <v>2617.42</v>
      </c>
      <c r="I60" s="129">
        <f t="shared" si="2"/>
        <v>2752.609743</v>
      </c>
      <c r="J60" s="75">
        <v>2600</v>
      </c>
      <c r="K60" s="111">
        <f t="shared" si="3"/>
        <v>2621.06</v>
      </c>
      <c r="L60" s="120">
        <v>2621.06</v>
      </c>
    </row>
    <row r="61" spans="1:12" ht="12.75" thickTop="1" thickBot="1" x14ac:dyDescent="0.25">
      <c r="A61" s="9">
        <v>31</v>
      </c>
      <c r="B61" s="13" t="s">
        <v>13</v>
      </c>
      <c r="C61" s="59" t="s">
        <v>52</v>
      </c>
      <c r="D61" s="149">
        <v>450</v>
      </c>
      <c r="E61" s="173">
        <f t="shared" si="1"/>
        <v>452.20499999999998</v>
      </c>
      <c r="F61" s="161">
        <v>452.20499999999998</v>
      </c>
      <c r="G61" s="124">
        <v>450</v>
      </c>
      <c r="H61" s="71">
        <v>453.02</v>
      </c>
      <c r="I61" s="129">
        <f t="shared" si="2"/>
        <v>476.41848299999998</v>
      </c>
      <c r="J61" s="75">
        <v>450</v>
      </c>
      <c r="K61" s="111">
        <f t="shared" si="3"/>
        <v>453.64499999999998</v>
      </c>
      <c r="L61" s="120">
        <v>453.64499999999998</v>
      </c>
    </row>
    <row r="62" spans="1:12" ht="12.75" thickTop="1" thickBot="1" x14ac:dyDescent="0.25">
      <c r="A62" s="9">
        <v>32</v>
      </c>
      <c r="B62" s="13" t="s">
        <v>13</v>
      </c>
      <c r="C62" s="59" t="s">
        <v>53</v>
      </c>
      <c r="D62" s="149">
        <v>10700</v>
      </c>
      <c r="E62" s="173">
        <f t="shared" si="1"/>
        <v>10752.43</v>
      </c>
      <c r="F62" s="161">
        <v>10752.43</v>
      </c>
      <c r="G62" s="124">
        <v>10700</v>
      </c>
      <c r="H62" s="71">
        <v>10771.69</v>
      </c>
      <c r="I62" s="129">
        <f t="shared" si="2"/>
        <v>11328.0477885</v>
      </c>
      <c r="J62" s="75">
        <v>1070</v>
      </c>
      <c r="K62" s="111">
        <f t="shared" si="3"/>
        <v>1078.6669999999999</v>
      </c>
      <c r="L62" s="120">
        <v>1078.6669999999999</v>
      </c>
    </row>
    <row r="63" spans="1:12" ht="12.75" thickTop="1" thickBot="1" x14ac:dyDescent="0.25">
      <c r="A63" s="9">
        <v>33</v>
      </c>
      <c r="B63" s="13" t="s">
        <v>13</v>
      </c>
      <c r="C63" s="59" t="s">
        <v>54</v>
      </c>
      <c r="D63" s="177">
        <v>88160</v>
      </c>
      <c r="E63" s="173">
        <f t="shared" si="1"/>
        <v>88591.983999999997</v>
      </c>
      <c r="F63" s="161">
        <v>88591.983999999997</v>
      </c>
      <c r="G63" s="125">
        <v>88160</v>
      </c>
      <c r="H63" s="72">
        <v>88750.67</v>
      </c>
      <c r="I63" s="129">
        <f t="shared" si="2"/>
        <v>93334.642105499996</v>
      </c>
      <c r="J63" s="75">
        <v>88160</v>
      </c>
      <c r="K63" s="111">
        <f t="shared" si="3"/>
        <v>88874.096000000005</v>
      </c>
      <c r="L63" s="120">
        <v>88874.096000000005</v>
      </c>
    </row>
    <row r="64" spans="1:12" ht="12.75" thickTop="1" thickBot="1" x14ac:dyDescent="0.25">
      <c r="A64" s="9">
        <v>34</v>
      </c>
      <c r="B64" s="13" t="s">
        <v>13</v>
      </c>
      <c r="C64" s="59" t="s">
        <v>55</v>
      </c>
      <c r="D64" s="149">
        <v>245</v>
      </c>
      <c r="E64" s="173">
        <f t="shared" si="1"/>
        <v>246.20050000000001</v>
      </c>
      <c r="F64" s="161">
        <v>246.20050000000001</v>
      </c>
      <c r="G64" s="124">
        <v>245</v>
      </c>
      <c r="H64" s="71">
        <v>246.64</v>
      </c>
      <c r="I64" s="129">
        <f t="shared" si="2"/>
        <v>259.37895599999996</v>
      </c>
      <c r="J64" s="75">
        <v>245</v>
      </c>
      <c r="K64" s="111">
        <f t="shared" si="3"/>
        <v>246.9845</v>
      </c>
      <c r="L64" s="120">
        <v>246.9845</v>
      </c>
    </row>
    <row r="65" spans="1:12" ht="12.75" thickTop="1" thickBot="1" x14ac:dyDescent="0.25">
      <c r="A65" s="17">
        <v>35</v>
      </c>
      <c r="B65" s="13" t="s">
        <v>13</v>
      </c>
      <c r="C65" s="60" t="s">
        <v>56</v>
      </c>
      <c r="D65" s="149">
        <v>50</v>
      </c>
      <c r="E65" s="173">
        <f t="shared" si="1"/>
        <v>50.244999999999997</v>
      </c>
      <c r="F65" s="161">
        <v>50.244999999999997</v>
      </c>
      <c r="G65" s="124">
        <v>50</v>
      </c>
      <c r="H65" s="71">
        <v>50.34</v>
      </c>
      <c r="I65" s="129">
        <f t="shared" si="2"/>
        <v>52.940061</v>
      </c>
      <c r="J65" s="75">
        <v>50</v>
      </c>
      <c r="K65" s="111">
        <f t="shared" si="3"/>
        <v>50.405000000000001</v>
      </c>
      <c r="L65" s="120">
        <v>50.405000000000001</v>
      </c>
    </row>
    <row r="66" spans="1:12" ht="12.75" thickTop="1" thickBot="1" x14ac:dyDescent="0.25">
      <c r="A66" s="18"/>
      <c r="B66" s="19"/>
      <c r="C66" s="20" t="s">
        <v>57</v>
      </c>
      <c r="D66" s="4"/>
      <c r="E66" s="4"/>
      <c r="F66" s="126"/>
      <c r="G66" s="5"/>
      <c r="H66" s="5"/>
      <c r="I66" s="108"/>
      <c r="J66" s="74"/>
      <c r="K66" s="113"/>
      <c r="L66" s="122"/>
    </row>
    <row r="67" spans="1:12" ht="12" thickBot="1" x14ac:dyDescent="0.25">
      <c r="A67" s="185" t="s">
        <v>58</v>
      </c>
      <c r="B67" s="186"/>
      <c r="C67" s="186"/>
      <c r="D67" s="4"/>
      <c r="E67" s="4"/>
      <c r="F67" s="4"/>
      <c r="G67" s="5"/>
      <c r="H67" s="5"/>
      <c r="I67" s="108"/>
      <c r="J67" s="74"/>
      <c r="K67" s="114"/>
      <c r="L67" s="122"/>
    </row>
    <row r="68" spans="1:12" ht="12" thickBot="1" x14ac:dyDescent="0.25">
      <c r="A68" s="6" t="s">
        <v>9</v>
      </c>
      <c r="B68" s="7"/>
      <c r="C68" s="7" t="s">
        <v>10</v>
      </c>
      <c r="D68" s="28" t="s">
        <v>11</v>
      </c>
      <c r="E68" s="28"/>
      <c r="F68" s="28"/>
      <c r="G68" s="29" t="s">
        <v>11</v>
      </c>
      <c r="H68" s="29"/>
      <c r="I68" s="29"/>
      <c r="J68" s="144" t="s">
        <v>11</v>
      </c>
      <c r="K68" s="158"/>
      <c r="L68" s="159"/>
    </row>
    <row r="69" spans="1:12" ht="12.75" thickTop="1" thickBot="1" x14ac:dyDescent="0.25">
      <c r="A69" s="9">
        <v>36</v>
      </c>
      <c r="B69" s="10"/>
      <c r="C69" s="59" t="s">
        <v>59</v>
      </c>
      <c r="D69" s="42">
        <v>64360</v>
      </c>
      <c r="E69" s="86">
        <f>SUM(D69*0.49%)+D69</f>
        <v>64675.364000000001</v>
      </c>
      <c r="F69" s="86">
        <f>SUM(E69*5.13%)+E69</f>
        <v>67993.210173200001</v>
      </c>
      <c r="G69" s="124">
        <v>64360</v>
      </c>
      <c r="H69" s="71">
        <v>64791.21</v>
      </c>
      <c r="I69" s="129">
        <f>SUM(H69*5.165%)+H69</f>
        <v>68137.675996499995</v>
      </c>
      <c r="J69" s="135">
        <v>64360</v>
      </c>
      <c r="K69" s="160">
        <f t="shared" ref="K69:K73" si="4">SUM(J69*0.81%)+J69</f>
        <v>64881.315999999999</v>
      </c>
      <c r="L69" s="161">
        <v>64881.315999999999</v>
      </c>
    </row>
    <row r="70" spans="1:12" ht="12.75" thickTop="1" thickBot="1" x14ac:dyDescent="0.25">
      <c r="A70" s="12">
        <v>37</v>
      </c>
      <c r="B70" s="13" t="s">
        <v>13</v>
      </c>
      <c r="C70" s="59" t="s">
        <v>60</v>
      </c>
      <c r="D70" s="42">
        <v>450</v>
      </c>
      <c r="E70" s="86">
        <f>SUM(D70*0.49%)+D70</f>
        <v>452.20499999999998</v>
      </c>
      <c r="F70" s="127">
        <v>452.20499999999998</v>
      </c>
      <c r="G70" s="124">
        <v>450</v>
      </c>
      <c r="H70" s="71">
        <v>453.02</v>
      </c>
      <c r="I70" s="129">
        <f>SUM(H70*5.165%)+H70</f>
        <v>476.41848299999998</v>
      </c>
      <c r="J70" s="135">
        <v>450</v>
      </c>
      <c r="K70" s="160">
        <f t="shared" si="4"/>
        <v>453.64499999999998</v>
      </c>
      <c r="L70" s="161">
        <v>453.64499999999998</v>
      </c>
    </row>
    <row r="71" spans="1:12" ht="12.75" thickTop="1" thickBot="1" x14ac:dyDescent="0.25">
      <c r="A71" s="9">
        <v>38</v>
      </c>
      <c r="B71" s="13" t="s">
        <v>13</v>
      </c>
      <c r="C71" s="59" t="s">
        <v>61</v>
      </c>
      <c r="D71" s="42">
        <v>2600</v>
      </c>
      <c r="E71" s="86">
        <f>SUM(D71*0.49%)+D71</f>
        <v>2612.7399999999998</v>
      </c>
      <c r="F71" s="127">
        <v>2612.7399999999998</v>
      </c>
      <c r="G71" s="124">
        <v>2600</v>
      </c>
      <c r="H71" s="71">
        <v>2617.42</v>
      </c>
      <c r="I71" s="129">
        <f>SUM(H71*5.165%)+H71</f>
        <v>2752.609743</v>
      </c>
      <c r="J71" s="135">
        <v>2600</v>
      </c>
      <c r="K71" s="160">
        <f t="shared" si="4"/>
        <v>2621.06</v>
      </c>
      <c r="L71" s="161">
        <v>2621.06</v>
      </c>
    </row>
    <row r="72" spans="1:12" ht="12.75" thickTop="1" thickBot="1" x14ac:dyDescent="0.25">
      <c r="A72" s="9">
        <v>39</v>
      </c>
      <c r="B72" s="13" t="s">
        <v>13</v>
      </c>
      <c r="C72" s="59" t="s">
        <v>62</v>
      </c>
      <c r="D72" s="42">
        <v>245</v>
      </c>
      <c r="E72" s="86">
        <f>SUM(D72*0.49%)+D72</f>
        <v>246.20050000000001</v>
      </c>
      <c r="F72" s="127">
        <v>246.20050000000001</v>
      </c>
      <c r="G72" s="124">
        <v>245</v>
      </c>
      <c r="H72" s="71">
        <v>246.64</v>
      </c>
      <c r="I72" s="129">
        <f>SUM(H72*5.165%)+H72</f>
        <v>259.37895599999996</v>
      </c>
      <c r="J72" s="135">
        <v>245</v>
      </c>
      <c r="K72" s="160">
        <f t="shared" si="4"/>
        <v>246.9845</v>
      </c>
      <c r="L72" s="161">
        <v>246.9845</v>
      </c>
    </row>
    <row r="73" spans="1:12" ht="12.75" thickTop="1" thickBot="1" x14ac:dyDescent="0.25">
      <c r="A73" s="9">
        <v>40</v>
      </c>
      <c r="B73" s="13" t="s">
        <v>13</v>
      </c>
      <c r="C73" s="59" t="s">
        <v>63</v>
      </c>
      <c r="D73" s="42">
        <v>50</v>
      </c>
      <c r="E73" s="86">
        <f>SUM(D73*0.49%)+D73</f>
        <v>50.244999999999997</v>
      </c>
      <c r="F73" s="127">
        <v>50.244999999999997</v>
      </c>
      <c r="G73" s="124">
        <v>50</v>
      </c>
      <c r="H73" s="71">
        <v>50.34</v>
      </c>
      <c r="I73" s="129">
        <f>SUM(H73*5.165%)+H73</f>
        <v>52.940061</v>
      </c>
      <c r="J73" s="135">
        <v>50</v>
      </c>
      <c r="K73" s="160">
        <f t="shared" si="4"/>
        <v>50.405000000000001</v>
      </c>
      <c r="L73" s="161">
        <v>50.405000000000001</v>
      </c>
    </row>
    <row r="74" spans="1:12" ht="12.75" thickTop="1" thickBot="1" x14ac:dyDescent="0.25">
      <c r="A74" s="9">
        <v>41</v>
      </c>
      <c r="B74" s="13" t="s">
        <v>13</v>
      </c>
      <c r="C74" s="59" t="s">
        <v>64</v>
      </c>
      <c r="D74" s="51">
        <v>0.2</v>
      </c>
      <c r="E74" s="51"/>
      <c r="F74" s="128"/>
      <c r="G74" s="52">
        <v>0.2</v>
      </c>
      <c r="H74" s="73"/>
      <c r="I74" s="73"/>
      <c r="J74" s="162">
        <v>0.2</v>
      </c>
      <c r="K74" s="169"/>
      <c r="L74" s="170"/>
    </row>
    <row r="75" spans="1:12" ht="12.75" thickTop="1" thickBot="1" x14ac:dyDescent="0.25">
      <c r="A75" s="30">
        <v>42</v>
      </c>
      <c r="B75" s="13" t="s">
        <v>13</v>
      </c>
      <c r="C75" s="61" t="s">
        <v>65</v>
      </c>
      <c r="D75" s="42">
        <v>69360</v>
      </c>
      <c r="E75" s="86">
        <f>SUM(D75*0.49%)+D75</f>
        <v>69699.864000000001</v>
      </c>
      <c r="F75" s="107">
        <v>69699.864000000001</v>
      </c>
      <c r="G75" s="49">
        <v>69360</v>
      </c>
      <c r="H75" s="71">
        <v>69824.710000000006</v>
      </c>
      <c r="I75" s="129">
        <f>SUM(H75*5.165%)+H75</f>
        <v>73431.156271500004</v>
      </c>
      <c r="J75" s="135">
        <v>69360</v>
      </c>
      <c r="K75" s="160">
        <f>SUM(J75*0.81%)+J75</f>
        <v>69921.816000000006</v>
      </c>
      <c r="L75" s="161">
        <v>69921.816000000006</v>
      </c>
    </row>
    <row r="76" spans="1:12" ht="12.75" thickTop="1" thickBot="1" x14ac:dyDescent="0.25">
      <c r="A76" s="26"/>
      <c r="B76" s="27"/>
      <c r="C76" s="27"/>
      <c r="D76" s="4"/>
      <c r="E76" s="4"/>
      <c r="F76" s="4"/>
      <c r="G76" s="5"/>
      <c r="H76" s="5"/>
      <c r="I76" s="108"/>
      <c r="J76" s="152"/>
      <c r="K76" s="166"/>
      <c r="L76" s="167"/>
    </row>
    <row r="77" spans="1:12" ht="12" thickBot="1" x14ac:dyDescent="0.25">
      <c r="A77" s="188" t="s">
        <v>66</v>
      </c>
      <c r="B77" s="189"/>
      <c r="C77" s="189"/>
      <c r="D77" s="4"/>
      <c r="E77" s="4"/>
      <c r="F77" s="4"/>
      <c r="G77" s="5"/>
      <c r="H77" s="5"/>
      <c r="I77" s="108"/>
      <c r="J77" s="152"/>
      <c r="K77" s="168"/>
      <c r="L77" s="167"/>
    </row>
    <row r="78" spans="1:12" ht="12" thickBot="1" x14ac:dyDescent="0.25">
      <c r="A78" s="6" t="s">
        <v>9</v>
      </c>
      <c r="B78" s="7"/>
      <c r="C78" s="7" t="s">
        <v>10</v>
      </c>
      <c r="D78" s="144" t="s">
        <v>11</v>
      </c>
      <c r="E78" s="144"/>
      <c r="F78" s="144"/>
      <c r="G78" s="29" t="s">
        <v>11</v>
      </c>
      <c r="H78" s="29"/>
      <c r="I78" s="29"/>
      <c r="J78" s="144" t="s">
        <v>11</v>
      </c>
      <c r="K78" s="158"/>
      <c r="L78" s="159"/>
    </row>
    <row r="79" spans="1:12" ht="31.5" thickTop="1" thickBot="1" x14ac:dyDescent="0.25">
      <c r="A79" s="30">
        <v>43</v>
      </c>
      <c r="B79" s="25"/>
      <c r="C79" s="58" t="s">
        <v>67</v>
      </c>
      <c r="D79" s="149">
        <v>53660</v>
      </c>
      <c r="E79" s="173">
        <f>SUM(D79*0.49%)+D79</f>
        <v>53922.934000000001</v>
      </c>
      <c r="F79" s="161">
        <v>53922.934000000001</v>
      </c>
      <c r="G79" s="124">
        <v>53660</v>
      </c>
      <c r="H79" s="71">
        <v>54019.519999999997</v>
      </c>
      <c r="I79" s="129">
        <f>SUM(H79*5.165%)+H79</f>
        <v>56809.628207999995</v>
      </c>
      <c r="J79" s="135">
        <v>53660</v>
      </c>
      <c r="K79" s="160">
        <f t="shared" ref="K79:K83" si="5">SUM(J79*0.81%)+J79</f>
        <v>54094.646000000001</v>
      </c>
      <c r="L79" s="161">
        <v>54094.646000000001</v>
      </c>
    </row>
    <row r="80" spans="1:12" ht="12.75" thickTop="1" thickBot="1" x14ac:dyDescent="0.25">
      <c r="A80" s="14">
        <v>44</v>
      </c>
      <c r="B80" s="15" t="s">
        <v>13</v>
      </c>
      <c r="C80" s="62" t="s">
        <v>60</v>
      </c>
      <c r="D80" s="149">
        <v>450</v>
      </c>
      <c r="E80" s="173">
        <f>SUM(D80*0.49%)+D80</f>
        <v>452.20499999999998</v>
      </c>
      <c r="F80" s="161">
        <v>452.20499999999998</v>
      </c>
      <c r="G80" s="124">
        <v>450</v>
      </c>
      <c r="H80" s="71">
        <v>453.02</v>
      </c>
      <c r="I80" s="129">
        <f>SUM(H80*5.165%)+H80</f>
        <v>476.41848299999998</v>
      </c>
      <c r="J80" s="135">
        <v>450</v>
      </c>
      <c r="K80" s="160">
        <f t="shared" si="5"/>
        <v>453.64499999999998</v>
      </c>
      <c r="L80" s="161">
        <v>453.64499999999998</v>
      </c>
    </row>
    <row r="81" spans="1:12" ht="12.75" thickTop="1" thickBot="1" x14ac:dyDescent="0.25">
      <c r="A81" s="30">
        <v>45</v>
      </c>
      <c r="B81" s="15" t="s">
        <v>13</v>
      </c>
      <c r="C81" s="62" t="s">
        <v>61</v>
      </c>
      <c r="D81" s="149">
        <v>2600</v>
      </c>
      <c r="E81" s="173">
        <f>SUM(D81*0.49%)+D81</f>
        <v>2612.7399999999998</v>
      </c>
      <c r="F81" s="161">
        <v>2612.7399999999998</v>
      </c>
      <c r="G81" s="124">
        <v>2600</v>
      </c>
      <c r="H81" s="71">
        <v>2617.42</v>
      </c>
      <c r="I81" s="129">
        <f>SUM(H81*5.165%)+H81</f>
        <v>2752.609743</v>
      </c>
      <c r="J81" s="135">
        <v>2600</v>
      </c>
      <c r="K81" s="160">
        <f t="shared" si="5"/>
        <v>2621.06</v>
      </c>
      <c r="L81" s="161">
        <v>2621.06</v>
      </c>
    </row>
    <row r="82" spans="1:12" ht="12.75" thickTop="1" thickBot="1" x14ac:dyDescent="0.25">
      <c r="A82" s="30">
        <v>46</v>
      </c>
      <c r="B82" s="15" t="s">
        <v>13</v>
      </c>
      <c r="C82" s="62" t="s">
        <v>62</v>
      </c>
      <c r="D82" s="149">
        <v>245</v>
      </c>
      <c r="E82" s="173">
        <f>SUM(D82*0.49%)+D82</f>
        <v>246.20050000000001</v>
      </c>
      <c r="F82" s="161">
        <v>246.20050000000001</v>
      </c>
      <c r="G82" s="124">
        <v>245</v>
      </c>
      <c r="H82" s="71">
        <v>246.64</v>
      </c>
      <c r="I82" s="129">
        <f>SUM(H82*5.165%)+H82</f>
        <v>259.37895599999996</v>
      </c>
      <c r="J82" s="135">
        <v>245</v>
      </c>
      <c r="K82" s="160">
        <f t="shared" si="5"/>
        <v>246.9845</v>
      </c>
      <c r="L82" s="161">
        <v>246.9845</v>
      </c>
    </row>
    <row r="83" spans="1:12" ht="12.75" thickTop="1" thickBot="1" x14ac:dyDescent="0.25">
      <c r="A83" s="30">
        <v>47</v>
      </c>
      <c r="B83" s="15" t="s">
        <v>13</v>
      </c>
      <c r="C83" s="62" t="s">
        <v>63</v>
      </c>
      <c r="D83" s="149">
        <v>50</v>
      </c>
      <c r="E83" s="173">
        <f>SUM(D83*0.49%)+D83</f>
        <v>50.244999999999997</v>
      </c>
      <c r="F83" s="161">
        <v>50.244999999999997</v>
      </c>
      <c r="G83" s="124">
        <v>50</v>
      </c>
      <c r="H83" s="71">
        <v>50.34</v>
      </c>
      <c r="I83" s="129">
        <f>SUM(H83*5.165%)+H83</f>
        <v>52.940061</v>
      </c>
      <c r="J83" s="135">
        <v>50</v>
      </c>
      <c r="K83" s="160">
        <f t="shared" si="5"/>
        <v>50.405000000000001</v>
      </c>
      <c r="L83" s="161">
        <v>50.405000000000001</v>
      </c>
    </row>
    <row r="84" spans="1:12" ht="12.75" thickTop="1" thickBot="1" x14ac:dyDescent="0.25">
      <c r="A84" s="30">
        <v>48</v>
      </c>
      <c r="B84" s="15" t="s">
        <v>13</v>
      </c>
      <c r="C84" s="62" t="s">
        <v>64</v>
      </c>
      <c r="D84" s="153">
        <v>0.2</v>
      </c>
      <c r="E84" s="153"/>
      <c r="F84" s="178"/>
      <c r="G84" s="52">
        <v>0.2</v>
      </c>
      <c r="H84" s="73"/>
      <c r="I84" s="73"/>
      <c r="J84" s="162">
        <v>0.2</v>
      </c>
      <c r="K84" s="169"/>
      <c r="L84" s="170"/>
    </row>
    <row r="85" spans="1:12" ht="12.75" thickTop="1" thickBot="1" x14ac:dyDescent="0.25">
      <c r="A85" s="30">
        <v>49</v>
      </c>
      <c r="B85" s="15" t="s">
        <v>13</v>
      </c>
      <c r="C85" s="63" t="s">
        <v>65</v>
      </c>
      <c r="D85" s="149">
        <v>56660</v>
      </c>
      <c r="E85" s="173">
        <f>SUM(D85*0.49%)+D85</f>
        <v>56937.633999999998</v>
      </c>
      <c r="F85" s="175">
        <v>56937.633999999998</v>
      </c>
      <c r="G85" s="49">
        <v>56660</v>
      </c>
      <c r="H85" s="71">
        <v>57039.62</v>
      </c>
      <c r="I85" s="129">
        <f>SUM(H85*5.165%)+H85</f>
        <v>59985.716373000003</v>
      </c>
      <c r="J85" s="135">
        <v>56660</v>
      </c>
      <c r="K85" s="160">
        <f>SUM(J85*0.81%)+J85</f>
        <v>57118.946000000004</v>
      </c>
      <c r="L85" s="161">
        <v>57118.946000000004</v>
      </c>
    </row>
    <row r="86" spans="1:12" ht="12.75" thickTop="1" thickBot="1" x14ac:dyDescent="0.25">
      <c r="A86" s="26"/>
      <c r="B86" s="27"/>
      <c r="C86" s="27"/>
      <c r="D86" s="176"/>
      <c r="E86" s="176"/>
      <c r="F86" s="176"/>
      <c r="G86" s="5"/>
      <c r="H86" s="5"/>
      <c r="I86" s="108"/>
      <c r="J86" s="152"/>
      <c r="K86" s="166"/>
      <c r="L86" s="167"/>
    </row>
    <row r="87" spans="1:12" ht="12" thickBot="1" x14ac:dyDescent="0.25">
      <c r="A87" s="188" t="s">
        <v>68</v>
      </c>
      <c r="B87" s="189"/>
      <c r="C87" s="189"/>
      <c r="D87" s="176"/>
      <c r="E87" s="176"/>
      <c r="F87" s="176"/>
      <c r="G87" s="5"/>
      <c r="H87" s="5"/>
      <c r="I87" s="108"/>
      <c r="J87" s="152"/>
      <c r="K87" s="168"/>
      <c r="L87" s="167"/>
    </row>
    <row r="88" spans="1:12" ht="12" thickBot="1" x14ac:dyDescent="0.25">
      <c r="A88" s="6" t="s">
        <v>9</v>
      </c>
      <c r="B88" s="7"/>
      <c r="C88" s="7" t="s">
        <v>10</v>
      </c>
      <c r="D88" s="144" t="s">
        <v>11</v>
      </c>
      <c r="E88" s="144"/>
      <c r="F88" s="144"/>
      <c r="G88" s="144" t="s">
        <v>11</v>
      </c>
      <c r="H88" s="144"/>
      <c r="I88" s="144"/>
      <c r="J88" s="144" t="s">
        <v>11</v>
      </c>
      <c r="K88" s="158"/>
      <c r="L88" s="159"/>
    </row>
    <row r="89" spans="1:12" ht="16.5" thickTop="1" thickBot="1" x14ac:dyDescent="0.25">
      <c r="A89" s="9">
        <v>50</v>
      </c>
      <c r="B89" s="13"/>
      <c r="C89" s="57" t="s">
        <v>69</v>
      </c>
      <c r="D89" s="149">
        <v>21725</v>
      </c>
      <c r="E89" s="173">
        <f>SUM(D89*0.49%)+D89</f>
        <v>21831.452499999999</v>
      </c>
      <c r="F89" s="175">
        <v>21831.452499999999</v>
      </c>
      <c r="G89" s="149">
        <v>21725</v>
      </c>
      <c r="H89" s="150">
        <v>21855.35</v>
      </c>
      <c r="I89" s="133">
        <f>SUM(H89*5.165%)+H89</f>
        <v>22984.1788275</v>
      </c>
      <c r="J89" s="135">
        <v>21725</v>
      </c>
      <c r="K89" s="160">
        <f>SUM(J89*0.81%)+J89</f>
        <v>21900.9725</v>
      </c>
      <c r="L89" s="161">
        <v>21900.9725</v>
      </c>
    </row>
    <row r="90" spans="1:12" ht="12.75" thickTop="1" thickBot="1" x14ac:dyDescent="0.25">
      <c r="A90" s="18"/>
      <c r="B90" s="19"/>
      <c r="C90" s="19"/>
      <c r="D90" s="176"/>
      <c r="E90" s="176"/>
      <c r="F90" s="176"/>
      <c r="G90" s="151"/>
      <c r="H90" s="151"/>
      <c r="I90" s="152"/>
      <c r="J90" s="152"/>
      <c r="K90" s="166"/>
      <c r="L90" s="167"/>
    </row>
    <row r="91" spans="1:12" ht="12" thickBot="1" x14ac:dyDescent="0.25">
      <c r="A91" s="185" t="s">
        <v>70</v>
      </c>
      <c r="B91" s="186"/>
      <c r="C91" s="186"/>
      <c r="D91" s="176"/>
      <c r="E91" s="176"/>
      <c r="F91" s="176"/>
      <c r="G91" s="151"/>
      <c r="H91" s="151"/>
      <c r="I91" s="152"/>
      <c r="J91" s="152"/>
      <c r="K91" s="152"/>
      <c r="L91" s="167"/>
    </row>
    <row r="92" spans="1:12" ht="12" thickBot="1" x14ac:dyDescent="0.25">
      <c r="A92" s="6" t="s">
        <v>9</v>
      </c>
      <c r="B92" s="7"/>
      <c r="C92" s="7" t="s">
        <v>10</v>
      </c>
      <c r="D92" s="144" t="s">
        <v>11</v>
      </c>
      <c r="E92" s="144"/>
      <c r="F92" s="144"/>
      <c r="G92" s="144" t="s">
        <v>11</v>
      </c>
      <c r="H92" s="144"/>
      <c r="I92" s="144"/>
      <c r="J92" s="144" t="s">
        <v>11</v>
      </c>
      <c r="K92" s="158"/>
      <c r="L92" s="159"/>
    </row>
    <row r="93" spans="1:12" ht="16.5" thickTop="1" thickBot="1" x14ac:dyDescent="0.25">
      <c r="A93" s="14">
        <v>51</v>
      </c>
      <c r="B93" s="34"/>
      <c r="C93" s="58" t="s">
        <v>71</v>
      </c>
      <c r="D93" s="149">
        <v>9030</v>
      </c>
      <c r="E93" s="173">
        <f>SUM(D93*0.49%)+D93</f>
        <v>9074.2469999999994</v>
      </c>
      <c r="F93" s="175">
        <v>9074.2469999999994</v>
      </c>
      <c r="G93" s="149">
        <v>9030</v>
      </c>
      <c r="H93" s="150">
        <v>9090.5</v>
      </c>
      <c r="I93" s="133">
        <f>SUM(H93*5.165%)+H93</f>
        <v>9560.0243250000003</v>
      </c>
      <c r="J93" s="135">
        <v>9030</v>
      </c>
      <c r="K93" s="160">
        <f>SUM(J93*0.81%)+J93</f>
        <v>9103.143</v>
      </c>
      <c r="L93" s="161">
        <v>9103.143</v>
      </c>
    </row>
    <row r="94" spans="1:12" ht="12.75" thickTop="1" thickBot="1" x14ac:dyDescent="0.25">
      <c r="A94" s="14">
        <v>52</v>
      </c>
      <c r="B94" s="15" t="s">
        <v>13</v>
      </c>
      <c r="C94" s="62" t="s">
        <v>72</v>
      </c>
      <c r="D94" s="153">
        <v>0.2</v>
      </c>
      <c r="E94" s="153"/>
      <c r="F94" s="153"/>
      <c r="G94" s="153">
        <v>0.2</v>
      </c>
      <c r="H94" s="154"/>
      <c r="I94" s="154"/>
      <c r="J94" s="162">
        <v>0.2</v>
      </c>
      <c r="K94" s="169"/>
      <c r="L94" s="170"/>
    </row>
    <row r="95" spans="1:12" ht="12.75" thickTop="1" thickBot="1" x14ac:dyDescent="0.25">
      <c r="A95" s="53">
        <v>53</v>
      </c>
      <c r="B95" s="54" t="s">
        <v>13</v>
      </c>
      <c r="C95" s="64" t="s">
        <v>73</v>
      </c>
      <c r="D95" s="155">
        <v>50</v>
      </c>
      <c r="E95" s="173">
        <f>SUM(D95*0.49%)+D95</f>
        <v>50.244999999999997</v>
      </c>
      <c r="F95" s="175">
        <v>50.244999999999997</v>
      </c>
      <c r="G95" s="155">
        <v>50</v>
      </c>
      <c r="H95" s="156">
        <v>50.34</v>
      </c>
      <c r="I95" s="133">
        <f>SUM(H95*5.165%)+H95</f>
        <v>52.940061</v>
      </c>
      <c r="J95" s="171">
        <v>50</v>
      </c>
      <c r="K95" s="172">
        <f>SUM(J95*0.81%)+J95</f>
        <v>50.405000000000001</v>
      </c>
      <c r="L95" s="161">
        <v>50.405000000000001</v>
      </c>
    </row>
  </sheetData>
  <mergeCells count="19">
    <mergeCell ref="A23:A25"/>
    <mergeCell ref="B23:B25"/>
    <mergeCell ref="A91:C91"/>
    <mergeCell ref="A27:C27"/>
    <mergeCell ref="A33:A35"/>
    <mergeCell ref="B33:B35"/>
    <mergeCell ref="A37:C37"/>
    <mergeCell ref="A44:A46"/>
    <mergeCell ref="B44:B46"/>
    <mergeCell ref="A48:C48"/>
    <mergeCell ref="A57:C57"/>
    <mergeCell ref="A67:C67"/>
    <mergeCell ref="A77:C77"/>
    <mergeCell ref="A87:C87"/>
    <mergeCell ref="A1:J1"/>
    <mergeCell ref="A5:C5"/>
    <mergeCell ref="A12:A14"/>
    <mergeCell ref="B12:B14"/>
    <mergeCell ref="A17:C17"/>
  </mergeCells>
  <printOptions headings="1" gridLines="1"/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Evaluation 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Smith, Dennis (OMB)</cp:lastModifiedBy>
  <cp:lastPrinted>2018-11-26T14:58:44Z</cp:lastPrinted>
  <dcterms:created xsi:type="dcterms:W3CDTF">2016-08-08T14:01:32Z</dcterms:created>
  <dcterms:modified xsi:type="dcterms:W3CDTF">2019-04-02T18:09:00Z</dcterms:modified>
</cp:coreProperties>
</file>