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 windowWidth="15195" windowHeight="8190" tabRatio="863" activeTab="1"/>
  </bookViews>
  <sheets>
    <sheet name="Vendor Information" sheetId="1" r:id="rId1"/>
    <sheet name="Award Overview" sheetId="2" r:id="rId2"/>
    <sheet name="1. Spec A" sheetId="3" r:id="rId3"/>
    <sheet name="2. Spec B" sheetId="4" r:id="rId4"/>
    <sheet name="3. Spec C" sheetId="5" r:id="rId5"/>
    <sheet name="4. Spec D" sheetId="6" r:id="rId6"/>
    <sheet name="5. Spec E" sheetId="7" r:id="rId7"/>
    <sheet name="6. Spec F" sheetId="8" r:id="rId8"/>
    <sheet name="7. Spec G" sheetId="9" r:id="rId9"/>
    <sheet name="8. Spec H" sheetId="10" r:id="rId10"/>
    <sheet name="9. Spec I" sheetId="11" r:id="rId11"/>
    <sheet name="10. Spec J" sheetId="12" r:id="rId12"/>
    <sheet name="11. Spec K" sheetId="13" r:id="rId13"/>
    <sheet name="12. Spec L" sheetId="14" r:id="rId14"/>
    <sheet name="13. Spec M" sheetId="15" r:id="rId15"/>
  </sheets>
  <externalReferences>
    <externalReference r:id="rId18"/>
    <externalReference r:id="rId19"/>
  </externalReferences>
  <definedNames>
    <definedName name="Agencies">'[1]Agency Names'!$A$3:$A$29</definedName>
    <definedName name="Division">'[1]Budget Codes AgyDivSub'!$D$4:$D$295</definedName>
    <definedName name="_xlnm.Print_Area" localSheetId="8">'7. Spec G'!$A$1:$J$80</definedName>
    <definedName name="_xlnm.Print_Area" localSheetId="9">'8. Spec H'!$A$1:$J$76</definedName>
  </definedNames>
  <calcPr fullCalcOnLoad="1"/>
</workbook>
</file>

<file path=xl/sharedStrings.xml><?xml version="1.0" encoding="utf-8"?>
<sst xmlns="http://schemas.openxmlformats.org/spreadsheetml/2006/main" count="1426" uniqueCount="486">
  <si>
    <t>1427 Bay Road</t>
  </si>
  <si>
    <t>cwilder@hertrichfleet.com</t>
  </si>
  <si>
    <t>sfannin@igburton.com</t>
  </si>
  <si>
    <t>Mall Chevrolet</t>
  </si>
  <si>
    <t>fleetman13@gmail.com</t>
  </si>
  <si>
    <t>Wynne Ford</t>
  </si>
  <si>
    <t>Vehicle Make / Model</t>
  </si>
  <si>
    <t>Standard Warranty Terms (Years / Miles)</t>
  </si>
  <si>
    <t>Deductable ? Yes or No. If yes, how much?</t>
  </si>
  <si>
    <t>Powertrain Warranty Terms (Years / Miles)</t>
  </si>
  <si>
    <t>Deductable ? Yes or No.  If yes, how much?</t>
  </si>
  <si>
    <t>EPA Rating (City/Hwy)</t>
  </si>
  <si>
    <t>Delivery Time A.R.O. (days)</t>
  </si>
  <si>
    <t>Cut-off Date for Orders (if known), MM/DD/YYYY</t>
  </si>
  <si>
    <t>Estimated Quantity to be Ordered by State</t>
  </si>
  <si>
    <t>List Price Per Vehicle (including Transportation)</t>
  </si>
  <si>
    <t>Contract Price Per Vehicle (including Transportation)</t>
  </si>
  <si>
    <t>Total Annual Savings Off List Price</t>
  </si>
  <si>
    <t>Optional Equipment</t>
  </si>
  <si>
    <t>List Price</t>
  </si>
  <si>
    <t>Contract Price</t>
  </si>
  <si>
    <t>Mfg Order Code</t>
  </si>
  <si>
    <t>Pkg # 1</t>
  </si>
  <si>
    <t>Pkg # 2</t>
  </si>
  <si>
    <t>Additional Key FOB's (two (2) standard with four (4) keys / four (4) for Chrysler)</t>
  </si>
  <si>
    <t>Pkg # 3</t>
  </si>
  <si>
    <t>Cost of non-standard colors</t>
  </si>
  <si>
    <t>% Savings off dealer list - all other options</t>
  </si>
  <si>
    <t>Copy of Manufacturer's Brochure Included ?</t>
  </si>
  <si>
    <t>YES or NO</t>
  </si>
  <si>
    <t>Hertrich</t>
  </si>
  <si>
    <t>YES</t>
  </si>
  <si>
    <t>NO</t>
  </si>
  <si>
    <t>3/36,000</t>
  </si>
  <si>
    <t>no</t>
  </si>
  <si>
    <t>5/100,000</t>
  </si>
  <si>
    <t>NA</t>
  </si>
  <si>
    <t>VK3</t>
  </si>
  <si>
    <t>N/A</t>
  </si>
  <si>
    <t>5/60,000</t>
  </si>
  <si>
    <t>INCL</t>
  </si>
  <si>
    <t>ITK</t>
  </si>
  <si>
    <t>153</t>
  </si>
  <si>
    <t>TBD</t>
  </si>
  <si>
    <t>90-120</t>
  </si>
  <si>
    <t>3 Years/36,000 Miles</t>
  </si>
  <si>
    <t>No</t>
  </si>
  <si>
    <t>5 Years/60,000</t>
  </si>
  <si>
    <t>Not Available</t>
  </si>
  <si>
    <t>Based on Manufacturer's Production Schedule</t>
  </si>
  <si>
    <t>Total of all Options</t>
  </si>
  <si>
    <t>Base plus Total of Options</t>
  </si>
  <si>
    <t>GSS16560-TRUCKS_VANS</t>
  </si>
  <si>
    <t>American Truck &amp; Bus, Inc.</t>
  </si>
  <si>
    <t>jim@american-bus.com</t>
  </si>
  <si>
    <t>Bayshore Ford Truck Sales</t>
  </si>
  <si>
    <t>rvandeboe@bayshoreford.com</t>
  </si>
  <si>
    <t>American Truck &amp; Bus</t>
  </si>
  <si>
    <t>Hertrich Fleet Services</t>
  </si>
  <si>
    <t>SPECIFICATION A - Small Utility Vehicle 4x2</t>
  </si>
  <si>
    <t>Manufacturer Model Code &amp; Option Codes</t>
  </si>
  <si>
    <t>Estimated Total Spend for Specification</t>
  </si>
  <si>
    <t>Alt. Conf. # 1</t>
  </si>
  <si>
    <t>CNG version of vehicle referenced above</t>
  </si>
  <si>
    <t>Installed Front License Plate Bracket</t>
  </si>
  <si>
    <t>4 Wheel Drive or All Wheel Drive (Pls Specify below)</t>
  </si>
  <si>
    <t>Pkg # 2- Specify whether bid is for 4WD or AWD</t>
  </si>
  <si>
    <r>
      <t xml:space="preserve">Additional Key FOB's </t>
    </r>
    <r>
      <rPr>
        <sz val="8"/>
        <rFont val="Arial"/>
        <family val="2"/>
      </rPr>
      <t>(two (2) standard with four (4) keys / four (4) for Chrysler)</t>
    </r>
  </si>
  <si>
    <t>Pkg # 4</t>
  </si>
  <si>
    <t>OEM installed Bluetooth- if not standard equipment</t>
  </si>
  <si>
    <t>Pkg # 5</t>
  </si>
  <si>
    <t>OEM Rear View Camera - if not standard equipment</t>
  </si>
  <si>
    <t>Pkg # 6</t>
  </si>
  <si>
    <t>Preventative Maintenance Plans *</t>
  </si>
  <si>
    <t>Plan # 1 - 100,000 mile vehicle PM Service plan w/ 5K maintenance intervals</t>
  </si>
  <si>
    <t>SPECIFICATION B - Medium Sport Utility Wagon 4x4</t>
  </si>
  <si>
    <t>OEM installed Bluetooth – if not standard equipment</t>
  </si>
  <si>
    <t>OEM Rear View Camera – if not standard equipment</t>
  </si>
  <si>
    <t>Skid Plate Package</t>
  </si>
  <si>
    <t>Pkg # 7</t>
  </si>
  <si>
    <t>Optional 6 Cylinder Engine</t>
  </si>
  <si>
    <t>SPECIFICATION C - Large Utility Wagon</t>
  </si>
  <si>
    <t>Tow Mirrors</t>
  </si>
  <si>
    <t>SPECIFICATION D - Full Size Utility Wagon</t>
  </si>
  <si>
    <t>Pkg  # 1</t>
  </si>
  <si>
    <t>Third Row Seating – if not standard equipment</t>
  </si>
  <si>
    <t>Pkg # 8</t>
  </si>
  <si>
    <t>Pkg # 9</t>
  </si>
  <si>
    <t>Optional 8 Cylinder Engine</t>
  </si>
  <si>
    <t>SPECIFICATION E -½ Ton Pickup – 4x2</t>
  </si>
  <si>
    <t>V8 Engine</t>
  </si>
  <si>
    <t>Natural Gas / Propane Engine or Prep Package (Please specify in bid)</t>
  </si>
  <si>
    <t>Regular Cab  - Short Bed - 4 wheel drive</t>
  </si>
  <si>
    <t>Regular Cab – Long Bed – 2 wheel drive</t>
  </si>
  <si>
    <t>Regular Cab – Long Bed – 4 wheel drive</t>
  </si>
  <si>
    <t>Extended Cab – Short Bed – 2 wheel drive</t>
  </si>
  <si>
    <t>Extended Cab – Short Bed – 4 wheel drive</t>
  </si>
  <si>
    <t>Extended Cab – Long Bed – 2 wheel drive</t>
  </si>
  <si>
    <t>Pkg # 10</t>
  </si>
  <si>
    <t>Extended Cab – Long Bed – 4 wheel drive</t>
  </si>
  <si>
    <t>Pkg # 11</t>
  </si>
  <si>
    <t>Crew Cab (4 door) – Short Bed – 2 wheel drive</t>
  </si>
  <si>
    <t>Pkg # 12</t>
  </si>
  <si>
    <t>Crew Cab (4 door) – Short Bed – 4 wheel drive</t>
  </si>
  <si>
    <t>Pkg # 13</t>
  </si>
  <si>
    <t>Crew Cab (4 door) – Long Bed – 2 wheel drive</t>
  </si>
  <si>
    <t>Pkg # 14</t>
  </si>
  <si>
    <t>Crew Cab (4 door) – Long Bed – 4 wheel drive</t>
  </si>
  <si>
    <t>Pkg # 15</t>
  </si>
  <si>
    <t>Trailer Tow mirrors</t>
  </si>
  <si>
    <t>Pkg # 16</t>
  </si>
  <si>
    <t>OEM – Electric Brake Controller</t>
  </si>
  <si>
    <t>Pkg # 17</t>
  </si>
  <si>
    <t>Limited Slip /or anti spin differential</t>
  </si>
  <si>
    <t>Pkg # 18</t>
  </si>
  <si>
    <t>Power Windows / Power Locks / Power Mirrors / 2 Keyless Fob’s</t>
  </si>
  <si>
    <t>Pkg # 19</t>
  </si>
  <si>
    <r>
      <t xml:space="preserve">Additional Key FOB's </t>
    </r>
    <r>
      <rPr>
        <sz val="8"/>
        <color indexed="8"/>
        <rFont val="Arial"/>
        <family val="2"/>
      </rPr>
      <t>(two (2) standard with four (4) keys / four (4) for Chrysler)</t>
    </r>
  </si>
  <si>
    <t>Pkg # 20</t>
  </si>
  <si>
    <t>Cruise Control</t>
  </si>
  <si>
    <t>Pkg # 21</t>
  </si>
  <si>
    <r>
      <t>OEM Installed Bluetooth connectivity</t>
    </r>
    <r>
      <rPr>
        <i/>
        <sz val="12"/>
        <color indexed="8"/>
        <rFont val="Arial"/>
        <family val="2"/>
      </rPr>
      <t>- if not standard</t>
    </r>
  </si>
  <si>
    <t>Pkg # 22</t>
  </si>
  <si>
    <t>Pkg # 23</t>
  </si>
  <si>
    <t>Spray in Bedliner (Must indicate OEM or Aftermarket, if aftermarket then specify type)</t>
  </si>
  <si>
    <t># 23- If Aftermarket, specify type here →</t>
  </si>
  <si>
    <t>Pkg # 24</t>
  </si>
  <si>
    <t>OEM All Terrain Black Sidewall tires</t>
  </si>
  <si>
    <t>Pkg # 25</t>
  </si>
  <si>
    <t>Cost of non-standard Color</t>
  </si>
  <si>
    <t>SPECIFICATION F - 3/4 Ton Pickup - 4X2</t>
  </si>
  <si>
    <t>Diesel Engine</t>
  </si>
  <si>
    <r>
      <t>Pkg # 3- Specify Natural Gas/Propane OR Prep Package</t>
    </r>
    <r>
      <rPr>
        <sz val="12"/>
        <color indexed="8"/>
        <rFont val="Calibri"/>
        <family val="2"/>
      </rPr>
      <t>→</t>
    </r>
  </si>
  <si>
    <t>OEM – Electric Trailer Brake Controller</t>
  </si>
  <si>
    <t>Power Windows / Power Locks / Power Mirrors / 2 Keyless FOB’s</t>
  </si>
  <si>
    <r>
      <t>Additional Key FOB's</t>
    </r>
    <r>
      <rPr>
        <sz val="8"/>
        <color indexed="8"/>
        <rFont val="Arial"/>
        <family val="2"/>
      </rPr>
      <t xml:space="preserve"> (two (2) standard with four (4) keys / four (4) for Chrysler)</t>
    </r>
  </si>
  <si>
    <t>OEM Installed Bluetooth connectivity- if not standard</t>
  </si>
  <si>
    <t>Pkg # 21- If Aftermarket, specify type here →</t>
  </si>
  <si>
    <r>
      <t xml:space="preserve">Snow Plow Option 1 – To include Plow and OEM Plow Prep Package </t>
    </r>
    <r>
      <rPr>
        <i/>
        <sz val="12"/>
        <rFont val="Arial"/>
        <family val="2"/>
      </rPr>
      <t>** Specifications available in Appendix A attached to the ITB **</t>
    </r>
  </si>
  <si>
    <r>
      <t xml:space="preserve">Snow Plow Option 2 – To include Plow and OEM Plow Prep Package </t>
    </r>
    <r>
      <rPr>
        <i/>
        <sz val="12"/>
        <rFont val="Arial"/>
        <family val="2"/>
      </rPr>
      <t>** Specifications available in Appendix A attached to the ITB **</t>
    </r>
  </si>
  <si>
    <t>Pkg # 26</t>
  </si>
  <si>
    <t>Pkg # 27</t>
  </si>
  <si>
    <t>Cost of non-standard color</t>
  </si>
  <si>
    <t>SPECIFICATION G  - 1 TonPickup - 4X2</t>
  </si>
  <si>
    <t>Pkg # 20 - If Aftermarket, please specify type →</t>
  </si>
  <si>
    <t>DUAL Rear Wheels</t>
  </si>
  <si>
    <t xml:space="preserve">SPECIFICATION H -  Chassis Cab </t>
  </si>
  <si>
    <t>Natural Gas / Propane Engine or Prep Package (Please specify below)</t>
  </si>
  <si>
    <t>4x4 / Four Wheel Drive</t>
  </si>
  <si>
    <t>Extended Cab</t>
  </si>
  <si>
    <t>Crew Cab</t>
  </si>
  <si>
    <t>Trailer Tow Package with OEM – Electric Trailer Brake Controller</t>
  </si>
  <si>
    <r>
      <t>Snow Plow – To include Plow and OEM Plow Prep Package **</t>
    </r>
    <r>
      <rPr>
        <i/>
        <sz val="12"/>
        <rFont val="Arial"/>
        <family val="2"/>
      </rPr>
      <t xml:space="preserve"> Specifications available in Appendix A attached to the ITB</t>
    </r>
    <r>
      <rPr>
        <sz val="12"/>
        <rFont val="Arial"/>
        <family val="2"/>
      </rPr>
      <t xml:space="preserve"> **</t>
    </r>
  </si>
  <si>
    <t>84” Cab to Axle</t>
  </si>
  <si>
    <t>Dual Rear Wheels</t>
  </si>
  <si>
    <t xml:space="preserve">Cost of non-standard color   </t>
  </si>
  <si>
    <t>5,000 GVW Rating (payload upgrade)</t>
  </si>
  <si>
    <t>17,500 GVW Rating (payload upgrade)</t>
  </si>
  <si>
    <t>19,500 GVW Rating (payload upgrade)</t>
  </si>
  <si>
    <t>SPECIFICATION I - Minivan</t>
  </si>
  <si>
    <t>*SERVICE PLANS MUST BE OFFERED FROM MANUFACTURER TO BE CONSIDERED. And, service must be available at any authorized manufacturer dealership location. Vendor must clearly identify mileage intervals in their bid response paperwork if different then what is stated</t>
  </si>
  <si>
    <t>SPECIFICATION J - 15 Passenger Van</t>
  </si>
  <si>
    <t>Eight (8) passenger short wheelbase configuration</t>
  </si>
  <si>
    <t>Alt Conf. # 2</t>
  </si>
  <si>
    <t>Ten (10) passenger short wheelbase configuration</t>
  </si>
  <si>
    <t>Cloth Seats / Carpet Floors</t>
  </si>
  <si>
    <t>OEM Running Boards (door length Driver, Full Length Passenger)</t>
  </si>
  <si>
    <t xml:space="preserve">OEM Class III Trailer Tow Package </t>
  </si>
  <si>
    <t>Back Up Alarm</t>
  </si>
  <si>
    <t>Sliding side door</t>
  </si>
  <si>
    <t>OEM Rear View Camera</t>
  </si>
  <si>
    <t>% Savings off dealer list - all other options**</t>
  </si>
  <si>
    <t>SPECIFICATION K - Wheel Chair Accessible Minivan</t>
  </si>
  <si>
    <t>Power Sliding Side doors</t>
  </si>
  <si>
    <t>***Wheelchair accessible mini-van conversion (Braun Entervan, Amerivan, or approved equal). Any conversion other than Braun or Amerivan must be noted in the vendors bid package. Mini-van shall be configured to accept one forward facing wheelchair positioned behind the driver’s seat and a bench seat behind the wheelchair position. The front passenger seat shall be easily removable and able to accept an additional wheelchair position. Entrance shall be on passenger side, with a mechanical manual ramp assisted by a gas-shock. Vehicle shall include all necessary equipment to secure two wheelchairs. Vehicle shall also be equipped with fold down seat that can be used when there is no wheelchair secured behind the driver’s seat. Any conversion van quoted must meet all ADA standards and requirements. ***</t>
  </si>
  <si>
    <t>SPECIFICATION L- Small Delivery Van</t>
  </si>
  <si>
    <t xml:space="preserve">   5 Passenger seating</t>
  </si>
  <si>
    <t>Power Windows / Power Locks / Power Mirrors    / 2 Keyless Fob’s</t>
  </si>
  <si>
    <t>Dual Sliding side doors</t>
  </si>
  <si>
    <t>Extended Length body</t>
  </si>
  <si>
    <t>Rear Heat and Air Conditioning</t>
  </si>
  <si>
    <t>Plan # 1- 100,000 mile vehicle PM Service plan w/ 5K maintenance intervals</t>
  </si>
  <si>
    <t>SPECIFICATION M - 3/4 Ton Cargo Van</t>
  </si>
  <si>
    <t xml:space="preserve">Racks and Bins package </t>
  </si>
  <si>
    <t>Steel Bulkhead with lockable door</t>
  </si>
  <si>
    <t>Extended Length Body</t>
  </si>
  <si>
    <t>Full Length Vinyl Flooring</t>
  </si>
  <si>
    <t>Second Row Seat</t>
  </si>
  <si>
    <t>IG Burton and Company</t>
  </si>
  <si>
    <t>Chas S Winner dba Winner Ford</t>
  </si>
  <si>
    <t>Dodge Grand Caravan SE</t>
  </si>
  <si>
    <t>ElDorado National/Ameri-Van</t>
  </si>
  <si>
    <t>Ameri-Van PT</t>
  </si>
  <si>
    <t>Basic: 3yr/36,000 - Structural: 7yr/70,000</t>
  </si>
  <si>
    <t>No Deductable</t>
  </si>
  <si>
    <t>5yr/60,000</t>
  </si>
  <si>
    <t>18/26</t>
  </si>
  <si>
    <t>Std</t>
  </si>
  <si>
    <t>V135103</t>
  </si>
  <si>
    <t>SPO</t>
  </si>
  <si>
    <t>FDM02B</t>
  </si>
  <si>
    <t>GAS-$1260</t>
  </si>
  <si>
    <t>$584/4 KEYS</t>
  </si>
  <si>
    <t>RR</t>
  </si>
  <si>
    <t>EXPEDITION EL SSV</t>
  </si>
  <si>
    <t>K1G, 102A, 536, SSV</t>
  </si>
  <si>
    <t>3 year/36,000 miles Basic</t>
  </si>
  <si>
    <t>5 years/60,000 miles</t>
  </si>
  <si>
    <t>15/21</t>
  </si>
  <si>
    <t>52M</t>
  </si>
  <si>
    <t>41K</t>
  </si>
  <si>
    <t>99F</t>
  </si>
  <si>
    <t>F1E</t>
  </si>
  <si>
    <t>F1C</t>
  </si>
  <si>
    <t>X1C</t>
  </si>
  <si>
    <t>W1E</t>
  </si>
  <si>
    <t>67T</t>
  </si>
  <si>
    <t>85A</t>
  </si>
  <si>
    <t>76C</t>
  </si>
  <si>
    <t>96W</t>
  </si>
  <si>
    <t>98F</t>
  </si>
  <si>
    <t>52B</t>
  </si>
  <si>
    <t>90L</t>
  </si>
  <si>
    <t>525</t>
  </si>
  <si>
    <t>TBM</t>
  </si>
  <si>
    <t>PREP PACKAGE</t>
  </si>
  <si>
    <t>F3C</t>
  </si>
  <si>
    <t>91M,585</t>
  </si>
  <si>
    <t>K1Z</t>
  </si>
  <si>
    <t>99V</t>
  </si>
  <si>
    <t>98C</t>
  </si>
  <si>
    <t>68H</t>
  </si>
  <si>
    <t>543</t>
  </si>
  <si>
    <t>53B</t>
  </si>
  <si>
    <t>43B</t>
  </si>
  <si>
    <t>58X</t>
  </si>
  <si>
    <t>X2Y</t>
  </si>
  <si>
    <t>FORD TRANSIT CONNECT</t>
  </si>
  <si>
    <t xml:space="preserve">56E 100A Z2 EK 997 43D 55A </t>
  </si>
  <si>
    <t xml:space="preserve">3 YEAR/ 36000 MILES BASIC WARRANTY </t>
  </si>
  <si>
    <t xml:space="preserve">5 YEAR/60,000 MILES </t>
  </si>
  <si>
    <t>19/27</t>
  </si>
  <si>
    <t>S9E</t>
  </si>
  <si>
    <t>184.37/4 KEYS</t>
  </si>
  <si>
    <t>S7E</t>
  </si>
  <si>
    <t>R1Y</t>
  </si>
  <si>
    <t>16E</t>
  </si>
  <si>
    <t>Additional Key FOB's (two (2) standard with four (4) keys</t>
  </si>
  <si>
    <t>15/22</t>
  </si>
  <si>
    <t>UVC</t>
  </si>
  <si>
    <t>TGK</t>
  </si>
  <si>
    <t xml:space="preserve"> </t>
  </si>
  <si>
    <t>VXW</t>
  </si>
  <si>
    <t>Z82</t>
  </si>
  <si>
    <t>YA2</t>
  </si>
  <si>
    <t>VLW</t>
  </si>
  <si>
    <t>CG23705</t>
  </si>
  <si>
    <t>ZP6</t>
  </si>
  <si>
    <t>TO BE DETERMINED</t>
  </si>
  <si>
    <t>4WD</t>
  </si>
  <si>
    <t>20/28</t>
  </si>
  <si>
    <t>STD</t>
  </si>
  <si>
    <t>17/25</t>
  </si>
  <si>
    <t>60-120 DAYS</t>
  </si>
  <si>
    <t>DS1L62</t>
  </si>
  <si>
    <t>DS6L62</t>
  </si>
  <si>
    <t>DS1L41</t>
  </si>
  <si>
    <t>DS6L41</t>
  </si>
  <si>
    <t>DS1L91</t>
  </si>
  <si>
    <t>DS6L91</t>
  </si>
  <si>
    <t>GPG</t>
  </si>
  <si>
    <t>XHC</t>
  </si>
  <si>
    <t>DSA</t>
  </si>
  <si>
    <t>AJH</t>
  </si>
  <si>
    <t>UA1</t>
  </si>
  <si>
    <t>TXN</t>
  </si>
  <si>
    <t>NOT RATED</t>
  </si>
  <si>
    <t>99T</t>
  </si>
  <si>
    <t>91M/585</t>
  </si>
  <si>
    <t>85S</t>
  </si>
  <si>
    <t>WESTERN 7.5 PRO &amp; 473</t>
  </si>
  <si>
    <t>WESTERN PRODIGY &amp; 473</t>
  </si>
  <si>
    <t>2017 FORD F350 F3E</t>
  </si>
  <si>
    <t>F3E,630A,996,44P,572,TCH,X37,512,61J,67X,942,145"</t>
  </si>
  <si>
    <t>F3F145</t>
  </si>
  <si>
    <t>X3E168</t>
  </si>
  <si>
    <t>W3E179</t>
  </si>
  <si>
    <t>872</t>
  </si>
  <si>
    <t>84CA</t>
  </si>
  <si>
    <t>DRW</t>
  </si>
  <si>
    <t>F4G,145,99Y</t>
  </si>
  <si>
    <t>F5G,145,99Y,68U</t>
  </si>
  <si>
    <t>F5G,145,99Y</t>
  </si>
  <si>
    <t>AAJ</t>
  </si>
  <si>
    <t>2017 CHEVROLET EXPRESS 3500</t>
  </si>
  <si>
    <t>CG33706,L20,MYD,5H1,ATG,C49,DE5,ZP3</t>
  </si>
  <si>
    <t>11/17</t>
  </si>
  <si>
    <t>60-120</t>
  </si>
  <si>
    <t>CG23406/ZP8</t>
  </si>
  <si>
    <t>8V5/L96</t>
  </si>
  <si>
    <t>B30/AS5</t>
  </si>
  <si>
    <t>UPF/NP5</t>
  </si>
  <si>
    <t xml:space="preserve">2017 DODGE GRAND CARAVAN BRAUN </t>
  </si>
  <si>
    <t>RTKH53,29E,ERB,DG2,TBT,SER</t>
  </si>
  <si>
    <t>90-150 DAYS</t>
  </si>
  <si>
    <t>2017 CHEVROLET EXPRESS 2500</t>
  </si>
  <si>
    <t>CG23405,1WT,A12,DE5,K34,L20,ZQ3,ZW2</t>
  </si>
  <si>
    <t xml:space="preserve"> N/R</t>
  </si>
  <si>
    <t>LWN/M5U</t>
  </si>
  <si>
    <t>ADRIAN</t>
  </si>
  <si>
    <t>8S3</t>
  </si>
  <si>
    <t>UPF/NP5/UE1</t>
  </si>
  <si>
    <t>C69</t>
  </si>
  <si>
    <t>KEY</t>
  </si>
  <si>
    <t>3yr/36,000 Mile</t>
  </si>
  <si>
    <t>5yr/100,000 Mile</t>
  </si>
  <si>
    <t>IGKY</t>
  </si>
  <si>
    <t>Chevrolet Traverse</t>
  </si>
  <si>
    <t>Ram 1500</t>
  </si>
  <si>
    <t>DS1L61,22B,ERB,DFL,TXX8,LM1</t>
  </si>
  <si>
    <t>3yr,36,000 Mile</t>
  </si>
  <si>
    <t>EZH/DFK</t>
  </si>
  <si>
    <t>DS6L61</t>
  </si>
  <si>
    <t>DS1L98</t>
  </si>
  <si>
    <t>DS6L98</t>
  </si>
  <si>
    <t>XAC/Must haveAJH</t>
  </si>
  <si>
    <t>OEM</t>
  </si>
  <si>
    <t>NSCLR</t>
  </si>
  <si>
    <t>Ram 2500</t>
  </si>
  <si>
    <t>DJ2L62</t>
  </si>
  <si>
    <t>FTAG</t>
  </si>
  <si>
    <t>ETK</t>
  </si>
  <si>
    <t>EZF</t>
  </si>
  <si>
    <t>Natural Gas</t>
  </si>
  <si>
    <t>DJ6L62</t>
  </si>
  <si>
    <t>DJ2L91</t>
  </si>
  <si>
    <t>DJ7L91</t>
  </si>
  <si>
    <t>DJ2L92</t>
  </si>
  <si>
    <t>DJ7L92</t>
  </si>
  <si>
    <t>XMF</t>
  </si>
  <si>
    <t>WESTPRO</t>
  </si>
  <si>
    <t>WESTPROD</t>
  </si>
  <si>
    <t>TCP</t>
  </si>
  <si>
    <t>RTKH53,29E,ERB,DG2,H7X1,TBT</t>
  </si>
  <si>
    <t xml:space="preserve">5yr/100,000 Mile </t>
  </si>
  <si>
    <t>RHB</t>
  </si>
  <si>
    <t>3 YRS./36,000 MILES</t>
  </si>
  <si>
    <t>FOB1</t>
  </si>
  <si>
    <t>Chevrolet Equinox</t>
  </si>
  <si>
    <t>1LG26-NE1-LEA-MX0-FXH-1LS-AR9-UFU-SDD-FHS</t>
  </si>
  <si>
    <t>3 YRS./ 36,000 MILES</t>
  </si>
  <si>
    <t>5 YRS./ 100,000 MILES</t>
  </si>
  <si>
    <t>90-120 DYS</t>
  </si>
  <si>
    <t>CV14526-NE1-LLT-M7X-1LS-NX7-QPR-ABC-AR9-UI2-V92-V08-VR2</t>
  </si>
  <si>
    <t>5 YRS./100,000 MILES</t>
  </si>
  <si>
    <t>90-120 DAYS</t>
  </si>
  <si>
    <t>INCLUDES GM 2 YRS./24,000 MILE MAINTENANCE PLAN</t>
  </si>
  <si>
    <t>Ford Escape</t>
  </si>
  <si>
    <t>UOF,100A,997,446,942</t>
  </si>
  <si>
    <t>U9G,99D,446,942</t>
  </si>
  <si>
    <t>Incl</t>
  </si>
  <si>
    <t>Ford F150</t>
  </si>
  <si>
    <t>F1C,100A,998,446,53B,942</t>
  </si>
  <si>
    <t>X1E</t>
  </si>
  <si>
    <t>W1C</t>
  </si>
  <si>
    <t>54M</t>
  </si>
  <si>
    <t>XL3</t>
  </si>
  <si>
    <t>50S</t>
  </si>
  <si>
    <t>Incl with 4X4</t>
  </si>
  <si>
    <t>VSO</t>
  </si>
  <si>
    <t>Ford F250,142"</t>
  </si>
  <si>
    <t>F2A,600A,996,44S,TBK,512,942</t>
  </si>
  <si>
    <t>CNG &amp; Propane</t>
  </si>
  <si>
    <t>prep pkg</t>
  </si>
  <si>
    <t>Base  Bid Vehicle</t>
  </si>
  <si>
    <t>F2A,142</t>
  </si>
  <si>
    <t>F2B,142</t>
  </si>
  <si>
    <t>X2A,148</t>
  </si>
  <si>
    <t>X2B,148</t>
  </si>
  <si>
    <t>X2A,164</t>
  </si>
  <si>
    <t>X2B,164</t>
  </si>
  <si>
    <t>W2A,160</t>
  </si>
  <si>
    <t>W2B,160</t>
  </si>
  <si>
    <t>W2A,176</t>
  </si>
  <si>
    <t>W2B,176</t>
  </si>
  <si>
    <t>X3</t>
  </si>
  <si>
    <t>Western Pro/485</t>
  </si>
  <si>
    <t>Western Prodigy/485</t>
  </si>
  <si>
    <t>XX VSO</t>
  </si>
  <si>
    <t>Ford F350</t>
  </si>
  <si>
    <t>Base Bid Vehicle</t>
  </si>
  <si>
    <t>F3A,142"</t>
  </si>
  <si>
    <t>F3B,142"</t>
  </si>
  <si>
    <t>X3A,148</t>
  </si>
  <si>
    <t>X3B,148"</t>
  </si>
  <si>
    <t>W3A,160"</t>
  </si>
  <si>
    <t>W3B,160"</t>
  </si>
  <si>
    <t>W3A,176"</t>
  </si>
  <si>
    <t>W3B,176"</t>
  </si>
  <si>
    <t>Western Pro 485</t>
  </si>
  <si>
    <t>Western Prodigy 485</t>
  </si>
  <si>
    <t>Ford Transit 15 Passenger Wagon</t>
  </si>
  <si>
    <t>X2Z,VK,301A,57B,99M,446,57N,60C,765,86F,942</t>
  </si>
  <si>
    <t xml:space="preserve">3 Years/36,000 </t>
  </si>
  <si>
    <t>Prep Package</t>
  </si>
  <si>
    <t>16H,CK,21L</t>
  </si>
  <si>
    <t>86F</t>
  </si>
  <si>
    <t>Ford Transit Cargo Van</t>
  </si>
  <si>
    <t>R1Z,101A,57B,99M,17B,20B,57N,60C,86F,942</t>
  </si>
  <si>
    <t>96V</t>
  </si>
  <si>
    <t>na</t>
  </si>
  <si>
    <t>Various Code's</t>
  </si>
  <si>
    <t>57G ,43R</t>
  </si>
  <si>
    <t>Bayshore Ford</t>
  </si>
  <si>
    <t>AWARDED VENDORS</t>
  </si>
  <si>
    <t>Chas S. Winner dba Winner Ford</t>
  </si>
  <si>
    <t xml:space="preserve">195 Defense Highway  </t>
  </si>
  <si>
    <t>250 Berlin Rd</t>
  </si>
  <si>
    <t>Annapolis, MD   21401</t>
  </si>
  <si>
    <t>Cherry Hill, NJ   08034</t>
  </si>
  <si>
    <t>POC: James Martin</t>
  </si>
  <si>
    <r>
      <rPr>
        <sz val="11"/>
        <color indexed="8"/>
        <rFont val="Arial"/>
        <family val="2"/>
      </rPr>
      <t>POC: John Grealy</t>
    </r>
  </si>
  <si>
    <t>Phone: 410-571-1254</t>
  </si>
  <si>
    <t>Fax: 410-266-9668</t>
  </si>
  <si>
    <t>jgrealy@winnerford.com</t>
  </si>
  <si>
    <t>FSF#: 0000030435</t>
  </si>
  <si>
    <t>FSF # 0000007920</t>
  </si>
  <si>
    <t xml:space="preserve">Hertrich Fleet Services </t>
  </si>
  <si>
    <t>793 Bay Rd</t>
  </si>
  <si>
    <t>Milford, DE   19963</t>
  </si>
  <si>
    <r>
      <rPr>
        <sz val="11"/>
        <color indexed="8"/>
        <rFont val="Arial"/>
        <family val="2"/>
      </rPr>
      <t>POC: Christopher Wilder</t>
    </r>
  </si>
  <si>
    <r>
      <rPr>
        <sz val="11"/>
        <color indexed="8"/>
        <rFont val="Arial"/>
        <family val="2"/>
      </rPr>
      <t>POC: Shayne Fannin</t>
    </r>
  </si>
  <si>
    <r>
      <t xml:space="preserve">Phone # : </t>
    </r>
    <r>
      <rPr>
        <sz val="11"/>
        <color indexed="8"/>
        <rFont val="Arial"/>
        <family val="2"/>
      </rPr>
      <t>302-422-3300</t>
    </r>
  </si>
  <si>
    <t>Fax# : 302-839-0555</t>
  </si>
  <si>
    <t>FSF # 0000028281</t>
  </si>
  <si>
    <t>FSF #0000024647</t>
  </si>
  <si>
    <t>75 Haddonfield Rd</t>
  </si>
  <si>
    <t>Cherry Hill, NJ   08002</t>
  </si>
  <si>
    <t>POC : Richard DiRenzo</t>
  </si>
  <si>
    <t>Fax # : 856-504-0108</t>
  </si>
  <si>
    <t>FSF#  0000016553</t>
  </si>
  <si>
    <t>Award Overview</t>
  </si>
  <si>
    <t>Spec</t>
  </si>
  <si>
    <t>Vehicle Make/Model</t>
  </si>
  <si>
    <t>Vendor</t>
  </si>
  <si>
    <t>Please refer to the corresponding tab below to obtain pricing, available options, delivery time frames, etc.</t>
  </si>
  <si>
    <t>Chas S Winner</t>
  </si>
  <si>
    <t xml:space="preserve">Contract GSS16560-TRUCKS_VANS  </t>
  </si>
  <si>
    <t>Trucks and Vans - Model Year 2017 and later</t>
  </si>
  <si>
    <t>Bayshore Ford Truck Sales, Inc.</t>
  </si>
  <si>
    <t>4003 N Dupont Hqy</t>
  </si>
  <si>
    <t>New Castle, DE  19720</t>
  </si>
  <si>
    <t>POC: Rob VanDeBoe</t>
  </si>
  <si>
    <t>Phone # 302-656-3160 ext 1162</t>
  </si>
  <si>
    <t>Fax # 302-656-5089</t>
  </si>
  <si>
    <t>FSF # 0000025157</t>
  </si>
  <si>
    <t>Phone # 856-214-0757</t>
  </si>
  <si>
    <t>Fax # 856-488-1915</t>
  </si>
  <si>
    <t>Phone # : 302-265-1318</t>
  </si>
  <si>
    <t>Fax #: 302-265-1490</t>
  </si>
  <si>
    <t>Phone # : 856-662-7000 ext 123</t>
  </si>
  <si>
    <t>2017 Ford Escape</t>
  </si>
  <si>
    <t>2017 Chevrolet Equinox</t>
  </si>
  <si>
    <t xml:space="preserve">2017 Chevrolet Traverse </t>
  </si>
  <si>
    <t>2017 Ford Expedition EL SSV</t>
  </si>
  <si>
    <t>SPECIFICATION E -½ Ton Pickup – 4x2    Dual Award</t>
  </si>
  <si>
    <t>SPECIFICATION F - 3/4 Ton Pickup - 4X2     Dual Award</t>
  </si>
  <si>
    <t>2017 Ford F350</t>
  </si>
  <si>
    <t>2017 Ford F350 F3E</t>
  </si>
  <si>
    <t>2017 Chevrolet Express 3500</t>
  </si>
  <si>
    <t>2017 Ford Transit 15 pass Wagon</t>
  </si>
  <si>
    <t>2017 Eldorado National/Amerivan PT</t>
  </si>
  <si>
    <t>2017 Dodge Grand Caravan SE</t>
  </si>
  <si>
    <t>2017 Ford Transit Connect</t>
  </si>
  <si>
    <t>2017 Chevrolet Express 2500</t>
  </si>
  <si>
    <t>2017 Ford Transit Cargo Van</t>
  </si>
  <si>
    <t>SPECIFICATION J - 15 Passenger Van      Dual Award</t>
  </si>
  <si>
    <t>SPECIFICATION K - Wheel Chair Accessible Minivan     Dual Award</t>
  </si>
  <si>
    <t>SPECIFICATION M - 3/4 Ton Cargo Van    Dual Award</t>
  </si>
  <si>
    <t>IG Burton and Co</t>
  </si>
  <si>
    <t>IG Burton</t>
  </si>
  <si>
    <t>For Specifications that have been Dual Awarded,  Agencies are encouraged to negotiate best pricing between the two awarded vendors prior to purchasing.</t>
  </si>
  <si>
    <t>2017 Ford F250, 142"</t>
  </si>
  <si>
    <t>2017 Dodge Grand Caravan Braun</t>
  </si>
  <si>
    <t>UNAVAILABLE  THROUGH VENDOR</t>
  </si>
  <si>
    <t>Updated 02/23/2017</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</si>
</sst>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quot;Yes&quot;;&quot;Yes&quot;;&quot;No&quot;"/>
    <numFmt numFmtId="166" formatCode="&quot;True&quot;;&quot;True&quot;;&quot;False&quot;"/>
    <numFmt numFmtId="167" formatCode="&quot;On&quot;;&quot;On&quot;;&quot;Off&quot;"/>
    <numFmt numFmtId="168" formatCode="[$€-2]\ #,##0.00_);[Red]\([$€-2]\ #,##0.00\)"/>
    <numFmt numFmtId="169" formatCode="0.000"/>
    <numFmt numFmtId="170" formatCode="[&lt;=9999999]###\-####;\(###\)\ ###\-####"/>
    <numFmt numFmtId="171" formatCode="&quot;$&quot;#,##0"/>
    <numFmt numFmtId="172" formatCode="&quot;$&quot;#,##0.00;[Red]&quot;$&quot;#,##0.00"/>
    <numFmt numFmtId="173" formatCode="\$#,##0"/>
    <numFmt numFmtId="174" formatCode="\$#,##0.00;[Red]\$#,##0.00"/>
    <numFmt numFmtId="175" formatCode="\$#,##0.00"/>
    <numFmt numFmtId="176" formatCode="&quot;$&quot;#,##0;[Red]&quot;$&quot;#,##0"/>
    <numFmt numFmtId="177" formatCode="&quot;$&quot;#,##0.0"/>
  </numFmts>
  <fonts count="91">
    <font>
      <sz val="11"/>
      <color theme="1"/>
      <name val="Calibri"/>
      <family val="2"/>
    </font>
    <font>
      <sz val="11"/>
      <color indexed="8"/>
      <name val="Calibri"/>
      <family val="2"/>
    </font>
    <font>
      <u val="single"/>
      <sz val="11"/>
      <color indexed="12"/>
      <name val="Calibri"/>
      <family val="2"/>
    </font>
    <font>
      <sz val="10"/>
      <name val="Arial"/>
      <family val="2"/>
    </font>
    <font>
      <b/>
      <sz val="11"/>
      <name val="Arial"/>
      <family val="2"/>
    </font>
    <font>
      <sz val="11"/>
      <name val="Arial"/>
      <family val="2"/>
    </font>
    <font>
      <b/>
      <sz val="10"/>
      <name val="Arial"/>
      <family val="2"/>
    </font>
    <font>
      <sz val="9"/>
      <name val="Arial"/>
      <family val="2"/>
    </font>
    <font>
      <b/>
      <sz val="12"/>
      <name val="Arial"/>
      <family val="2"/>
    </font>
    <font>
      <sz val="12"/>
      <name val="Arial"/>
      <family val="2"/>
    </font>
    <font>
      <sz val="16"/>
      <name val="Arial"/>
      <family val="2"/>
    </font>
    <font>
      <sz val="12"/>
      <color indexed="9"/>
      <name val="Arial"/>
      <family val="2"/>
    </font>
    <font>
      <i/>
      <sz val="12"/>
      <name val="Arial"/>
      <family val="2"/>
    </font>
    <font>
      <sz val="8"/>
      <name val="Arial"/>
      <family val="2"/>
    </font>
    <font>
      <b/>
      <i/>
      <sz val="12"/>
      <name val="Arial"/>
      <family val="2"/>
    </font>
    <font>
      <b/>
      <sz val="12"/>
      <color indexed="9"/>
      <name val="Arial"/>
      <family val="2"/>
    </font>
    <font>
      <sz val="8"/>
      <color indexed="8"/>
      <name val="Arial"/>
      <family val="2"/>
    </font>
    <font>
      <i/>
      <sz val="12"/>
      <color indexed="8"/>
      <name val="Arial"/>
      <family val="2"/>
    </font>
    <font>
      <sz val="12"/>
      <color indexed="8"/>
      <name val="Calibri"/>
      <family val="2"/>
    </font>
    <font>
      <b/>
      <sz val="16"/>
      <name val="Arial"/>
      <family val="2"/>
    </font>
    <font>
      <sz val="11"/>
      <color indexed="8"/>
      <name val="Arial"/>
      <family val="2"/>
    </font>
    <font>
      <u val="single"/>
      <sz val="11"/>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8.6"/>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Arial"/>
      <family val="2"/>
    </font>
    <font>
      <sz val="10"/>
      <color indexed="8"/>
      <name val="Arial"/>
      <family val="2"/>
    </font>
    <font>
      <b/>
      <sz val="12"/>
      <color indexed="8"/>
      <name val="Arial"/>
      <family val="2"/>
    </font>
    <font>
      <b/>
      <sz val="12"/>
      <color indexed="8"/>
      <name val="Calibri"/>
      <family val="2"/>
    </font>
    <font>
      <b/>
      <sz val="11"/>
      <color indexed="8"/>
      <name val="Arial"/>
      <family val="2"/>
    </font>
    <font>
      <u val="single"/>
      <sz val="11"/>
      <color indexed="12"/>
      <name val="Arial"/>
      <family val="2"/>
    </font>
    <font>
      <sz val="14"/>
      <color indexed="8"/>
      <name val="Arial"/>
      <family val="2"/>
    </font>
    <font>
      <b/>
      <sz val="14"/>
      <color indexed="8"/>
      <name val="Arial"/>
      <family val="2"/>
    </font>
    <font>
      <b/>
      <sz val="14"/>
      <color indexed="8"/>
      <name val="Calibri"/>
      <family val="2"/>
    </font>
    <font>
      <sz val="14"/>
      <color indexed="8"/>
      <name val="Calibri"/>
      <family val="2"/>
    </font>
    <font>
      <sz val="10"/>
      <color indexed="8"/>
      <name val="Calibri"/>
      <family val="2"/>
    </font>
    <font>
      <i/>
      <sz val="11"/>
      <color indexed="8"/>
      <name val="Calibri"/>
      <family val="2"/>
    </font>
    <font>
      <sz val="11"/>
      <name val="Calibri"/>
      <family val="2"/>
    </font>
    <font>
      <b/>
      <i/>
      <sz val="11"/>
      <color indexed="1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u val="single"/>
      <sz val="8.6"/>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1"/>
      <name val="Arial"/>
      <family val="2"/>
    </font>
    <font>
      <sz val="12"/>
      <color theme="1"/>
      <name val="Arial"/>
      <family val="2"/>
    </font>
    <font>
      <sz val="10"/>
      <color theme="1"/>
      <name val="Arial"/>
      <family val="2"/>
    </font>
    <font>
      <sz val="12"/>
      <color rgb="FF000000"/>
      <name val="Arial"/>
      <family val="2"/>
    </font>
    <font>
      <b/>
      <sz val="12"/>
      <color theme="0"/>
      <name val="Arial"/>
      <family val="2"/>
    </font>
    <font>
      <b/>
      <sz val="12"/>
      <color theme="1"/>
      <name val="Arial"/>
      <family val="2"/>
    </font>
    <font>
      <sz val="12"/>
      <color theme="1"/>
      <name val="Calibri"/>
      <family val="2"/>
    </font>
    <font>
      <b/>
      <sz val="12"/>
      <color theme="1"/>
      <name val="Calibri"/>
      <family val="2"/>
    </font>
    <font>
      <b/>
      <sz val="11"/>
      <color theme="1"/>
      <name val="Arial"/>
      <family val="2"/>
    </font>
    <font>
      <u val="single"/>
      <sz val="11"/>
      <color theme="10"/>
      <name val="Arial"/>
      <family val="2"/>
    </font>
    <font>
      <b/>
      <i/>
      <sz val="11"/>
      <color rgb="FFFF0000"/>
      <name val="Calibri"/>
      <family val="2"/>
    </font>
    <font>
      <sz val="14"/>
      <color theme="1"/>
      <name val="Arial"/>
      <family val="2"/>
    </font>
    <font>
      <b/>
      <sz val="14"/>
      <color theme="1"/>
      <name val="Arial"/>
      <family val="2"/>
    </font>
    <font>
      <b/>
      <sz val="14"/>
      <color theme="1"/>
      <name val="Calibri"/>
      <family val="2"/>
    </font>
    <font>
      <sz val="14"/>
      <color theme="1"/>
      <name val="Calibri"/>
      <family val="2"/>
    </font>
    <font>
      <i/>
      <sz val="11"/>
      <color theme="1"/>
      <name val="Calibri"/>
      <family val="2"/>
    </font>
    <font>
      <sz val="10"/>
      <color theme="1"/>
      <name val="Calibri"/>
      <family val="2"/>
    </font>
    <font>
      <i/>
      <sz val="12"/>
      <color theme="1"/>
      <name val="Arial"/>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theme="3" tint="0.7999799847602844"/>
        <bgColor indexed="64"/>
      </patternFill>
    </fill>
    <fill>
      <patternFill patternType="solid">
        <fgColor theme="0" tint="-0.149959996342659"/>
        <bgColor indexed="64"/>
      </patternFill>
    </fill>
    <fill>
      <patternFill patternType="solid">
        <fgColor indexed="22"/>
        <bgColor indexed="64"/>
      </patternFill>
    </fill>
    <fill>
      <patternFill patternType="solid">
        <fgColor rgb="FFFFFF00"/>
        <bgColor indexed="64"/>
      </patternFill>
    </fill>
    <fill>
      <patternFill patternType="solid">
        <fgColor theme="0"/>
        <bgColor indexed="64"/>
      </patternFill>
    </fill>
    <fill>
      <patternFill patternType="solid">
        <fgColor rgb="FFFFFF00"/>
        <bgColor indexed="64"/>
      </patternFill>
    </fill>
    <fill>
      <patternFill patternType="solid">
        <fgColor rgb="FFFFC00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style="thin"/>
      <top style="thin"/>
      <bottom style="thin"/>
    </border>
    <border>
      <left>
        <color indexed="63"/>
      </left>
      <right style="thin"/>
      <top>
        <color indexed="63"/>
      </top>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color indexed="63"/>
      </right>
      <top style="thin"/>
      <bottom>
        <color indexed="63"/>
      </bottom>
    </border>
    <border>
      <left style="thin"/>
      <right style="thin"/>
      <top>
        <color indexed="63"/>
      </top>
      <bottom style="thin"/>
    </border>
    <border>
      <left style="thin"/>
      <right style="thin"/>
      <top style="thin"/>
      <bottom>
        <color indexed="63"/>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color indexed="63"/>
      </left>
      <right style="thin"/>
      <top>
        <color indexed="63"/>
      </top>
      <bottom>
        <color indexed="63"/>
      </bottom>
    </border>
    <border>
      <left style="thin"/>
      <right>
        <color indexed="63"/>
      </right>
      <top style="thin">
        <color indexed="8"/>
      </top>
      <bottom style="thin">
        <color indexed="8"/>
      </bottom>
    </border>
    <border>
      <left>
        <color indexed="63"/>
      </left>
      <right>
        <color indexed="63"/>
      </right>
      <top style="thin">
        <color indexed="8"/>
      </top>
      <bottom style="thin">
        <color indexed="8"/>
      </bottom>
    </border>
  </borders>
  <cellStyleXfs count="10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5" fillId="26" borderId="0" applyNumberFormat="0" applyBorder="0" applyAlignment="0" applyProtection="0"/>
    <xf numFmtId="0" fontId="56" fillId="27" borderId="1" applyNumberFormat="0" applyAlignment="0" applyProtection="0"/>
    <xf numFmtId="0" fontId="5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3" fillId="0" borderId="0" applyFont="0" applyFill="0" applyBorder="0" applyAlignment="0" applyProtection="0"/>
    <xf numFmtId="44" fontId="1" fillId="0" borderId="0" applyFon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29" borderId="0" applyNumberFormat="0" applyBorder="0" applyAlignment="0" applyProtection="0"/>
    <xf numFmtId="0" fontId="61" fillId="0" borderId="3" applyNumberFormat="0" applyFill="0" applyAlignment="0" applyProtection="0"/>
    <xf numFmtId="0" fontId="62" fillId="0" borderId="4" applyNumberFormat="0" applyFill="0" applyAlignment="0" applyProtection="0"/>
    <xf numFmtId="0" fontId="63" fillId="0" borderId="5" applyNumberFormat="0" applyFill="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2" fillId="0" borderId="0" applyNumberFormat="0" applyFill="0" applyBorder="0" applyAlignment="0" applyProtection="0"/>
    <xf numFmtId="0" fontId="65" fillId="0" borderId="0" applyNumberFormat="0" applyFill="0" applyBorder="0" applyAlignment="0" applyProtection="0"/>
    <xf numFmtId="0" fontId="66" fillId="30" borderId="1" applyNumberFormat="0" applyAlignment="0" applyProtection="0"/>
    <xf numFmtId="0" fontId="67" fillId="0" borderId="6" applyNumberFormat="0" applyFill="0" applyAlignment="0" applyProtection="0"/>
    <xf numFmtId="0" fontId="68" fillId="31"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protection/>
    </xf>
    <xf numFmtId="0" fontId="0" fillId="0" borderId="0">
      <alignment/>
      <protection/>
    </xf>
    <xf numFmtId="0" fontId="3" fillId="0" borderId="0">
      <alignment/>
      <protection/>
    </xf>
    <xf numFmtId="0" fontId="3" fillId="0" borderId="0">
      <alignment/>
      <protection/>
    </xf>
    <xf numFmtId="0" fontId="1" fillId="0" borderId="0">
      <alignment/>
      <protection/>
    </xf>
    <xf numFmtId="0" fontId="0" fillId="0" borderId="0">
      <alignment/>
      <protection/>
    </xf>
    <xf numFmtId="0" fontId="0"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32" borderId="7" applyNumberFormat="0" applyFont="0" applyAlignment="0" applyProtection="0"/>
    <xf numFmtId="0" fontId="69" fillId="27" borderId="8" applyNumberFormat="0" applyAlignment="0" applyProtection="0"/>
    <xf numFmtId="9" fontId="0"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70" fillId="0" borderId="0" applyNumberFormat="0" applyFill="0" applyBorder="0" applyAlignment="0" applyProtection="0"/>
    <xf numFmtId="0" fontId="71" fillId="0" borderId="9" applyNumberFormat="0" applyFill="0" applyAlignment="0" applyProtection="0"/>
    <xf numFmtId="0" fontId="72" fillId="0" borderId="0" applyNumberFormat="0" applyFill="0" applyBorder="0" applyAlignment="0" applyProtection="0"/>
  </cellStyleXfs>
  <cellXfs count="378">
    <xf numFmtId="0" fontId="0" fillId="0" borderId="0" xfId="0" applyFont="1" applyAlignment="1">
      <alignment/>
    </xf>
    <xf numFmtId="0" fontId="0" fillId="0" borderId="0" xfId="0" applyAlignment="1">
      <alignment/>
    </xf>
    <xf numFmtId="0" fontId="73" fillId="0" borderId="0" xfId="0" applyFont="1" applyAlignment="1">
      <alignment/>
    </xf>
    <xf numFmtId="0" fontId="3" fillId="0" borderId="0" xfId="0" applyFont="1" applyAlignment="1">
      <alignment/>
    </xf>
    <xf numFmtId="0" fontId="73" fillId="0" borderId="0" xfId="0" applyFont="1" applyFill="1" applyAlignment="1">
      <alignment/>
    </xf>
    <xf numFmtId="0" fontId="5" fillId="0" borderId="0" xfId="0" applyFont="1" applyAlignment="1">
      <alignment horizontal="left"/>
    </xf>
    <xf numFmtId="0" fontId="4" fillId="0" borderId="0" xfId="0" applyFont="1" applyAlignment="1">
      <alignment horizontal="left"/>
    </xf>
    <xf numFmtId="0" fontId="73" fillId="0" borderId="0" xfId="0" applyFont="1" applyAlignment="1">
      <alignment horizontal="center"/>
    </xf>
    <xf numFmtId="0" fontId="5" fillId="0" borderId="0" xfId="0" applyFont="1" applyAlignment="1">
      <alignment horizontal="center"/>
    </xf>
    <xf numFmtId="0" fontId="8" fillId="0" borderId="0" xfId="0" applyFont="1" applyFill="1" applyAlignment="1">
      <alignment/>
    </xf>
    <xf numFmtId="0" fontId="8" fillId="0" borderId="0" xfId="0" applyFont="1" applyBorder="1" applyAlignment="1">
      <alignment/>
    </xf>
    <xf numFmtId="0" fontId="8" fillId="0" borderId="0" xfId="0" applyFont="1" applyFill="1" applyBorder="1" applyAlignment="1">
      <alignment/>
    </xf>
    <xf numFmtId="0" fontId="8" fillId="0" borderId="0" xfId="0" applyFont="1" applyAlignment="1">
      <alignment/>
    </xf>
    <xf numFmtId="0" fontId="8" fillId="0" borderId="0" xfId="0" applyFont="1" applyFill="1" applyBorder="1" applyAlignment="1">
      <alignment horizontal="center"/>
    </xf>
    <xf numFmtId="171" fontId="8" fillId="33" borderId="10" xfId="0" applyNumberFormat="1" applyFont="1" applyFill="1" applyBorder="1" applyAlignment="1">
      <alignment horizontal="center"/>
    </xf>
    <xf numFmtId="9" fontId="8" fillId="33" borderId="10" xfId="0" applyNumberFormat="1" applyFont="1" applyFill="1" applyBorder="1" applyAlignment="1">
      <alignment horizontal="center"/>
    </xf>
    <xf numFmtId="0" fontId="3" fillId="0" borderId="0" xfId="0" applyFont="1" applyAlignment="1">
      <alignment horizontal="left"/>
    </xf>
    <xf numFmtId="0" fontId="71" fillId="0" borderId="0" xfId="0" applyFont="1" applyAlignment="1">
      <alignment horizontal="right"/>
    </xf>
    <xf numFmtId="0" fontId="0" fillId="0" borderId="0" xfId="0" applyAlignment="1">
      <alignment/>
    </xf>
    <xf numFmtId="49" fontId="8" fillId="33" borderId="11" xfId="0" applyNumberFormat="1" applyFont="1" applyFill="1" applyBorder="1" applyAlignment="1">
      <alignment horizontal="center"/>
    </xf>
    <xf numFmtId="0" fontId="0" fillId="0" borderId="0" xfId="0" applyAlignment="1">
      <alignment/>
    </xf>
    <xf numFmtId="164" fontId="0" fillId="0" borderId="0" xfId="0" applyNumberFormat="1" applyAlignment="1">
      <alignment horizontal="center" vertical="center"/>
    </xf>
    <xf numFmtId="0" fontId="73" fillId="0" borderId="0" xfId="0" applyFont="1" applyAlignment="1">
      <alignment horizontal="left"/>
    </xf>
    <xf numFmtId="0" fontId="74" fillId="0" borderId="0" xfId="0" applyFont="1" applyAlignment="1">
      <alignment horizontal="left" vertical="top"/>
    </xf>
    <xf numFmtId="0" fontId="74" fillId="0" borderId="0" xfId="0" applyFont="1" applyAlignment="1">
      <alignment/>
    </xf>
    <xf numFmtId="0" fontId="8" fillId="0" borderId="0" xfId="0" applyFont="1" applyAlignment="1">
      <alignment horizontal="right"/>
    </xf>
    <xf numFmtId="0" fontId="9" fillId="0" borderId="0" xfId="0" applyFont="1" applyAlignment="1">
      <alignment/>
    </xf>
    <xf numFmtId="0" fontId="9" fillId="0" borderId="0" xfId="0" applyFont="1" applyAlignment="1">
      <alignment vertical="center"/>
    </xf>
    <xf numFmtId="0" fontId="8" fillId="0" borderId="0" xfId="0" applyFont="1" applyAlignment="1">
      <alignment vertical="top"/>
    </xf>
    <xf numFmtId="0" fontId="74" fillId="0" borderId="0" xfId="0" applyFont="1" applyFill="1" applyBorder="1" applyAlignment="1">
      <alignment vertical="center"/>
    </xf>
    <xf numFmtId="0" fontId="74" fillId="0" borderId="0" xfId="0" applyFont="1" applyAlignment="1">
      <alignment vertical="top"/>
    </xf>
    <xf numFmtId="0" fontId="74" fillId="0" borderId="0" xfId="0" applyFont="1" applyFill="1" applyAlignment="1">
      <alignment/>
    </xf>
    <xf numFmtId="0" fontId="3" fillId="0" borderId="0" xfId="0" applyFont="1" applyBorder="1" applyAlignment="1">
      <alignment/>
    </xf>
    <xf numFmtId="0" fontId="11" fillId="0" borderId="0" xfId="0" applyFont="1" applyFill="1" applyBorder="1" applyAlignment="1">
      <alignment horizontal="center"/>
    </xf>
    <xf numFmtId="0" fontId="3" fillId="0" borderId="0" xfId="0" applyFont="1" applyFill="1" applyBorder="1" applyAlignment="1">
      <alignment/>
    </xf>
    <xf numFmtId="0" fontId="6" fillId="0" borderId="0" xfId="0" applyFont="1" applyFill="1" applyBorder="1" applyAlignment="1">
      <alignment/>
    </xf>
    <xf numFmtId="0" fontId="6" fillId="0" borderId="0" xfId="0" applyFont="1" applyAlignment="1">
      <alignment/>
    </xf>
    <xf numFmtId="0" fontId="9" fillId="34" borderId="12" xfId="0" applyFont="1" applyFill="1" applyBorder="1" applyAlignment="1">
      <alignment horizontal="center"/>
    </xf>
    <xf numFmtId="0" fontId="9" fillId="34" borderId="13" xfId="0" applyFont="1" applyFill="1" applyBorder="1" applyAlignment="1">
      <alignment horizontal="center"/>
    </xf>
    <xf numFmtId="0" fontId="9" fillId="34" borderId="0" xfId="0" applyFont="1" applyFill="1" applyBorder="1" applyAlignment="1">
      <alignment horizontal="center"/>
    </xf>
    <xf numFmtId="0" fontId="9" fillId="33" borderId="10" xfId="0" applyFont="1" applyFill="1" applyBorder="1" applyAlignment="1">
      <alignment horizontal="center"/>
    </xf>
    <xf numFmtId="0" fontId="9" fillId="34" borderId="0" xfId="0" applyFont="1" applyFill="1" applyBorder="1" applyAlignment="1">
      <alignment horizontal="right"/>
    </xf>
    <xf numFmtId="0" fontId="9" fillId="34" borderId="0" xfId="0" applyFont="1" applyFill="1" applyBorder="1" applyAlignment="1">
      <alignment horizontal="left"/>
    </xf>
    <xf numFmtId="0" fontId="9" fillId="34" borderId="0" xfId="0" applyFont="1" applyFill="1" applyBorder="1" applyAlignment="1">
      <alignment/>
    </xf>
    <xf numFmtId="171" fontId="8" fillId="35" borderId="10" xfId="0" applyNumberFormat="1" applyFont="1" applyFill="1" applyBorder="1" applyAlignment="1">
      <alignment horizontal="center"/>
    </xf>
    <xf numFmtId="49" fontId="8" fillId="35" borderId="11" xfId="0" applyNumberFormat="1" applyFont="1" applyFill="1" applyBorder="1" applyAlignment="1">
      <alignment horizontal="center"/>
    </xf>
    <xf numFmtId="171" fontId="8" fillId="35" borderId="14" xfId="0" applyNumberFormat="1" applyFont="1" applyFill="1" applyBorder="1" applyAlignment="1">
      <alignment horizontal="center"/>
    </xf>
    <xf numFmtId="171" fontId="8" fillId="35" borderId="15" xfId="0" applyNumberFormat="1" applyFont="1" applyFill="1" applyBorder="1" applyAlignment="1">
      <alignment horizontal="center"/>
    </xf>
    <xf numFmtId="171" fontId="8" fillId="34" borderId="16" xfId="0" applyNumberFormat="1" applyFont="1" applyFill="1" applyBorder="1" applyAlignment="1">
      <alignment horizontal="center"/>
    </xf>
    <xf numFmtId="171" fontId="14" fillId="34" borderId="16" xfId="0" applyNumberFormat="1" applyFont="1" applyFill="1" applyBorder="1" applyAlignment="1">
      <alignment horizontal="center"/>
    </xf>
    <xf numFmtId="49" fontId="14" fillId="34" borderId="16" xfId="0" applyNumberFormat="1" applyFont="1" applyFill="1" applyBorder="1" applyAlignment="1">
      <alignment horizontal="center"/>
    </xf>
    <xf numFmtId="0" fontId="8" fillId="34" borderId="0" xfId="0" applyFont="1" applyFill="1" applyBorder="1" applyAlignment="1">
      <alignment horizontal="center"/>
    </xf>
    <xf numFmtId="171" fontId="8" fillId="34" borderId="0" xfId="0" applyNumberFormat="1" applyFont="1" applyFill="1" applyBorder="1" applyAlignment="1">
      <alignment horizontal="center"/>
    </xf>
    <xf numFmtId="49" fontId="8" fillId="34" borderId="0" xfId="0" applyNumberFormat="1" applyFont="1" applyFill="1" applyBorder="1" applyAlignment="1">
      <alignment horizontal="center"/>
    </xf>
    <xf numFmtId="0" fontId="9" fillId="0" borderId="0" xfId="0" applyFont="1" applyFill="1" applyBorder="1" applyAlignment="1">
      <alignment horizontal="center"/>
    </xf>
    <xf numFmtId="171" fontId="8" fillId="0" borderId="0" xfId="0" applyNumberFormat="1" applyFont="1" applyFill="1" applyBorder="1" applyAlignment="1">
      <alignment horizontal="center"/>
    </xf>
    <xf numFmtId="0" fontId="8" fillId="0" borderId="0" xfId="0" applyFont="1" applyFill="1" applyBorder="1" applyAlignment="1">
      <alignment wrapText="1"/>
    </xf>
    <xf numFmtId="0" fontId="0" fillId="0" borderId="0" xfId="0" applyFill="1" applyAlignment="1">
      <alignment wrapText="1"/>
    </xf>
    <xf numFmtId="0" fontId="75" fillId="0" borderId="0" xfId="0" applyFont="1" applyAlignment="1">
      <alignment/>
    </xf>
    <xf numFmtId="9" fontId="8" fillId="34" borderId="15" xfId="0" applyNumberFormat="1" applyFont="1" applyFill="1" applyBorder="1" applyAlignment="1">
      <alignment horizontal="center"/>
    </xf>
    <xf numFmtId="49" fontId="8" fillId="35" borderId="15" xfId="0" applyNumberFormat="1" applyFont="1" applyFill="1" applyBorder="1" applyAlignment="1">
      <alignment horizontal="center"/>
    </xf>
    <xf numFmtId="49" fontId="8" fillId="35" borderId="11" xfId="0" applyNumberFormat="1" applyFont="1" applyFill="1" applyBorder="1" applyAlignment="1">
      <alignment horizontal="center"/>
    </xf>
    <xf numFmtId="0" fontId="15" fillId="0" borderId="0" xfId="0" applyFont="1" applyFill="1" applyBorder="1" applyAlignment="1">
      <alignment horizontal="center"/>
    </xf>
    <xf numFmtId="0" fontId="74" fillId="34" borderId="0" xfId="0" applyFont="1" applyFill="1" applyAlignment="1">
      <alignment/>
    </xf>
    <xf numFmtId="0" fontId="9" fillId="34" borderId="0" xfId="0" applyFont="1" applyFill="1" applyBorder="1" applyAlignment="1">
      <alignment horizontal="right" vertical="center"/>
    </xf>
    <xf numFmtId="0" fontId="76" fillId="34" borderId="0" xfId="0" applyFont="1" applyFill="1" applyAlignment="1">
      <alignment/>
    </xf>
    <xf numFmtId="9" fontId="8" fillId="34" borderId="0" xfId="0" applyNumberFormat="1" applyFont="1" applyFill="1" applyBorder="1" applyAlignment="1">
      <alignment horizontal="center"/>
    </xf>
    <xf numFmtId="0" fontId="77" fillId="35" borderId="10" xfId="0" applyFont="1" applyFill="1" applyBorder="1" applyAlignment="1">
      <alignment horizontal="center"/>
    </xf>
    <xf numFmtId="0" fontId="77" fillId="35" borderId="12" xfId="0" applyFont="1" applyFill="1" applyBorder="1" applyAlignment="1">
      <alignment horizontal="center"/>
    </xf>
    <xf numFmtId="0" fontId="77" fillId="35" borderId="17" xfId="0" applyFont="1" applyFill="1" applyBorder="1" applyAlignment="1">
      <alignment horizontal="center"/>
    </xf>
    <xf numFmtId="0" fontId="9" fillId="34" borderId="0" xfId="0" applyFont="1" applyFill="1" applyBorder="1" applyAlignment="1">
      <alignment horizontal="right" vertical="top"/>
    </xf>
    <xf numFmtId="171" fontId="8" fillId="35" borderId="18" xfId="0" applyNumberFormat="1" applyFont="1" applyFill="1" applyBorder="1" applyAlignment="1">
      <alignment horizontal="center"/>
    </xf>
    <xf numFmtId="49" fontId="8" fillId="35" borderId="18" xfId="0" applyNumberFormat="1" applyFont="1" applyFill="1" applyBorder="1" applyAlignment="1">
      <alignment horizontal="center"/>
    </xf>
    <xf numFmtId="0" fontId="74" fillId="0" borderId="0" xfId="0" applyFont="1" applyAlignment="1">
      <alignment vertical="center"/>
    </xf>
    <xf numFmtId="0" fontId="6" fillId="0" borderId="0" xfId="0" applyFont="1" applyFill="1" applyAlignment="1">
      <alignment/>
    </xf>
    <xf numFmtId="0" fontId="9" fillId="33" borderId="11" xfId="0" applyFont="1" applyFill="1" applyBorder="1" applyAlignment="1">
      <alignment horizontal="center"/>
    </xf>
    <xf numFmtId="0" fontId="73" fillId="34" borderId="0" xfId="0" applyFont="1" applyFill="1" applyAlignment="1">
      <alignment horizontal="right"/>
    </xf>
    <xf numFmtId="0" fontId="73" fillId="34" borderId="0" xfId="0" applyFont="1" applyFill="1" applyAlignment="1">
      <alignment/>
    </xf>
    <xf numFmtId="0" fontId="78" fillId="0" borderId="0" xfId="0" applyFont="1" applyFill="1" applyBorder="1" applyAlignment="1">
      <alignment vertical="center"/>
    </xf>
    <xf numFmtId="0" fontId="79" fillId="0" borderId="0" xfId="0" applyFont="1" applyAlignment="1">
      <alignment/>
    </xf>
    <xf numFmtId="172" fontId="77" fillId="35" borderId="10" xfId="0" applyNumberFormat="1" applyFont="1" applyFill="1" applyBorder="1" applyAlignment="1">
      <alignment horizontal="center"/>
    </xf>
    <xf numFmtId="172" fontId="77" fillId="35" borderId="12" xfId="0" applyNumberFormat="1" applyFont="1" applyFill="1" applyBorder="1" applyAlignment="1">
      <alignment horizontal="center"/>
    </xf>
    <xf numFmtId="172" fontId="77" fillId="35" borderId="17" xfId="0" applyNumberFormat="1" applyFont="1" applyFill="1" applyBorder="1" applyAlignment="1">
      <alignment horizontal="center"/>
    </xf>
    <xf numFmtId="172" fontId="8" fillId="35" borderId="10" xfId="0" applyNumberFormat="1" applyFont="1" applyFill="1" applyBorder="1" applyAlignment="1">
      <alignment horizontal="center"/>
    </xf>
    <xf numFmtId="172" fontId="8" fillId="35" borderId="11" xfId="0" applyNumberFormat="1" applyFont="1" applyFill="1" applyBorder="1" applyAlignment="1">
      <alignment horizontal="center"/>
    </xf>
    <xf numFmtId="0" fontId="8" fillId="0" borderId="0" xfId="0" applyFont="1" applyAlignment="1">
      <alignment horizontal="left"/>
    </xf>
    <xf numFmtId="0" fontId="7" fillId="34" borderId="12" xfId="0" applyFont="1" applyFill="1" applyBorder="1" applyAlignment="1">
      <alignment horizontal="center"/>
    </xf>
    <xf numFmtId="0" fontId="7" fillId="34" borderId="13" xfId="0" applyFont="1" applyFill="1" applyBorder="1" applyAlignment="1">
      <alignment horizontal="center"/>
    </xf>
    <xf numFmtId="0" fontId="71" fillId="0" borderId="0" xfId="0" applyFont="1" applyAlignment="1">
      <alignment horizontal="center"/>
    </xf>
    <xf numFmtId="0" fontId="73" fillId="0" borderId="0" xfId="0" applyFont="1" applyAlignment="1">
      <alignment horizontal="left"/>
    </xf>
    <xf numFmtId="164" fontId="0" fillId="0" borderId="0" xfId="0" applyNumberFormat="1" applyAlignment="1">
      <alignment horizontal="center" vertical="center"/>
    </xf>
    <xf numFmtId="0" fontId="4" fillId="0" borderId="0" xfId="0" applyFont="1" applyFill="1" applyBorder="1" applyAlignment="1">
      <alignment wrapText="1"/>
    </xf>
    <xf numFmtId="0" fontId="9" fillId="34" borderId="0" xfId="0" applyFont="1" applyFill="1" applyBorder="1" applyAlignment="1">
      <alignment horizontal="center"/>
    </xf>
    <xf numFmtId="0" fontId="0" fillId="0" borderId="0" xfId="0" applyFill="1" applyAlignment="1">
      <alignment wrapText="1"/>
    </xf>
    <xf numFmtId="0" fontId="9" fillId="34" borderId="0" xfId="0" applyFont="1" applyFill="1" applyBorder="1" applyAlignment="1">
      <alignment horizontal="left"/>
    </xf>
    <xf numFmtId="0" fontId="8" fillId="0" borderId="0" xfId="0" applyFont="1" applyFill="1" applyBorder="1" applyAlignment="1">
      <alignment/>
    </xf>
    <xf numFmtId="0" fontId="3" fillId="0" borderId="0" xfId="0" applyFont="1" applyAlignment="1">
      <alignment/>
    </xf>
    <xf numFmtId="0" fontId="9" fillId="0" borderId="0" xfId="0" applyFont="1" applyFill="1" applyBorder="1" applyAlignment="1">
      <alignment horizontal="center" vertical="center"/>
    </xf>
    <xf numFmtId="9" fontId="8" fillId="36" borderId="19" xfId="0" applyNumberFormat="1" applyFont="1" applyFill="1" applyBorder="1" applyAlignment="1">
      <alignment horizontal="center"/>
    </xf>
    <xf numFmtId="9" fontId="8" fillId="36" borderId="19" xfId="0" applyNumberFormat="1" applyFont="1" applyFill="1" applyBorder="1" applyAlignment="1">
      <alignment horizontal="left"/>
    </xf>
    <xf numFmtId="171" fontId="73" fillId="0" borderId="0" xfId="0" applyNumberFormat="1" applyFont="1" applyAlignment="1">
      <alignment/>
    </xf>
    <xf numFmtId="171" fontId="8" fillId="35" borderId="15" xfId="0" applyNumberFormat="1" applyFont="1" applyFill="1" applyBorder="1" applyAlignment="1">
      <alignment horizontal="center"/>
    </xf>
    <xf numFmtId="0" fontId="8" fillId="35" borderId="10" xfId="0" applyFont="1" applyFill="1" applyBorder="1" applyAlignment="1">
      <alignment horizontal="center"/>
    </xf>
    <xf numFmtId="171" fontId="9" fillId="33" borderId="10" xfId="0" applyNumberFormat="1" applyFont="1" applyFill="1" applyBorder="1" applyAlignment="1">
      <alignment horizontal="center"/>
    </xf>
    <xf numFmtId="171" fontId="9" fillId="33" borderId="11" xfId="0" applyNumberFormat="1" applyFont="1" applyFill="1" applyBorder="1" applyAlignment="1">
      <alignment horizontal="center"/>
    </xf>
    <xf numFmtId="171" fontId="9" fillId="33" borderId="14" xfId="0" applyNumberFormat="1" applyFont="1" applyFill="1" applyBorder="1" applyAlignment="1">
      <alignment horizontal="center"/>
    </xf>
    <xf numFmtId="176" fontId="8" fillId="35" borderId="10" xfId="0" applyNumberFormat="1" applyFont="1" applyFill="1" applyBorder="1" applyAlignment="1">
      <alignment horizontal="center"/>
    </xf>
    <xf numFmtId="171" fontId="3" fillId="0" borderId="0" xfId="0" applyNumberFormat="1" applyFont="1" applyFill="1" applyBorder="1" applyAlignment="1">
      <alignment/>
    </xf>
    <xf numFmtId="171" fontId="6" fillId="0" borderId="0" xfId="0" applyNumberFormat="1" applyFont="1" applyAlignment="1">
      <alignment/>
    </xf>
    <xf numFmtId="171" fontId="9" fillId="34" borderId="12" xfId="0" applyNumberFormat="1" applyFont="1" applyFill="1" applyBorder="1" applyAlignment="1">
      <alignment horizontal="center"/>
    </xf>
    <xf numFmtId="171" fontId="9" fillId="34" borderId="13" xfId="0" applyNumberFormat="1" applyFont="1" applyFill="1" applyBorder="1" applyAlignment="1">
      <alignment horizontal="center"/>
    </xf>
    <xf numFmtId="171" fontId="7" fillId="34" borderId="12" xfId="0" applyNumberFormat="1" applyFont="1" applyFill="1" applyBorder="1" applyAlignment="1">
      <alignment horizontal="center"/>
    </xf>
    <xf numFmtId="171" fontId="7" fillId="34" borderId="13" xfId="0" applyNumberFormat="1" applyFont="1" applyFill="1" applyBorder="1" applyAlignment="1">
      <alignment horizontal="center"/>
    </xf>
    <xf numFmtId="171" fontId="9" fillId="34" borderId="0" xfId="0" applyNumberFormat="1" applyFont="1" applyFill="1" applyBorder="1" applyAlignment="1">
      <alignment horizontal="center"/>
    </xf>
    <xf numFmtId="171" fontId="9" fillId="34" borderId="0" xfId="0" applyNumberFormat="1" applyFont="1" applyFill="1" applyBorder="1" applyAlignment="1">
      <alignment horizontal="right"/>
    </xf>
    <xf numFmtId="171" fontId="9" fillId="34" borderId="0" xfId="0" applyNumberFormat="1" applyFont="1" applyFill="1" applyBorder="1" applyAlignment="1">
      <alignment horizontal="left"/>
    </xf>
    <xf numFmtId="171" fontId="9" fillId="34" borderId="0" xfId="0" applyNumberFormat="1" applyFont="1" applyFill="1" applyBorder="1" applyAlignment="1">
      <alignment/>
    </xf>
    <xf numFmtId="171" fontId="75" fillId="33" borderId="10" xfId="0" applyNumberFormat="1" applyFont="1" applyFill="1" applyBorder="1" applyAlignment="1">
      <alignment horizontal="center"/>
    </xf>
    <xf numFmtId="171" fontId="75" fillId="35" borderId="10" xfId="0" applyNumberFormat="1" applyFont="1" applyFill="1" applyBorder="1" applyAlignment="1">
      <alignment horizontal="center"/>
    </xf>
    <xf numFmtId="171" fontId="75" fillId="35" borderId="11" xfId="0" applyNumberFormat="1" applyFont="1" applyFill="1" applyBorder="1" applyAlignment="1">
      <alignment horizontal="center"/>
    </xf>
    <xf numFmtId="171" fontId="3" fillId="35" borderId="10" xfId="0" applyNumberFormat="1" applyFont="1" applyFill="1" applyBorder="1" applyAlignment="1">
      <alignment horizontal="center"/>
    </xf>
    <xf numFmtId="49" fontId="3" fillId="35" borderId="15" xfId="0" applyNumberFormat="1" applyFont="1" applyFill="1" applyBorder="1" applyAlignment="1">
      <alignment horizontal="center"/>
    </xf>
    <xf numFmtId="49" fontId="3" fillId="35" borderId="11" xfId="0" applyNumberFormat="1" applyFont="1" applyFill="1" applyBorder="1" applyAlignment="1">
      <alignment horizontal="center"/>
    </xf>
    <xf numFmtId="171" fontId="3" fillId="33" borderId="10" xfId="0" applyNumberFormat="1" applyFont="1" applyFill="1" applyBorder="1" applyAlignment="1">
      <alignment horizontal="center"/>
    </xf>
    <xf numFmtId="171" fontId="3" fillId="35" borderId="11" xfId="0" applyNumberFormat="1" applyFont="1" applyFill="1" applyBorder="1" applyAlignment="1">
      <alignment horizontal="center"/>
    </xf>
    <xf numFmtId="171" fontId="8" fillId="33" borderId="11" xfId="0" applyNumberFormat="1" applyFont="1" applyFill="1" applyBorder="1" applyAlignment="1">
      <alignment horizontal="center"/>
    </xf>
    <xf numFmtId="171" fontId="8" fillId="35" borderId="11" xfId="0" applyNumberFormat="1" applyFont="1" applyFill="1" applyBorder="1" applyAlignment="1">
      <alignment horizontal="center"/>
    </xf>
    <xf numFmtId="0" fontId="73" fillId="0" borderId="0" xfId="0" applyFont="1" applyAlignment="1">
      <alignment vertical="center"/>
    </xf>
    <xf numFmtId="171" fontId="75" fillId="2" borderId="10" xfId="0" applyNumberFormat="1" applyFont="1" applyFill="1" applyBorder="1" applyAlignment="1">
      <alignment horizontal="center"/>
    </xf>
    <xf numFmtId="0" fontId="0" fillId="0" borderId="0" xfId="0" applyAlignment="1">
      <alignment wrapText="1"/>
    </xf>
    <xf numFmtId="171" fontId="9" fillId="2" borderId="10" xfId="0" applyNumberFormat="1" applyFont="1" applyFill="1" applyBorder="1" applyAlignment="1">
      <alignment horizontal="center"/>
    </xf>
    <xf numFmtId="171" fontId="3" fillId="34" borderId="0" xfId="0" applyNumberFormat="1" applyFont="1" applyFill="1" applyBorder="1" applyAlignment="1">
      <alignment horizontal="right"/>
    </xf>
    <xf numFmtId="171" fontId="3" fillId="34" borderId="0" xfId="0" applyNumberFormat="1" applyFont="1" applyFill="1" applyBorder="1" applyAlignment="1">
      <alignment horizontal="center"/>
    </xf>
    <xf numFmtId="171" fontId="3" fillId="34" borderId="0" xfId="0" applyNumberFormat="1" applyFont="1" applyFill="1" applyBorder="1" applyAlignment="1">
      <alignment/>
    </xf>
    <xf numFmtId="171" fontId="3" fillId="34" borderId="0" xfId="0" applyNumberFormat="1" applyFont="1" applyFill="1" applyBorder="1" applyAlignment="1">
      <alignment horizontal="left"/>
    </xf>
    <xf numFmtId="171" fontId="9" fillId="35" borderId="10" xfId="0" applyNumberFormat="1" applyFont="1" applyFill="1" applyBorder="1" applyAlignment="1">
      <alignment horizontal="center"/>
    </xf>
    <xf numFmtId="171" fontId="9" fillId="35" borderId="11" xfId="0" applyNumberFormat="1" applyFont="1" applyFill="1" applyBorder="1" applyAlignment="1">
      <alignment horizontal="center"/>
    </xf>
    <xf numFmtId="171" fontId="9" fillId="36" borderId="19" xfId="0" applyNumberFormat="1" applyFont="1" applyFill="1" applyBorder="1" applyAlignment="1">
      <alignment horizontal="center"/>
    </xf>
    <xf numFmtId="171" fontId="9" fillId="36" borderId="20" xfId="0" applyNumberFormat="1" applyFont="1" applyFill="1" applyBorder="1" applyAlignment="1">
      <alignment horizontal="center"/>
    </xf>
    <xf numFmtId="171" fontId="9" fillId="35" borderId="12" xfId="0" applyNumberFormat="1" applyFont="1" applyFill="1" applyBorder="1" applyAlignment="1">
      <alignment horizontal="center"/>
    </xf>
    <xf numFmtId="171" fontId="9" fillId="35" borderId="17" xfId="0" applyNumberFormat="1" applyFont="1" applyFill="1" applyBorder="1" applyAlignment="1">
      <alignment horizontal="center"/>
    </xf>
    <xf numFmtId="171" fontId="9" fillId="2" borderId="17" xfId="0" applyNumberFormat="1" applyFont="1" applyFill="1" applyBorder="1" applyAlignment="1">
      <alignment horizontal="center"/>
    </xf>
    <xf numFmtId="171" fontId="9" fillId="2" borderId="12" xfId="0" applyNumberFormat="1" applyFont="1" applyFill="1" applyBorder="1" applyAlignment="1">
      <alignment horizontal="center"/>
    </xf>
    <xf numFmtId="171" fontId="12" fillId="35" borderId="10" xfId="0" applyNumberFormat="1" applyFont="1" applyFill="1" applyBorder="1" applyAlignment="1">
      <alignment horizontal="center"/>
    </xf>
    <xf numFmtId="171" fontId="9" fillId="35" borderId="18" xfId="0" applyNumberFormat="1" applyFont="1" applyFill="1" applyBorder="1" applyAlignment="1">
      <alignment horizontal="center"/>
    </xf>
    <xf numFmtId="171" fontId="9" fillId="2" borderId="18" xfId="0" applyNumberFormat="1" applyFont="1" applyFill="1" applyBorder="1" applyAlignment="1">
      <alignment horizontal="center"/>
    </xf>
    <xf numFmtId="177" fontId="73" fillId="0" borderId="0" xfId="0" applyNumberFormat="1" applyFont="1" applyAlignment="1">
      <alignment/>
    </xf>
    <xf numFmtId="177" fontId="0" fillId="0" borderId="0" xfId="0" applyNumberFormat="1" applyFont="1" applyAlignment="1">
      <alignment/>
    </xf>
    <xf numFmtId="177" fontId="9" fillId="35" borderId="10" xfId="0" applyNumberFormat="1" applyFont="1" applyFill="1" applyBorder="1" applyAlignment="1">
      <alignment horizontal="center"/>
    </xf>
    <xf numFmtId="177" fontId="9" fillId="35" borderId="12" xfId="0" applyNumberFormat="1" applyFont="1" applyFill="1" applyBorder="1" applyAlignment="1">
      <alignment horizontal="center"/>
    </xf>
    <xf numFmtId="177" fontId="9" fillId="35" borderId="11" xfId="0" applyNumberFormat="1" applyFont="1" applyFill="1" applyBorder="1" applyAlignment="1">
      <alignment horizontal="center"/>
    </xf>
    <xf numFmtId="177" fontId="9" fillId="35" borderId="17" xfId="0" applyNumberFormat="1" applyFont="1" applyFill="1" applyBorder="1" applyAlignment="1">
      <alignment horizontal="center"/>
    </xf>
    <xf numFmtId="0" fontId="0" fillId="0" borderId="0" xfId="0" applyAlignment="1">
      <alignment wrapText="1"/>
    </xf>
    <xf numFmtId="0" fontId="71" fillId="0" borderId="0" xfId="0" applyFont="1" applyAlignment="1">
      <alignment horizontal="center"/>
    </xf>
    <xf numFmtId="0" fontId="0" fillId="0" borderId="0" xfId="0" applyAlignment="1">
      <alignment/>
    </xf>
    <xf numFmtId="0" fontId="0" fillId="0" borderId="0" xfId="0" applyAlignment="1">
      <alignment horizontal="center"/>
    </xf>
    <xf numFmtId="0" fontId="80" fillId="2" borderId="0" xfId="0" applyFont="1" applyFill="1" applyAlignment="1">
      <alignment/>
    </xf>
    <xf numFmtId="0" fontId="0" fillId="2" borderId="0" xfId="0" applyFill="1" applyAlignment="1">
      <alignment/>
    </xf>
    <xf numFmtId="0" fontId="73" fillId="2" borderId="0" xfId="0" applyFont="1" applyFill="1" applyAlignment="1">
      <alignment horizontal="center"/>
    </xf>
    <xf numFmtId="0" fontId="81" fillId="0" borderId="0" xfId="0" applyFont="1" applyAlignment="1">
      <alignment horizontal="center"/>
    </xf>
    <xf numFmtId="0" fontId="81" fillId="2" borderId="0" xfId="0" applyFont="1" applyFill="1" applyAlignment="1">
      <alignment horizontal="center"/>
    </xf>
    <xf numFmtId="0" fontId="73" fillId="2" borderId="0" xfId="0" applyFont="1" applyFill="1" applyAlignment="1">
      <alignment/>
    </xf>
    <xf numFmtId="0" fontId="73" fillId="2" borderId="0" xfId="0" applyFont="1" applyFill="1" applyAlignment="1">
      <alignment/>
    </xf>
    <xf numFmtId="0" fontId="81" fillId="2" borderId="0" xfId="0" applyFont="1" applyFill="1" applyAlignment="1">
      <alignment/>
    </xf>
    <xf numFmtId="0" fontId="21" fillId="2" borderId="0" xfId="64" applyFont="1" applyFill="1" applyAlignment="1" applyProtection="1">
      <alignment/>
      <protection/>
    </xf>
    <xf numFmtId="0" fontId="64" fillId="0" borderId="0" xfId="62" applyAlignment="1" applyProtection="1">
      <alignment vertical="center"/>
      <protection/>
    </xf>
    <xf numFmtId="0" fontId="4" fillId="0" borderId="0" xfId="0" applyFont="1" applyAlignment="1">
      <alignment/>
    </xf>
    <xf numFmtId="0" fontId="81" fillId="0" borderId="0" xfId="0" applyFont="1" applyAlignment="1">
      <alignment/>
    </xf>
    <xf numFmtId="0" fontId="73" fillId="0" borderId="0" xfId="0" applyFont="1" applyAlignment="1">
      <alignment wrapText="1"/>
    </xf>
    <xf numFmtId="0" fontId="20" fillId="0" borderId="0" xfId="0" applyFont="1" applyAlignment="1">
      <alignment/>
    </xf>
    <xf numFmtId="0" fontId="82" fillId="2" borderId="0" xfId="64" applyFont="1" applyFill="1" applyAlignment="1" applyProtection="1">
      <alignment/>
      <protection/>
    </xf>
    <xf numFmtId="0" fontId="71" fillId="0" borderId="10" xfId="0" applyFont="1" applyBorder="1" applyAlignment="1">
      <alignment/>
    </xf>
    <xf numFmtId="0" fontId="71" fillId="0" borderId="10" xfId="0" applyFont="1" applyFill="1" applyBorder="1" applyAlignment="1">
      <alignment/>
    </xf>
    <xf numFmtId="0" fontId="0" fillId="0" borderId="0" xfId="0" applyFill="1" applyAlignment="1">
      <alignment/>
    </xf>
    <xf numFmtId="0" fontId="71" fillId="2" borderId="10" xfId="0" applyFont="1" applyFill="1" applyBorder="1" applyAlignment="1">
      <alignment/>
    </xf>
    <xf numFmtId="0" fontId="83" fillId="0" borderId="0" xfId="0" applyFont="1" applyAlignment="1">
      <alignment horizontal="right"/>
    </xf>
    <xf numFmtId="0" fontId="84" fillId="0" borderId="0" xfId="0" applyFont="1" applyAlignment="1">
      <alignment horizontal="center"/>
    </xf>
    <xf numFmtId="0" fontId="85" fillId="0" borderId="0" xfId="0" applyFont="1" applyAlignment="1">
      <alignment horizontal="center"/>
    </xf>
    <xf numFmtId="0" fontId="86" fillId="0" borderId="0" xfId="0" applyFont="1" applyAlignment="1">
      <alignment horizontal="center"/>
    </xf>
    <xf numFmtId="0" fontId="71" fillId="0" borderId="10" xfId="0" applyFont="1" applyBorder="1" applyAlignment="1">
      <alignment horizontal="center"/>
    </xf>
    <xf numFmtId="0" fontId="0" fillId="2" borderId="10" xfId="0" applyFill="1" applyBorder="1" applyAlignment="1">
      <alignment horizontal="center"/>
    </xf>
    <xf numFmtId="0" fontId="0" fillId="0" borderId="10" xfId="0" applyFill="1" applyBorder="1" applyAlignment="1">
      <alignment horizontal="center"/>
    </xf>
    <xf numFmtId="0" fontId="0" fillId="0" borderId="14" xfId="0" applyFill="1" applyBorder="1" applyAlignment="1">
      <alignment horizontal="center"/>
    </xf>
    <xf numFmtId="0" fontId="0" fillId="0" borderId="15" xfId="0" applyBorder="1" applyAlignment="1">
      <alignment horizontal="center"/>
    </xf>
    <xf numFmtId="0" fontId="0" fillId="0" borderId="11" xfId="0" applyBorder="1" applyAlignment="1">
      <alignment horizontal="center"/>
    </xf>
    <xf numFmtId="6" fontId="0" fillId="2" borderId="14" xfId="0" applyNumberFormat="1" applyFill="1" applyBorder="1" applyAlignment="1">
      <alignment horizontal="center"/>
    </xf>
    <xf numFmtId="0" fontId="0" fillId="2" borderId="15" xfId="0" applyFill="1" applyBorder="1" applyAlignment="1">
      <alignment horizontal="center"/>
    </xf>
    <xf numFmtId="0" fontId="0" fillId="2" borderId="11" xfId="0" applyFill="1" applyBorder="1" applyAlignment="1">
      <alignment horizontal="center"/>
    </xf>
    <xf numFmtId="0" fontId="0" fillId="2" borderId="14" xfId="0" applyFill="1" applyBorder="1" applyAlignment="1">
      <alignment horizontal="center"/>
    </xf>
    <xf numFmtId="0" fontId="0" fillId="2" borderId="10" xfId="0" applyFill="1" applyBorder="1" applyAlignment="1">
      <alignment horizontal="center" wrapText="1"/>
    </xf>
    <xf numFmtId="0" fontId="86" fillId="37" borderId="14" xfId="0" applyFont="1" applyFill="1" applyBorder="1" applyAlignment="1">
      <alignment horizontal="center" wrapText="1"/>
    </xf>
    <xf numFmtId="0" fontId="86" fillId="37" borderId="15" xfId="0" applyFont="1" applyFill="1" applyBorder="1" applyAlignment="1">
      <alignment horizontal="center" wrapText="1"/>
    </xf>
    <xf numFmtId="0" fontId="86" fillId="37" borderId="11" xfId="0" applyFont="1" applyFill="1" applyBorder="1" applyAlignment="1">
      <alignment horizontal="center" wrapText="1"/>
    </xf>
    <xf numFmtId="0" fontId="87" fillId="37" borderId="10" xfId="0" applyFont="1" applyFill="1" applyBorder="1" applyAlignment="1">
      <alignment horizontal="left" wrapText="1"/>
    </xf>
    <xf numFmtId="0" fontId="19" fillId="34" borderId="0" xfId="0" applyFont="1" applyFill="1" applyAlignment="1">
      <alignment horizontal="left" vertical="center"/>
    </xf>
    <xf numFmtId="0" fontId="9" fillId="34" borderId="0" xfId="0" applyFont="1" applyFill="1" applyBorder="1" applyAlignment="1">
      <alignment horizontal="center"/>
    </xf>
    <xf numFmtId="0" fontId="8" fillId="35" borderId="14" xfId="0" applyFont="1" applyFill="1" applyBorder="1" applyAlignment="1">
      <alignment horizontal="center"/>
    </xf>
    <xf numFmtId="0" fontId="8" fillId="35" borderId="15" xfId="0" applyFont="1" applyFill="1" applyBorder="1" applyAlignment="1">
      <alignment horizontal="center"/>
    </xf>
    <xf numFmtId="0" fontId="8" fillId="35" borderId="11" xfId="0" applyFont="1" applyFill="1" applyBorder="1" applyAlignment="1">
      <alignment horizontal="center"/>
    </xf>
    <xf numFmtId="0" fontId="8" fillId="33" borderId="14" xfId="0" applyFont="1" applyFill="1" applyBorder="1" applyAlignment="1">
      <alignment horizontal="center"/>
    </xf>
    <xf numFmtId="0" fontId="8" fillId="33" borderId="15" xfId="0" applyFont="1" applyFill="1" applyBorder="1" applyAlignment="1">
      <alignment horizontal="center"/>
    </xf>
    <xf numFmtId="0" fontId="8" fillId="33" borderId="11" xfId="0" applyFont="1" applyFill="1" applyBorder="1" applyAlignment="1">
      <alignment horizontal="center"/>
    </xf>
    <xf numFmtId="49" fontId="8" fillId="33" borderId="14" xfId="0" applyNumberFormat="1" applyFont="1" applyFill="1" applyBorder="1" applyAlignment="1">
      <alignment horizontal="center"/>
    </xf>
    <xf numFmtId="49" fontId="8" fillId="33" borderId="15" xfId="0" applyNumberFormat="1" applyFont="1" applyFill="1" applyBorder="1" applyAlignment="1">
      <alignment horizontal="center"/>
    </xf>
    <xf numFmtId="49" fontId="8" fillId="33" borderId="11" xfId="0" applyNumberFormat="1" applyFont="1" applyFill="1" applyBorder="1" applyAlignment="1">
      <alignment horizontal="center"/>
    </xf>
    <xf numFmtId="0" fontId="8" fillId="0" borderId="14" xfId="0" applyFont="1" applyFill="1" applyBorder="1" applyAlignment="1">
      <alignment horizontal="center"/>
    </xf>
    <xf numFmtId="0" fontId="8" fillId="0" borderId="15" xfId="0" applyFont="1" applyFill="1" applyBorder="1" applyAlignment="1">
      <alignment horizontal="center"/>
    </xf>
    <xf numFmtId="0" fontId="8" fillId="0" borderId="11" xfId="0" applyFont="1" applyFill="1" applyBorder="1" applyAlignment="1">
      <alignment horizontal="center"/>
    </xf>
    <xf numFmtId="171" fontId="8" fillId="33" borderId="14" xfId="0" applyNumberFormat="1" applyFont="1" applyFill="1" applyBorder="1" applyAlignment="1">
      <alignment horizontal="center"/>
    </xf>
    <xf numFmtId="171" fontId="8" fillId="33" borderId="15" xfId="0" applyNumberFormat="1" applyFont="1" applyFill="1" applyBorder="1" applyAlignment="1">
      <alignment horizontal="center"/>
    </xf>
    <xf numFmtId="171" fontId="8" fillId="33" borderId="11" xfId="0" applyNumberFormat="1" applyFont="1" applyFill="1" applyBorder="1" applyAlignment="1">
      <alignment horizontal="center"/>
    </xf>
    <xf numFmtId="14" fontId="8" fillId="33" borderId="14" xfId="0" applyNumberFormat="1" applyFont="1" applyFill="1" applyBorder="1" applyAlignment="1">
      <alignment horizontal="center"/>
    </xf>
    <xf numFmtId="14" fontId="8" fillId="33" borderId="15" xfId="0" applyNumberFormat="1" applyFont="1" applyFill="1" applyBorder="1" applyAlignment="1">
      <alignment horizontal="center"/>
    </xf>
    <xf numFmtId="171" fontId="8" fillId="35" borderId="14" xfId="0" applyNumberFormat="1" applyFont="1" applyFill="1" applyBorder="1" applyAlignment="1">
      <alignment horizontal="center"/>
    </xf>
    <xf numFmtId="171" fontId="8" fillId="35" borderId="15" xfId="0" applyNumberFormat="1" applyFont="1" applyFill="1" applyBorder="1" applyAlignment="1">
      <alignment horizontal="center"/>
    </xf>
    <xf numFmtId="171" fontId="8" fillId="35" borderId="11" xfId="0" applyNumberFormat="1" applyFont="1" applyFill="1" applyBorder="1" applyAlignment="1">
      <alignment horizontal="center"/>
    </xf>
    <xf numFmtId="9" fontId="8" fillId="34" borderId="16" xfId="0" applyNumberFormat="1" applyFont="1" applyFill="1" applyBorder="1" applyAlignment="1">
      <alignment horizontal="center"/>
    </xf>
    <xf numFmtId="171" fontId="8" fillId="0" borderId="14" xfId="0" applyNumberFormat="1" applyFont="1" applyFill="1" applyBorder="1" applyAlignment="1">
      <alignment horizontal="center"/>
    </xf>
    <xf numFmtId="171" fontId="8" fillId="0" borderId="15" xfId="0" applyNumberFormat="1" applyFont="1" applyFill="1" applyBorder="1" applyAlignment="1">
      <alignment horizontal="center"/>
    </xf>
    <xf numFmtId="171" fontId="8" fillId="0" borderId="11" xfId="0" applyNumberFormat="1" applyFont="1" applyFill="1" applyBorder="1" applyAlignment="1">
      <alignment horizontal="center"/>
    </xf>
    <xf numFmtId="171" fontId="9" fillId="34" borderId="0" xfId="0" applyNumberFormat="1" applyFont="1" applyFill="1" applyBorder="1" applyAlignment="1">
      <alignment horizontal="center"/>
    </xf>
    <xf numFmtId="171" fontId="12" fillId="34" borderId="0" xfId="0" applyNumberFormat="1" applyFont="1" applyFill="1" applyBorder="1" applyAlignment="1">
      <alignment/>
    </xf>
    <xf numFmtId="171" fontId="88" fillId="0" borderId="0" xfId="0" applyNumberFormat="1" applyFont="1" applyAlignment="1">
      <alignment/>
    </xf>
    <xf numFmtId="171" fontId="88" fillId="0" borderId="21" xfId="0" applyNumberFormat="1" applyFont="1" applyBorder="1" applyAlignment="1">
      <alignment/>
    </xf>
    <xf numFmtId="171" fontId="0" fillId="0" borderId="15" xfId="0" applyNumberFormat="1" applyBorder="1" applyAlignment="1">
      <alignment horizontal="center"/>
    </xf>
    <xf numFmtId="0" fontId="8" fillId="34" borderId="0" xfId="0" applyFont="1" applyFill="1" applyBorder="1" applyAlignment="1">
      <alignment wrapText="1"/>
    </xf>
    <xf numFmtId="0" fontId="0" fillId="0" borderId="0" xfId="0" applyBorder="1" applyAlignment="1">
      <alignment/>
    </xf>
    <xf numFmtId="0" fontId="3" fillId="34" borderId="0" xfId="0" applyFont="1" applyFill="1" applyBorder="1" applyAlignment="1">
      <alignment horizontal="fill"/>
    </xf>
    <xf numFmtId="0" fontId="89" fillId="0" borderId="0" xfId="0" applyFont="1" applyBorder="1" applyAlignment="1">
      <alignment/>
    </xf>
    <xf numFmtId="0" fontId="89" fillId="0" borderId="21" xfId="0" applyFont="1" applyBorder="1" applyAlignment="1">
      <alignment/>
    </xf>
    <xf numFmtId="0" fontId="9" fillId="0" borderId="14" xfId="0" applyFont="1" applyBorder="1" applyAlignment="1">
      <alignment horizontal="center" wrapText="1"/>
    </xf>
    <xf numFmtId="0" fontId="79" fillId="0" borderId="15" xfId="0" applyFont="1" applyBorder="1" applyAlignment="1">
      <alignment horizontal="center" wrapText="1"/>
    </xf>
    <xf numFmtId="0" fontId="79" fillId="0" borderId="11" xfId="0" applyFont="1" applyBorder="1" applyAlignment="1">
      <alignment horizontal="center" wrapText="1"/>
    </xf>
    <xf numFmtId="171" fontId="8" fillId="37" borderId="14" xfId="0" applyNumberFormat="1" applyFont="1" applyFill="1" applyBorder="1" applyAlignment="1">
      <alignment horizontal="center"/>
    </xf>
    <xf numFmtId="171" fontId="8" fillId="37" borderId="15" xfId="0" applyNumberFormat="1" applyFont="1" applyFill="1" applyBorder="1" applyAlignment="1">
      <alignment horizontal="center"/>
    </xf>
    <xf numFmtId="171" fontId="8" fillId="37" borderId="11" xfId="0" applyNumberFormat="1" applyFont="1" applyFill="1" applyBorder="1" applyAlignment="1">
      <alignment horizontal="center"/>
    </xf>
    <xf numFmtId="0" fontId="4" fillId="0" borderId="0" xfId="0" applyFont="1" applyFill="1" applyBorder="1" applyAlignment="1">
      <alignment wrapText="1"/>
    </xf>
    <xf numFmtId="0" fontId="0" fillId="0" borderId="0" xfId="0" applyAlignment="1">
      <alignment wrapText="1"/>
    </xf>
    <xf numFmtId="171" fontId="4" fillId="38" borderId="14" xfId="0" applyNumberFormat="1" applyFont="1" applyFill="1" applyBorder="1" applyAlignment="1">
      <alignment horizontal="center"/>
    </xf>
    <xf numFmtId="171" fontId="4" fillId="38" borderId="15" xfId="0" applyNumberFormat="1" applyFont="1" applyFill="1" applyBorder="1" applyAlignment="1">
      <alignment horizontal="center"/>
    </xf>
    <xf numFmtId="171" fontId="4" fillId="38" borderId="11" xfId="0" applyNumberFormat="1" applyFont="1" applyFill="1" applyBorder="1" applyAlignment="1">
      <alignment horizontal="center"/>
    </xf>
    <xf numFmtId="171" fontId="75" fillId="35" borderId="14" xfId="0" applyNumberFormat="1" applyFont="1" applyFill="1" applyBorder="1" applyAlignment="1">
      <alignment horizontal="center"/>
    </xf>
    <xf numFmtId="171" fontId="89" fillId="0" borderId="15" xfId="0" applyNumberFormat="1" applyFont="1" applyBorder="1" applyAlignment="1">
      <alignment horizontal="center"/>
    </xf>
    <xf numFmtId="171" fontId="89" fillId="0" borderId="11" xfId="0" applyNumberFormat="1" applyFont="1" applyBorder="1" applyAlignment="1">
      <alignment horizontal="center"/>
    </xf>
    <xf numFmtId="9" fontId="8" fillId="0" borderId="14" xfId="0" applyNumberFormat="1" applyFont="1" applyFill="1" applyBorder="1" applyAlignment="1">
      <alignment horizontal="center"/>
    </xf>
    <xf numFmtId="9" fontId="0" fillId="0" borderId="15" xfId="0" applyNumberFormat="1" applyBorder="1" applyAlignment="1">
      <alignment horizontal="center"/>
    </xf>
    <xf numFmtId="9" fontId="0" fillId="0" borderId="11" xfId="0" applyNumberFormat="1" applyBorder="1" applyAlignment="1">
      <alignment horizontal="center"/>
    </xf>
    <xf numFmtId="9" fontId="3" fillId="33" borderId="14" xfId="0" applyNumberFormat="1" applyFont="1" applyFill="1" applyBorder="1" applyAlignment="1">
      <alignment horizontal="left"/>
    </xf>
    <xf numFmtId="0" fontId="89" fillId="0" borderId="15" xfId="0" applyFont="1" applyBorder="1" applyAlignment="1">
      <alignment/>
    </xf>
    <xf numFmtId="0" fontId="89" fillId="0" borderId="11" xfId="0" applyFont="1" applyBorder="1" applyAlignment="1">
      <alignment/>
    </xf>
    <xf numFmtId="9" fontId="0" fillId="0" borderId="14" xfId="0" applyNumberFormat="1" applyBorder="1" applyAlignment="1">
      <alignment horizontal="center"/>
    </xf>
    <xf numFmtId="0" fontId="6" fillId="33" borderId="14" xfId="0" applyFont="1" applyFill="1" applyBorder="1" applyAlignment="1">
      <alignment horizontal="center"/>
    </xf>
    <xf numFmtId="0" fontId="6" fillId="33" borderId="15" xfId="0" applyFont="1" applyFill="1" applyBorder="1" applyAlignment="1">
      <alignment horizontal="center"/>
    </xf>
    <xf numFmtId="0" fontId="6" fillId="33" borderId="11" xfId="0" applyFont="1" applyFill="1" applyBorder="1" applyAlignment="1">
      <alignment horizontal="center"/>
    </xf>
    <xf numFmtId="0" fontId="10" fillId="34" borderId="0" xfId="0" applyFont="1" applyFill="1" applyAlignment="1">
      <alignment horizontal="center" vertical="center"/>
    </xf>
    <xf numFmtId="171" fontId="3" fillId="34" borderId="0" xfId="0" applyNumberFormat="1" applyFont="1" applyFill="1" applyBorder="1" applyAlignment="1">
      <alignment horizontal="center"/>
    </xf>
    <xf numFmtId="171" fontId="8" fillId="0" borderId="14" xfId="0" applyNumberFormat="1" applyFont="1" applyFill="1" applyBorder="1" applyAlignment="1">
      <alignment horizontal="center" wrapText="1"/>
    </xf>
    <xf numFmtId="0" fontId="0" fillId="0" borderId="15" xfId="0" applyBorder="1" applyAlignment="1">
      <alignment horizontal="center" wrapText="1"/>
    </xf>
    <xf numFmtId="0" fontId="0" fillId="0" borderId="11" xfId="0" applyBorder="1" applyAlignment="1">
      <alignment horizontal="center" wrapText="1"/>
    </xf>
    <xf numFmtId="9" fontId="8" fillId="33" borderId="14" xfId="0" applyNumberFormat="1" applyFont="1" applyFill="1" applyBorder="1" applyAlignment="1">
      <alignment horizontal="left"/>
    </xf>
    <xf numFmtId="0" fontId="0" fillId="0" borderId="15" xfId="0" applyBorder="1" applyAlignment="1">
      <alignment/>
    </xf>
    <xf numFmtId="0" fontId="0" fillId="0" borderId="11" xfId="0" applyBorder="1" applyAlignment="1">
      <alignment/>
    </xf>
    <xf numFmtId="49" fontId="8" fillId="35" borderId="14" xfId="0" applyNumberFormat="1" applyFont="1" applyFill="1" applyBorder="1" applyAlignment="1">
      <alignment horizontal="center"/>
    </xf>
    <xf numFmtId="49" fontId="8" fillId="35" borderId="15" xfId="0" applyNumberFormat="1" applyFont="1" applyFill="1" applyBorder="1" applyAlignment="1">
      <alignment horizontal="center"/>
    </xf>
    <xf numFmtId="49" fontId="8" fillId="35" borderId="11" xfId="0" applyNumberFormat="1" applyFont="1" applyFill="1" applyBorder="1" applyAlignment="1">
      <alignment horizontal="center"/>
    </xf>
    <xf numFmtId="14" fontId="8" fillId="35" borderId="14" xfId="0" applyNumberFormat="1" applyFont="1" applyFill="1" applyBorder="1" applyAlignment="1">
      <alignment horizontal="center"/>
    </xf>
    <xf numFmtId="14" fontId="8" fillId="35" borderId="15" xfId="0" applyNumberFormat="1" applyFont="1" applyFill="1" applyBorder="1" applyAlignment="1">
      <alignment horizontal="center"/>
    </xf>
    <xf numFmtId="0" fontId="6" fillId="35" borderId="14" xfId="0" applyFont="1" applyFill="1" applyBorder="1" applyAlignment="1">
      <alignment horizontal="center"/>
    </xf>
    <xf numFmtId="0" fontId="6" fillId="35" borderId="15" xfId="0" applyFont="1" applyFill="1" applyBorder="1" applyAlignment="1">
      <alignment horizontal="center"/>
    </xf>
    <xf numFmtId="0" fontId="6" fillId="35" borderId="11" xfId="0" applyFont="1" applyFill="1" applyBorder="1" applyAlignment="1">
      <alignment horizontal="center"/>
    </xf>
    <xf numFmtId="9" fontId="8" fillId="33" borderId="14" xfId="0" applyNumberFormat="1" applyFont="1" applyFill="1" applyBorder="1" applyAlignment="1">
      <alignment horizontal="center"/>
    </xf>
    <xf numFmtId="9" fontId="8" fillId="33" borderId="15" xfId="0" applyNumberFormat="1" applyFont="1" applyFill="1" applyBorder="1" applyAlignment="1">
      <alignment horizontal="center"/>
    </xf>
    <xf numFmtId="9" fontId="8" fillId="33" borderId="11" xfId="0" applyNumberFormat="1" applyFont="1" applyFill="1" applyBorder="1" applyAlignment="1">
      <alignment horizontal="center"/>
    </xf>
    <xf numFmtId="0" fontId="5" fillId="34" borderId="0" xfId="0" applyFont="1" applyFill="1" applyBorder="1" applyAlignment="1">
      <alignment horizontal="fill"/>
    </xf>
    <xf numFmtId="0" fontId="0" fillId="0" borderId="0" xfId="0" applyFont="1" applyBorder="1" applyAlignment="1">
      <alignment/>
    </xf>
    <xf numFmtId="0" fontId="0" fillId="0" borderId="21" xfId="0" applyFont="1" applyBorder="1" applyAlignment="1">
      <alignment/>
    </xf>
    <xf numFmtId="0" fontId="9" fillId="34" borderId="21" xfId="0" applyFont="1" applyFill="1" applyBorder="1" applyAlignment="1">
      <alignment horizontal="center"/>
    </xf>
    <xf numFmtId="173" fontId="8" fillId="39" borderId="19" xfId="0" applyNumberFormat="1" applyFont="1" applyFill="1" applyBorder="1" applyAlignment="1">
      <alignment horizontal="center"/>
    </xf>
    <xf numFmtId="171" fontId="0" fillId="0" borderId="14" xfId="0" applyNumberFormat="1" applyFont="1" applyBorder="1" applyAlignment="1">
      <alignment horizontal="center"/>
    </xf>
    <xf numFmtId="171" fontId="0" fillId="0" borderId="15" xfId="0" applyNumberFormat="1" applyFont="1" applyBorder="1" applyAlignment="1">
      <alignment horizontal="center"/>
    </xf>
    <xf numFmtId="171" fontId="0" fillId="0" borderId="11" xfId="0" applyNumberFormat="1" applyFont="1" applyBorder="1" applyAlignment="1">
      <alignment horizontal="center"/>
    </xf>
    <xf numFmtId="173" fontId="8" fillId="36" borderId="19" xfId="0" applyNumberFormat="1" applyFont="1" applyFill="1" applyBorder="1" applyAlignment="1">
      <alignment horizontal="center"/>
    </xf>
    <xf numFmtId="49" fontId="8" fillId="36" borderId="19" xfId="0" applyNumberFormat="1" applyFont="1" applyFill="1" applyBorder="1" applyAlignment="1">
      <alignment horizontal="center"/>
    </xf>
    <xf numFmtId="0" fontId="8" fillId="36" borderId="19" xfId="0" applyFont="1" applyFill="1" applyBorder="1" applyAlignment="1">
      <alignment horizontal="center"/>
    </xf>
    <xf numFmtId="14" fontId="8" fillId="36" borderId="19" xfId="0" applyNumberFormat="1" applyFont="1" applyFill="1" applyBorder="1" applyAlignment="1">
      <alignment horizontal="center"/>
    </xf>
    <xf numFmtId="0" fontId="8" fillId="0" borderId="19" xfId="0" applyFont="1" applyFill="1" applyBorder="1" applyAlignment="1">
      <alignment horizontal="center"/>
    </xf>
    <xf numFmtId="0" fontId="10" fillId="34" borderId="0" xfId="0" applyFont="1" applyFill="1" applyAlignment="1">
      <alignment horizontal="left" vertical="center"/>
    </xf>
    <xf numFmtId="0" fontId="9" fillId="34" borderId="0" xfId="0" applyFont="1" applyFill="1" applyBorder="1" applyAlignment="1">
      <alignment horizontal="left"/>
    </xf>
    <xf numFmtId="171" fontId="9" fillId="35" borderId="18" xfId="0" applyNumberFormat="1" applyFont="1" applyFill="1" applyBorder="1" applyAlignment="1">
      <alignment horizontal="center"/>
    </xf>
    <xf numFmtId="171" fontId="0" fillId="0" borderId="17" xfId="0" applyNumberFormat="1" applyFont="1" applyBorder="1" applyAlignment="1">
      <alignment horizontal="center"/>
    </xf>
    <xf numFmtId="171" fontId="8" fillId="40" borderId="14" xfId="0" applyNumberFormat="1" applyFont="1" applyFill="1" applyBorder="1" applyAlignment="1">
      <alignment horizontal="center"/>
    </xf>
    <xf numFmtId="171" fontId="8" fillId="40" borderId="15" xfId="0" applyNumberFormat="1" applyFont="1" applyFill="1" applyBorder="1" applyAlignment="1">
      <alignment horizontal="center"/>
    </xf>
    <xf numFmtId="171" fontId="8" fillId="40" borderId="11" xfId="0" applyNumberFormat="1" applyFont="1" applyFill="1" applyBorder="1" applyAlignment="1">
      <alignment horizontal="center"/>
    </xf>
    <xf numFmtId="171" fontId="0" fillId="33" borderId="14" xfId="0" applyNumberFormat="1" applyFont="1" applyFill="1" applyBorder="1" applyAlignment="1">
      <alignment horizontal="center"/>
    </xf>
    <xf numFmtId="0" fontId="9" fillId="34" borderId="0" xfId="0" applyFont="1" applyFill="1" applyBorder="1" applyAlignment="1">
      <alignment horizontal="left" wrapText="1"/>
    </xf>
    <xf numFmtId="0" fontId="0" fillId="0" borderId="21" xfId="0" applyBorder="1" applyAlignment="1">
      <alignment wrapText="1"/>
    </xf>
    <xf numFmtId="171" fontId="8" fillId="35" borderId="18" xfId="0" applyNumberFormat="1" applyFont="1" applyFill="1" applyBorder="1" applyAlignment="1">
      <alignment horizontal="center"/>
    </xf>
    <xf numFmtId="0" fontId="0" fillId="0" borderId="17" xfId="0" applyBorder="1" applyAlignment="1">
      <alignment horizontal="center"/>
    </xf>
    <xf numFmtId="49" fontId="8" fillId="35" borderId="18" xfId="0" applyNumberFormat="1" applyFont="1" applyFill="1" applyBorder="1" applyAlignment="1">
      <alignment horizontal="center"/>
    </xf>
    <xf numFmtId="0" fontId="0" fillId="33" borderId="14" xfId="0" applyFill="1" applyBorder="1" applyAlignment="1">
      <alignment horizontal="center"/>
    </xf>
    <xf numFmtId="0" fontId="9" fillId="34" borderId="0" xfId="0" applyFont="1" applyFill="1" applyBorder="1" applyAlignment="1">
      <alignment horizontal="left" vertical="center" wrapText="1"/>
    </xf>
    <xf numFmtId="0" fontId="0" fillId="0" borderId="0" xfId="0" applyAlignment="1">
      <alignment horizontal="left" wrapText="1"/>
    </xf>
    <xf numFmtId="0" fontId="0" fillId="0" borderId="21" xfId="0" applyBorder="1" applyAlignment="1">
      <alignment horizontal="left" wrapText="1"/>
    </xf>
    <xf numFmtId="0" fontId="74" fillId="34" borderId="0" xfId="0" applyFont="1" applyFill="1" applyAlignment="1">
      <alignment wrapText="1"/>
    </xf>
    <xf numFmtId="0" fontId="74" fillId="34" borderId="21" xfId="0" applyFont="1" applyFill="1" applyBorder="1" applyAlignment="1">
      <alignment wrapText="1"/>
    </xf>
    <xf numFmtId="0" fontId="8" fillId="0" borderId="0" xfId="0" applyFont="1" applyFill="1" applyBorder="1" applyAlignment="1">
      <alignment wrapText="1"/>
    </xf>
    <xf numFmtId="0" fontId="0" fillId="0" borderId="0" xfId="0" applyFill="1" applyAlignment="1">
      <alignment wrapText="1"/>
    </xf>
    <xf numFmtId="0" fontId="9" fillId="34" borderId="0" xfId="0" applyFont="1" applyFill="1" applyBorder="1" applyAlignment="1">
      <alignment vertical="top" wrapText="1"/>
    </xf>
    <xf numFmtId="0" fontId="74" fillId="0" borderId="0" xfId="0" applyFont="1" applyAlignment="1">
      <alignment vertical="top" wrapText="1"/>
    </xf>
    <xf numFmtId="0" fontId="74" fillId="0" borderId="21" xfId="0" applyFont="1" applyBorder="1" applyAlignment="1">
      <alignment vertical="top" wrapText="1"/>
    </xf>
    <xf numFmtId="0" fontId="90" fillId="34" borderId="0" xfId="0" applyFont="1" applyFill="1" applyAlignment="1">
      <alignment horizontal="right" vertical="top" wrapText="1"/>
    </xf>
    <xf numFmtId="0" fontId="90" fillId="34" borderId="0" xfId="0" applyFont="1" applyFill="1" applyBorder="1" applyAlignment="1">
      <alignment horizontal="right" vertical="top" wrapText="1"/>
    </xf>
    <xf numFmtId="171" fontId="52" fillId="0" borderId="17" xfId="0" applyNumberFormat="1" applyFont="1" applyBorder="1" applyAlignment="1">
      <alignment horizontal="center"/>
    </xf>
    <xf numFmtId="171" fontId="0" fillId="33" borderId="15" xfId="0" applyNumberFormat="1" applyFont="1" applyFill="1" applyBorder="1" applyAlignment="1">
      <alignment horizontal="center"/>
    </xf>
    <xf numFmtId="171" fontId="0" fillId="33" borderId="11" xfId="0" applyNumberFormat="1" applyFont="1" applyFill="1" applyBorder="1" applyAlignment="1">
      <alignment horizontal="center"/>
    </xf>
    <xf numFmtId="171" fontId="9" fillId="35" borderId="18" xfId="0" applyNumberFormat="1" applyFont="1" applyFill="1" applyBorder="1" applyAlignment="1">
      <alignment horizontal="center" wrapText="1"/>
    </xf>
    <xf numFmtId="171" fontId="0" fillId="0" borderId="17" xfId="0" applyNumberFormat="1" applyFont="1" applyBorder="1" applyAlignment="1">
      <alignment horizontal="center" wrapText="1"/>
    </xf>
    <xf numFmtId="171" fontId="9" fillId="35" borderId="14" xfId="0" applyNumberFormat="1" applyFont="1" applyFill="1" applyBorder="1" applyAlignment="1">
      <alignment horizontal="center"/>
    </xf>
    <xf numFmtId="171" fontId="52" fillId="0" borderId="15" xfId="0" applyNumberFormat="1" applyFont="1" applyBorder="1" applyAlignment="1">
      <alignment horizontal="center"/>
    </xf>
    <xf numFmtId="171" fontId="52" fillId="0" borderId="11" xfId="0" applyNumberFormat="1" applyFont="1" applyBorder="1" applyAlignment="1">
      <alignment horizontal="center"/>
    </xf>
    <xf numFmtId="0" fontId="77" fillId="35" borderId="18" xfId="0" applyFont="1" applyFill="1" applyBorder="1" applyAlignment="1">
      <alignment horizontal="center"/>
    </xf>
    <xf numFmtId="0" fontId="90" fillId="34" borderId="0" xfId="0" applyFont="1" applyFill="1" applyAlignment="1">
      <alignment/>
    </xf>
    <xf numFmtId="0" fontId="88" fillId="0" borderId="0" xfId="0" applyFont="1" applyAlignment="1">
      <alignment/>
    </xf>
    <xf numFmtId="0" fontId="88" fillId="0" borderId="21" xfId="0" applyFont="1" applyBorder="1" applyAlignment="1">
      <alignment/>
    </xf>
    <xf numFmtId="0" fontId="0" fillId="33" borderId="15" xfId="0" applyFill="1" applyBorder="1" applyAlignment="1">
      <alignment horizontal="center"/>
    </xf>
    <xf numFmtId="0" fontId="0" fillId="33" borderId="11" xfId="0" applyFill="1" applyBorder="1" applyAlignment="1">
      <alignment horizontal="center"/>
    </xf>
    <xf numFmtId="0" fontId="9" fillId="34" borderId="0" xfId="0" applyFont="1" applyFill="1" applyBorder="1" applyAlignment="1">
      <alignment wrapText="1"/>
    </xf>
    <xf numFmtId="0" fontId="0" fillId="0" borderId="0" xfId="0" applyAlignment="1">
      <alignment vertical="top" wrapText="1"/>
    </xf>
    <xf numFmtId="0" fontId="0" fillId="0" borderId="21" xfId="0" applyBorder="1" applyAlignment="1">
      <alignment vertical="top" wrapText="1"/>
    </xf>
    <xf numFmtId="0" fontId="12" fillId="34" borderId="0" xfId="0" applyFont="1" applyFill="1" applyBorder="1" applyAlignment="1">
      <alignment horizontal="center" vertical="center"/>
    </xf>
    <xf numFmtId="0" fontId="12" fillId="34" borderId="21" xfId="0" applyFont="1" applyFill="1" applyBorder="1" applyAlignment="1">
      <alignment horizontal="center" vertical="center"/>
    </xf>
    <xf numFmtId="164" fontId="4" fillId="38" borderId="14" xfId="0" applyNumberFormat="1" applyFont="1" applyFill="1" applyBorder="1" applyAlignment="1">
      <alignment horizontal="center"/>
    </xf>
    <xf numFmtId="164" fontId="0" fillId="0" borderId="15" xfId="0" applyNumberFormat="1" applyBorder="1" applyAlignment="1">
      <alignment horizontal="center"/>
    </xf>
    <xf numFmtId="164" fontId="0" fillId="0" borderId="11" xfId="0" applyNumberFormat="1" applyBorder="1" applyAlignment="1">
      <alignment horizontal="center"/>
    </xf>
    <xf numFmtId="0" fontId="74" fillId="34" borderId="0" xfId="0" applyFont="1" applyFill="1" applyAlignment="1">
      <alignment/>
    </xf>
    <xf numFmtId="0" fontId="74" fillId="34" borderId="21" xfId="0" applyFont="1" applyFill="1" applyBorder="1" applyAlignment="1">
      <alignment/>
    </xf>
    <xf numFmtId="0" fontId="90" fillId="34" borderId="0" xfId="0" applyFont="1" applyFill="1" applyAlignment="1">
      <alignment horizontal="center" vertical="center" wrapText="1"/>
    </xf>
    <xf numFmtId="0" fontId="88" fillId="0" borderId="0" xfId="0" applyFont="1" applyAlignment="1">
      <alignment horizontal="center" vertical="center" wrapText="1"/>
    </xf>
    <xf numFmtId="0" fontId="88" fillId="0" borderId="21" xfId="0" applyFont="1" applyBorder="1" applyAlignment="1">
      <alignment horizontal="center" vertical="center" wrapText="1"/>
    </xf>
    <xf numFmtId="171" fontId="52" fillId="0" borderId="17" xfId="0" applyNumberFormat="1" applyFont="1" applyBorder="1" applyAlignment="1">
      <alignment horizontal="center" wrapText="1"/>
    </xf>
    <xf numFmtId="0" fontId="9" fillId="34" borderId="0" xfId="0" applyFont="1" applyFill="1" applyBorder="1" applyAlignment="1">
      <alignment horizontal="right" vertical="top"/>
    </xf>
    <xf numFmtId="0" fontId="71" fillId="0" borderId="0" xfId="0" applyFont="1" applyAlignment="1">
      <alignment horizontal="center"/>
    </xf>
    <xf numFmtId="0" fontId="0" fillId="0" borderId="0" xfId="0" applyAlignment="1">
      <alignment horizontal="center"/>
    </xf>
    <xf numFmtId="0" fontId="0" fillId="0" borderId="15" xfId="0" applyBorder="1" applyAlignment="1">
      <alignment/>
    </xf>
    <xf numFmtId="0" fontId="0" fillId="0" borderId="11" xfId="0" applyBorder="1" applyAlignment="1">
      <alignment/>
    </xf>
    <xf numFmtId="0" fontId="0" fillId="37" borderId="15" xfId="0" applyFill="1" applyBorder="1" applyAlignment="1">
      <alignment/>
    </xf>
    <xf numFmtId="0" fontId="0" fillId="37" borderId="11" xfId="0" applyFill="1" applyBorder="1" applyAlignment="1">
      <alignment/>
    </xf>
    <xf numFmtId="0" fontId="75" fillId="0" borderId="15" xfId="0" applyFont="1" applyBorder="1" applyAlignment="1">
      <alignment/>
    </xf>
    <xf numFmtId="0" fontId="75" fillId="0" borderId="11" xfId="0" applyFont="1" applyBorder="1" applyAlignment="1">
      <alignment/>
    </xf>
    <xf numFmtId="0" fontId="6" fillId="0" borderId="14" xfId="0" applyFont="1" applyFill="1" applyBorder="1" applyAlignment="1">
      <alignment horizontal="center"/>
    </xf>
    <xf numFmtId="0" fontId="75" fillId="0" borderId="15" xfId="0" applyFont="1" applyFill="1" applyBorder="1" applyAlignment="1">
      <alignment/>
    </xf>
    <xf numFmtId="0" fontId="75" fillId="0" borderId="11" xfId="0" applyFont="1" applyFill="1" applyBorder="1" applyAlignment="1">
      <alignment/>
    </xf>
    <xf numFmtId="171" fontId="0" fillId="0" borderId="14" xfId="0" applyNumberFormat="1" applyBorder="1" applyAlignment="1">
      <alignment horizontal="center"/>
    </xf>
    <xf numFmtId="171" fontId="0" fillId="0" borderId="11" xfId="0" applyNumberFormat="1" applyBorder="1" applyAlignment="1">
      <alignment horizontal="center"/>
    </xf>
    <xf numFmtId="0" fontId="8" fillId="0" borderId="14" xfId="0" applyFont="1" applyFill="1" applyBorder="1" applyAlignment="1">
      <alignment horizontal="center" wrapText="1"/>
    </xf>
    <xf numFmtId="0" fontId="0" fillId="0" borderId="21" xfId="0" applyBorder="1" applyAlignment="1">
      <alignment/>
    </xf>
    <xf numFmtId="0" fontId="90" fillId="34" borderId="0" xfId="0" applyFont="1" applyFill="1" applyAlignment="1">
      <alignment horizontal="right"/>
    </xf>
    <xf numFmtId="0" fontId="0" fillId="0" borderId="0" xfId="0" applyAlignment="1">
      <alignment horizontal="right"/>
    </xf>
    <xf numFmtId="0" fontId="0" fillId="0" borderId="21" xfId="0" applyBorder="1" applyAlignment="1">
      <alignment horizontal="right"/>
    </xf>
    <xf numFmtId="0" fontId="3" fillId="0" borderId="0" xfId="0" applyFont="1" applyAlignment="1">
      <alignment wrapText="1"/>
    </xf>
    <xf numFmtId="9" fontId="0" fillId="0" borderId="14" xfId="0" applyNumberFormat="1" applyFont="1" applyBorder="1" applyAlignment="1">
      <alignment horizontal="center"/>
    </xf>
    <xf numFmtId="9" fontId="0" fillId="0" borderId="15" xfId="0" applyNumberFormat="1" applyFont="1" applyBorder="1" applyAlignment="1">
      <alignment horizontal="center"/>
    </xf>
    <xf numFmtId="9" fontId="0" fillId="0" borderId="11" xfId="0" applyNumberFormat="1" applyFont="1" applyBorder="1" applyAlignment="1">
      <alignment horizontal="center"/>
    </xf>
    <xf numFmtId="171" fontId="9" fillId="36" borderId="22" xfId="0" applyNumberFormat="1" applyFont="1" applyFill="1" applyBorder="1" applyAlignment="1">
      <alignment horizontal="center"/>
    </xf>
    <xf numFmtId="0" fontId="0" fillId="0" borderId="23" xfId="0" applyBorder="1" applyAlignment="1">
      <alignment horizontal="center"/>
    </xf>
    <xf numFmtId="0" fontId="0" fillId="0" borderId="20" xfId="0" applyBorder="1" applyAlignment="1">
      <alignment horizontal="center"/>
    </xf>
    <xf numFmtId="171" fontId="9" fillId="36" borderId="19" xfId="0" applyNumberFormat="1" applyFont="1" applyFill="1" applyBorder="1" applyAlignment="1">
      <alignment horizontal="center"/>
    </xf>
    <xf numFmtId="0" fontId="0" fillId="0" borderId="0" xfId="0" applyAlignment="1">
      <alignment/>
    </xf>
    <xf numFmtId="177" fontId="9" fillId="35" borderId="18" xfId="0" applyNumberFormat="1" applyFont="1" applyFill="1" applyBorder="1" applyAlignment="1">
      <alignment horizontal="center"/>
    </xf>
    <xf numFmtId="177" fontId="52" fillId="0" borderId="17" xfId="0" applyNumberFormat="1" applyFont="1" applyBorder="1" applyAlignment="1">
      <alignment horizontal="center"/>
    </xf>
    <xf numFmtId="172" fontId="77" fillId="35" borderId="18" xfId="0" applyNumberFormat="1" applyFont="1" applyFill="1" applyBorder="1" applyAlignment="1">
      <alignment horizontal="center"/>
    </xf>
    <xf numFmtId="172" fontId="0" fillId="0" borderId="17" xfId="0" applyNumberFormat="1" applyBorder="1" applyAlignment="1">
      <alignment horizontal="center"/>
    </xf>
    <xf numFmtId="172" fontId="8" fillId="33" borderId="14" xfId="0" applyNumberFormat="1" applyFont="1" applyFill="1" applyBorder="1" applyAlignment="1">
      <alignment horizontal="center"/>
    </xf>
    <xf numFmtId="172" fontId="8" fillId="33" borderId="15" xfId="0" applyNumberFormat="1" applyFont="1" applyFill="1" applyBorder="1" applyAlignment="1">
      <alignment horizontal="center"/>
    </xf>
    <xf numFmtId="172" fontId="8" fillId="33" borderId="11" xfId="0" applyNumberFormat="1" applyFont="1" applyFill="1" applyBorder="1" applyAlignment="1">
      <alignment horizontal="center"/>
    </xf>
    <xf numFmtId="177" fontId="52" fillId="33" borderId="14" xfId="0" applyNumberFormat="1" applyFont="1" applyFill="1" applyBorder="1" applyAlignment="1">
      <alignment horizontal="center"/>
    </xf>
    <xf numFmtId="177" fontId="52" fillId="33" borderId="15" xfId="0" applyNumberFormat="1" applyFont="1" applyFill="1" applyBorder="1" applyAlignment="1">
      <alignment horizontal="center"/>
    </xf>
    <xf numFmtId="177" fontId="52" fillId="33" borderId="11" xfId="0" applyNumberFormat="1" applyFont="1" applyFill="1" applyBorder="1" applyAlignment="1">
      <alignment horizontal="center"/>
    </xf>
  </cellXfs>
  <cellStyles count="8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0" xfId="44"/>
    <cellStyle name="Comma 11" xfId="45"/>
    <cellStyle name="Comma 13" xfId="46"/>
    <cellStyle name="Comma 14" xfId="47"/>
    <cellStyle name="Comma 15" xfId="48"/>
    <cellStyle name="Comma 5" xfId="49"/>
    <cellStyle name="Comma 6" xfId="50"/>
    <cellStyle name="Currency" xfId="51"/>
    <cellStyle name="Currency [0]" xfId="52"/>
    <cellStyle name="Currency 13" xfId="53"/>
    <cellStyle name="Currency 2" xfId="54"/>
    <cellStyle name="Explanatory Text" xfId="55"/>
    <cellStyle name="Followed Hyperlink" xfId="56"/>
    <cellStyle name="Good" xfId="57"/>
    <cellStyle name="Heading 1" xfId="58"/>
    <cellStyle name="Heading 2" xfId="59"/>
    <cellStyle name="Heading 3" xfId="60"/>
    <cellStyle name="Heading 4" xfId="61"/>
    <cellStyle name="Hyperlink" xfId="62"/>
    <cellStyle name="Hyperlink 2" xfId="63"/>
    <cellStyle name="Hyperlink 3" xfId="64"/>
    <cellStyle name="Hyperlink 4" xfId="65"/>
    <cellStyle name="Input" xfId="66"/>
    <cellStyle name="Linked Cell" xfId="67"/>
    <cellStyle name="Neutral" xfId="68"/>
    <cellStyle name="Normal 10" xfId="69"/>
    <cellStyle name="Normal 11" xfId="70"/>
    <cellStyle name="Normal 12" xfId="71"/>
    <cellStyle name="Normal 13" xfId="72"/>
    <cellStyle name="Normal 14" xfId="73"/>
    <cellStyle name="Normal 15" xfId="74"/>
    <cellStyle name="Normal 16" xfId="75"/>
    <cellStyle name="Normal 17" xfId="76"/>
    <cellStyle name="Normal 19" xfId="77"/>
    <cellStyle name="Normal 2" xfId="78"/>
    <cellStyle name="Normal 2 2" xfId="79"/>
    <cellStyle name="Normal 2 3" xfId="80"/>
    <cellStyle name="Normal 3" xfId="81"/>
    <cellStyle name="Normal 4" xfId="82"/>
    <cellStyle name="Normal 4 2 2 2" xfId="83"/>
    <cellStyle name="Normal 4 9" xfId="84"/>
    <cellStyle name="Normal 5" xfId="85"/>
    <cellStyle name="Normal 6" xfId="86"/>
    <cellStyle name="Normal 7" xfId="87"/>
    <cellStyle name="Normal 8" xfId="88"/>
    <cellStyle name="Note" xfId="89"/>
    <cellStyle name="Output" xfId="90"/>
    <cellStyle name="Percent" xfId="91"/>
    <cellStyle name="Percent 10" xfId="92"/>
    <cellStyle name="Percent 11" xfId="93"/>
    <cellStyle name="Percent 12" xfId="94"/>
    <cellStyle name="Percent 13" xfId="95"/>
    <cellStyle name="Percent 14" xfId="96"/>
    <cellStyle name="Percent 15" xfId="97"/>
    <cellStyle name="Percent 17" xfId="98"/>
    <cellStyle name="Percent 8" xfId="99"/>
    <cellStyle name="Title" xfId="100"/>
    <cellStyle name="Total" xfId="101"/>
    <cellStyle name="Warning Text" xfId="10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externalLink" Target="externalLinks/externalLink1.xml" /><Relationship Id="rId19" Type="http://schemas.openxmlformats.org/officeDocument/2006/relationships/externalLink" Target="externalLinks/externalLink2.xml" /><Relationship Id="rId2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Epcot\contracting\Usage%20Template%20-%20UNSPSC.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CONTRACTS\560%20Trucks%20and%20Vans\16560\Evaluations%20and%20Proposals\GSS16560-TRUCKS_VANS%20Award%20Recommendation.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Usage Data"/>
      <sheetName val="Form Instructions"/>
      <sheetName val="Data Definitions"/>
      <sheetName val="Agency Names"/>
      <sheetName val="Budget Codes"/>
      <sheetName val="Budget Codes AgyDivSub"/>
    </sheetNames>
    <sheetDataSet>
      <sheetData sheetId="3">
        <row r="3">
          <cell r="A3" t="str">
            <v>Agency Names:</v>
          </cell>
        </row>
        <row r="4">
          <cell r="A4" t="str">
            <v>Advisory Council for Exceptional Citizens</v>
          </cell>
        </row>
        <row r="5">
          <cell r="A5" t="str">
            <v>Delaware National Guard</v>
          </cell>
        </row>
        <row r="6">
          <cell r="A6" t="str">
            <v>Department of Agriculture</v>
          </cell>
        </row>
        <row r="7">
          <cell r="A7" t="str">
            <v>Department of Correction</v>
          </cell>
        </row>
        <row r="8">
          <cell r="A8" t="str">
            <v>Department of Education</v>
          </cell>
        </row>
        <row r="9">
          <cell r="A9" t="str">
            <v>Department of Elections</v>
          </cell>
        </row>
        <row r="10">
          <cell r="A10" t="str">
            <v>Department of Finance</v>
          </cell>
        </row>
        <row r="11">
          <cell r="A11" t="str">
            <v>Department of Health &amp; Social Services</v>
          </cell>
        </row>
        <row r="12">
          <cell r="A12" t="str">
            <v>Department of Labor</v>
          </cell>
        </row>
        <row r="13">
          <cell r="A13" t="str">
            <v>Department of  Safety and Homeland Security</v>
          </cell>
        </row>
        <row r="14">
          <cell r="A14" t="str">
            <v>Department of State</v>
          </cell>
        </row>
        <row r="15">
          <cell r="A15" t="str">
            <v>Department of Transportation</v>
          </cell>
        </row>
        <row r="16">
          <cell r="A16" t="str">
            <v>Department of Technology and Information</v>
          </cell>
        </row>
        <row r="17">
          <cell r="A17" t="str">
            <v>Executive</v>
          </cell>
        </row>
        <row r="18">
          <cell r="A18" t="str">
            <v>Fire Prevention Commission</v>
          </cell>
        </row>
        <row r="19">
          <cell r="A19" t="str">
            <v>Higher Education Department</v>
          </cell>
        </row>
        <row r="20">
          <cell r="A20" t="str">
            <v>Judicial Department</v>
          </cell>
        </row>
        <row r="21">
          <cell r="A21" t="str">
            <v>Legal Department</v>
          </cell>
        </row>
        <row r="22">
          <cell r="A22" t="str">
            <v>Legislative</v>
          </cell>
        </row>
        <row r="23">
          <cell r="A23" t="str">
            <v>Department of Natural Resources &amp; Environmental Control</v>
          </cell>
        </row>
        <row r="24">
          <cell r="A24" t="str">
            <v>Other Elective Offices</v>
          </cell>
        </row>
        <row r="25">
          <cell r="A25" t="str">
            <v>Services for Children, Youth &amp; Families</v>
          </cell>
        </row>
        <row r="26">
          <cell r="A26" t="str">
            <v>School District</v>
          </cell>
        </row>
        <row r="27">
          <cell r="A27" t="str">
            <v>OTHER</v>
          </cell>
        </row>
      </sheetData>
      <sheetData sheetId="5">
        <row r="4">
          <cell r="D4" t="str">
            <v>General Assembly, House</v>
          </cell>
        </row>
        <row r="5">
          <cell r="D5" t="str">
            <v>General Assembly, Senate</v>
          </cell>
        </row>
        <row r="6">
          <cell r="D6" t="str">
            <v>Commission on Interstate Cooperation</v>
          </cell>
        </row>
        <row r="7">
          <cell r="D7" t="str">
            <v>Research</v>
          </cell>
        </row>
        <row r="8">
          <cell r="D8" t="str">
            <v>Office of the Controller General</v>
          </cell>
        </row>
        <row r="9">
          <cell r="D9" t="str">
            <v>Code Revisors</v>
          </cell>
        </row>
        <row r="10">
          <cell r="D10" t="str">
            <v>Commission on Uniform State Laws</v>
          </cell>
        </row>
        <row r="11">
          <cell r="D11" t="str">
            <v>Supreme Court</v>
          </cell>
        </row>
        <row r="12">
          <cell r="D12" t="str">
            <v>Reg-Arms of the Court</v>
          </cell>
        </row>
        <row r="13">
          <cell r="D13" t="str">
            <v>Court Of Chancery</v>
          </cell>
        </row>
        <row r="14">
          <cell r="D14" t="str">
            <v>Superior Court</v>
          </cell>
        </row>
        <row r="15">
          <cell r="D15" t="str">
            <v>Court Of Common Pleas</v>
          </cell>
        </row>
        <row r="16">
          <cell r="D16" t="str">
            <v>Family Court</v>
          </cell>
        </row>
        <row r="17">
          <cell r="D17" t="str">
            <v>Justices of the Peace Courts</v>
          </cell>
        </row>
        <row r="18">
          <cell r="D18" t="str">
            <v>Office of the State Court Administrator</v>
          </cell>
        </row>
        <row r="19">
          <cell r="D19" t="str">
            <v>Office of State Court Collections Enforcement</v>
          </cell>
        </row>
        <row r="20">
          <cell r="D20" t="str">
            <v>Judicial Information Center</v>
          </cell>
        </row>
        <row r="21">
          <cell r="D21" t="str">
            <v>Law Libraries</v>
          </cell>
        </row>
        <row r="22">
          <cell r="D22" t="str">
            <v>Office of the Public Guardian</v>
          </cell>
        </row>
        <row r="23">
          <cell r="D23" t="str">
            <v>Violent Crimes Compensation Board</v>
          </cell>
        </row>
        <row r="24">
          <cell r="D24" t="str">
            <v>Child Placement Review Board</v>
          </cell>
        </row>
        <row r="25">
          <cell r="D25" t="str">
            <v>Educational Surrogate Parent Program</v>
          </cell>
        </row>
        <row r="26">
          <cell r="D26" t="str">
            <v>Office of the Child Advocate</v>
          </cell>
        </row>
        <row r="27">
          <cell r="D27" t="str">
            <v>Child Death, Near Death &amp; Still Birth Commission</v>
          </cell>
        </row>
        <row r="28">
          <cell r="D28" t="str">
            <v>Delaware Nursing Home Residents Quality Assurance Commission</v>
          </cell>
        </row>
        <row r="29">
          <cell r="D29" t="str">
            <v>Office of the Governor</v>
          </cell>
        </row>
        <row r="30">
          <cell r="D30" t="str">
            <v>Office of Management Services - Administration</v>
          </cell>
        </row>
        <row r="31">
          <cell r="D31" t="str">
            <v>Office of Management Services - Budget Commission</v>
          </cell>
        </row>
        <row r="32">
          <cell r="D32" t="str">
            <v>Office of Management Services - Statistical Analysis Center</v>
          </cell>
        </row>
        <row r="33">
          <cell r="D33" t="str">
            <v>Budget Development, Planning and Administration - Budget Administration</v>
          </cell>
        </row>
        <row r="34">
          <cell r="D34" t="str">
            <v>Budget Development, Planning and Administration - Contingencies and One-Time Items</v>
          </cell>
        </row>
        <row r="35">
          <cell r="D35" t="str">
            <v>Statewide Human Resources Management - Human Resource Operations</v>
          </cell>
        </row>
        <row r="36">
          <cell r="D36" t="str">
            <v>Statewide Human Resources Management - Staff Development and Training</v>
          </cell>
        </row>
        <row r="37">
          <cell r="D37" t="str">
            <v>Benefits and Insurance Administration - Statewide Benefits</v>
          </cell>
        </row>
        <row r="38">
          <cell r="D38" t="str">
            <v>Benefits and Insurance Administration - Insurance Coverage Office</v>
          </cell>
        </row>
        <row r="39">
          <cell r="D39" t="str">
            <v>Benefits and Insurance Administration - Pensions</v>
          </cell>
        </row>
        <row r="40">
          <cell r="D40" t="str">
            <v>Government Support Services - Mail/Courier Services</v>
          </cell>
        </row>
        <row r="41">
          <cell r="D41" t="str">
            <v>Government Support Services - Printing and Publishing</v>
          </cell>
        </row>
        <row r="42">
          <cell r="D42" t="str">
            <v>Government Support Services - Fleet Management</v>
          </cell>
        </row>
        <row r="43">
          <cell r="D43" t="str">
            <v>Government Support Services - Service and Information Guide (SIG)</v>
          </cell>
        </row>
        <row r="44">
          <cell r="D44" t="str">
            <v>Government Support Services - Contracting</v>
          </cell>
        </row>
        <row r="45">
          <cell r="D45" t="str">
            <v>Government Support Services - Delaware Surplus Services</v>
          </cell>
        </row>
        <row r="46">
          <cell r="D46" t="str">
            <v>Government Support Services - Food Distribution</v>
          </cell>
        </row>
        <row r="47">
          <cell r="D47" t="str">
            <v>Facilities Management - Facilities Management</v>
          </cell>
        </row>
        <row r="48">
          <cell r="D48" t="str">
            <v>Office of the Director</v>
          </cell>
        </row>
        <row r="49">
          <cell r="D49" t="str">
            <v>Delaware Tourism Office</v>
          </cell>
        </row>
        <row r="50">
          <cell r="D50" t="str">
            <v>Delaware Economic Development Authority</v>
          </cell>
        </row>
        <row r="51">
          <cell r="D51" t="str">
            <v>Delaware Health Care Commission</v>
          </cell>
        </row>
        <row r="52">
          <cell r="D52" t="str">
            <v>Delaware Institute of Medical Education and Research (DIMER)</v>
          </cell>
        </row>
        <row r="53">
          <cell r="D53" t="str">
            <v>Delaware Institute of Dental Education and Research (DIDER)</v>
          </cell>
        </row>
        <row r="54">
          <cell r="D54" t="str">
            <v>Criminal Justice Council</v>
          </cell>
        </row>
        <row r="55">
          <cell r="D55" t="str">
            <v>Delaware Justice Information System (DELJIS)</v>
          </cell>
        </row>
        <row r="56">
          <cell r="D56" t="str">
            <v>Delaware State Housing Authority (DSHA)</v>
          </cell>
        </row>
        <row r="57">
          <cell r="D57" t="str">
            <v>Chief Information Officer</v>
          </cell>
        </row>
        <row r="58">
          <cell r="D58" t="str">
            <v>Chief Technology Officer</v>
          </cell>
        </row>
        <row r="59">
          <cell r="D59" t="str">
            <v>Application Delivery</v>
          </cell>
        </row>
        <row r="60">
          <cell r="D60" t="str">
            <v>System Engineering</v>
          </cell>
        </row>
        <row r="61">
          <cell r="D61" t="str">
            <v>Telecommunications</v>
          </cell>
        </row>
        <row r="62">
          <cell r="D62" t="str">
            <v>Customer Care</v>
          </cell>
        </row>
        <row r="63">
          <cell r="D63" t="str">
            <v>Chief Operating Officer</v>
          </cell>
        </row>
        <row r="64">
          <cell r="D64" t="str">
            <v>Business Office</v>
          </cell>
        </row>
        <row r="65">
          <cell r="D65" t="str">
            <v>Data Center and Operations</v>
          </cell>
        </row>
        <row r="66">
          <cell r="D66" t="str">
            <v>Director of Major Projects</v>
          </cell>
        </row>
        <row r="67">
          <cell r="D67" t="str">
            <v>Senior Project Management Team</v>
          </cell>
        </row>
        <row r="68">
          <cell r="D68" t="str">
            <v>Change Management Team</v>
          </cell>
        </row>
        <row r="69">
          <cell r="D69" t="str">
            <v>Lieutenant Governor</v>
          </cell>
        </row>
        <row r="70">
          <cell r="D70" t="str">
            <v>Auditor of Accounts</v>
          </cell>
        </row>
        <row r="71">
          <cell r="D71" t="str">
            <v>Regulatory Activities</v>
          </cell>
        </row>
        <row r="72">
          <cell r="D72" t="str">
            <v>Bureau of Examination, Rehabilitation and Guaranty</v>
          </cell>
        </row>
        <row r="73">
          <cell r="D73" t="str">
            <v>Administration</v>
          </cell>
        </row>
        <row r="74">
          <cell r="D74" t="str">
            <v>Debt Management</v>
          </cell>
        </row>
        <row r="75">
          <cell r="D75" t="str">
            <v>Refunds and Grants</v>
          </cell>
        </row>
        <row r="76">
          <cell r="D76" t="str">
            <v>Office of Attorney General</v>
          </cell>
        </row>
        <row r="77">
          <cell r="D77" t="str">
            <v>Public Defender</v>
          </cell>
        </row>
        <row r="78">
          <cell r="D78" t="str">
            <v>Board Of Parole</v>
          </cell>
        </row>
        <row r="79">
          <cell r="D79" t="str">
            <v>Administration</v>
          </cell>
        </row>
        <row r="80">
          <cell r="D80" t="str">
            <v>Delaware Commission on Veterans Affairs</v>
          </cell>
        </row>
        <row r="81">
          <cell r="D81" t="str">
            <v>Delaware Veterans Memorial Cemetery</v>
          </cell>
        </row>
        <row r="82">
          <cell r="D82" t="str">
            <v>Veterans Cemetery Georgetown</v>
          </cell>
        </row>
        <row r="83">
          <cell r="D83" t="str">
            <v>Delaware Heritage Commission</v>
          </cell>
        </row>
        <row r="84">
          <cell r="D84" t="str">
            <v>Government Information Center</v>
          </cell>
        </row>
        <row r="85">
          <cell r="D85" t="str">
            <v>Office of Disability Affairs</v>
          </cell>
        </row>
        <row r="86">
          <cell r="D86" t="str">
            <v>Public Integrity Commission</v>
          </cell>
        </row>
        <row r="87">
          <cell r="D87" t="str">
            <v>Public Employment Relations Board</v>
          </cell>
        </row>
        <row r="88">
          <cell r="D88" t="str">
            <v>Merit Employee Relations Board</v>
          </cell>
        </row>
        <row r="89">
          <cell r="D89" t="str">
            <v>Office of Human Relations</v>
          </cell>
        </row>
        <row r="90">
          <cell r="D90" t="str">
            <v>Delaware Public Archives</v>
          </cell>
        </row>
        <row r="91">
          <cell r="D91" t="str">
            <v>Professional Regulation</v>
          </cell>
        </row>
        <row r="92">
          <cell r="D92" t="str">
            <v>Public Service Commission</v>
          </cell>
        </row>
        <row r="93">
          <cell r="D93" t="str">
            <v>Public Advocate</v>
          </cell>
        </row>
        <row r="94">
          <cell r="D94" t="str">
            <v>Corporations</v>
          </cell>
        </row>
        <row r="95">
          <cell r="D95" t="str">
            <v>Office of Administration</v>
          </cell>
        </row>
        <row r="96">
          <cell r="D96" t="str">
            <v>Delaware State Historic Preservation Office</v>
          </cell>
        </row>
        <row r="97">
          <cell r="D97" t="str">
            <v>Delaware State Museums</v>
          </cell>
        </row>
        <row r="98">
          <cell r="D98" t="str">
            <v>Office of the Director</v>
          </cell>
        </row>
        <row r="99">
          <cell r="D99" t="str">
            <v>Libraries</v>
          </cell>
        </row>
        <row r="100">
          <cell r="D100" t="str">
            <v>State Banking Commission</v>
          </cell>
        </row>
        <row r="101">
          <cell r="D101" t="str">
            <v>Office of the Secretary</v>
          </cell>
        </row>
        <row r="102">
          <cell r="D102" t="str">
            <v>Accounting</v>
          </cell>
        </row>
        <row r="103">
          <cell r="D103" t="str">
            <v>Revenue</v>
          </cell>
        </row>
        <row r="104">
          <cell r="D104" t="str">
            <v>State Lottery Office</v>
          </cell>
        </row>
        <row r="105">
          <cell r="D105" t="str">
            <v>Office of the Secretary</v>
          </cell>
        </row>
        <row r="106">
          <cell r="D106" t="str">
            <v>Management Services</v>
          </cell>
        </row>
        <row r="107">
          <cell r="D107" t="str">
            <v>Facility Operations</v>
          </cell>
        </row>
        <row r="108">
          <cell r="D108" t="str">
            <v>Medicaid and Medical Assistance</v>
          </cell>
        </row>
        <row r="109">
          <cell r="D109" t="str">
            <v>Medical Examiner</v>
          </cell>
        </row>
        <row r="110">
          <cell r="D110" t="str">
            <v>Director's Office/Support Services</v>
          </cell>
        </row>
        <row r="111">
          <cell r="D111" t="str">
            <v>Community Health</v>
          </cell>
        </row>
        <row r="112">
          <cell r="D112" t="str">
            <v>Emergency Medical Services</v>
          </cell>
        </row>
        <row r="113">
          <cell r="D113" t="str">
            <v>Delaware Hospital for the Chronically Ill</v>
          </cell>
        </row>
        <row r="114">
          <cell r="D114" t="str">
            <v>Emily Bissell</v>
          </cell>
        </row>
        <row r="115">
          <cell r="D115" t="str">
            <v>Governor Bacon</v>
          </cell>
        </row>
        <row r="116">
          <cell r="D116" t="str">
            <v>Administration</v>
          </cell>
        </row>
        <row r="117">
          <cell r="D117" t="str">
            <v>Community Mental Health</v>
          </cell>
        </row>
        <row r="118">
          <cell r="D118" t="str">
            <v>Delaware Psychiatric Center</v>
          </cell>
        </row>
        <row r="119">
          <cell r="D119" t="str">
            <v>Substance Abuse</v>
          </cell>
        </row>
        <row r="120">
          <cell r="D120" t="str">
            <v>Social Services</v>
          </cell>
        </row>
        <row r="121">
          <cell r="D121" t="str">
            <v>Visually Impaired Services</v>
          </cell>
        </row>
        <row r="122">
          <cell r="D122" t="str">
            <v>Long Term Care Residents Protection</v>
          </cell>
        </row>
        <row r="123">
          <cell r="D123" t="str">
            <v>Child Support Enforcement</v>
          </cell>
        </row>
        <row r="124">
          <cell r="D124" t="str">
            <v>Administration</v>
          </cell>
        </row>
        <row r="125">
          <cell r="D125" t="str">
            <v>Stockley Center</v>
          </cell>
        </row>
        <row r="126">
          <cell r="D126" t="str">
            <v>Community Services</v>
          </cell>
        </row>
        <row r="127">
          <cell r="D127" t="str">
            <v>Family Support</v>
          </cell>
        </row>
        <row r="128">
          <cell r="D128" t="str">
            <v>Service Center Management</v>
          </cell>
        </row>
        <row r="129">
          <cell r="D129" t="str">
            <v>Community Services</v>
          </cell>
        </row>
        <row r="130">
          <cell r="D130" t="str">
            <v>Volunteer Services</v>
          </cell>
        </row>
        <row r="131">
          <cell r="D131" t="str">
            <v>Services for Aging and Adults with Physical Disabilities</v>
          </cell>
        </row>
        <row r="132">
          <cell r="D132" t="str">
            <v>Office of the Secretary</v>
          </cell>
        </row>
        <row r="133">
          <cell r="D133" t="str">
            <v>Office of the Director</v>
          </cell>
        </row>
        <row r="134">
          <cell r="D134" t="str">
            <v>Fiscal Services</v>
          </cell>
        </row>
        <row r="135">
          <cell r="D135" t="str">
            <v>Planning and Evaluation</v>
          </cell>
        </row>
        <row r="136">
          <cell r="D136" t="str">
            <v>Human Resources</v>
          </cell>
        </row>
        <row r="137">
          <cell r="D137" t="str">
            <v>Education Services</v>
          </cell>
        </row>
        <row r="138">
          <cell r="D138" t="str">
            <v>Management Information Systems</v>
          </cell>
        </row>
        <row r="139">
          <cell r="D139" t="str">
            <v>Prevention/Early Intervention</v>
          </cell>
        </row>
        <row r="140">
          <cell r="D140" t="str">
            <v>Managed Care Organization</v>
          </cell>
        </row>
        <row r="141">
          <cell r="D141" t="str">
            <v>Periodic Treatment</v>
          </cell>
        </row>
        <row r="142">
          <cell r="D142" t="str">
            <v>24 Hour Treatment</v>
          </cell>
        </row>
        <row r="143">
          <cell r="D143" t="str">
            <v>Office of the Director</v>
          </cell>
        </row>
        <row r="144">
          <cell r="D144" t="str">
            <v>Community Services</v>
          </cell>
        </row>
        <row r="145">
          <cell r="D145" t="str">
            <v>Secure Care</v>
          </cell>
        </row>
        <row r="146">
          <cell r="D146" t="str">
            <v>Office of the Director</v>
          </cell>
        </row>
        <row r="147">
          <cell r="D147" t="str">
            <v>Intake/Investigation</v>
          </cell>
        </row>
        <row r="148">
          <cell r="D148" t="str">
            <v>Intervention/Treatment</v>
          </cell>
        </row>
        <row r="149">
          <cell r="D149" t="str">
            <v>Office of the Commissioner</v>
          </cell>
        </row>
        <row r="150">
          <cell r="D150" t="str">
            <v>Human Resources/Employee Development Center</v>
          </cell>
        </row>
        <row r="151">
          <cell r="D151" t="str">
            <v>Management Services</v>
          </cell>
        </row>
        <row r="152">
          <cell r="D152" t="str">
            <v>Food Services</v>
          </cell>
        </row>
        <row r="153">
          <cell r="D153" t="str">
            <v>Medical/Treatment Services</v>
          </cell>
        </row>
        <row r="154">
          <cell r="D154" t="str">
            <v>Drug and Alcohol Treatment Services</v>
          </cell>
        </row>
        <row r="155">
          <cell r="D155" t="str">
            <v>Facilities Maintenance</v>
          </cell>
        </row>
        <row r="156">
          <cell r="D156" t="str">
            <v>Bureau Chief - Prisons</v>
          </cell>
        </row>
        <row r="157">
          <cell r="D157" t="str">
            <v>John L. Webb Correctional Facility</v>
          </cell>
        </row>
        <row r="158">
          <cell r="D158" t="str">
            <v>Delaware Correctional Center</v>
          </cell>
        </row>
        <row r="159">
          <cell r="D159" t="str">
            <v>Sussex Correctional Institution</v>
          </cell>
        </row>
        <row r="160">
          <cell r="D160" t="str">
            <v>Delores J. Baylor Correctional Institution</v>
          </cell>
        </row>
        <row r="161">
          <cell r="D161" t="str">
            <v>Howard R. Young Correctional Institution</v>
          </cell>
        </row>
        <row r="162">
          <cell r="D162" t="str">
            <v>Transportation</v>
          </cell>
        </row>
        <row r="163">
          <cell r="D163" t="str">
            <v>Prison Industries</v>
          </cell>
        </row>
        <row r="164">
          <cell r="D164" t="str">
            <v>Education</v>
          </cell>
        </row>
        <row r="165">
          <cell r="D165" t="str">
            <v>Bureau Chief-Community Corrections</v>
          </cell>
        </row>
        <row r="166">
          <cell r="D166" t="str">
            <v>Probation And Parole</v>
          </cell>
        </row>
        <row r="167">
          <cell r="D167" t="str">
            <v>House Arrest</v>
          </cell>
        </row>
        <row r="168">
          <cell r="D168" t="str">
            <v>Plummer Work Release Center</v>
          </cell>
        </row>
        <row r="169">
          <cell r="D169" t="str">
            <v>Sussex Work Release Center</v>
          </cell>
        </row>
        <row r="170">
          <cell r="D170" t="str">
            <v>Kent County Work Release Center</v>
          </cell>
        </row>
        <row r="171">
          <cell r="D171" t="str">
            <v>Sussex Violation of Probation Center</v>
          </cell>
        </row>
        <row r="172">
          <cell r="D172" t="str">
            <v>Central Violation of Probation Center</v>
          </cell>
        </row>
        <row r="173">
          <cell r="D173" t="str">
            <v>New Castle Women's Work Release Center</v>
          </cell>
        </row>
        <row r="174">
          <cell r="D174" t="str">
            <v>Office of the Secretary</v>
          </cell>
        </row>
        <row r="175">
          <cell r="D175" t="str">
            <v>Planning and Compliance Assistance</v>
          </cell>
        </row>
        <row r="176">
          <cell r="D176" t="str">
            <v>Energy Office</v>
          </cell>
        </row>
        <row r="177">
          <cell r="D177" t="str">
            <v>Office of Information Technology</v>
          </cell>
        </row>
        <row r="178">
          <cell r="D178" t="str">
            <v>Management and Support – Fish and Wildlife</v>
          </cell>
        </row>
        <row r="179">
          <cell r="D179" t="str">
            <v>Wildlife/Fisheries</v>
          </cell>
        </row>
        <row r="180">
          <cell r="D180" t="str">
            <v>Mosquito Control</v>
          </cell>
        </row>
        <row r="181">
          <cell r="D181" t="str">
            <v>Dog Control</v>
          </cell>
        </row>
        <row r="182">
          <cell r="D182" t="str">
            <v>Fish and Wildlife Enforcement</v>
          </cell>
        </row>
        <row r="183">
          <cell r="D183" t="str">
            <v>Management and Support – Parks and Recreation</v>
          </cell>
        </row>
        <row r="184">
          <cell r="D184" t="str">
            <v>Operations and Maintenance</v>
          </cell>
        </row>
        <row r="185">
          <cell r="D185" t="str">
            <v>Cultural and Recreational Services</v>
          </cell>
        </row>
        <row r="186">
          <cell r="D186" t="str">
            <v>Planning, Preservation and Development</v>
          </cell>
        </row>
        <row r="187">
          <cell r="D187" t="str">
            <v>Wilmington State Parks</v>
          </cell>
        </row>
        <row r="188">
          <cell r="D188" t="str">
            <v>Management and Support – Soil and Water</v>
          </cell>
        </row>
        <row r="189">
          <cell r="D189" t="str">
            <v>Drainage</v>
          </cell>
        </row>
        <row r="190">
          <cell r="D190" t="str">
            <v>Shoreline and Waterway Management</v>
          </cell>
        </row>
        <row r="191">
          <cell r="D191" t="str">
            <v>District Operations</v>
          </cell>
        </row>
        <row r="192">
          <cell r="D192" t="str">
            <v>Delaware Coastal Management</v>
          </cell>
        </row>
        <row r="193">
          <cell r="D193" t="str">
            <v>Management and Support-Water Resources</v>
          </cell>
        </row>
        <row r="194">
          <cell r="D194" t="str">
            <v>Environmental Laboratory</v>
          </cell>
        </row>
        <row r="195">
          <cell r="D195" t="str">
            <v>Surface Water Discharges</v>
          </cell>
        </row>
        <row r="196">
          <cell r="D196" t="str">
            <v>Ground Water Discharges</v>
          </cell>
        </row>
        <row r="197">
          <cell r="D197" t="str">
            <v>Water Supply</v>
          </cell>
        </row>
        <row r="198">
          <cell r="D198" t="str">
            <v>Watershed Assessment</v>
          </cell>
        </row>
        <row r="199">
          <cell r="D199" t="str">
            <v>Wetlands and Subaqueous Lands</v>
          </cell>
        </row>
        <row r="200">
          <cell r="D200" t="str">
            <v>Management and Support – Air and Waste</v>
          </cell>
        </row>
        <row r="201">
          <cell r="D201" t="str">
            <v>Air Quality Management</v>
          </cell>
        </row>
        <row r="202">
          <cell r="D202" t="str">
            <v>Waste Management</v>
          </cell>
        </row>
        <row r="203">
          <cell r="D203" t="str">
            <v>Emergency Prevention and Response</v>
          </cell>
        </row>
        <row r="204">
          <cell r="D204" t="str">
            <v>Administration</v>
          </cell>
        </row>
        <row r="205">
          <cell r="D205" t="str">
            <v>Communication</v>
          </cell>
        </row>
        <row r="206">
          <cell r="D206" t="str">
            <v>DEMA</v>
          </cell>
        </row>
        <row r="207">
          <cell r="D207" t="str">
            <v>Highway Safety</v>
          </cell>
        </row>
        <row r="208">
          <cell r="D208" t="str">
            <v>Capitol Police</v>
          </cell>
        </row>
        <row r="209">
          <cell r="D209" t="str">
            <v>Office of the Alcoholic Beverage Control Commissioner (OABCC)</v>
          </cell>
        </row>
        <row r="210">
          <cell r="D210" t="str">
            <v>Division of Alcoholic Beverage Control and Tobacco Enforcement (DABCTE)</v>
          </cell>
        </row>
        <row r="211">
          <cell r="D211" t="str">
            <v>Executive</v>
          </cell>
        </row>
        <row r="212">
          <cell r="D212" t="str">
            <v>Building Maintenance and Construction</v>
          </cell>
        </row>
        <row r="213">
          <cell r="D213" t="str">
            <v>Patrol</v>
          </cell>
        </row>
        <row r="214">
          <cell r="D214" t="str">
            <v>Criminal Investigation</v>
          </cell>
        </row>
        <row r="215">
          <cell r="D215" t="str">
            <v>Special Investigation</v>
          </cell>
        </row>
        <row r="216">
          <cell r="D216" t="str">
            <v>Aviation</v>
          </cell>
        </row>
        <row r="217">
          <cell r="D217" t="str">
            <v>Traffic</v>
          </cell>
        </row>
        <row r="218">
          <cell r="D218" t="str">
            <v>State Bureau of Identification</v>
          </cell>
        </row>
        <row r="219">
          <cell r="D219" t="str">
            <v>Training</v>
          </cell>
        </row>
        <row r="220">
          <cell r="D220" t="str">
            <v>Communications</v>
          </cell>
        </row>
        <row r="221">
          <cell r="D221" t="str">
            <v>Transportation</v>
          </cell>
        </row>
        <row r="222">
          <cell r="D222" t="str">
            <v>Community Relations</v>
          </cell>
        </row>
        <row r="223">
          <cell r="D223" t="str">
            <v>Office of the Secretary</v>
          </cell>
        </row>
        <row r="224">
          <cell r="D224" t="str">
            <v>Finance</v>
          </cell>
        </row>
        <row r="225">
          <cell r="D225" t="str">
            <v>Public Relations</v>
          </cell>
        </row>
        <row r="226">
          <cell r="D226" t="str">
            <v>Human Resources</v>
          </cell>
        </row>
        <row r="227">
          <cell r="D227" t="str">
            <v>Administration</v>
          </cell>
        </row>
        <row r="228">
          <cell r="D228" t="str">
            <v>Office of Information Technology</v>
          </cell>
        </row>
        <row r="229">
          <cell r="D229" t="str">
            <v>Planning</v>
          </cell>
        </row>
        <row r="230">
          <cell r="D230" t="str">
            <v>Office of the Director</v>
          </cell>
        </row>
        <row r="231">
          <cell r="D231" t="str">
            <v>Maintenance Districts</v>
          </cell>
        </row>
        <row r="232">
          <cell r="D232" t="str">
            <v>Toll Administration</v>
          </cell>
        </row>
        <row r="233">
          <cell r="D233" t="str">
            <v>Delaware Transportation Authority</v>
          </cell>
        </row>
        <row r="234">
          <cell r="D234" t="str">
            <v>Project Teams</v>
          </cell>
        </row>
        <row r="235">
          <cell r="D235" t="str">
            <v>Design/Quality</v>
          </cell>
        </row>
        <row r="236">
          <cell r="D236" t="str">
            <v>Engineering Support</v>
          </cell>
        </row>
        <row r="237">
          <cell r="D237" t="str">
            <v>Traffic</v>
          </cell>
        </row>
        <row r="238">
          <cell r="D238" t="str">
            <v>Administration</v>
          </cell>
        </row>
        <row r="239">
          <cell r="D239" t="str">
            <v>Driver Services</v>
          </cell>
        </row>
        <row r="240">
          <cell r="D240" t="str">
            <v>Vehicle Services</v>
          </cell>
        </row>
        <row r="241">
          <cell r="D241" t="str">
            <v>Motor Fuel Tax Administration</v>
          </cell>
        </row>
        <row r="242">
          <cell r="D242" t="str">
            <v>Office of the Secretary</v>
          </cell>
        </row>
        <row r="243">
          <cell r="D243" t="str">
            <v>Office of Occupational and Labor Market Information</v>
          </cell>
        </row>
        <row r="244">
          <cell r="D244" t="str">
            <v>Commission for Women</v>
          </cell>
        </row>
        <row r="245">
          <cell r="D245" t="str">
            <v>Administrative Support</v>
          </cell>
        </row>
        <row r="246">
          <cell r="D246" t="str">
            <v>Unemployment Insurance</v>
          </cell>
        </row>
        <row r="247">
          <cell r="D247" t="str">
            <v>Office of Workers Compensation, Safety and Health</v>
          </cell>
        </row>
        <row r="248">
          <cell r="D248" t="str">
            <v>Office of Labor Law Enforcement</v>
          </cell>
        </row>
        <row r="249">
          <cell r="D249" t="str">
            <v>Vocational Rehabilitation Services</v>
          </cell>
        </row>
        <row r="250">
          <cell r="D250" t="str">
            <v>Disability Determination Services</v>
          </cell>
        </row>
        <row r="251">
          <cell r="D251" t="str">
            <v>Employment and Training Services</v>
          </cell>
        </row>
        <row r="252">
          <cell r="D252" t="str">
            <v>Administration</v>
          </cell>
        </row>
        <row r="253">
          <cell r="D253" t="str">
            <v>Agriculture Compliance</v>
          </cell>
        </row>
        <row r="254">
          <cell r="D254" t="str">
            <v>Food Products Inspection</v>
          </cell>
        </row>
        <row r="255">
          <cell r="D255" t="str">
            <v>Forest Service</v>
          </cell>
        </row>
        <row r="256">
          <cell r="D256" t="str">
            <v>Harness Racing Commission</v>
          </cell>
        </row>
        <row r="257">
          <cell r="D257" t="str">
            <v>Pesticides</v>
          </cell>
        </row>
        <row r="258">
          <cell r="D258" t="str">
            <v>Planning</v>
          </cell>
        </row>
        <row r="259">
          <cell r="D259" t="str">
            <v>Plant Industries</v>
          </cell>
        </row>
        <row r="260">
          <cell r="D260" t="str">
            <v>Poultry and Animal Health</v>
          </cell>
        </row>
        <row r="261">
          <cell r="D261" t="str">
            <v>Thoroughbred Racing Commission</v>
          </cell>
        </row>
        <row r="262">
          <cell r="D262" t="str">
            <v>Weights and Measures</v>
          </cell>
        </row>
        <row r="263">
          <cell r="D263" t="str">
            <v>Nutrient Management</v>
          </cell>
        </row>
        <row r="264">
          <cell r="D264" t="str">
            <v>Agricultural Lands Preservation Foundation</v>
          </cell>
        </row>
        <row r="265">
          <cell r="D265" t="str">
            <v>Commissioner of Elections</v>
          </cell>
        </row>
        <row r="266">
          <cell r="D266" t="str">
            <v>New Castle County Department of Elections</v>
          </cell>
        </row>
        <row r="267">
          <cell r="D267" t="str">
            <v>Kent County Department of Elections</v>
          </cell>
        </row>
        <row r="268">
          <cell r="D268" t="str">
            <v>Sussex County Department of Elections</v>
          </cell>
        </row>
        <row r="269">
          <cell r="D269" t="str">
            <v>Office of the State Fire Marshal</v>
          </cell>
        </row>
        <row r="270">
          <cell r="D270" t="str">
            <v>State Fire School</v>
          </cell>
        </row>
        <row r="271">
          <cell r="D271" t="str">
            <v>State Fire Prevention Commission</v>
          </cell>
        </row>
        <row r="272">
          <cell r="D272" t="str">
            <v>Delaware National Guard</v>
          </cell>
        </row>
        <row r="273">
          <cell r="D273" t="str">
            <v>Advisory Council for Exceptional Citizens</v>
          </cell>
        </row>
        <row r="274">
          <cell r="D274" t="str">
            <v>University of Delaware</v>
          </cell>
        </row>
        <row r="275">
          <cell r="D275" t="str">
            <v>Delaware Geological Survey</v>
          </cell>
        </row>
        <row r="276">
          <cell r="D276" t="str">
            <v>Operations</v>
          </cell>
        </row>
        <row r="277">
          <cell r="D277" t="str">
            <v>Sponsored Programs and Research</v>
          </cell>
        </row>
        <row r="278">
          <cell r="D278" t="str">
            <v>Office of the President</v>
          </cell>
        </row>
        <row r="279">
          <cell r="D279" t="str">
            <v>Owens Campus</v>
          </cell>
        </row>
        <row r="280">
          <cell r="D280" t="str">
            <v>Wilmington Campus</v>
          </cell>
        </row>
        <row r="281">
          <cell r="D281" t="str">
            <v>Stanton Campus</v>
          </cell>
        </row>
        <row r="282">
          <cell r="D282" t="str">
            <v>Terry Campus</v>
          </cell>
        </row>
        <row r="283">
          <cell r="D283" t="str">
            <v>Delaware Institute of Veterinary Medical Education (DIVME)</v>
          </cell>
        </row>
        <row r="284">
          <cell r="D284" t="str">
            <v>Department of Education</v>
          </cell>
        </row>
        <row r="285">
          <cell r="D285" t="str">
            <v>Division Funding</v>
          </cell>
        </row>
        <row r="286">
          <cell r="D286" t="str">
            <v>Other Items</v>
          </cell>
        </row>
        <row r="287">
          <cell r="D287" t="str">
            <v>Debt Service</v>
          </cell>
        </row>
        <row r="288">
          <cell r="D288" t="str">
            <v>Education Block Grants</v>
          </cell>
        </row>
        <row r="289">
          <cell r="D289" t="str">
            <v>K-12 Pass Throughs</v>
          </cell>
        </row>
        <row r="290">
          <cell r="D290" t="str">
            <v>Special Needs Programs</v>
          </cell>
        </row>
        <row r="291">
          <cell r="D291" t="str">
            <v>Driver Training</v>
          </cell>
        </row>
        <row r="292">
          <cell r="D292" t="str">
            <v>Transportation</v>
          </cell>
        </row>
        <row r="293">
          <cell r="D293" t="str">
            <v>Advisory Council</v>
          </cell>
        </row>
        <row r="294">
          <cell r="D294" t="str">
            <v>Delaware Center for Education Technology (DCET)</v>
          </cell>
        </row>
        <row r="295">
          <cell r="D295" t="str">
            <v>Delaware Higher Education Commission</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Pricing Evaluation "/>
      <sheetName val=" by vendor  (2)"/>
    </sheetNames>
    <sheetDataSet>
      <sheetData sheetId="1">
        <row r="31">
          <cell r="B31" t="str">
            <v>2017 Ram 1500</v>
          </cell>
        </row>
        <row r="32">
          <cell r="B32" t="str">
            <v>2017 Ford F150</v>
          </cell>
        </row>
        <row r="33">
          <cell r="B33" t="str">
            <v>2017 Ram 2500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fleetman13@gmail.com" TargetMode="External" /><Relationship Id="rId2" Type="http://schemas.openxmlformats.org/officeDocument/2006/relationships/hyperlink" Target="mailto:cwilder@hertrichfleet.com" TargetMode="External" /><Relationship Id="rId3" Type="http://schemas.openxmlformats.org/officeDocument/2006/relationships/hyperlink" Target="mailto:sfannin@igburton.com" TargetMode="External" /><Relationship Id="rId4" Type="http://schemas.openxmlformats.org/officeDocument/2006/relationships/hyperlink" Target="mailto:jim@american-bus.com" TargetMode="External" /><Relationship Id="rId5" Type="http://schemas.openxmlformats.org/officeDocument/2006/relationships/hyperlink" Target="mailto:rvandeboe@bayshoreford.com" TargetMode="External" /><Relationship Id="rId6" Type="http://schemas.openxmlformats.org/officeDocument/2006/relationships/hyperlink" Target="mailto:jgrealy@winnerford.com" TargetMode="External" /><Relationship Id="rId7"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FF00"/>
  </sheetPr>
  <dimension ref="B2:F35"/>
  <sheetViews>
    <sheetView zoomScalePageLayoutView="0" workbookViewId="0" topLeftCell="A1">
      <selection activeCell="C39" sqref="C39"/>
    </sheetView>
  </sheetViews>
  <sheetFormatPr defaultColWidth="9.140625" defaultRowHeight="15"/>
  <cols>
    <col min="1" max="1" width="9.140625" style="1" customWidth="1"/>
    <col min="2" max="2" width="2.421875" style="1" customWidth="1"/>
    <col min="3" max="3" width="40.7109375" style="1" customWidth="1"/>
    <col min="4" max="4" width="2.8515625" style="1" customWidth="1"/>
    <col min="5" max="5" width="38.28125" style="1" customWidth="1"/>
    <col min="6" max="6" width="3.57421875" style="1" customWidth="1"/>
    <col min="7" max="16384" width="9.140625" style="1" customWidth="1"/>
  </cols>
  <sheetData>
    <row r="2" spans="3:5" ht="18">
      <c r="C2" s="176" t="s">
        <v>447</v>
      </c>
      <c r="D2" s="176"/>
      <c r="E2" s="176"/>
    </row>
    <row r="3" spans="3:5" ht="18">
      <c r="C3" s="176" t="s">
        <v>448</v>
      </c>
      <c r="D3" s="176"/>
      <c r="E3" s="176"/>
    </row>
    <row r="4" spans="3:5" ht="15">
      <c r="C4" s="155"/>
      <c r="D4" s="155"/>
      <c r="E4" s="155"/>
    </row>
    <row r="5" spans="3:5" ht="18">
      <c r="C5" s="177" t="s">
        <v>414</v>
      </c>
      <c r="D5" s="177"/>
      <c r="E5" s="177"/>
    </row>
    <row r="6" spans="3:5" ht="15">
      <c r="C6" s="155"/>
      <c r="D6" s="155"/>
      <c r="E6" s="155"/>
    </row>
    <row r="8" spans="2:6" ht="15.75">
      <c r="B8" s="156"/>
      <c r="C8" s="157"/>
      <c r="D8" s="157"/>
      <c r="E8" s="157"/>
      <c r="F8" s="157"/>
    </row>
    <row r="9" spans="2:6" ht="15">
      <c r="B9" s="158"/>
      <c r="C9" s="159" t="s">
        <v>53</v>
      </c>
      <c r="D9" s="160"/>
      <c r="E9" s="159" t="s">
        <v>449</v>
      </c>
      <c r="F9" s="160"/>
    </row>
    <row r="10" spans="2:6" ht="15">
      <c r="B10" s="161"/>
      <c r="C10" s="2" t="s">
        <v>416</v>
      </c>
      <c r="D10" s="162"/>
      <c r="E10" s="2" t="s">
        <v>450</v>
      </c>
      <c r="F10" s="162"/>
    </row>
    <row r="11" spans="2:6" ht="15">
      <c r="B11" s="161"/>
      <c r="C11" s="2" t="s">
        <v>418</v>
      </c>
      <c r="D11" s="162"/>
      <c r="E11" s="2" t="s">
        <v>451</v>
      </c>
      <c r="F11" s="161"/>
    </row>
    <row r="12" spans="2:6" ht="15">
      <c r="B12" s="161"/>
      <c r="C12" s="2" t="s">
        <v>420</v>
      </c>
      <c r="D12" s="162"/>
      <c r="E12" s="169" t="s">
        <v>452</v>
      </c>
      <c r="F12" s="163"/>
    </row>
    <row r="13" spans="2:6" ht="15">
      <c r="B13" s="161"/>
      <c r="C13" s="2" t="s">
        <v>422</v>
      </c>
      <c r="D13" s="162"/>
      <c r="E13" s="169" t="s">
        <v>453</v>
      </c>
      <c r="F13" s="161"/>
    </row>
    <row r="14" spans="2:6" ht="15">
      <c r="B14" s="161"/>
      <c r="C14" s="2" t="s">
        <v>423</v>
      </c>
      <c r="D14" s="164"/>
      <c r="E14" s="169" t="s">
        <v>454</v>
      </c>
      <c r="F14" s="161"/>
    </row>
    <row r="15" spans="2:6" ht="15">
      <c r="B15" s="161"/>
      <c r="C15" s="165" t="s">
        <v>54</v>
      </c>
      <c r="D15" s="164"/>
      <c r="E15" s="165" t="s">
        <v>56</v>
      </c>
      <c r="F15" s="161"/>
    </row>
    <row r="16" spans="2:6" ht="15">
      <c r="B16" s="161"/>
      <c r="C16" s="166" t="s">
        <v>425</v>
      </c>
      <c r="D16" s="163"/>
      <c r="E16" s="167" t="s">
        <v>455</v>
      </c>
      <c r="F16" s="163"/>
    </row>
    <row r="17" spans="2:6" ht="15">
      <c r="B17" s="161"/>
      <c r="C17" s="161"/>
      <c r="D17" s="161"/>
      <c r="E17" s="161"/>
      <c r="F17" s="161"/>
    </row>
    <row r="18" spans="2:6" ht="15">
      <c r="B18" s="161"/>
      <c r="C18" s="159" t="s">
        <v>415</v>
      </c>
      <c r="D18" s="163"/>
      <c r="E18" s="159" t="s">
        <v>427</v>
      </c>
      <c r="F18" s="163"/>
    </row>
    <row r="19" spans="2:6" ht="15">
      <c r="B19" s="161"/>
      <c r="C19" s="2" t="s">
        <v>417</v>
      </c>
      <c r="D19" s="163"/>
      <c r="E19" s="168" t="s">
        <v>0</v>
      </c>
      <c r="F19" s="163"/>
    </row>
    <row r="20" spans="2:6" ht="15">
      <c r="B20" s="161"/>
      <c r="C20" s="2" t="s">
        <v>419</v>
      </c>
      <c r="D20" s="163"/>
      <c r="E20" s="169" t="s">
        <v>429</v>
      </c>
      <c r="F20" s="163"/>
    </row>
    <row r="21" spans="2:6" ht="15">
      <c r="B21" s="161"/>
      <c r="C21" s="2" t="s">
        <v>421</v>
      </c>
      <c r="D21" s="163"/>
      <c r="E21" s="2" t="s">
        <v>430</v>
      </c>
      <c r="F21" s="163"/>
    </row>
    <row r="22" spans="2:6" ht="15">
      <c r="B22" s="161"/>
      <c r="C22" s="169" t="s">
        <v>456</v>
      </c>
      <c r="D22" s="163"/>
      <c r="E22" s="2" t="s">
        <v>432</v>
      </c>
      <c r="F22" s="163"/>
    </row>
    <row r="23" spans="2:6" ht="15">
      <c r="B23" s="161"/>
      <c r="C23" s="169" t="s">
        <v>457</v>
      </c>
      <c r="D23" s="163"/>
      <c r="E23" s="127" t="s">
        <v>433</v>
      </c>
      <c r="F23" s="163"/>
    </row>
    <row r="24" spans="2:6" ht="15">
      <c r="B24" s="161"/>
      <c r="C24" s="165" t="s">
        <v>424</v>
      </c>
      <c r="D24" s="163"/>
      <c r="E24" s="165" t="s">
        <v>1</v>
      </c>
      <c r="F24" s="163"/>
    </row>
    <row r="25" spans="2:6" ht="15">
      <c r="B25" s="161"/>
      <c r="C25" s="167" t="s">
        <v>426</v>
      </c>
      <c r="D25" s="163"/>
      <c r="E25" s="167" t="s">
        <v>434</v>
      </c>
      <c r="F25" s="163"/>
    </row>
    <row r="26" spans="2:6" ht="15">
      <c r="B26" s="157"/>
      <c r="C26" s="157"/>
      <c r="D26" s="157"/>
      <c r="E26" s="157"/>
      <c r="F26" s="157"/>
    </row>
    <row r="27" spans="2:6" ht="15">
      <c r="B27" s="157"/>
      <c r="C27" s="159" t="s">
        <v>188</v>
      </c>
      <c r="D27" s="160"/>
      <c r="E27" s="159" t="s">
        <v>3</v>
      </c>
      <c r="F27" s="160"/>
    </row>
    <row r="28" spans="2:6" ht="15.75" customHeight="1">
      <c r="B28" s="157"/>
      <c r="C28" s="2" t="s">
        <v>428</v>
      </c>
      <c r="D28" s="161"/>
      <c r="E28" s="2" t="s">
        <v>436</v>
      </c>
      <c r="F28" s="161"/>
    </row>
    <row r="29" spans="2:6" ht="15">
      <c r="B29" s="157"/>
      <c r="C29" s="2" t="s">
        <v>429</v>
      </c>
      <c r="D29" s="161"/>
      <c r="E29" s="2" t="s">
        <v>437</v>
      </c>
      <c r="F29" s="161"/>
    </row>
    <row r="30" spans="2:6" ht="15">
      <c r="B30" s="157"/>
      <c r="C30" s="2" t="s">
        <v>431</v>
      </c>
      <c r="D30" s="161"/>
      <c r="E30" s="127" t="s">
        <v>438</v>
      </c>
      <c r="F30" s="161"/>
    </row>
    <row r="31" spans="2:6" ht="15">
      <c r="B31" s="157"/>
      <c r="C31" s="169" t="s">
        <v>458</v>
      </c>
      <c r="D31" s="161"/>
      <c r="E31" s="127" t="s">
        <v>460</v>
      </c>
      <c r="F31" s="161"/>
    </row>
    <row r="32" spans="2:6" ht="15">
      <c r="B32" s="157"/>
      <c r="C32" s="169" t="s">
        <v>459</v>
      </c>
      <c r="D32" s="170"/>
      <c r="E32" s="127" t="s">
        <v>439</v>
      </c>
      <c r="F32" s="161"/>
    </row>
    <row r="33" spans="2:6" ht="15">
      <c r="B33" s="157"/>
      <c r="C33" s="165" t="s">
        <v>2</v>
      </c>
      <c r="D33" s="170"/>
      <c r="E33" s="165" t="s">
        <v>4</v>
      </c>
      <c r="F33" s="161"/>
    </row>
    <row r="34" spans="2:6" ht="15">
      <c r="B34" s="157"/>
      <c r="C34" s="167" t="s">
        <v>435</v>
      </c>
      <c r="D34" s="163"/>
      <c r="E34" s="167" t="s">
        <v>440</v>
      </c>
      <c r="F34" s="163"/>
    </row>
    <row r="35" spans="2:6" ht="15">
      <c r="B35" s="157"/>
      <c r="C35" s="157"/>
      <c r="D35" s="157"/>
      <c r="E35" s="157"/>
      <c r="F35" s="157"/>
    </row>
  </sheetData>
  <sheetProtection/>
  <mergeCells count="3">
    <mergeCell ref="C2:E2"/>
    <mergeCell ref="C3:E3"/>
    <mergeCell ref="C5:E5"/>
  </mergeCells>
  <hyperlinks>
    <hyperlink ref="E33" r:id="rId1" display="fleetman13@gmail.com"/>
    <hyperlink ref="E24" r:id="rId2" display="cwilder@hertrichfleet.com"/>
    <hyperlink ref="C33" r:id="rId3" display="sfannin@igburton.com"/>
    <hyperlink ref="C15" r:id="rId4" display="jim@american-bus.com"/>
    <hyperlink ref="E15" r:id="rId5" display="rvandeboe@bayshoreford.com"/>
    <hyperlink ref="C24" r:id="rId6" display="jgrealy@winnerford.com"/>
  </hyperlinks>
  <printOptions/>
  <pageMargins left="0.7" right="0.7" top="0.75" bottom="0.75" header="0.3" footer="0.3"/>
  <pageSetup horizontalDpi="600" verticalDpi="600" orientation="portrait" scale="93" r:id="rId7"/>
</worksheet>
</file>

<file path=xl/worksheets/sheet10.xml><?xml version="1.0" encoding="utf-8"?>
<worksheet xmlns="http://schemas.openxmlformats.org/spreadsheetml/2006/main" xmlns:r="http://schemas.openxmlformats.org/officeDocument/2006/relationships">
  <sheetPr>
    <pageSetUpPr fitToPage="1"/>
  </sheetPr>
  <dimension ref="A1:N74"/>
  <sheetViews>
    <sheetView showGridLines="0" zoomScale="60" zoomScaleNormal="60" zoomScaleSheetLayoutView="75" workbookViewId="0" topLeftCell="A1">
      <selection activeCell="W66" sqref="W66"/>
    </sheetView>
  </sheetViews>
  <sheetFormatPr defaultColWidth="9.140625" defaultRowHeight="15"/>
  <cols>
    <col min="1" max="1" width="15.7109375" style="3" customWidth="1"/>
    <col min="2" max="2" width="11.7109375" style="3" customWidth="1"/>
    <col min="3" max="3" width="30.7109375" style="3" customWidth="1"/>
    <col min="4" max="4" width="16.7109375" style="3" customWidth="1"/>
    <col min="5" max="7" width="20.7109375" style="3" hidden="1" customWidth="1"/>
    <col min="8" max="10" width="17.7109375" style="2" customWidth="1"/>
    <col min="11" max="16384" width="9.140625" style="2" customWidth="1"/>
  </cols>
  <sheetData>
    <row r="1" spans="1:7" s="24" customFormat="1" ht="19.5" customHeight="1">
      <c r="A1" s="85" t="s">
        <v>52</v>
      </c>
      <c r="D1" s="26"/>
      <c r="E1" s="26"/>
      <c r="F1" s="26"/>
      <c r="G1" s="25"/>
    </row>
    <row r="2" spans="1:7" s="24" customFormat="1" ht="19.5" customHeight="1">
      <c r="A2" s="30"/>
      <c r="B2" s="30"/>
      <c r="C2" s="30"/>
      <c r="D2" s="31"/>
      <c r="E2" s="31"/>
      <c r="F2" s="31"/>
      <c r="G2" s="26"/>
    </row>
    <row r="3" spans="1:10" ht="30" customHeight="1">
      <c r="A3" s="286" t="s">
        <v>146</v>
      </c>
      <c r="B3" s="286"/>
      <c r="C3" s="286"/>
      <c r="D3" s="286"/>
      <c r="E3" s="286"/>
      <c r="F3" s="286"/>
      <c r="G3" s="286"/>
      <c r="H3" s="230" t="s">
        <v>58</v>
      </c>
      <c r="I3" s="231"/>
      <c r="J3" s="232"/>
    </row>
    <row r="4" spans="8:10" ht="19.5" customHeight="1">
      <c r="H4" s="3"/>
      <c r="I4" s="3"/>
      <c r="J4" s="3"/>
    </row>
    <row r="5" spans="1:10" ht="19.5" customHeight="1">
      <c r="A5" s="195" t="s">
        <v>6</v>
      </c>
      <c r="B5" s="195"/>
      <c r="C5" s="195"/>
      <c r="D5" s="195"/>
      <c r="E5" s="196"/>
      <c r="F5" s="197"/>
      <c r="G5" s="198"/>
      <c r="H5" s="196" t="s">
        <v>282</v>
      </c>
      <c r="I5" s="197"/>
      <c r="J5" s="198"/>
    </row>
    <row r="6" spans="1:10" ht="19.5" customHeight="1">
      <c r="A6" s="32"/>
      <c r="B6" s="32"/>
      <c r="C6" s="32"/>
      <c r="D6" s="32"/>
      <c r="E6" s="9"/>
      <c r="F6" s="9"/>
      <c r="G6" s="9"/>
      <c r="H6" s="9"/>
      <c r="I6" s="9"/>
      <c r="J6" s="9"/>
    </row>
    <row r="7" spans="1:10" ht="19.5" customHeight="1">
      <c r="A7" s="195" t="s">
        <v>60</v>
      </c>
      <c r="B7" s="195"/>
      <c r="C7" s="195"/>
      <c r="D7" s="195"/>
      <c r="E7" s="196"/>
      <c r="F7" s="197"/>
      <c r="G7" s="198"/>
      <c r="H7" s="196" t="s">
        <v>283</v>
      </c>
      <c r="I7" s="197"/>
      <c r="J7" s="198"/>
    </row>
    <row r="8" spans="1:10" s="4" customFormat="1" ht="19.5" customHeight="1">
      <c r="A8" s="33"/>
      <c r="B8" s="33"/>
      <c r="C8" s="33"/>
      <c r="D8" s="33"/>
      <c r="E8" s="11"/>
      <c r="F8" s="11"/>
      <c r="G8" s="11"/>
      <c r="H8" s="11"/>
      <c r="I8" s="11"/>
      <c r="J8" s="11"/>
    </row>
    <row r="9" spans="1:10" ht="19.5" customHeight="1">
      <c r="A9" s="195" t="s">
        <v>7</v>
      </c>
      <c r="B9" s="195"/>
      <c r="C9" s="195"/>
      <c r="D9" s="195"/>
      <c r="E9" s="262"/>
      <c r="F9" s="263"/>
      <c r="G9" s="264"/>
      <c r="H9" s="262" t="s">
        <v>33</v>
      </c>
      <c r="I9" s="263"/>
      <c r="J9" s="264"/>
    </row>
    <row r="10" spans="1:10" ht="19.5" customHeight="1">
      <c r="A10" s="195" t="s">
        <v>8</v>
      </c>
      <c r="B10" s="195"/>
      <c r="C10" s="195"/>
      <c r="D10" s="195"/>
      <c r="E10" s="213"/>
      <c r="F10" s="214"/>
      <c r="G10" s="215"/>
      <c r="H10" s="213" t="s">
        <v>32</v>
      </c>
      <c r="I10" s="214"/>
      <c r="J10" s="215"/>
    </row>
    <row r="11" spans="1:10" s="4" customFormat="1" ht="19.5" customHeight="1">
      <c r="A11" s="33"/>
      <c r="B11" s="33"/>
      <c r="C11" s="33"/>
      <c r="D11" s="33"/>
      <c r="E11" s="11"/>
      <c r="F11" s="11"/>
      <c r="G11" s="11"/>
      <c r="H11" s="11"/>
      <c r="I11" s="11"/>
      <c r="J11" s="11"/>
    </row>
    <row r="12" spans="1:10" ht="19.5" customHeight="1">
      <c r="A12" s="195" t="s">
        <v>9</v>
      </c>
      <c r="B12" s="195"/>
      <c r="C12" s="195"/>
      <c r="D12" s="195"/>
      <c r="E12" s="262"/>
      <c r="F12" s="263"/>
      <c r="G12" s="264"/>
      <c r="H12" s="262" t="s">
        <v>39</v>
      </c>
      <c r="I12" s="263"/>
      <c r="J12" s="264"/>
    </row>
    <row r="13" spans="1:10" ht="19.5" customHeight="1">
      <c r="A13" s="195" t="s">
        <v>10</v>
      </c>
      <c r="B13" s="195"/>
      <c r="C13" s="195"/>
      <c r="D13" s="195"/>
      <c r="E13" s="213"/>
      <c r="F13" s="214"/>
      <c r="G13" s="215"/>
      <c r="H13" s="213" t="s">
        <v>32</v>
      </c>
      <c r="I13" s="214"/>
      <c r="J13" s="215"/>
    </row>
    <row r="14" spans="1:10" s="4" customFormat="1" ht="19.5" customHeight="1">
      <c r="A14" s="34"/>
      <c r="B14" s="34"/>
      <c r="C14" s="34"/>
      <c r="D14" s="34"/>
      <c r="E14" s="9"/>
      <c r="F14" s="9"/>
      <c r="G14" s="9"/>
      <c r="H14" s="9"/>
      <c r="I14" s="9"/>
      <c r="J14" s="9"/>
    </row>
    <row r="15" spans="1:10" ht="19.5" customHeight="1">
      <c r="A15" s="195" t="s">
        <v>11</v>
      </c>
      <c r="B15" s="195"/>
      <c r="C15" s="195"/>
      <c r="D15" s="195"/>
      <c r="E15" s="262"/>
      <c r="F15" s="263"/>
      <c r="G15" s="264"/>
      <c r="H15" s="262" t="s">
        <v>276</v>
      </c>
      <c r="I15" s="263"/>
      <c r="J15" s="264"/>
    </row>
    <row r="16" spans="1:10" s="4" customFormat="1" ht="19.5" customHeight="1">
      <c r="A16" s="34"/>
      <c r="B16" s="34"/>
      <c r="C16" s="34"/>
      <c r="D16" s="34"/>
      <c r="E16" s="9"/>
      <c r="F16" s="9"/>
      <c r="G16" s="9"/>
      <c r="H16" s="9"/>
      <c r="I16" s="9"/>
      <c r="J16" s="9"/>
    </row>
    <row r="17" spans="1:10" ht="19.5" customHeight="1">
      <c r="A17" s="195" t="s">
        <v>12</v>
      </c>
      <c r="B17" s="195"/>
      <c r="C17" s="195"/>
      <c r="D17" s="195"/>
      <c r="E17" s="196"/>
      <c r="F17" s="197"/>
      <c r="G17" s="198"/>
      <c r="H17" s="196" t="s">
        <v>44</v>
      </c>
      <c r="I17" s="197"/>
      <c r="J17" s="198"/>
    </row>
    <row r="18" spans="1:10" s="4" customFormat="1" ht="19.5" customHeight="1">
      <c r="A18" s="34"/>
      <c r="B18" s="34"/>
      <c r="C18" s="34"/>
      <c r="D18" s="34"/>
      <c r="E18" s="9"/>
      <c r="F18" s="9"/>
      <c r="G18" s="9"/>
      <c r="H18" s="9"/>
      <c r="I18" s="9"/>
      <c r="J18" s="9"/>
    </row>
    <row r="19" spans="1:10" ht="19.5" customHeight="1">
      <c r="A19" s="195" t="s">
        <v>13</v>
      </c>
      <c r="B19" s="195"/>
      <c r="C19" s="195"/>
      <c r="D19" s="195"/>
      <c r="E19" s="265"/>
      <c r="F19" s="266"/>
      <c r="G19" s="198"/>
      <c r="H19" s="265" t="s">
        <v>258</v>
      </c>
      <c r="I19" s="266"/>
      <c r="J19" s="198"/>
    </row>
    <row r="20" spans="1:10" s="4" customFormat="1" ht="19.5" customHeight="1">
      <c r="A20" s="34"/>
      <c r="B20" s="34"/>
      <c r="C20" s="34"/>
      <c r="D20" s="34"/>
      <c r="E20" s="12"/>
      <c r="F20" s="12"/>
      <c r="G20" s="12"/>
      <c r="H20" s="12"/>
      <c r="I20" s="12"/>
      <c r="J20" s="12"/>
    </row>
    <row r="21" spans="1:10" ht="19.5" customHeight="1">
      <c r="A21" s="195" t="s">
        <v>14</v>
      </c>
      <c r="B21" s="195"/>
      <c r="C21" s="195"/>
      <c r="D21" s="195"/>
      <c r="E21" s="205">
        <v>5</v>
      </c>
      <c r="F21" s="206"/>
      <c r="G21" s="207"/>
      <c r="H21" s="205">
        <v>5</v>
      </c>
      <c r="I21" s="206"/>
      <c r="J21" s="207"/>
    </row>
    <row r="22" spans="1:10" s="4" customFormat="1" ht="19.5" customHeight="1">
      <c r="A22" s="33"/>
      <c r="B22" s="33"/>
      <c r="C22" s="33"/>
      <c r="D22" s="33"/>
      <c r="E22" s="13"/>
      <c r="F22" s="13"/>
      <c r="G22" s="13"/>
      <c r="H22" s="13"/>
      <c r="I22" s="13"/>
      <c r="J22" s="13"/>
    </row>
    <row r="23" spans="1:10" ht="19.5" customHeight="1">
      <c r="A23" s="195" t="s">
        <v>15</v>
      </c>
      <c r="B23" s="195"/>
      <c r="C23" s="195"/>
      <c r="D23" s="195"/>
      <c r="E23" s="213"/>
      <c r="F23" s="214"/>
      <c r="G23" s="215"/>
      <c r="H23" s="213">
        <v>34945</v>
      </c>
      <c r="I23" s="214"/>
      <c r="J23" s="215"/>
    </row>
    <row r="24" spans="1:10" s="4" customFormat="1" ht="19.5" customHeight="1">
      <c r="A24" s="34"/>
      <c r="B24" s="34"/>
      <c r="C24" s="34"/>
      <c r="D24" s="34"/>
      <c r="E24" s="12"/>
      <c r="F24" s="12"/>
      <c r="G24" s="12"/>
      <c r="H24" s="12"/>
      <c r="I24" s="12"/>
      <c r="J24" s="12"/>
    </row>
    <row r="25" spans="1:10" ht="19.5" customHeight="1">
      <c r="A25" s="195" t="s">
        <v>16</v>
      </c>
      <c r="B25" s="195"/>
      <c r="C25" s="195"/>
      <c r="D25" s="195"/>
      <c r="E25" s="213"/>
      <c r="F25" s="214"/>
      <c r="G25" s="215"/>
      <c r="H25" s="233">
        <v>24423</v>
      </c>
      <c r="I25" s="234"/>
      <c r="J25" s="235"/>
    </row>
    <row r="26" spans="1:10" s="4" customFormat="1" ht="19.5" customHeight="1">
      <c r="A26" s="34"/>
      <c r="B26" s="34"/>
      <c r="C26" s="34"/>
      <c r="D26" s="34"/>
      <c r="E26" s="12"/>
      <c r="F26" s="12"/>
      <c r="G26" s="12"/>
      <c r="H26" s="12"/>
      <c r="I26" s="12"/>
      <c r="J26" s="12"/>
    </row>
    <row r="27" spans="1:10" ht="19.5" customHeight="1">
      <c r="A27" s="195" t="s">
        <v>61</v>
      </c>
      <c r="B27" s="195"/>
      <c r="C27" s="195"/>
      <c r="D27" s="195"/>
      <c r="E27" s="217">
        <f>+E25*E21</f>
        <v>0</v>
      </c>
      <c r="F27" s="218"/>
      <c r="G27" s="219"/>
      <c r="H27" s="256">
        <f>+H25*H21</f>
        <v>122115</v>
      </c>
      <c r="I27" s="257"/>
      <c r="J27" s="258"/>
    </row>
    <row r="28" spans="1:10" s="4" customFormat="1" ht="19.5" customHeight="1">
      <c r="A28" s="34"/>
      <c r="B28" s="34"/>
      <c r="C28" s="34"/>
      <c r="D28" s="34"/>
      <c r="E28" s="36"/>
      <c r="F28" s="36"/>
      <c r="G28" s="36"/>
      <c r="H28" s="36"/>
      <c r="I28" s="36"/>
      <c r="J28" s="36"/>
    </row>
    <row r="29" spans="1:10" ht="19.5" customHeight="1">
      <c r="A29" s="195" t="s">
        <v>17</v>
      </c>
      <c r="B29" s="195"/>
      <c r="C29" s="195"/>
      <c r="D29" s="195"/>
      <c r="E29" s="217">
        <f>+(E23-E25)*E21</f>
        <v>0</v>
      </c>
      <c r="F29" s="218"/>
      <c r="G29" s="219"/>
      <c r="H29" s="256">
        <f>+(H23-H25)*H21</f>
        <v>52610</v>
      </c>
      <c r="I29" s="257"/>
      <c r="J29" s="258"/>
    </row>
    <row r="30" spans="1:10" ht="19.5" customHeight="1">
      <c r="A30" s="34"/>
      <c r="B30" s="34"/>
      <c r="C30" s="34"/>
      <c r="D30" s="34"/>
      <c r="E30" s="36"/>
      <c r="F30" s="36"/>
      <c r="G30" s="36"/>
      <c r="H30" s="36"/>
      <c r="I30" s="36"/>
      <c r="J30" s="36"/>
    </row>
    <row r="31" spans="1:10" ht="19.5" customHeight="1">
      <c r="A31" s="195" t="s">
        <v>18</v>
      </c>
      <c r="B31" s="195"/>
      <c r="C31" s="195"/>
      <c r="D31" s="195"/>
      <c r="E31" s="37" t="s">
        <v>19</v>
      </c>
      <c r="F31" s="37" t="s">
        <v>20</v>
      </c>
      <c r="G31" s="38" t="s">
        <v>21</v>
      </c>
      <c r="H31" s="86" t="s">
        <v>19</v>
      </c>
      <c r="I31" s="86" t="s">
        <v>20</v>
      </c>
      <c r="J31" s="87" t="s">
        <v>21</v>
      </c>
    </row>
    <row r="32" spans="1:10" ht="19.5" customHeight="1">
      <c r="A32" s="41" t="s">
        <v>22</v>
      </c>
      <c r="B32" s="42" t="s">
        <v>64</v>
      </c>
      <c r="C32" s="39"/>
      <c r="D32" s="39"/>
      <c r="E32" s="67"/>
      <c r="F32" s="68"/>
      <c r="G32" s="67"/>
      <c r="H32" s="135">
        <v>0</v>
      </c>
      <c r="I32" s="139">
        <v>0</v>
      </c>
      <c r="J32" s="135">
        <v>153</v>
      </c>
    </row>
    <row r="33" spans="1:10" ht="19.5" customHeight="1">
      <c r="A33" s="41" t="s">
        <v>23</v>
      </c>
      <c r="B33" s="42" t="s">
        <v>131</v>
      </c>
      <c r="C33" s="39"/>
      <c r="D33" s="39"/>
      <c r="E33" s="69"/>
      <c r="F33" s="68"/>
      <c r="G33" s="69"/>
      <c r="H33" s="140">
        <v>8595</v>
      </c>
      <c r="I33" s="139">
        <v>7899</v>
      </c>
      <c r="J33" s="140" t="s">
        <v>277</v>
      </c>
    </row>
    <row r="34" spans="1:10" ht="19.5" customHeight="1">
      <c r="A34" s="41" t="s">
        <v>25</v>
      </c>
      <c r="B34" s="294" t="s">
        <v>147</v>
      </c>
      <c r="C34" s="237"/>
      <c r="D34" s="295"/>
      <c r="E34" s="320"/>
      <c r="F34" s="320"/>
      <c r="G34" s="320"/>
      <c r="H34" s="288">
        <v>315</v>
      </c>
      <c r="I34" s="288">
        <v>289</v>
      </c>
      <c r="J34" s="288" t="s">
        <v>220</v>
      </c>
    </row>
    <row r="35" spans="1:10" ht="19.5" customHeight="1">
      <c r="A35" s="41"/>
      <c r="B35" s="237"/>
      <c r="C35" s="237"/>
      <c r="D35" s="295"/>
      <c r="E35" s="297"/>
      <c r="F35" s="297"/>
      <c r="G35" s="297"/>
      <c r="H35" s="312"/>
      <c r="I35" s="312"/>
      <c r="J35" s="312"/>
    </row>
    <row r="36" spans="1:10" ht="19.5" customHeight="1">
      <c r="A36" s="41"/>
      <c r="B36" s="321" t="s">
        <v>132</v>
      </c>
      <c r="C36" s="322"/>
      <c r="D36" s="323"/>
      <c r="E36" s="299"/>
      <c r="F36" s="324"/>
      <c r="G36" s="325"/>
      <c r="H36" s="293" t="s">
        <v>225</v>
      </c>
      <c r="I36" s="313"/>
      <c r="J36" s="314"/>
    </row>
    <row r="37" spans="1:10" ht="19.5" customHeight="1">
      <c r="A37" s="41" t="s">
        <v>68</v>
      </c>
      <c r="B37" s="42" t="s">
        <v>148</v>
      </c>
      <c r="C37" s="39"/>
      <c r="D37" s="39"/>
      <c r="E37" s="69"/>
      <c r="F37" s="68"/>
      <c r="G37" s="67"/>
      <c r="H37" s="140">
        <v>3500</v>
      </c>
      <c r="I37" s="139">
        <v>2999</v>
      </c>
      <c r="J37" s="135" t="s">
        <v>284</v>
      </c>
    </row>
    <row r="38" spans="1:10" ht="19.5" customHeight="1">
      <c r="A38" s="41" t="s">
        <v>70</v>
      </c>
      <c r="B38" s="42" t="s">
        <v>149</v>
      </c>
      <c r="C38" s="39"/>
      <c r="D38" s="39"/>
      <c r="E38" s="69"/>
      <c r="F38" s="68"/>
      <c r="G38" s="69"/>
      <c r="H38" s="140">
        <v>2285</v>
      </c>
      <c r="I38" s="139">
        <v>2585</v>
      </c>
      <c r="J38" s="140" t="s">
        <v>285</v>
      </c>
    </row>
    <row r="39" spans="1:10" ht="19.5" customHeight="1">
      <c r="A39" s="41" t="s">
        <v>72</v>
      </c>
      <c r="B39" s="42" t="s">
        <v>150</v>
      </c>
      <c r="C39" s="39"/>
      <c r="D39" s="39"/>
      <c r="E39" s="69"/>
      <c r="F39" s="68"/>
      <c r="G39" s="69"/>
      <c r="H39" s="140">
        <v>3150</v>
      </c>
      <c r="I39" s="139">
        <v>2965</v>
      </c>
      <c r="J39" s="140" t="s">
        <v>286</v>
      </c>
    </row>
    <row r="40" spans="1:10" ht="19.5" customHeight="1">
      <c r="A40" s="41" t="s">
        <v>79</v>
      </c>
      <c r="B40" s="42" t="s">
        <v>109</v>
      </c>
      <c r="C40" s="39"/>
      <c r="D40" s="39"/>
      <c r="E40" s="69"/>
      <c r="F40" s="68"/>
      <c r="G40" s="69"/>
      <c r="H40" s="140" t="s">
        <v>40</v>
      </c>
      <c r="I40" s="139"/>
      <c r="J40" s="140"/>
    </row>
    <row r="41" spans="1:10" ht="19.5" customHeight="1">
      <c r="A41" s="41" t="s">
        <v>86</v>
      </c>
      <c r="B41" s="303" t="s">
        <v>151</v>
      </c>
      <c r="C41" s="237"/>
      <c r="D41" s="295"/>
      <c r="E41" s="320"/>
      <c r="F41" s="320"/>
      <c r="G41" s="320"/>
      <c r="H41" s="288">
        <v>270</v>
      </c>
      <c r="I41" s="288">
        <v>249</v>
      </c>
      <c r="J41" s="288" t="s">
        <v>221</v>
      </c>
    </row>
    <row r="42" spans="1:10" ht="19.5" customHeight="1">
      <c r="A42" s="41"/>
      <c r="B42" s="237"/>
      <c r="C42" s="237"/>
      <c r="D42" s="295"/>
      <c r="E42" s="297"/>
      <c r="F42" s="297"/>
      <c r="G42" s="297"/>
      <c r="H42" s="312">
        <v>270</v>
      </c>
      <c r="I42" s="312">
        <v>249</v>
      </c>
      <c r="J42" s="312" t="s">
        <v>221</v>
      </c>
    </row>
    <row r="43" spans="1:10" ht="19.5" customHeight="1">
      <c r="A43" s="41" t="s">
        <v>87</v>
      </c>
      <c r="B43" s="294" t="s">
        <v>115</v>
      </c>
      <c r="C43" s="237"/>
      <c r="D43" s="295"/>
      <c r="E43" s="320"/>
      <c r="F43" s="320"/>
      <c r="G43" s="320"/>
      <c r="H43" s="288">
        <v>1125</v>
      </c>
      <c r="I43" s="288">
        <v>1035</v>
      </c>
      <c r="J43" s="288" t="s">
        <v>222</v>
      </c>
    </row>
    <row r="44" spans="1:10" ht="19.5" customHeight="1">
      <c r="A44" s="41"/>
      <c r="B44" s="237"/>
      <c r="C44" s="237"/>
      <c r="D44" s="295"/>
      <c r="E44" s="297"/>
      <c r="F44" s="297"/>
      <c r="G44" s="297"/>
      <c r="H44" s="312"/>
      <c r="I44" s="312"/>
      <c r="J44" s="312"/>
    </row>
    <row r="45" spans="1:10" ht="19.5" customHeight="1">
      <c r="A45" s="41" t="s">
        <v>98</v>
      </c>
      <c r="B45" s="334" t="s">
        <v>117</v>
      </c>
      <c r="C45" s="334"/>
      <c r="D45" s="335"/>
      <c r="E45" s="44"/>
      <c r="F45" s="44"/>
      <c r="G45" s="45"/>
      <c r="H45" s="135">
        <v>250</v>
      </c>
      <c r="I45" s="135">
        <v>195</v>
      </c>
      <c r="J45" s="136" t="s">
        <v>41</v>
      </c>
    </row>
    <row r="46" spans="1:10" ht="19.5" customHeight="1">
      <c r="A46" s="41" t="s">
        <v>100</v>
      </c>
      <c r="B46" s="43" t="s">
        <v>119</v>
      </c>
      <c r="C46" s="39"/>
      <c r="D46" s="39"/>
      <c r="E46" s="69"/>
      <c r="F46" s="68"/>
      <c r="G46" s="69"/>
      <c r="H46" s="140">
        <v>235</v>
      </c>
      <c r="I46" s="139">
        <v>216</v>
      </c>
      <c r="J46" s="140" t="s">
        <v>223</v>
      </c>
    </row>
    <row r="47" spans="1:10" ht="19.5" customHeight="1">
      <c r="A47" s="41" t="s">
        <v>102</v>
      </c>
      <c r="B47" s="43" t="s">
        <v>136</v>
      </c>
      <c r="C47" s="39"/>
      <c r="D47" s="39"/>
      <c r="E47" s="69"/>
      <c r="F47" s="68"/>
      <c r="G47" s="69"/>
      <c r="H47" s="140">
        <v>640</v>
      </c>
      <c r="I47" s="139">
        <v>589</v>
      </c>
      <c r="J47" s="140" t="s">
        <v>278</v>
      </c>
    </row>
    <row r="48" spans="1:10" ht="19.5" customHeight="1">
      <c r="A48" s="41" t="s">
        <v>104</v>
      </c>
      <c r="B48" s="42" t="s">
        <v>77</v>
      </c>
      <c r="C48" s="43"/>
      <c r="D48" s="43"/>
      <c r="E48" s="44"/>
      <c r="F48" s="44"/>
      <c r="G48" s="45"/>
      <c r="H48" s="135">
        <v>415</v>
      </c>
      <c r="I48" s="135">
        <v>381</v>
      </c>
      <c r="J48" s="136" t="s">
        <v>287</v>
      </c>
    </row>
    <row r="49" spans="1:10" ht="19.5" customHeight="1">
      <c r="A49" s="340" t="s">
        <v>106</v>
      </c>
      <c r="B49" s="326" t="s">
        <v>152</v>
      </c>
      <c r="C49" s="237"/>
      <c r="D49" s="295"/>
      <c r="E49" s="296"/>
      <c r="F49" s="296"/>
      <c r="G49" s="298"/>
      <c r="H49" s="288">
        <v>4995</v>
      </c>
      <c r="I49" s="288">
        <v>4674</v>
      </c>
      <c r="J49" s="315" t="s">
        <v>280</v>
      </c>
    </row>
    <row r="50" spans="1:10" ht="19.5" customHeight="1">
      <c r="A50" s="340"/>
      <c r="B50" s="237"/>
      <c r="C50" s="237"/>
      <c r="D50" s="295"/>
      <c r="E50" s="297"/>
      <c r="F50" s="297"/>
      <c r="G50" s="297"/>
      <c r="H50" s="312"/>
      <c r="I50" s="312"/>
      <c r="J50" s="339"/>
    </row>
    <row r="51" spans="1:10" ht="19.5" customHeight="1">
      <c r="A51" s="340" t="s">
        <v>108</v>
      </c>
      <c r="B51" s="326" t="s">
        <v>152</v>
      </c>
      <c r="C51" s="237"/>
      <c r="D51" s="295"/>
      <c r="E51" s="296"/>
      <c r="F51" s="296"/>
      <c r="G51" s="298"/>
      <c r="H51" s="288">
        <v>5995</v>
      </c>
      <c r="I51" s="288">
        <v>5479</v>
      </c>
      <c r="J51" s="315" t="s">
        <v>281</v>
      </c>
    </row>
    <row r="52" spans="1:10" ht="19.5" customHeight="1">
      <c r="A52" s="340"/>
      <c r="B52" s="237"/>
      <c r="C52" s="237"/>
      <c r="D52" s="295"/>
      <c r="E52" s="297"/>
      <c r="F52" s="297"/>
      <c r="G52" s="297"/>
      <c r="H52" s="312"/>
      <c r="I52" s="312"/>
      <c r="J52" s="339"/>
    </row>
    <row r="53" spans="1:10" ht="19.5" customHeight="1">
      <c r="A53" s="41" t="s">
        <v>110</v>
      </c>
      <c r="B53" s="43" t="s">
        <v>153</v>
      </c>
      <c r="C53" s="39"/>
      <c r="D53" s="43"/>
      <c r="E53" s="44"/>
      <c r="F53" s="44"/>
      <c r="G53" s="45"/>
      <c r="H53" s="135">
        <v>175</v>
      </c>
      <c r="I53" s="135">
        <v>153</v>
      </c>
      <c r="J53" s="136" t="s">
        <v>288</v>
      </c>
    </row>
    <row r="54" spans="1:10" ht="19.5" customHeight="1">
      <c r="A54" s="64" t="s">
        <v>112</v>
      </c>
      <c r="B54" s="43" t="s">
        <v>154</v>
      </c>
      <c r="C54" s="39"/>
      <c r="D54" s="43"/>
      <c r="E54" s="44"/>
      <c r="F54" s="44"/>
      <c r="G54" s="45"/>
      <c r="H54" s="135">
        <v>1435</v>
      </c>
      <c r="I54" s="135">
        <v>1100</v>
      </c>
      <c r="J54" s="136" t="s">
        <v>289</v>
      </c>
    </row>
    <row r="55" spans="1:10" ht="19.5" customHeight="1">
      <c r="A55" s="41" t="s">
        <v>114</v>
      </c>
      <c r="B55" s="326" t="s">
        <v>155</v>
      </c>
      <c r="C55" s="237"/>
      <c r="D55" s="295"/>
      <c r="E55" s="71"/>
      <c r="F55" s="71"/>
      <c r="G55" s="72"/>
      <c r="H55" s="144" t="s">
        <v>38</v>
      </c>
      <c r="I55" s="144"/>
      <c r="J55" s="144"/>
    </row>
    <row r="56" spans="1:10" ht="19.5" customHeight="1">
      <c r="A56" s="41" t="s">
        <v>116</v>
      </c>
      <c r="B56" s="300" t="s">
        <v>156</v>
      </c>
      <c r="C56" s="301"/>
      <c r="D56" s="302"/>
      <c r="E56" s="44"/>
      <c r="F56" s="44"/>
      <c r="G56" s="45"/>
      <c r="H56" s="130">
        <v>4340</v>
      </c>
      <c r="I56" s="130">
        <v>5759</v>
      </c>
      <c r="J56" s="136" t="s">
        <v>290</v>
      </c>
    </row>
    <row r="57" spans="1:10" ht="19.5" customHeight="1">
      <c r="A57" s="41" t="s">
        <v>118</v>
      </c>
      <c r="B57" s="42" t="s">
        <v>157</v>
      </c>
      <c r="C57" s="39"/>
      <c r="D57" s="43"/>
      <c r="E57" s="44"/>
      <c r="F57" s="44"/>
      <c r="G57" s="45"/>
      <c r="H57" s="130">
        <v>5435</v>
      </c>
      <c r="I57" s="130">
        <v>6670</v>
      </c>
      <c r="J57" s="136" t="s">
        <v>291</v>
      </c>
    </row>
    <row r="58" spans="1:10" ht="19.5" customHeight="1">
      <c r="A58" s="41" t="s">
        <v>120</v>
      </c>
      <c r="B58" s="326" t="s">
        <v>158</v>
      </c>
      <c r="C58" s="237"/>
      <c r="D58" s="295"/>
      <c r="E58" s="71"/>
      <c r="F58" s="71"/>
      <c r="G58" s="72"/>
      <c r="H58" s="145">
        <v>7125</v>
      </c>
      <c r="I58" s="145">
        <v>8214</v>
      </c>
      <c r="J58" s="144" t="s">
        <v>292</v>
      </c>
    </row>
    <row r="59" spans="1:10" ht="19.5" customHeight="1">
      <c r="A59" s="195" t="s">
        <v>27</v>
      </c>
      <c r="B59" s="195"/>
      <c r="C59" s="195"/>
      <c r="D59" s="276"/>
      <c r="E59" s="270"/>
      <c r="F59" s="271"/>
      <c r="G59" s="272"/>
      <c r="H59" s="244">
        <v>0</v>
      </c>
      <c r="I59" s="245"/>
      <c r="J59" s="246"/>
    </row>
    <row r="60" spans="1:10" ht="19.5" customHeight="1">
      <c r="A60" s="39"/>
      <c r="B60" s="39"/>
      <c r="C60" s="39"/>
      <c r="D60" s="39"/>
      <c r="E60" s="66"/>
      <c r="F60" s="66"/>
      <c r="G60" s="66"/>
      <c r="H60" s="48"/>
      <c r="I60" s="49"/>
      <c r="J60" s="50"/>
    </row>
    <row r="61" spans="1:10" ht="19.5" customHeight="1">
      <c r="A61" s="273" t="s">
        <v>74</v>
      </c>
      <c r="B61" s="274"/>
      <c r="C61" s="274"/>
      <c r="D61" s="275"/>
      <c r="E61" s="15"/>
      <c r="F61" s="15"/>
      <c r="G61" s="15"/>
      <c r="H61" s="44"/>
      <c r="I61" s="44"/>
      <c r="J61" s="61"/>
    </row>
    <row r="62" spans="1:10" ht="19.5" customHeight="1">
      <c r="A62" s="195" t="s">
        <v>28</v>
      </c>
      <c r="B62" s="195"/>
      <c r="C62" s="195"/>
      <c r="D62" s="195"/>
      <c r="E62" s="213" t="s">
        <v>29</v>
      </c>
      <c r="F62" s="214"/>
      <c r="G62" s="215"/>
      <c r="H62" s="213" t="s">
        <v>31</v>
      </c>
      <c r="I62" s="183"/>
      <c r="J62" s="184"/>
    </row>
    <row r="63" ht="19.5" customHeight="1"/>
    <row r="64" spans="1:10" ht="19.5" customHeight="1">
      <c r="A64" s="56"/>
      <c r="B64" s="57"/>
      <c r="C64" s="6" t="s">
        <v>50</v>
      </c>
      <c r="D64" s="57"/>
      <c r="E64" s="57"/>
      <c r="F64" s="57"/>
      <c r="G64" s="57"/>
      <c r="H64" s="238">
        <f>SUM(I32:I58)</f>
        <v>51700</v>
      </c>
      <c r="I64" s="239"/>
      <c r="J64" s="240"/>
    </row>
    <row r="65" spans="1:10" ht="19.5" customHeight="1">
      <c r="A65" s="96"/>
      <c r="B65" s="96"/>
      <c r="C65" s="6" t="s">
        <v>51</v>
      </c>
      <c r="D65" s="96"/>
      <c r="E65" s="96"/>
      <c r="F65" s="96"/>
      <c r="G65" s="96"/>
      <c r="H65" s="238">
        <f>H25+H64</f>
        <v>76123</v>
      </c>
      <c r="I65" s="239"/>
      <c r="J65" s="240"/>
    </row>
    <row r="66" spans="1:7" ht="14.25">
      <c r="A66" s="96"/>
      <c r="B66" s="96"/>
      <c r="C66" s="96"/>
      <c r="D66" s="96"/>
      <c r="E66" s="96"/>
      <c r="F66" s="96"/>
      <c r="G66" s="96"/>
    </row>
    <row r="67" spans="1:9" ht="14.25">
      <c r="A67" s="96"/>
      <c r="B67" s="96"/>
      <c r="C67" s="96"/>
      <c r="D67" s="96"/>
      <c r="E67" s="96"/>
      <c r="F67" s="96"/>
      <c r="G67" s="96"/>
      <c r="I67" s="100"/>
    </row>
    <row r="68" spans="1:9" ht="14.25">
      <c r="A68" s="96"/>
      <c r="B68" s="96"/>
      <c r="C68" s="96"/>
      <c r="D68" s="96"/>
      <c r="E68" s="96"/>
      <c r="F68" s="96"/>
      <c r="G68" s="96"/>
      <c r="I68" s="100"/>
    </row>
    <row r="69" spans="1:7" ht="15.75">
      <c r="A69" s="305"/>
      <c r="B69" s="306"/>
      <c r="C69" s="306"/>
      <c r="D69" s="306"/>
      <c r="E69" s="306"/>
      <c r="F69" s="306"/>
      <c r="G69" s="306"/>
    </row>
    <row r="70" spans="8:10" ht="15">
      <c r="H70" s="341"/>
      <c r="I70" s="342"/>
      <c r="J70" s="153"/>
    </row>
    <row r="71" spans="1:14" ht="14.25">
      <c r="A71" s="236" t="s">
        <v>160</v>
      </c>
      <c r="B71" s="237"/>
      <c r="C71" s="237"/>
      <c r="D71" s="237"/>
      <c r="E71" s="237"/>
      <c r="F71" s="237"/>
      <c r="G71" s="237"/>
      <c r="H71" s="237"/>
      <c r="I71" s="237"/>
      <c r="J71" s="237"/>
      <c r="K71" s="237"/>
      <c r="L71" s="237"/>
      <c r="M71" s="237"/>
      <c r="N71" s="237"/>
    </row>
    <row r="72" spans="1:14" ht="14.25">
      <c r="A72" s="237"/>
      <c r="B72" s="237"/>
      <c r="C72" s="237"/>
      <c r="D72" s="237"/>
      <c r="E72" s="237"/>
      <c r="F72" s="237"/>
      <c r="G72" s="237"/>
      <c r="H72" s="237"/>
      <c r="I72" s="237"/>
      <c r="J72" s="237"/>
      <c r="K72" s="237"/>
      <c r="L72" s="237"/>
      <c r="M72" s="237"/>
      <c r="N72" s="237"/>
    </row>
    <row r="73" spans="1:14" ht="14.25">
      <c r="A73" s="237"/>
      <c r="B73" s="237"/>
      <c r="C73" s="237"/>
      <c r="D73" s="237"/>
      <c r="E73" s="237"/>
      <c r="F73" s="237"/>
      <c r="G73" s="237"/>
      <c r="H73" s="237"/>
      <c r="I73" s="237"/>
      <c r="J73" s="237"/>
      <c r="K73" s="237"/>
      <c r="L73" s="237"/>
      <c r="M73" s="237"/>
      <c r="N73" s="237"/>
    </row>
    <row r="74" spans="1:14" s="129" customFormat="1" ht="15" customHeight="1">
      <c r="A74" s="237"/>
      <c r="B74" s="237"/>
      <c r="C74" s="237"/>
      <c r="D74" s="237"/>
      <c r="E74" s="237"/>
      <c r="F74" s="237"/>
      <c r="G74" s="237"/>
      <c r="H74" s="237"/>
      <c r="I74" s="237"/>
      <c r="J74" s="237"/>
      <c r="K74" s="237"/>
      <c r="L74" s="237"/>
      <c r="M74" s="237"/>
      <c r="N74" s="237"/>
    </row>
    <row r="75" s="129" customFormat="1" ht="15"/>
  </sheetData>
  <sheetProtection/>
  <mergeCells count="101">
    <mergeCell ref="H70:I70"/>
    <mergeCell ref="A61:D61"/>
    <mergeCell ref="A62:D62"/>
    <mergeCell ref="E62:G62"/>
    <mergeCell ref="H65:J65"/>
    <mergeCell ref="A71:N74"/>
    <mergeCell ref="B56:D56"/>
    <mergeCell ref="A59:D59"/>
    <mergeCell ref="A69:G69"/>
    <mergeCell ref="E59:G59"/>
    <mergeCell ref="B58:D58"/>
    <mergeCell ref="A51:A52"/>
    <mergeCell ref="B51:D52"/>
    <mergeCell ref="E51:E52"/>
    <mergeCell ref="F51:F52"/>
    <mergeCell ref="G51:G52"/>
    <mergeCell ref="B55:D55"/>
    <mergeCell ref="B43:D44"/>
    <mergeCell ref="E43:E44"/>
    <mergeCell ref="F43:F44"/>
    <mergeCell ref="G43:G44"/>
    <mergeCell ref="B45:D45"/>
    <mergeCell ref="A49:A50"/>
    <mergeCell ref="B49:D50"/>
    <mergeCell ref="E49:E50"/>
    <mergeCell ref="F49:F50"/>
    <mergeCell ref="G49:G50"/>
    <mergeCell ref="B36:D36"/>
    <mergeCell ref="E36:G36"/>
    <mergeCell ref="B41:D42"/>
    <mergeCell ref="E41:E42"/>
    <mergeCell ref="F41:F42"/>
    <mergeCell ref="G41:G42"/>
    <mergeCell ref="A27:D27"/>
    <mergeCell ref="E27:G27"/>
    <mergeCell ref="A29:D29"/>
    <mergeCell ref="E29:G29"/>
    <mergeCell ref="A31:D31"/>
    <mergeCell ref="B34:D35"/>
    <mergeCell ref="E34:E35"/>
    <mergeCell ref="F34:F35"/>
    <mergeCell ref="G34:G35"/>
    <mergeCell ref="A21:D21"/>
    <mergeCell ref="E21:G21"/>
    <mergeCell ref="A23:D23"/>
    <mergeCell ref="E23:G23"/>
    <mergeCell ref="A25:D25"/>
    <mergeCell ref="E25:G25"/>
    <mergeCell ref="A15:D15"/>
    <mergeCell ref="E15:G15"/>
    <mergeCell ref="A17:D17"/>
    <mergeCell ref="E17:G17"/>
    <mergeCell ref="A19:D19"/>
    <mergeCell ref="E19:G19"/>
    <mergeCell ref="A10:D10"/>
    <mergeCell ref="E10:G10"/>
    <mergeCell ref="A12:D12"/>
    <mergeCell ref="E12:G12"/>
    <mergeCell ref="A13:D13"/>
    <mergeCell ref="E13:G13"/>
    <mergeCell ref="A3:G3"/>
    <mergeCell ref="A5:D5"/>
    <mergeCell ref="E5:G5"/>
    <mergeCell ref="A7:D7"/>
    <mergeCell ref="E7:G7"/>
    <mergeCell ref="A9:D9"/>
    <mergeCell ref="E9:G9"/>
    <mergeCell ref="H3:J3"/>
    <mergeCell ref="H5:J5"/>
    <mergeCell ref="H7:J7"/>
    <mergeCell ref="H9:J9"/>
    <mergeCell ref="H10:J10"/>
    <mergeCell ref="H12:J12"/>
    <mergeCell ref="H13:J13"/>
    <mergeCell ref="H15:J15"/>
    <mergeCell ref="H17:J17"/>
    <mergeCell ref="H19:J19"/>
    <mergeCell ref="H21:J21"/>
    <mergeCell ref="H23:J23"/>
    <mergeCell ref="H25:J25"/>
    <mergeCell ref="H27:J27"/>
    <mergeCell ref="H29:J29"/>
    <mergeCell ref="H59:J59"/>
    <mergeCell ref="H62:J62"/>
    <mergeCell ref="H64:J64"/>
    <mergeCell ref="H34:H35"/>
    <mergeCell ref="I34:I35"/>
    <mergeCell ref="J34:J35"/>
    <mergeCell ref="H36:J36"/>
    <mergeCell ref="H41:H42"/>
    <mergeCell ref="I41:I42"/>
    <mergeCell ref="J41:J42"/>
    <mergeCell ref="H43:H44"/>
    <mergeCell ref="I43:I44"/>
    <mergeCell ref="J43:J44"/>
    <mergeCell ref="H49:H50"/>
    <mergeCell ref="I49:I50"/>
    <mergeCell ref="J49:J50"/>
    <mergeCell ref="H51:H52"/>
    <mergeCell ref="I51:I52"/>
    <mergeCell ref="J51:J52"/>
  </mergeCells>
  <printOptions/>
  <pageMargins left="0.7" right="0.7" top="0.75" bottom="0.75" header="0.3" footer="0.3"/>
  <pageSetup fitToHeight="1" fitToWidth="1" horizontalDpi="600" verticalDpi="600" orientation="portrait" scale="48" r:id="rId1"/>
</worksheet>
</file>

<file path=xl/worksheets/sheet11.xml><?xml version="1.0" encoding="utf-8"?>
<worksheet xmlns="http://schemas.openxmlformats.org/spreadsheetml/2006/main" xmlns:r="http://schemas.openxmlformats.org/officeDocument/2006/relationships">
  <sheetPr>
    <pageSetUpPr fitToPage="1"/>
  </sheetPr>
  <dimension ref="A1:N52"/>
  <sheetViews>
    <sheetView showGridLines="0" zoomScale="60" zoomScaleNormal="60" zoomScaleSheetLayoutView="75" workbookViewId="0" topLeftCell="A1">
      <selection activeCell="W66" sqref="W66"/>
    </sheetView>
  </sheetViews>
  <sheetFormatPr defaultColWidth="9.140625" defaultRowHeight="15"/>
  <cols>
    <col min="1" max="1" width="15.7109375" style="3" customWidth="1"/>
    <col min="2" max="2" width="11.7109375" style="3" customWidth="1"/>
    <col min="3" max="3" width="30.7109375" style="3" customWidth="1"/>
    <col min="4" max="4" width="16.7109375" style="3" customWidth="1"/>
    <col min="5" max="7" width="20.7109375" style="3" hidden="1" customWidth="1"/>
    <col min="8" max="10" width="17.7109375" style="2" customWidth="1"/>
    <col min="11" max="16384" width="9.140625" style="2" customWidth="1"/>
  </cols>
  <sheetData>
    <row r="1" spans="1:7" s="24" customFormat="1" ht="19.5" customHeight="1">
      <c r="A1" s="85" t="s">
        <v>52</v>
      </c>
      <c r="G1" s="25"/>
    </row>
    <row r="2" spans="1:7" s="24" customFormat="1" ht="19.5" customHeight="1">
      <c r="A2" s="30"/>
      <c r="B2" s="30"/>
      <c r="C2" s="73"/>
      <c r="D2" s="31"/>
      <c r="E2" s="31"/>
      <c r="F2" s="31"/>
      <c r="G2" s="26"/>
    </row>
    <row r="3" spans="1:10" ht="30" customHeight="1">
      <c r="A3" s="286" t="s">
        <v>159</v>
      </c>
      <c r="B3" s="286"/>
      <c r="C3" s="286"/>
      <c r="D3" s="286"/>
      <c r="E3" s="286"/>
      <c r="F3" s="286"/>
      <c r="G3" s="286"/>
      <c r="H3" s="230" t="s">
        <v>188</v>
      </c>
      <c r="I3" s="231"/>
      <c r="J3" s="232"/>
    </row>
    <row r="4" spans="8:10" ht="19.5" customHeight="1">
      <c r="H4" s="3"/>
      <c r="I4" s="3"/>
      <c r="J4" s="3"/>
    </row>
    <row r="5" spans="1:10" ht="19.5" customHeight="1">
      <c r="A5" s="195" t="s">
        <v>6</v>
      </c>
      <c r="B5" s="195"/>
      <c r="C5" s="195"/>
      <c r="D5" s="195"/>
      <c r="E5" s="199"/>
      <c r="F5" s="343"/>
      <c r="G5" s="344"/>
      <c r="H5" s="251" t="s">
        <v>190</v>
      </c>
      <c r="I5" s="347"/>
      <c r="J5" s="348"/>
    </row>
    <row r="6" spans="1:10" ht="19.5" customHeight="1">
      <c r="A6" s="32"/>
      <c r="B6" s="32"/>
      <c r="C6" s="32"/>
      <c r="D6" s="32"/>
      <c r="E6" s="12"/>
      <c r="F6" s="12"/>
      <c r="G6" s="12"/>
      <c r="H6" s="12"/>
      <c r="I6" s="12"/>
      <c r="J6" s="12"/>
    </row>
    <row r="7" spans="1:10" ht="19.5" customHeight="1">
      <c r="A7" s="195" t="s">
        <v>60</v>
      </c>
      <c r="B7" s="195"/>
      <c r="C7" s="195"/>
      <c r="D7" s="195"/>
      <c r="E7" s="199"/>
      <c r="F7" s="343"/>
      <c r="G7" s="344"/>
      <c r="H7" s="349" t="s">
        <v>343</v>
      </c>
      <c r="I7" s="350"/>
      <c r="J7" s="351"/>
    </row>
    <row r="8" spans="1:10" ht="19.5" customHeight="1">
      <c r="A8" s="33"/>
      <c r="B8" s="33"/>
      <c r="C8" s="33"/>
      <c r="D8" s="33"/>
      <c r="E8" s="11"/>
      <c r="F8" s="11"/>
      <c r="G8" s="11"/>
      <c r="H8" s="11"/>
      <c r="I8" s="11"/>
      <c r="J8" s="11"/>
    </row>
    <row r="9" spans="1:10" ht="19.5" customHeight="1">
      <c r="A9" s="195" t="s">
        <v>7</v>
      </c>
      <c r="B9" s="195"/>
      <c r="C9" s="195"/>
      <c r="D9" s="195"/>
      <c r="E9" s="202"/>
      <c r="F9" s="343"/>
      <c r="G9" s="344"/>
      <c r="H9" s="202" t="s">
        <v>314</v>
      </c>
      <c r="I9" s="343"/>
      <c r="J9" s="344"/>
    </row>
    <row r="10" spans="1:10" ht="19.5" customHeight="1">
      <c r="A10" s="195" t="s">
        <v>8</v>
      </c>
      <c r="B10" s="195"/>
      <c r="C10" s="195"/>
      <c r="D10" s="195"/>
      <c r="E10" s="208"/>
      <c r="F10" s="343"/>
      <c r="G10" s="344"/>
      <c r="H10" s="208" t="s">
        <v>46</v>
      </c>
      <c r="I10" s="343"/>
      <c r="J10" s="344"/>
    </row>
    <row r="11" spans="1:10" ht="19.5" customHeight="1">
      <c r="A11" s="33"/>
      <c r="B11" s="33"/>
      <c r="C11" s="33"/>
      <c r="D11" s="33"/>
      <c r="E11" s="11"/>
      <c r="F11" s="11"/>
      <c r="G11" s="11"/>
      <c r="H11" s="11"/>
      <c r="I11" s="11"/>
      <c r="J11" s="11"/>
    </row>
    <row r="12" spans="1:10" ht="19.5" customHeight="1">
      <c r="A12" s="195" t="s">
        <v>9</v>
      </c>
      <c r="B12" s="195"/>
      <c r="C12" s="195"/>
      <c r="D12" s="195"/>
      <c r="E12" s="202"/>
      <c r="F12" s="343"/>
      <c r="G12" s="344"/>
      <c r="H12" s="202" t="s">
        <v>344</v>
      </c>
      <c r="I12" s="343"/>
      <c r="J12" s="344"/>
    </row>
    <row r="13" spans="1:10" ht="19.5" customHeight="1">
      <c r="A13" s="195" t="s">
        <v>10</v>
      </c>
      <c r="B13" s="195"/>
      <c r="C13" s="195"/>
      <c r="D13" s="195"/>
      <c r="E13" s="208"/>
      <c r="F13" s="343"/>
      <c r="G13" s="344"/>
      <c r="H13" s="208" t="s">
        <v>46</v>
      </c>
      <c r="I13" s="343"/>
      <c r="J13" s="344"/>
    </row>
    <row r="14" spans="1:10" ht="19.5" customHeight="1">
      <c r="A14" s="34"/>
      <c r="B14" s="34"/>
      <c r="C14" s="34"/>
      <c r="D14" s="34"/>
      <c r="E14" s="9"/>
      <c r="F14" s="9"/>
      <c r="G14" s="9"/>
      <c r="H14" s="9"/>
      <c r="I14" s="9"/>
      <c r="J14" s="9"/>
    </row>
    <row r="15" spans="1:10" ht="19.5" customHeight="1">
      <c r="A15" s="195" t="s">
        <v>11</v>
      </c>
      <c r="B15" s="195"/>
      <c r="C15" s="195"/>
      <c r="D15" s="195"/>
      <c r="E15" s="202"/>
      <c r="F15" s="343"/>
      <c r="G15" s="344"/>
      <c r="H15" s="202" t="s">
        <v>262</v>
      </c>
      <c r="I15" s="343"/>
      <c r="J15" s="344"/>
    </row>
    <row r="16" spans="1:10" ht="19.5" customHeight="1">
      <c r="A16" s="34"/>
      <c r="B16" s="34"/>
      <c r="C16" s="34"/>
      <c r="D16" s="34"/>
      <c r="E16" s="9"/>
      <c r="F16" s="9"/>
      <c r="G16" s="9"/>
      <c r="H16" s="9"/>
      <c r="I16" s="9"/>
      <c r="J16" s="9"/>
    </row>
    <row r="17" spans="1:10" ht="19.5" customHeight="1">
      <c r="A17" s="195" t="s">
        <v>12</v>
      </c>
      <c r="B17" s="195"/>
      <c r="C17" s="195"/>
      <c r="D17" s="195"/>
      <c r="E17" s="199"/>
      <c r="F17" s="343"/>
      <c r="G17" s="344"/>
      <c r="H17" s="199" t="s">
        <v>44</v>
      </c>
      <c r="I17" s="343"/>
      <c r="J17" s="344"/>
    </row>
    <row r="18" spans="1:10" ht="19.5" customHeight="1">
      <c r="A18" s="34"/>
      <c r="B18" s="34"/>
      <c r="C18" s="34"/>
      <c r="D18" s="34"/>
      <c r="E18" s="9"/>
      <c r="F18" s="9"/>
      <c r="G18" s="9"/>
      <c r="H18" s="9"/>
      <c r="I18" s="9"/>
      <c r="J18" s="9"/>
    </row>
    <row r="19" spans="1:10" ht="19.5" customHeight="1">
      <c r="A19" s="195" t="s">
        <v>13</v>
      </c>
      <c r="B19" s="195"/>
      <c r="C19" s="195"/>
      <c r="D19" s="195"/>
      <c r="E19" s="211"/>
      <c r="F19" s="343"/>
      <c r="G19" s="344"/>
      <c r="H19" s="211" t="s">
        <v>43</v>
      </c>
      <c r="I19" s="343"/>
      <c r="J19" s="344"/>
    </row>
    <row r="20" spans="1:10" ht="19.5" customHeight="1">
      <c r="A20" s="34"/>
      <c r="B20" s="34"/>
      <c r="C20" s="34"/>
      <c r="D20" s="34"/>
      <c r="E20" s="9"/>
      <c r="F20" s="9"/>
      <c r="G20" s="9"/>
      <c r="H20" s="9"/>
      <c r="I20" s="9"/>
      <c r="J20" s="9"/>
    </row>
    <row r="21" spans="1:10" ht="19.5" customHeight="1">
      <c r="A21" s="195" t="s">
        <v>14</v>
      </c>
      <c r="B21" s="195"/>
      <c r="C21" s="195"/>
      <c r="D21" s="195"/>
      <c r="E21" s="205">
        <v>15</v>
      </c>
      <c r="F21" s="343"/>
      <c r="G21" s="344"/>
      <c r="H21" s="205">
        <v>15</v>
      </c>
      <c r="I21" s="343"/>
      <c r="J21" s="344"/>
    </row>
    <row r="22" spans="1:10" ht="19.5" customHeight="1">
      <c r="A22" s="33"/>
      <c r="B22" s="33"/>
      <c r="C22" s="33"/>
      <c r="D22" s="33"/>
      <c r="E22" s="13"/>
      <c r="F22" s="13"/>
      <c r="G22" s="13"/>
      <c r="H22" s="13"/>
      <c r="I22" s="13"/>
      <c r="J22" s="13"/>
    </row>
    <row r="23" spans="1:10" ht="19.5" customHeight="1">
      <c r="A23" s="195" t="s">
        <v>15</v>
      </c>
      <c r="B23" s="195"/>
      <c r="C23" s="195"/>
      <c r="D23" s="195"/>
      <c r="E23" s="208"/>
      <c r="F23" s="343"/>
      <c r="G23" s="344"/>
      <c r="H23" s="208">
        <v>25385</v>
      </c>
      <c r="I23" s="343"/>
      <c r="J23" s="344"/>
    </row>
    <row r="24" spans="1:10" ht="19.5" customHeight="1">
      <c r="A24" s="34"/>
      <c r="B24" s="34"/>
      <c r="C24" s="34"/>
      <c r="D24" s="34"/>
      <c r="E24" s="9"/>
      <c r="F24" s="9"/>
      <c r="G24" s="9"/>
      <c r="H24" s="9"/>
      <c r="I24" s="9"/>
      <c r="J24" s="9"/>
    </row>
    <row r="25" spans="1:10" ht="19.5" customHeight="1">
      <c r="A25" s="195" t="s">
        <v>16</v>
      </c>
      <c r="B25" s="195"/>
      <c r="C25" s="195"/>
      <c r="D25" s="195"/>
      <c r="E25" s="208"/>
      <c r="F25" s="343"/>
      <c r="G25" s="344"/>
      <c r="H25" s="233">
        <v>21367</v>
      </c>
      <c r="I25" s="345"/>
      <c r="J25" s="346"/>
    </row>
    <row r="26" spans="1:10" ht="19.5" customHeight="1">
      <c r="A26" s="34"/>
      <c r="B26" s="34"/>
      <c r="C26" s="34"/>
      <c r="D26" s="34"/>
      <c r="E26" s="9"/>
      <c r="F26" s="9"/>
      <c r="G26" s="9"/>
      <c r="H26" s="12"/>
      <c r="I26" s="12"/>
      <c r="J26" s="12"/>
    </row>
    <row r="27" spans="1:10" ht="19.5" customHeight="1">
      <c r="A27" s="195" t="s">
        <v>61</v>
      </c>
      <c r="B27" s="195"/>
      <c r="C27" s="195"/>
      <c r="D27" s="195"/>
      <c r="E27" s="217">
        <f>+E25*E21</f>
        <v>0</v>
      </c>
      <c r="F27" s="343"/>
      <c r="G27" s="344"/>
      <c r="H27" s="256">
        <f>+H25*H21</f>
        <v>320505</v>
      </c>
      <c r="I27" s="257"/>
      <c r="J27" s="258"/>
    </row>
    <row r="28" spans="1:10" ht="19.5" customHeight="1">
      <c r="A28" s="34"/>
      <c r="B28" s="34"/>
      <c r="C28" s="34"/>
      <c r="D28" s="34"/>
      <c r="E28" s="74"/>
      <c r="F28" s="74"/>
      <c r="G28" s="74"/>
      <c r="H28" s="36"/>
      <c r="I28" s="36"/>
      <c r="J28" s="36"/>
    </row>
    <row r="29" spans="1:10" ht="19.5" customHeight="1">
      <c r="A29" s="195" t="s">
        <v>17</v>
      </c>
      <c r="B29" s="195"/>
      <c r="C29" s="195"/>
      <c r="D29" s="195"/>
      <c r="E29" s="217">
        <f>+(E23-E25)*E21</f>
        <v>0</v>
      </c>
      <c r="F29" s="343"/>
      <c r="G29" s="344"/>
      <c r="H29" s="256">
        <f>+(H23-H25)*H21</f>
        <v>60270</v>
      </c>
      <c r="I29" s="257"/>
      <c r="J29" s="258"/>
    </row>
    <row r="30" spans="1:10" ht="19.5" customHeight="1">
      <c r="A30" s="34"/>
      <c r="B30" s="34"/>
      <c r="C30" s="34"/>
      <c r="D30" s="34"/>
      <c r="E30" s="74"/>
      <c r="F30" s="74"/>
      <c r="G30" s="74"/>
      <c r="H30" s="36"/>
      <c r="I30" s="36"/>
      <c r="J30" s="36"/>
    </row>
    <row r="31" spans="1:10" ht="19.5" customHeight="1">
      <c r="A31" s="195" t="s">
        <v>18</v>
      </c>
      <c r="B31" s="195"/>
      <c r="C31" s="195"/>
      <c r="D31" s="195"/>
      <c r="E31" s="37" t="s">
        <v>19</v>
      </c>
      <c r="F31" s="37" t="s">
        <v>20</v>
      </c>
      <c r="G31" s="38" t="s">
        <v>21</v>
      </c>
      <c r="H31" s="86" t="s">
        <v>19</v>
      </c>
      <c r="I31" s="86" t="s">
        <v>20</v>
      </c>
      <c r="J31" s="87" t="s">
        <v>21</v>
      </c>
    </row>
    <row r="32" spans="1:10" ht="19.5" customHeight="1">
      <c r="A32" s="41" t="s">
        <v>22</v>
      </c>
      <c r="B32" s="287" t="s">
        <v>64</v>
      </c>
      <c r="C32" s="287"/>
      <c r="D32" s="39"/>
      <c r="E32" s="40"/>
      <c r="F32" s="40"/>
      <c r="G32" s="40"/>
      <c r="H32" s="103">
        <v>0</v>
      </c>
      <c r="I32" s="103">
        <v>0</v>
      </c>
      <c r="J32" s="103" t="s">
        <v>330</v>
      </c>
    </row>
    <row r="33" spans="1:10" ht="19.5" customHeight="1">
      <c r="A33" s="41" t="s">
        <v>23</v>
      </c>
      <c r="B33" s="334" t="s">
        <v>117</v>
      </c>
      <c r="C33" s="334"/>
      <c r="D33" s="335"/>
      <c r="E33" s="14"/>
      <c r="F33" s="14"/>
      <c r="G33" s="19"/>
      <c r="H33" s="14">
        <v>225</v>
      </c>
      <c r="I33" s="14">
        <v>198</v>
      </c>
      <c r="J33" s="125" t="s">
        <v>316</v>
      </c>
    </row>
    <row r="34" spans="1:10" ht="19.5" customHeight="1">
      <c r="A34" s="41" t="s">
        <v>25</v>
      </c>
      <c r="B34" s="42" t="s">
        <v>76</v>
      </c>
      <c r="C34" s="42"/>
      <c r="D34" s="43"/>
      <c r="E34" s="14"/>
      <c r="F34" s="14"/>
      <c r="G34" s="19"/>
      <c r="H34" s="14">
        <v>690</v>
      </c>
      <c r="I34" s="14">
        <v>664</v>
      </c>
      <c r="J34" s="125" t="s">
        <v>293</v>
      </c>
    </row>
    <row r="35" spans="1:10" ht="19.5" customHeight="1">
      <c r="A35" s="41" t="s">
        <v>68</v>
      </c>
      <c r="B35" s="42" t="s">
        <v>77</v>
      </c>
      <c r="C35" s="43"/>
      <c r="D35" s="43"/>
      <c r="E35" s="44"/>
      <c r="F35" s="44"/>
      <c r="G35" s="45"/>
      <c r="H35" s="44">
        <v>1490</v>
      </c>
      <c r="I35" s="44">
        <v>1376</v>
      </c>
      <c r="J35" s="126" t="s">
        <v>345</v>
      </c>
    </row>
    <row r="36" spans="1:10" ht="19.5" customHeight="1">
      <c r="A36" s="41" t="s">
        <v>70</v>
      </c>
      <c r="B36" s="43" t="s">
        <v>26</v>
      </c>
      <c r="C36" s="43"/>
      <c r="D36" s="43"/>
      <c r="E36" s="14"/>
      <c r="F36" s="14"/>
      <c r="G36" s="19"/>
      <c r="H36" s="14" t="s">
        <v>38</v>
      </c>
      <c r="I36" s="14" t="s">
        <v>38</v>
      </c>
      <c r="J36" s="125" t="s">
        <v>38</v>
      </c>
    </row>
    <row r="37" spans="1:10" ht="19.5" customHeight="1">
      <c r="A37" s="195" t="s">
        <v>27</v>
      </c>
      <c r="B37" s="195"/>
      <c r="C37" s="195"/>
      <c r="D37" s="276"/>
      <c r="E37" s="270"/>
      <c r="F37" s="271"/>
      <c r="G37" s="272"/>
      <c r="H37" s="352">
        <v>0.03</v>
      </c>
      <c r="I37" s="224"/>
      <c r="J37" s="353"/>
    </row>
    <row r="38" spans="1:10" ht="19.5" customHeight="1">
      <c r="A38" s="39"/>
      <c r="B38" s="39"/>
      <c r="C38" s="39"/>
      <c r="D38" s="39"/>
      <c r="E38" s="66"/>
      <c r="F38" s="66"/>
      <c r="G38" s="66"/>
      <c r="H38" s="48"/>
      <c r="I38" s="49"/>
      <c r="J38" s="50"/>
    </row>
    <row r="39" spans="1:10" ht="19.5" customHeight="1">
      <c r="A39" s="273" t="s">
        <v>74</v>
      </c>
      <c r="B39" s="274"/>
      <c r="C39" s="274"/>
      <c r="D39" s="275"/>
      <c r="E39" s="15"/>
      <c r="F39" s="15"/>
      <c r="G39" s="15"/>
      <c r="H39" s="44"/>
      <c r="I39" s="44"/>
      <c r="J39" s="61"/>
    </row>
    <row r="40" spans="1:10" ht="19.5" customHeight="1">
      <c r="A40" s="195" t="s">
        <v>28</v>
      </c>
      <c r="B40" s="195"/>
      <c r="C40" s="195"/>
      <c r="D40" s="276"/>
      <c r="E40" s="208" t="s">
        <v>29</v>
      </c>
      <c r="F40" s="343"/>
      <c r="G40" s="344"/>
      <c r="H40" s="213" t="s">
        <v>31</v>
      </c>
      <c r="I40" s="183"/>
      <c r="J40" s="184"/>
    </row>
    <row r="41" spans="1:7" ht="19.5" customHeight="1">
      <c r="A41" s="62"/>
      <c r="B41" s="62"/>
      <c r="C41" s="62"/>
      <c r="D41" s="62"/>
      <c r="E41" s="13"/>
      <c r="F41" s="13"/>
      <c r="G41" s="13"/>
    </row>
    <row r="42" spans="1:10" ht="19.5" customHeight="1">
      <c r="A42" s="91"/>
      <c r="B42" s="93"/>
      <c r="C42" s="6" t="s">
        <v>50</v>
      </c>
      <c r="D42" s="93"/>
      <c r="E42" s="93"/>
      <c r="F42" s="93"/>
      <c r="G42" s="93"/>
      <c r="H42" s="238">
        <f>SUM(I32:I36)</f>
        <v>2238</v>
      </c>
      <c r="I42" s="183"/>
      <c r="J42" s="184"/>
    </row>
    <row r="43" spans="1:10" ht="15">
      <c r="A43" s="96"/>
      <c r="B43" s="96"/>
      <c r="C43" s="6" t="s">
        <v>51</v>
      </c>
      <c r="D43" s="96"/>
      <c r="E43" s="96"/>
      <c r="F43" s="96"/>
      <c r="G43" s="96"/>
      <c r="H43" s="238">
        <f>H25+H42</f>
        <v>23605</v>
      </c>
      <c r="I43" s="183"/>
      <c r="J43" s="184"/>
    </row>
    <row r="49" spans="1:14" ht="14.25">
      <c r="A49" s="236" t="s">
        <v>160</v>
      </c>
      <c r="B49" s="237"/>
      <c r="C49" s="237"/>
      <c r="D49" s="237"/>
      <c r="E49" s="237"/>
      <c r="F49" s="237"/>
      <c r="G49" s="237"/>
      <c r="H49" s="237"/>
      <c r="I49" s="237"/>
      <c r="J49" s="237"/>
      <c r="K49" s="237"/>
      <c r="L49" s="237"/>
      <c r="M49" s="237"/>
      <c r="N49" s="237"/>
    </row>
    <row r="50" spans="1:14" ht="14.25">
      <c r="A50" s="237"/>
      <c r="B50" s="237"/>
      <c r="C50" s="237"/>
      <c r="D50" s="237"/>
      <c r="E50" s="237"/>
      <c r="F50" s="237"/>
      <c r="G50" s="237"/>
      <c r="H50" s="237"/>
      <c r="I50" s="237"/>
      <c r="J50" s="237"/>
      <c r="K50" s="237"/>
      <c r="L50" s="237"/>
      <c r="M50" s="237"/>
      <c r="N50" s="237"/>
    </row>
    <row r="51" spans="1:14" ht="14.25">
      <c r="A51" s="237"/>
      <c r="B51" s="237"/>
      <c r="C51" s="237"/>
      <c r="D51" s="237"/>
      <c r="E51" s="237"/>
      <c r="F51" s="237"/>
      <c r="G51" s="237"/>
      <c r="H51" s="237"/>
      <c r="I51" s="237"/>
      <c r="J51" s="237"/>
      <c r="K51" s="237"/>
      <c r="L51" s="237"/>
      <c r="M51" s="237"/>
      <c r="N51" s="237"/>
    </row>
    <row r="52" spans="1:14" ht="14.25">
      <c r="A52" s="237"/>
      <c r="B52" s="237"/>
      <c r="C52" s="237"/>
      <c r="D52" s="237"/>
      <c r="E52" s="237"/>
      <c r="F52" s="237"/>
      <c r="G52" s="237"/>
      <c r="H52" s="237"/>
      <c r="I52" s="237"/>
      <c r="J52" s="237"/>
      <c r="K52" s="237"/>
      <c r="L52" s="237"/>
      <c r="M52" s="237"/>
      <c r="N52" s="237"/>
    </row>
  </sheetData>
  <sheetProtection/>
  <mergeCells count="57">
    <mergeCell ref="H37:J37"/>
    <mergeCell ref="B33:D33"/>
    <mergeCell ref="A37:D37"/>
    <mergeCell ref="E37:G37"/>
    <mergeCell ref="A39:D39"/>
    <mergeCell ref="A40:D40"/>
    <mergeCell ref="E40:G40"/>
    <mergeCell ref="A27:D27"/>
    <mergeCell ref="E27:G27"/>
    <mergeCell ref="A29:D29"/>
    <mergeCell ref="E29:G29"/>
    <mergeCell ref="A31:D31"/>
    <mergeCell ref="B32:C32"/>
    <mergeCell ref="A21:D21"/>
    <mergeCell ref="E21:G21"/>
    <mergeCell ref="A23:D23"/>
    <mergeCell ref="E23:G23"/>
    <mergeCell ref="A25:D25"/>
    <mergeCell ref="E25:G25"/>
    <mergeCell ref="A15:D15"/>
    <mergeCell ref="E15:G15"/>
    <mergeCell ref="A17:D17"/>
    <mergeCell ref="E17:G17"/>
    <mergeCell ref="A19:D19"/>
    <mergeCell ref="E19:G19"/>
    <mergeCell ref="A10:D10"/>
    <mergeCell ref="E10:G10"/>
    <mergeCell ref="A12:D12"/>
    <mergeCell ref="E12:G12"/>
    <mergeCell ref="A13:D13"/>
    <mergeCell ref="E13:G13"/>
    <mergeCell ref="H13:J13"/>
    <mergeCell ref="H15:J15"/>
    <mergeCell ref="H17:J17"/>
    <mergeCell ref="A3:G3"/>
    <mergeCell ref="A5:D5"/>
    <mergeCell ref="E5:G5"/>
    <mergeCell ref="A7:D7"/>
    <mergeCell ref="E7:G7"/>
    <mergeCell ref="A9:D9"/>
    <mergeCell ref="E9:G9"/>
    <mergeCell ref="H3:J3"/>
    <mergeCell ref="H5:J5"/>
    <mergeCell ref="H7:J7"/>
    <mergeCell ref="H9:J9"/>
    <mergeCell ref="H10:J10"/>
    <mergeCell ref="H12:J12"/>
    <mergeCell ref="A49:N52"/>
    <mergeCell ref="H40:J40"/>
    <mergeCell ref="H42:J42"/>
    <mergeCell ref="H43:J43"/>
    <mergeCell ref="H19:J19"/>
    <mergeCell ref="H21:J21"/>
    <mergeCell ref="H23:J23"/>
    <mergeCell ref="H25:J25"/>
    <mergeCell ref="H27:J27"/>
    <mergeCell ref="H29:J29"/>
  </mergeCells>
  <printOptions/>
  <pageMargins left="0.7" right="0.7" top="0.75" bottom="0.75" header="0.3" footer="0.3"/>
  <pageSetup fitToHeight="1" fitToWidth="1" horizontalDpi="600" verticalDpi="600" orientation="portrait" scale="54" r:id="rId1"/>
</worksheet>
</file>

<file path=xl/worksheets/sheet12.xml><?xml version="1.0" encoding="utf-8"?>
<worksheet xmlns="http://schemas.openxmlformats.org/spreadsheetml/2006/main" xmlns:r="http://schemas.openxmlformats.org/officeDocument/2006/relationships">
  <sheetPr>
    <pageSetUpPr fitToPage="1"/>
  </sheetPr>
  <dimension ref="A1:S63"/>
  <sheetViews>
    <sheetView showGridLines="0" zoomScale="60" zoomScaleNormal="60" zoomScaleSheetLayoutView="75" workbookViewId="0" topLeftCell="A1">
      <selection activeCell="W66" sqref="W66"/>
    </sheetView>
  </sheetViews>
  <sheetFormatPr defaultColWidth="9.140625" defaultRowHeight="15"/>
  <cols>
    <col min="1" max="1" width="15.7109375" style="3" customWidth="1"/>
    <col min="2" max="2" width="11.7109375" style="3" customWidth="1"/>
    <col min="3" max="3" width="30.7109375" style="3" customWidth="1"/>
    <col min="4" max="4" width="16.7109375" style="3" customWidth="1"/>
    <col min="5" max="7" width="20.7109375" style="3" hidden="1" customWidth="1"/>
    <col min="8" max="14" width="17.7109375" style="2" customWidth="1"/>
    <col min="15" max="15" width="5.7109375" style="2" customWidth="1"/>
    <col min="16" max="18" width="12.7109375" style="2" hidden="1" customWidth="1"/>
    <col min="19" max="19" width="5.7109375" style="2" hidden="1" customWidth="1"/>
    <col min="20" max="16384" width="9.140625" style="2" customWidth="1"/>
  </cols>
  <sheetData>
    <row r="1" spans="1:7" s="24" customFormat="1" ht="19.5" customHeight="1">
      <c r="A1" s="85" t="s">
        <v>52</v>
      </c>
      <c r="D1" s="26"/>
      <c r="E1" s="26"/>
      <c r="F1" s="26"/>
      <c r="G1" s="25"/>
    </row>
    <row r="2" spans="1:7" s="24" customFormat="1" ht="19.5" customHeight="1">
      <c r="A2" s="26"/>
      <c r="B2" s="26"/>
      <c r="C2" s="26"/>
      <c r="D2" s="26"/>
      <c r="E2" s="26"/>
      <c r="F2" s="26"/>
      <c r="G2" s="26"/>
    </row>
    <row r="3" spans="1:19" ht="30" customHeight="1">
      <c r="A3" s="286" t="s">
        <v>161</v>
      </c>
      <c r="B3" s="286"/>
      <c r="C3" s="286"/>
      <c r="D3" s="286"/>
      <c r="E3" s="286"/>
      <c r="F3" s="286"/>
      <c r="G3" s="286"/>
      <c r="H3" s="230" t="s">
        <v>58</v>
      </c>
      <c r="I3" s="231"/>
      <c r="J3" s="232"/>
      <c r="K3" s="97"/>
      <c r="L3" s="230" t="s">
        <v>189</v>
      </c>
      <c r="M3" s="231"/>
      <c r="N3" s="232"/>
      <c r="O3" s="97"/>
      <c r="P3" s="230" t="s">
        <v>5</v>
      </c>
      <c r="Q3" s="231"/>
      <c r="R3" s="232"/>
      <c r="S3" s="97"/>
    </row>
    <row r="4" spans="8:18" ht="19.5" customHeight="1">
      <c r="H4" s="3"/>
      <c r="I4" s="3"/>
      <c r="J4" s="3"/>
      <c r="L4" s="3"/>
      <c r="M4" s="3"/>
      <c r="N4" s="3"/>
      <c r="P4" s="3"/>
      <c r="Q4" s="3"/>
      <c r="R4" s="3"/>
    </row>
    <row r="5" spans="1:18" ht="19.5" customHeight="1">
      <c r="A5" s="195" t="s">
        <v>6</v>
      </c>
      <c r="B5" s="195"/>
      <c r="C5" s="195"/>
      <c r="D5" s="195"/>
      <c r="E5" s="196"/>
      <c r="F5" s="197"/>
      <c r="G5" s="198"/>
      <c r="H5" s="196" t="s">
        <v>294</v>
      </c>
      <c r="I5" s="197"/>
      <c r="J5" s="198"/>
      <c r="L5" s="196" t="s">
        <v>401</v>
      </c>
      <c r="M5" s="197"/>
      <c r="N5" s="198"/>
      <c r="P5" s="196"/>
      <c r="Q5" s="183"/>
      <c r="R5" s="184"/>
    </row>
    <row r="6" spans="1:18" ht="19.5" customHeight="1">
      <c r="A6" s="32"/>
      <c r="B6" s="32"/>
      <c r="C6" s="32"/>
      <c r="D6" s="32"/>
      <c r="E6" s="9"/>
      <c r="F6" s="9"/>
      <c r="G6" s="9"/>
      <c r="H6" s="9"/>
      <c r="I6" s="9"/>
      <c r="J6" s="9"/>
      <c r="L6" s="9"/>
      <c r="M6" s="9"/>
      <c r="N6" s="9"/>
      <c r="P6" s="9"/>
      <c r="Q6" s="9"/>
      <c r="R6" s="9"/>
    </row>
    <row r="7" spans="1:18" ht="19.5" customHeight="1">
      <c r="A7" s="195" t="s">
        <v>60</v>
      </c>
      <c r="B7" s="195"/>
      <c r="C7" s="195"/>
      <c r="D7" s="195"/>
      <c r="E7" s="196"/>
      <c r="F7" s="197"/>
      <c r="G7" s="198"/>
      <c r="H7" s="196" t="s">
        <v>295</v>
      </c>
      <c r="I7" s="197"/>
      <c r="J7" s="198"/>
      <c r="L7" s="196" t="s">
        <v>402</v>
      </c>
      <c r="M7" s="197"/>
      <c r="N7" s="198"/>
      <c r="P7" s="196"/>
      <c r="Q7" s="183"/>
      <c r="R7" s="184"/>
    </row>
    <row r="8" spans="1:18" ht="19.5" customHeight="1">
      <c r="A8" s="33"/>
      <c r="B8" s="33"/>
      <c r="C8" s="33"/>
      <c r="D8" s="33"/>
      <c r="E8" s="11"/>
      <c r="F8" s="11"/>
      <c r="G8" s="11"/>
      <c r="H8" s="11"/>
      <c r="I8" s="11"/>
      <c r="J8" s="11"/>
      <c r="L8" s="11"/>
      <c r="M8" s="11"/>
      <c r="N8" s="11"/>
      <c r="P8" s="10"/>
      <c r="Q8" s="10"/>
      <c r="R8" s="10"/>
    </row>
    <row r="9" spans="1:18" ht="19.5" customHeight="1">
      <c r="A9" s="195" t="s">
        <v>7</v>
      </c>
      <c r="B9" s="195"/>
      <c r="C9" s="195"/>
      <c r="D9" s="195"/>
      <c r="E9" s="262"/>
      <c r="F9" s="263"/>
      <c r="G9" s="264"/>
      <c r="H9" s="262" t="s">
        <v>33</v>
      </c>
      <c r="I9" s="263"/>
      <c r="J9" s="264"/>
      <c r="L9" s="202" t="s">
        <v>403</v>
      </c>
      <c r="M9" s="203"/>
      <c r="N9" s="204"/>
      <c r="P9" s="196"/>
      <c r="Q9" s="183"/>
      <c r="R9" s="184"/>
    </row>
    <row r="10" spans="1:18" ht="19.5" customHeight="1">
      <c r="A10" s="195" t="s">
        <v>8</v>
      </c>
      <c r="B10" s="195"/>
      <c r="C10" s="195"/>
      <c r="D10" s="195"/>
      <c r="E10" s="213"/>
      <c r="F10" s="214"/>
      <c r="G10" s="215"/>
      <c r="H10" s="213" t="s">
        <v>32</v>
      </c>
      <c r="I10" s="214"/>
      <c r="J10" s="215"/>
      <c r="L10" s="208" t="s">
        <v>46</v>
      </c>
      <c r="M10" s="209"/>
      <c r="N10" s="210"/>
      <c r="P10" s="196"/>
      <c r="Q10" s="183"/>
      <c r="R10" s="184"/>
    </row>
    <row r="11" spans="1:18" ht="19.5" customHeight="1">
      <c r="A11" s="33"/>
      <c r="B11" s="33"/>
      <c r="C11" s="33"/>
      <c r="D11" s="33"/>
      <c r="E11" s="11"/>
      <c r="F11" s="11"/>
      <c r="G11" s="11"/>
      <c r="H11" s="11"/>
      <c r="I11" s="11"/>
      <c r="J11" s="11"/>
      <c r="L11" s="11"/>
      <c r="M11" s="11"/>
      <c r="N11" s="11"/>
      <c r="P11" s="11"/>
      <c r="Q11" s="11"/>
      <c r="R11" s="11"/>
    </row>
    <row r="12" spans="1:18" ht="19.5" customHeight="1">
      <c r="A12" s="195" t="s">
        <v>9</v>
      </c>
      <c r="B12" s="195"/>
      <c r="C12" s="195"/>
      <c r="D12" s="195"/>
      <c r="E12" s="262"/>
      <c r="F12" s="263"/>
      <c r="G12" s="264"/>
      <c r="H12" s="262" t="s">
        <v>35</v>
      </c>
      <c r="I12" s="263"/>
      <c r="J12" s="264"/>
      <c r="L12" s="202" t="s">
        <v>47</v>
      </c>
      <c r="M12" s="203"/>
      <c r="N12" s="204"/>
      <c r="P12" s="196"/>
      <c r="Q12" s="183"/>
      <c r="R12" s="184"/>
    </row>
    <row r="13" spans="1:18" ht="19.5" customHeight="1">
      <c r="A13" s="195" t="s">
        <v>10</v>
      </c>
      <c r="B13" s="195"/>
      <c r="C13" s="195"/>
      <c r="D13" s="195"/>
      <c r="E13" s="213"/>
      <c r="F13" s="214"/>
      <c r="G13" s="215"/>
      <c r="H13" s="213" t="s">
        <v>32</v>
      </c>
      <c r="I13" s="214"/>
      <c r="J13" s="215"/>
      <c r="L13" s="208" t="s">
        <v>46</v>
      </c>
      <c r="M13" s="209"/>
      <c r="N13" s="210"/>
      <c r="P13" s="196"/>
      <c r="Q13" s="183"/>
      <c r="R13" s="184"/>
    </row>
    <row r="14" spans="1:18" ht="19.5" customHeight="1">
      <c r="A14" s="34"/>
      <c r="B14" s="34"/>
      <c r="C14" s="34"/>
      <c r="D14" s="34"/>
      <c r="E14" s="9"/>
      <c r="F14" s="9"/>
      <c r="G14" s="9"/>
      <c r="H14" s="9"/>
      <c r="I14" s="9"/>
      <c r="J14" s="9"/>
      <c r="L14" s="12"/>
      <c r="M14" s="12"/>
      <c r="N14" s="12"/>
      <c r="P14" s="12"/>
      <c r="Q14" s="12"/>
      <c r="R14" s="12"/>
    </row>
    <row r="15" spans="1:18" ht="19.5" customHeight="1">
      <c r="A15" s="195" t="s">
        <v>11</v>
      </c>
      <c r="B15" s="195"/>
      <c r="C15" s="195"/>
      <c r="D15" s="195"/>
      <c r="E15" s="262"/>
      <c r="F15" s="263"/>
      <c r="G15" s="264"/>
      <c r="H15" s="262" t="s">
        <v>296</v>
      </c>
      <c r="I15" s="263"/>
      <c r="J15" s="264"/>
      <c r="L15" s="202" t="s">
        <v>48</v>
      </c>
      <c r="M15" s="203"/>
      <c r="N15" s="204"/>
      <c r="P15" s="196"/>
      <c r="Q15" s="183"/>
      <c r="R15" s="184"/>
    </row>
    <row r="16" spans="1:18" ht="19.5" customHeight="1">
      <c r="A16" s="34"/>
      <c r="B16" s="34"/>
      <c r="C16" s="34"/>
      <c r="D16" s="34"/>
      <c r="E16" s="9"/>
      <c r="F16" s="9"/>
      <c r="G16" s="9"/>
      <c r="H16" s="9"/>
      <c r="I16" s="9"/>
      <c r="J16" s="9"/>
      <c r="L16" s="12"/>
      <c r="M16" s="12"/>
      <c r="N16" s="12"/>
      <c r="P16" s="12"/>
      <c r="Q16" s="12"/>
      <c r="R16" s="12"/>
    </row>
    <row r="17" spans="1:18" ht="19.5" customHeight="1">
      <c r="A17" s="195" t="s">
        <v>12</v>
      </c>
      <c r="B17" s="195"/>
      <c r="C17" s="195"/>
      <c r="D17" s="195"/>
      <c r="E17" s="196"/>
      <c r="F17" s="197"/>
      <c r="G17" s="198"/>
      <c r="H17" s="196" t="s">
        <v>297</v>
      </c>
      <c r="I17" s="197"/>
      <c r="J17" s="198"/>
      <c r="L17" s="199" t="s">
        <v>49</v>
      </c>
      <c r="M17" s="200"/>
      <c r="N17" s="201"/>
      <c r="P17" s="196"/>
      <c r="Q17" s="183"/>
      <c r="R17" s="184"/>
    </row>
    <row r="18" spans="1:18" ht="19.5" customHeight="1">
      <c r="A18" s="34"/>
      <c r="B18" s="34"/>
      <c r="C18" s="34"/>
      <c r="D18" s="34"/>
      <c r="E18" s="9"/>
      <c r="F18" s="9"/>
      <c r="G18" s="9"/>
      <c r="H18" s="9"/>
      <c r="I18" s="9"/>
      <c r="J18" s="9"/>
      <c r="L18" s="12"/>
      <c r="M18" s="12"/>
      <c r="N18" s="12"/>
      <c r="P18" s="12"/>
      <c r="Q18" s="12"/>
      <c r="R18" s="12"/>
    </row>
    <row r="19" spans="1:18" ht="19.5" customHeight="1">
      <c r="A19" s="195" t="s">
        <v>13</v>
      </c>
      <c r="B19" s="195"/>
      <c r="C19" s="195"/>
      <c r="D19" s="195"/>
      <c r="E19" s="265"/>
      <c r="F19" s="266"/>
      <c r="G19" s="198"/>
      <c r="H19" s="265" t="s">
        <v>43</v>
      </c>
      <c r="I19" s="266"/>
      <c r="J19" s="198"/>
      <c r="L19" s="211" t="s">
        <v>48</v>
      </c>
      <c r="M19" s="212"/>
      <c r="N19" s="201"/>
      <c r="P19" s="196"/>
      <c r="Q19" s="183"/>
      <c r="R19" s="184"/>
    </row>
    <row r="20" spans="1:18" ht="19.5" customHeight="1">
      <c r="A20" s="34"/>
      <c r="B20" s="34"/>
      <c r="C20" s="34"/>
      <c r="D20" s="34"/>
      <c r="E20" s="12"/>
      <c r="F20" s="12"/>
      <c r="G20" s="12"/>
      <c r="H20" s="12"/>
      <c r="I20" s="12"/>
      <c r="J20" s="12"/>
      <c r="L20" s="12"/>
      <c r="M20" s="12"/>
      <c r="N20" s="12"/>
      <c r="P20" s="12"/>
      <c r="Q20" s="12"/>
      <c r="R20" s="12"/>
    </row>
    <row r="21" spans="1:18" ht="19.5" customHeight="1">
      <c r="A21" s="195" t="s">
        <v>14</v>
      </c>
      <c r="B21" s="195"/>
      <c r="C21" s="195"/>
      <c r="D21" s="195"/>
      <c r="E21" s="205">
        <v>5</v>
      </c>
      <c r="F21" s="206"/>
      <c r="G21" s="207"/>
      <c r="H21" s="205">
        <v>5</v>
      </c>
      <c r="I21" s="206"/>
      <c r="J21" s="207"/>
      <c r="L21" s="205">
        <v>5</v>
      </c>
      <c r="M21" s="206"/>
      <c r="N21" s="207"/>
      <c r="P21" s="354">
        <v>5</v>
      </c>
      <c r="Q21" s="257"/>
      <c r="R21" s="258"/>
    </row>
    <row r="22" spans="1:18" ht="19.5" customHeight="1">
      <c r="A22" s="33"/>
      <c r="B22" s="33"/>
      <c r="C22" s="33"/>
      <c r="D22" s="33"/>
      <c r="E22" s="13"/>
      <c r="F22" s="13"/>
      <c r="G22" s="13"/>
      <c r="H22" s="13"/>
      <c r="I22" s="13"/>
      <c r="J22" s="13"/>
      <c r="L22" s="13"/>
      <c r="M22" s="13"/>
      <c r="N22" s="13"/>
      <c r="P22" s="13"/>
      <c r="Q22" s="13"/>
      <c r="R22" s="13"/>
    </row>
    <row r="23" spans="1:18" ht="19.5" customHeight="1">
      <c r="A23" s="195" t="s">
        <v>15</v>
      </c>
      <c r="B23" s="195"/>
      <c r="C23" s="195"/>
      <c r="D23" s="195"/>
      <c r="E23" s="213"/>
      <c r="F23" s="214"/>
      <c r="G23" s="215"/>
      <c r="H23" s="213">
        <v>39460</v>
      </c>
      <c r="I23" s="214"/>
      <c r="J23" s="215"/>
      <c r="L23" s="213">
        <v>41325</v>
      </c>
      <c r="M23" s="214"/>
      <c r="N23" s="215"/>
      <c r="P23" s="196"/>
      <c r="Q23" s="183"/>
      <c r="R23" s="184"/>
    </row>
    <row r="24" spans="1:18" ht="19.5" customHeight="1">
      <c r="A24" s="34"/>
      <c r="B24" s="34"/>
      <c r="C24" s="34"/>
      <c r="D24" s="34"/>
      <c r="E24" s="12"/>
      <c r="F24" s="12"/>
      <c r="G24" s="12"/>
      <c r="H24" s="12" t="s">
        <v>251</v>
      </c>
      <c r="I24" s="12"/>
      <c r="J24" s="12"/>
      <c r="L24" s="12"/>
      <c r="M24" s="12"/>
      <c r="N24" s="12"/>
      <c r="P24" s="12"/>
      <c r="Q24" s="12"/>
      <c r="R24" s="12"/>
    </row>
    <row r="25" spans="1:18" ht="19.5" customHeight="1">
      <c r="A25" s="195" t="s">
        <v>16</v>
      </c>
      <c r="B25" s="195"/>
      <c r="C25" s="195"/>
      <c r="D25" s="195"/>
      <c r="E25" s="213"/>
      <c r="F25" s="214"/>
      <c r="G25" s="215"/>
      <c r="H25" s="233">
        <v>27594</v>
      </c>
      <c r="I25" s="234"/>
      <c r="J25" s="235"/>
      <c r="L25" s="290">
        <v>27769</v>
      </c>
      <c r="M25" s="291"/>
      <c r="N25" s="292"/>
      <c r="P25" s="196"/>
      <c r="Q25" s="183"/>
      <c r="R25" s="184"/>
    </row>
    <row r="26" spans="1:18" ht="19.5" customHeight="1">
      <c r="A26" s="34"/>
      <c r="B26" s="34"/>
      <c r="C26" s="34"/>
      <c r="D26" s="34"/>
      <c r="E26" s="12"/>
      <c r="F26" s="12"/>
      <c r="G26" s="12"/>
      <c r="H26" s="12"/>
      <c r="I26" s="12"/>
      <c r="J26" s="12"/>
      <c r="L26" s="12"/>
      <c r="M26" s="12"/>
      <c r="N26" s="12"/>
      <c r="P26" s="12"/>
      <c r="Q26" s="12"/>
      <c r="R26" s="12"/>
    </row>
    <row r="27" spans="1:18" ht="19.5" customHeight="1">
      <c r="A27" s="195" t="s">
        <v>61</v>
      </c>
      <c r="B27" s="195"/>
      <c r="C27" s="195"/>
      <c r="D27" s="195"/>
      <c r="E27" s="217">
        <f>+E25*E21</f>
        <v>0</v>
      </c>
      <c r="F27" s="218"/>
      <c r="G27" s="219"/>
      <c r="H27" s="256">
        <f>+H25*H21</f>
        <v>137970</v>
      </c>
      <c r="I27" s="257"/>
      <c r="J27" s="258"/>
      <c r="L27" s="256">
        <f>+L25*L21</f>
        <v>138845</v>
      </c>
      <c r="M27" s="257"/>
      <c r="N27" s="258"/>
      <c r="P27" s="256">
        <f>+P25*P21</f>
        <v>0</v>
      </c>
      <c r="Q27" s="257"/>
      <c r="R27" s="258"/>
    </row>
    <row r="28" spans="1:18" ht="19.5" customHeight="1">
      <c r="A28" s="34"/>
      <c r="B28" s="34"/>
      <c r="C28" s="34"/>
      <c r="D28" s="34"/>
      <c r="E28" s="36"/>
      <c r="F28" s="36"/>
      <c r="G28" s="36"/>
      <c r="H28" s="36"/>
      <c r="I28" s="36"/>
      <c r="J28" s="36"/>
      <c r="L28" s="36"/>
      <c r="M28" s="36"/>
      <c r="N28" s="36"/>
      <c r="P28" s="36"/>
      <c r="Q28" s="36"/>
      <c r="R28" s="36"/>
    </row>
    <row r="29" spans="1:18" ht="19.5" customHeight="1">
      <c r="A29" s="195" t="s">
        <v>17</v>
      </c>
      <c r="B29" s="195"/>
      <c r="C29" s="195"/>
      <c r="D29" s="195"/>
      <c r="E29" s="217">
        <f>+(E23-E25)*E21</f>
        <v>0</v>
      </c>
      <c r="F29" s="218"/>
      <c r="G29" s="219"/>
      <c r="H29" s="256">
        <f>+(H23-H25)*H21</f>
        <v>59330</v>
      </c>
      <c r="I29" s="257"/>
      <c r="J29" s="258"/>
      <c r="L29" s="256">
        <f>+(L23-L25)*L21</f>
        <v>67780</v>
      </c>
      <c r="M29" s="257"/>
      <c r="N29" s="258"/>
      <c r="P29" s="256">
        <f>+(P23-P25)*P21</f>
        <v>0</v>
      </c>
      <c r="Q29" s="257"/>
      <c r="R29" s="258"/>
    </row>
    <row r="30" spans="1:18" ht="19.5" customHeight="1">
      <c r="A30" s="34"/>
      <c r="B30" s="34"/>
      <c r="C30" s="34"/>
      <c r="D30" s="34"/>
      <c r="E30" s="36"/>
      <c r="F30" s="36"/>
      <c r="G30" s="36"/>
      <c r="H30" s="36"/>
      <c r="I30" s="36"/>
      <c r="J30" s="36"/>
      <c r="L30" s="36"/>
      <c r="M30" s="36"/>
      <c r="N30" s="36"/>
      <c r="P30" s="36"/>
      <c r="Q30" s="36"/>
      <c r="R30" s="36"/>
    </row>
    <row r="31" spans="1:18" ht="19.5" customHeight="1">
      <c r="A31" s="195" t="s">
        <v>18</v>
      </c>
      <c r="B31" s="195"/>
      <c r="C31" s="195"/>
      <c r="D31" s="195"/>
      <c r="E31" s="37" t="s">
        <v>19</v>
      </c>
      <c r="F31" s="37" t="s">
        <v>20</v>
      </c>
      <c r="G31" s="38" t="s">
        <v>21</v>
      </c>
      <c r="H31" s="86" t="s">
        <v>19</v>
      </c>
      <c r="I31" s="86" t="s">
        <v>20</v>
      </c>
      <c r="J31" s="87" t="s">
        <v>21</v>
      </c>
      <c r="L31" s="86" t="s">
        <v>19</v>
      </c>
      <c r="M31" s="86" t="s">
        <v>20</v>
      </c>
      <c r="N31" s="87" t="s">
        <v>21</v>
      </c>
      <c r="P31" s="86" t="s">
        <v>19</v>
      </c>
      <c r="Q31" s="86" t="s">
        <v>20</v>
      </c>
      <c r="R31" s="87" t="s">
        <v>21</v>
      </c>
    </row>
    <row r="32" spans="1:19" ht="19.5" customHeight="1">
      <c r="A32" s="41" t="s">
        <v>62</v>
      </c>
      <c r="B32" s="287" t="s">
        <v>162</v>
      </c>
      <c r="C32" s="287"/>
      <c r="D32" s="355"/>
      <c r="E32" s="40"/>
      <c r="F32" s="40"/>
      <c r="G32" s="40"/>
      <c r="H32" s="130">
        <f>35815-H23</f>
        <v>-3645</v>
      </c>
      <c r="I32" s="130">
        <f>24978-H25</f>
        <v>-2616</v>
      </c>
      <c r="J32" s="103" t="s">
        <v>298</v>
      </c>
      <c r="K32" s="100"/>
      <c r="L32" s="103"/>
      <c r="M32" s="103">
        <v>-1469</v>
      </c>
      <c r="N32" s="103" t="s">
        <v>228</v>
      </c>
      <c r="O32" s="100"/>
      <c r="P32" s="103"/>
      <c r="Q32" s="103"/>
      <c r="R32" s="103"/>
      <c r="S32" s="100"/>
    </row>
    <row r="33" spans="1:19" ht="19.5" customHeight="1">
      <c r="A33" s="41" t="s">
        <v>163</v>
      </c>
      <c r="B33" s="42" t="s">
        <v>164</v>
      </c>
      <c r="C33" s="42"/>
      <c r="D33" s="39"/>
      <c r="E33" s="40"/>
      <c r="F33" s="40"/>
      <c r="G33" s="75"/>
      <c r="H33" s="130">
        <f>39746-H23</f>
        <v>286</v>
      </c>
      <c r="I33" s="130">
        <f>27846-H25</f>
        <v>252</v>
      </c>
      <c r="J33" s="104" t="s">
        <v>299</v>
      </c>
      <c r="K33" s="100"/>
      <c r="L33" s="103"/>
      <c r="M33" s="103">
        <v>0</v>
      </c>
      <c r="N33" s="104" t="s">
        <v>228</v>
      </c>
      <c r="O33" s="100"/>
      <c r="P33" s="135"/>
      <c r="Q33" s="135"/>
      <c r="R33" s="136"/>
      <c r="S33" s="100"/>
    </row>
    <row r="34" spans="1:19" ht="19.5" customHeight="1">
      <c r="A34" s="41" t="s">
        <v>22</v>
      </c>
      <c r="B34" s="42" t="s">
        <v>64</v>
      </c>
      <c r="C34" s="39"/>
      <c r="D34" s="43"/>
      <c r="E34" s="44"/>
      <c r="F34" s="44"/>
      <c r="G34" s="45"/>
      <c r="H34" s="135">
        <v>0</v>
      </c>
      <c r="I34" s="135">
        <v>0</v>
      </c>
      <c r="J34" s="136" t="s">
        <v>37</v>
      </c>
      <c r="K34" s="100"/>
      <c r="L34" s="135"/>
      <c r="M34" s="135">
        <v>0</v>
      </c>
      <c r="N34" s="136" t="s">
        <v>42</v>
      </c>
      <c r="O34" s="100"/>
      <c r="P34" s="135"/>
      <c r="Q34" s="135"/>
      <c r="R34" s="136"/>
      <c r="S34" s="100"/>
    </row>
    <row r="35" spans="1:19" ht="19.5" customHeight="1">
      <c r="A35" s="41" t="s">
        <v>23</v>
      </c>
      <c r="B35" s="42" t="s">
        <v>131</v>
      </c>
      <c r="C35" s="39"/>
      <c r="D35" s="43"/>
      <c r="E35" s="44"/>
      <c r="F35" s="44"/>
      <c r="G35" s="45"/>
      <c r="H35" s="135" t="s">
        <v>38</v>
      </c>
      <c r="I35" s="135"/>
      <c r="J35" s="136"/>
      <c r="K35" s="100"/>
      <c r="L35" s="135">
        <v>5695</v>
      </c>
      <c r="M35" s="135">
        <v>5196</v>
      </c>
      <c r="N35" s="136" t="s">
        <v>229</v>
      </c>
      <c r="O35" s="100"/>
      <c r="P35" s="135"/>
      <c r="Q35" s="135"/>
      <c r="R35" s="136"/>
      <c r="S35" s="100"/>
    </row>
    <row r="36" spans="1:19" ht="19.5" customHeight="1">
      <c r="A36" s="41" t="s">
        <v>25</v>
      </c>
      <c r="B36" s="294" t="s">
        <v>147</v>
      </c>
      <c r="C36" s="237"/>
      <c r="D36" s="295"/>
      <c r="E36" s="296"/>
      <c r="F36" s="296"/>
      <c r="G36" s="298"/>
      <c r="H36" s="288" t="s">
        <v>38</v>
      </c>
      <c r="I36" s="288"/>
      <c r="J36" s="288"/>
      <c r="K36" s="100"/>
      <c r="L36" s="288">
        <v>315</v>
      </c>
      <c r="M36" s="288">
        <v>268</v>
      </c>
      <c r="N36" s="288" t="s">
        <v>230</v>
      </c>
      <c r="O36" s="100"/>
      <c r="P36" s="135"/>
      <c r="Q36" s="135"/>
      <c r="R36" s="136"/>
      <c r="S36" s="100"/>
    </row>
    <row r="37" spans="1:19" ht="19.5" customHeight="1">
      <c r="A37" s="41"/>
      <c r="B37" s="237"/>
      <c r="C37" s="237"/>
      <c r="D37" s="295"/>
      <c r="E37" s="297"/>
      <c r="F37" s="297"/>
      <c r="G37" s="297"/>
      <c r="H37" s="289"/>
      <c r="I37" s="289"/>
      <c r="J37" s="289"/>
      <c r="K37" s="100"/>
      <c r="L37" s="289"/>
      <c r="M37" s="289"/>
      <c r="N37" s="289"/>
      <c r="O37" s="100"/>
      <c r="P37" s="135"/>
      <c r="Q37" s="135"/>
      <c r="R37" s="136"/>
      <c r="S37" s="100"/>
    </row>
    <row r="38" spans="1:19" ht="19.5" customHeight="1">
      <c r="A38" s="356" t="s">
        <v>132</v>
      </c>
      <c r="B38" s="357"/>
      <c r="C38" s="357"/>
      <c r="D38" s="358"/>
      <c r="E38" s="213"/>
      <c r="F38" s="183"/>
      <c r="G38" s="184"/>
      <c r="H38" s="317"/>
      <c r="I38" s="279"/>
      <c r="J38" s="280"/>
      <c r="K38" s="100"/>
      <c r="L38" s="317" t="s">
        <v>404</v>
      </c>
      <c r="M38" s="279"/>
      <c r="N38" s="280"/>
      <c r="O38" s="100"/>
      <c r="P38" s="135"/>
      <c r="Q38" s="135"/>
      <c r="R38" s="136"/>
      <c r="S38" s="100"/>
    </row>
    <row r="39" spans="1:19" ht="19.5" customHeight="1">
      <c r="A39" s="41" t="s">
        <v>68</v>
      </c>
      <c r="B39" s="43" t="s">
        <v>165</v>
      </c>
      <c r="C39" s="39"/>
      <c r="D39" s="43"/>
      <c r="E39" s="44"/>
      <c r="F39" s="44"/>
      <c r="G39" s="45"/>
      <c r="H39" s="135">
        <v>495</v>
      </c>
      <c r="I39" s="135">
        <v>450</v>
      </c>
      <c r="J39" s="136" t="s">
        <v>300</v>
      </c>
      <c r="K39" s="100"/>
      <c r="L39" s="135">
        <v>275</v>
      </c>
      <c r="M39" s="135">
        <v>236</v>
      </c>
      <c r="N39" s="136" t="s">
        <v>405</v>
      </c>
      <c r="O39" s="100"/>
      <c r="P39" s="135"/>
      <c r="Q39" s="135"/>
      <c r="R39" s="136"/>
      <c r="S39" s="100"/>
    </row>
    <row r="40" spans="1:19" ht="19.5" customHeight="1">
      <c r="A40" s="41" t="s">
        <v>70</v>
      </c>
      <c r="B40" s="326" t="s">
        <v>166</v>
      </c>
      <c r="C40" s="237"/>
      <c r="D40" s="295"/>
      <c r="E40" s="296"/>
      <c r="F40" s="296"/>
      <c r="G40" s="298"/>
      <c r="H40" s="288">
        <v>715</v>
      </c>
      <c r="I40" s="288">
        <v>685</v>
      </c>
      <c r="J40" s="288" t="s">
        <v>252</v>
      </c>
      <c r="K40" s="100"/>
      <c r="L40" s="288">
        <v>160</v>
      </c>
      <c r="M40" s="288">
        <v>137</v>
      </c>
      <c r="N40" s="288" t="s">
        <v>231</v>
      </c>
      <c r="O40" s="100"/>
      <c r="P40" s="135"/>
      <c r="Q40" s="135"/>
      <c r="R40" s="136"/>
      <c r="S40" s="100"/>
    </row>
    <row r="41" spans="1:19" ht="19.5" customHeight="1">
      <c r="A41" s="41"/>
      <c r="B41" s="237"/>
      <c r="C41" s="237"/>
      <c r="D41" s="295"/>
      <c r="E41" s="297"/>
      <c r="F41" s="297"/>
      <c r="G41" s="297"/>
      <c r="H41" s="289"/>
      <c r="I41" s="289"/>
      <c r="J41" s="289"/>
      <c r="K41" s="100"/>
      <c r="L41" s="289"/>
      <c r="M41" s="289"/>
      <c r="N41" s="289"/>
      <c r="O41" s="100"/>
      <c r="P41" s="135"/>
      <c r="Q41" s="135"/>
      <c r="R41" s="136"/>
      <c r="S41" s="100"/>
    </row>
    <row r="42" spans="1:19" ht="19.5" customHeight="1">
      <c r="A42" s="41" t="s">
        <v>72</v>
      </c>
      <c r="B42" s="42" t="s">
        <v>109</v>
      </c>
      <c r="C42" s="39"/>
      <c r="D42" s="43"/>
      <c r="E42" s="44"/>
      <c r="F42" s="44"/>
      <c r="G42" s="45"/>
      <c r="H42" s="135" t="s">
        <v>38</v>
      </c>
      <c r="I42" s="135"/>
      <c r="J42" s="136"/>
      <c r="K42" s="100"/>
      <c r="L42" s="135">
        <v>65</v>
      </c>
      <c r="M42" s="135">
        <v>56</v>
      </c>
      <c r="N42" s="136" t="s">
        <v>232</v>
      </c>
      <c r="O42" s="100"/>
      <c r="P42" s="135"/>
      <c r="Q42" s="135"/>
      <c r="R42" s="136"/>
      <c r="S42" s="100"/>
    </row>
    <row r="43" spans="1:19" ht="19.5" customHeight="1">
      <c r="A43" s="41" t="s">
        <v>79</v>
      </c>
      <c r="B43" s="42" t="s">
        <v>167</v>
      </c>
      <c r="C43" s="39"/>
      <c r="D43" s="43"/>
      <c r="E43" s="44"/>
      <c r="F43" s="44"/>
      <c r="G43" s="45"/>
      <c r="H43" s="135">
        <v>280</v>
      </c>
      <c r="I43" s="135">
        <v>265</v>
      </c>
      <c r="J43" s="136" t="s">
        <v>253</v>
      </c>
      <c r="K43" s="100"/>
      <c r="L43" s="135">
        <v>465</v>
      </c>
      <c r="M43" s="135">
        <v>397</v>
      </c>
      <c r="N43" s="136" t="s">
        <v>233</v>
      </c>
      <c r="O43" s="100"/>
      <c r="P43" s="135"/>
      <c r="Q43" s="135"/>
      <c r="R43" s="136"/>
      <c r="S43" s="100"/>
    </row>
    <row r="44" spans="1:19" ht="19.5" customHeight="1">
      <c r="A44" s="41" t="s">
        <v>86</v>
      </c>
      <c r="B44" s="42" t="s">
        <v>168</v>
      </c>
      <c r="C44" s="39"/>
      <c r="D44" s="43"/>
      <c r="E44" s="44"/>
      <c r="F44" s="44"/>
      <c r="G44" s="45"/>
      <c r="H44" s="135" t="s">
        <v>38</v>
      </c>
      <c r="I44" s="135"/>
      <c r="J44" s="136"/>
      <c r="K44" s="100"/>
      <c r="L44" s="135">
        <v>125</v>
      </c>
      <c r="M44" s="135">
        <v>107</v>
      </c>
      <c r="N44" s="136" t="s">
        <v>234</v>
      </c>
      <c r="O44" s="100"/>
      <c r="P44" s="135"/>
      <c r="Q44" s="135"/>
      <c r="R44" s="136"/>
      <c r="S44" s="100"/>
    </row>
    <row r="45" spans="1:19" ht="19.5" customHeight="1">
      <c r="A45" s="41" t="s">
        <v>87</v>
      </c>
      <c r="B45" s="43" t="s">
        <v>136</v>
      </c>
      <c r="C45" s="43"/>
      <c r="D45" s="43"/>
      <c r="E45" s="44"/>
      <c r="F45" s="44"/>
      <c r="G45" s="45"/>
      <c r="H45" s="135">
        <v>235</v>
      </c>
      <c r="I45" s="135">
        <v>225</v>
      </c>
      <c r="J45" s="136" t="s">
        <v>301</v>
      </c>
      <c r="K45" s="100"/>
      <c r="L45" s="135">
        <v>665</v>
      </c>
      <c r="M45" s="135">
        <v>567</v>
      </c>
      <c r="N45" s="136" t="s">
        <v>235</v>
      </c>
      <c r="O45" s="100"/>
      <c r="P45" s="135"/>
      <c r="Q45" s="135"/>
      <c r="R45" s="136"/>
      <c r="S45" s="100"/>
    </row>
    <row r="46" spans="1:19" ht="19.5" customHeight="1">
      <c r="A46" s="41" t="s">
        <v>98</v>
      </c>
      <c r="B46" s="43" t="s">
        <v>169</v>
      </c>
      <c r="C46" s="43"/>
      <c r="D46" s="43"/>
      <c r="E46" s="44"/>
      <c r="F46" s="44"/>
      <c r="G46" s="45"/>
      <c r="H46" s="135">
        <v>150</v>
      </c>
      <c r="I46" s="135">
        <v>150</v>
      </c>
      <c r="J46" s="136" t="s">
        <v>254</v>
      </c>
      <c r="K46" s="100"/>
      <c r="L46" s="135">
        <v>150</v>
      </c>
      <c r="M46" s="135">
        <v>130</v>
      </c>
      <c r="N46" s="136" t="s">
        <v>236</v>
      </c>
      <c r="O46" s="100"/>
      <c r="P46" s="135"/>
      <c r="Q46" s="135"/>
      <c r="R46" s="136"/>
      <c r="S46" s="100"/>
    </row>
    <row r="47" spans="1:19" ht="19.5" customHeight="1">
      <c r="A47" s="41" t="s">
        <v>100</v>
      </c>
      <c r="B47" s="43" t="s">
        <v>142</v>
      </c>
      <c r="C47" s="43"/>
      <c r="D47" s="43"/>
      <c r="E47" s="44"/>
      <c r="F47" s="44"/>
      <c r="G47" s="45"/>
      <c r="H47" s="135" t="s">
        <v>38</v>
      </c>
      <c r="I47" s="135"/>
      <c r="J47" s="136"/>
      <c r="K47" s="100"/>
      <c r="L47" s="135">
        <v>150</v>
      </c>
      <c r="M47" s="135">
        <v>129</v>
      </c>
      <c r="N47" s="136"/>
      <c r="O47" s="100"/>
      <c r="P47" s="135"/>
      <c r="Q47" s="135"/>
      <c r="R47" s="136"/>
      <c r="S47" s="100"/>
    </row>
    <row r="48" spans="1:19" ht="19.5" customHeight="1">
      <c r="A48" s="76" t="s">
        <v>102</v>
      </c>
      <c r="B48" s="63" t="s">
        <v>170</v>
      </c>
      <c r="C48" s="77"/>
      <c r="D48" s="43"/>
      <c r="E48" s="44"/>
      <c r="F48" s="44"/>
      <c r="G48" s="45"/>
      <c r="H48" s="135">
        <v>200</v>
      </c>
      <c r="I48" s="135">
        <v>189</v>
      </c>
      <c r="J48" s="136" t="s">
        <v>249</v>
      </c>
      <c r="K48" s="100"/>
      <c r="L48" s="135"/>
      <c r="M48" s="135"/>
      <c r="N48" s="136"/>
      <c r="O48" s="100"/>
      <c r="P48" s="135"/>
      <c r="Q48" s="135"/>
      <c r="R48" s="136"/>
      <c r="S48" s="100"/>
    </row>
    <row r="49" spans="1:19" ht="19.5" customHeight="1">
      <c r="A49" s="76" t="s">
        <v>104</v>
      </c>
      <c r="B49" s="334" t="s">
        <v>117</v>
      </c>
      <c r="C49" s="334"/>
      <c r="D49" s="335"/>
      <c r="E49" s="44"/>
      <c r="F49" s="44"/>
      <c r="G49" s="45"/>
      <c r="H49" s="135">
        <v>150</v>
      </c>
      <c r="I49" s="135">
        <v>150</v>
      </c>
      <c r="J49" s="136"/>
      <c r="K49" s="100"/>
      <c r="L49" s="135">
        <v>75</v>
      </c>
      <c r="M49" s="135">
        <v>69</v>
      </c>
      <c r="N49" s="136" t="s">
        <v>406</v>
      </c>
      <c r="O49" s="100"/>
      <c r="P49" s="135"/>
      <c r="Q49" s="135"/>
      <c r="R49" s="136"/>
      <c r="S49" s="100"/>
    </row>
    <row r="50" spans="1:18" ht="19.5" customHeight="1">
      <c r="A50" s="195" t="s">
        <v>171</v>
      </c>
      <c r="B50" s="195"/>
      <c r="C50" s="195"/>
      <c r="D50" s="276"/>
      <c r="E50" s="270"/>
      <c r="F50" s="271"/>
      <c r="G50" s="272"/>
      <c r="H50" s="250">
        <v>0</v>
      </c>
      <c r="I50" s="245"/>
      <c r="J50" s="246"/>
      <c r="L50" s="250">
        <v>0.05</v>
      </c>
      <c r="M50" s="245"/>
      <c r="N50" s="246"/>
      <c r="P50" s="250"/>
      <c r="Q50" s="245"/>
      <c r="R50" s="246"/>
    </row>
    <row r="51" spans="1:18" ht="19.5" customHeight="1">
      <c r="A51" s="39"/>
      <c r="B51" s="39"/>
      <c r="C51" s="39"/>
      <c r="D51" s="39"/>
      <c r="E51" s="66"/>
      <c r="F51" s="66"/>
      <c r="G51" s="66"/>
      <c r="H51" s="48"/>
      <c r="I51" s="49"/>
      <c r="J51" s="50"/>
      <c r="L51" s="48"/>
      <c r="M51" s="49"/>
      <c r="N51" s="50"/>
      <c r="P51" s="48"/>
      <c r="Q51" s="49"/>
      <c r="R51" s="50"/>
    </row>
    <row r="52" spans="1:18" ht="19.5" customHeight="1">
      <c r="A52" s="273" t="s">
        <v>74</v>
      </c>
      <c r="B52" s="274"/>
      <c r="C52" s="274"/>
      <c r="D52" s="275"/>
      <c r="E52" s="15"/>
      <c r="F52" s="15"/>
      <c r="G52" s="15"/>
      <c r="H52" s="44"/>
      <c r="I52" s="44"/>
      <c r="J52" s="61"/>
      <c r="L52" s="14">
        <v>1965</v>
      </c>
      <c r="M52" s="14">
        <v>1965</v>
      </c>
      <c r="N52" s="14"/>
      <c r="P52" s="44"/>
      <c r="Q52" s="44"/>
      <c r="R52" s="61"/>
    </row>
    <row r="53" spans="1:18" ht="19.5" customHeight="1">
      <c r="A53" s="195" t="s">
        <v>28</v>
      </c>
      <c r="B53" s="195"/>
      <c r="C53" s="195"/>
      <c r="D53" s="276"/>
      <c r="E53" s="213" t="s">
        <v>29</v>
      </c>
      <c r="F53" s="214"/>
      <c r="G53" s="215"/>
      <c r="H53" s="213" t="s">
        <v>31</v>
      </c>
      <c r="I53" s="183"/>
      <c r="J53" s="184"/>
      <c r="L53" s="213" t="s">
        <v>32</v>
      </c>
      <c r="M53" s="183"/>
      <c r="N53" s="184"/>
      <c r="P53" s="213" t="s">
        <v>29</v>
      </c>
      <c r="Q53" s="183"/>
      <c r="R53" s="184"/>
    </row>
    <row r="54" spans="1:7" ht="19.5" customHeight="1">
      <c r="A54" s="236"/>
      <c r="B54" s="306"/>
      <c r="C54" s="306"/>
      <c r="D54" s="306"/>
      <c r="E54" s="306"/>
      <c r="F54" s="306"/>
      <c r="G54" s="306"/>
    </row>
    <row r="55" spans="3:18" ht="19.5" customHeight="1">
      <c r="C55" s="6" t="s">
        <v>50</v>
      </c>
      <c r="H55" s="238">
        <f>SUM(I32:I49)</f>
        <v>-250</v>
      </c>
      <c r="I55" s="183"/>
      <c r="J55" s="184"/>
      <c r="L55" s="238">
        <f>SUM(M32:M49)</f>
        <v>5823</v>
      </c>
      <c r="M55" s="183"/>
      <c r="N55" s="184"/>
      <c r="P55" s="238">
        <f>SUM(Q32:Q49)</f>
        <v>0</v>
      </c>
      <c r="Q55" s="183"/>
      <c r="R55" s="184"/>
    </row>
    <row r="56" spans="3:18" ht="19.5" customHeight="1">
      <c r="C56" s="6" t="s">
        <v>51</v>
      </c>
      <c r="H56" s="238">
        <f>H25+H55</f>
        <v>27344</v>
      </c>
      <c r="I56" s="183"/>
      <c r="J56" s="184"/>
      <c r="L56" s="238">
        <f>L25+L55</f>
        <v>33592</v>
      </c>
      <c r="M56" s="183"/>
      <c r="N56" s="184"/>
      <c r="P56" s="238">
        <f>P25+P55</f>
        <v>0</v>
      </c>
      <c r="Q56" s="183"/>
      <c r="R56" s="184"/>
    </row>
    <row r="60" spans="1:14" ht="14.25">
      <c r="A60" s="236" t="s">
        <v>160</v>
      </c>
      <c r="B60" s="237"/>
      <c r="C60" s="237"/>
      <c r="D60" s="237"/>
      <c r="E60" s="237"/>
      <c r="F60" s="237"/>
      <c r="G60" s="237"/>
      <c r="H60" s="237"/>
      <c r="I60" s="237"/>
      <c r="J60" s="237"/>
      <c r="K60" s="237"/>
      <c r="L60" s="237"/>
      <c r="M60" s="237"/>
      <c r="N60" s="237"/>
    </row>
    <row r="61" spans="1:14" ht="14.25">
      <c r="A61" s="237"/>
      <c r="B61" s="237"/>
      <c r="C61" s="237"/>
      <c r="D61" s="237"/>
      <c r="E61" s="237"/>
      <c r="F61" s="237"/>
      <c r="G61" s="237"/>
      <c r="H61" s="237"/>
      <c r="I61" s="237"/>
      <c r="J61" s="237"/>
      <c r="K61" s="237"/>
      <c r="L61" s="237"/>
      <c r="M61" s="237"/>
      <c r="N61" s="237"/>
    </row>
    <row r="62" spans="1:14" ht="14.25">
      <c r="A62" s="237"/>
      <c r="B62" s="237"/>
      <c r="C62" s="237"/>
      <c r="D62" s="237"/>
      <c r="E62" s="237"/>
      <c r="F62" s="237"/>
      <c r="G62" s="237"/>
      <c r="H62" s="237"/>
      <c r="I62" s="237"/>
      <c r="J62" s="237"/>
      <c r="K62" s="237"/>
      <c r="L62" s="237"/>
      <c r="M62" s="237"/>
      <c r="N62" s="237"/>
    </row>
    <row r="63" spans="1:14" ht="14.25">
      <c r="A63" s="237"/>
      <c r="B63" s="237"/>
      <c r="C63" s="237"/>
      <c r="D63" s="237"/>
      <c r="E63" s="237"/>
      <c r="F63" s="237"/>
      <c r="G63" s="237"/>
      <c r="H63" s="237"/>
      <c r="I63" s="237"/>
      <c r="J63" s="237"/>
      <c r="K63" s="237"/>
      <c r="L63" s="237"/>
      <c r="M63" s="237"/>
      <c r="N63" s="237"/>
    </row>
  </sheetData>
  <sheetProtection/>
  <mergeCells count="120">
    <mergeCell ref="A60:N63"/>
    <mergeCell ref="L38:N38"/>
    <mergeCell ref="L40:L41"/>
    <mergeCell ref="M40:M41"/>
    <mergeCell ref="N40:N41"/>
    <mergeCell ref="A52:D52"/>
    <mergeCell ref="A53:D53"/>
    <mergeCell ref="E53:G53"/>
    <mergeCell ref="A54:G54"/>
    <mergeCell ref="B40:D41"/>
    <mergeCell ref="E40:E41"/>
    <mergeCell ref="F40:F41"/>
    <mergeCell ref="G40:G41"/>
    <mergeCell ref="B49:D49"/>
    <mergeCell ref="A50:D50"/>
    <mergeCell ref="E50:G50"/>
    <mergeCell ref="B36:D37"/>
    <mergeCell ref="E36:E37"/>
    <mergeCell ref="F36:F37"/>
    <mergeCell ref="G36:G37"/>
    <mergeCell ref="A38:D38"/>
    <mergeCell ref="E38:G38"/>
    <mergeCell ref="A27:D27"/>
    <mergeCell ref="E27:G27"/>
    <mergeCell ref="A29:D29"/>
    <mergeCell ref="E29:G29"/>
    <mergeCell ref="A31:D31"/>
    <mergeCell ref="B32:D32"/>
    <mergeCell ref="A21:D21"/>
    <mergeCell ref="E21:G21"/>
    <mergeCell ref="A23:D23"/>
    <mergeCell ref="E23:G23"/>
    <mergeCell ref="A25:D25"/>
    <mergeCell ref="E25:G25"/>
    <mergeCell ref="A15:D15"/>
    <mergeCell ref="E15:G15"/>
    <mergeCell ref="A17:D17"/>
    <mergeCell ref="E17:G17"/>
    <mergeCell ref="A19:D19"/>
    <mergeCell ref="E19:G19"/>
    <mergeCell ref="A10:D10"/>
    <mergeCell ref="E10:G10"/>
    <mergeCell ref="A12:D12"/>
    <mergeCell ref="E12:G12"/>
    <mergeCell ref="A13:D13"/>
    <mergeCell ref="E13:G13"/>
    <mergeCell ref="A3:G3"/>
    <mergeCell ref="A5:D5"/>
    <mergeCell ref="E5:G5"/>
    <mergeCell ref="A7:D7"/>
    <mergeCell ref="E7:G7"/>
    <mergeCell ref="A9:D9"/>
    <mergeCell ref="E9:G9"/>
    <mergeCell ref="H3:J3"/>
    <mergeCell ref="H5:J5"/>
    <mergeCell ref="H7:J7"/>
    <mergeCell ref="H9:J9"/>
    <mergeCell ref="H10:J10"/>
    <mergeCell ref="H12:J12"/>
    <mergeCell ref="H13:J13"/>
    <mergeCell ref="H15:J15"/>
    <mergeCell ref="H17:J17"/>
    <mergeCell ref="H19:J19"/>
    <mergeCell ref="H21:J21"/>
    <mergeCell ref="H23:J23"/>
    <mergeCell ref="H25:J25"/>
    <mergeCell ref="H27:J27"/>
    <mergeCell ref="H29:J29"/>
    <mergeCell ref="H53:J53"/>
    <mergeCell ref="H55:J55"/>
    <mergeCell ref="H56:J56"/>
    <mergeCell ref="H50:J50"/>
    <mergeCell ref="H36:H37"/>
    <mergeCell ref="I36:I37"/>
    <mergeCell ref="J36:J37"/>
    <mergeCell ref="L3:N3"/>
    <mergeCell ref="L5:N5"/>
    <mergeCell ref="L7:N7"/>
    <mergeCell ref="L9:N9"/>
    <mergeCell ref="L10:N10"/>
    <mergeCell ref="L12:N12"/>
    <mergeCell ref="L13:N13"/>
    <mergeCell ref="L15:N15"/>
    <mergeCell ref="L17:N17"/>
    <mergeCell ref="L19:N19"/>
    <mergeCell ref="L21:N21"/>
    <mergeCell ref="L23:N23"/>
    <mergeCell ref="L53:N53"/>
    <mergeCell ref="L55:N55"/>
    <mergeCell ref="L56:N56"/>
    <mergeCell ref="L50:N50"/>
    <mergeCell ref="L36:L37"/>
    <mergeCell ref="M36:M37"/>
    <mergeCell ref="N36:N37"/>
    <mergeCell ref="P3:R3"/>
    <mergeCell ref="P5:R5"/>
    <mergeCell ref="P7:R7"/>
    <mergeCell ref="P9:R9"/>
    <mergeCell ref="P10:R10"/>
    <mergeCell ref="P12:R12"/>
    <mergeCell ref="P53:R53"/>
    <mergeCell ref="P55:R55"/>
    <mergeCell ref="P56:R56"/>
    <mergeCell ref="P50:R50"/>
    <mergeCell ref="P13:R13"/>
    <mergeCell ref="P15:R15"/>
    <mergeCell ref="P17:R17"/>
    <mergeCell ref="P19:R19"/>
    <mergeCell ref="P21:R21"/>
    <mergeCell ref="P23:R23"/>
    <mergeCell ref="H38:J38"/>
    <mergeCell ref="H40:H41"/>
    <mergeCell ref="I40:I41"/>
    <mergeCell ref="J40:J41"/>
    <mergeCell ref="P25:R25"/>
    <mergeCell ref="P27:R27"/>
    <mergeCell ref="P29:R29"/>
    <mergeCell ref="L25:N25"/>
    <mergeCell ref="L27:N27"/>
    <mergeCell ref="L29:N29"/>
  </mergeCells>
  <printOptions/>
  <pageMargins left="0.7" right="0.7" top="0.75" bottom="0.75" header="0.3" footer="0.3"/>
  <pageSetup fitToHeight="1" fitToWidth="1" horizontalDpi="600" verticalDpi="600" orientation="portrait" scale="45" r:id="rId1"/>
</worksheet>
</file>

<file path=xl/worksheets/sheet13.xml><?xml version="1.0" encoding="utf-8"?>
<worksheet xmlns="http://schemas.openxmlformats.org/spreadsheetml/2006/main" xmlns:r="http://schemas.openxmlformats.org/officeDocument/2006/relationships">
  <sheetPr>
    <pageSetUpPr fitToPage="1"/>
  </sheetPr>
  <dimension ref="A1:N52"/>
  <sheetViews>
    <sheetView showGridLines="0" zoomScale="60" zoomScaleNormal="60" zoomScaleSheetLayoutView="75" workbookViewId="0" topLeftCell="A1">
      <selection activeCell="W66" sqref="W66"/>
    </sheetView>
  </sheetViews>
  <sheetFormatPr defaultColWidth="9.140625" defaultRowHeight="15"/>
  <cols>
    <col min="1" max="1" width="15.7109375" style="3" customWidth="1"/>
    <col min="2" max="2" width="11.7109375" style="3" customWidth="1"/>
    <col min="3" max="3" width="30.7109375" style="3" customWidth="1"/>
    <col min="4" max="4" width="16.7109375" style="3" customWidth="1"/>
    <col min="5" max="7" width="20.7109375" style="3" hidden="1" customWidth="1"/>
    <col min="8" max="9" width="17.7109375" style="3" customWidth="1"/>
    <col min="10" max="14" width="17.7109375" style="2" customWidth="1"/>
    <col min="15" max="16384" width="9.140625" style="2" customWidth="1"/>
  </cols>
  <sheetData>
    <row r="1" spans="1:9" s="24" customFormat="1" ht="19.5" customHeight="1">
      <c r="A1" s="85" t="s">
        <v>52</v>
      </c>
      <c r="G1" s="25"/>
      <c r="H1" s="26"/>
      <c r="I1" s="26"/>
    </row>
    <row r="2" spans="1:9" s="24" customFormat="1" ht="19.5" customHeight="1">
      <c r="A2" s="30"/>
      <c r="B2" s="30"/>
      <c r="C2" s="30"/>
      <c r="D2" s="31"/>
      <c r="E2" s="31"/>
      <c r="F2" s="31"/>
      <c r="G2" s="26"/>
      <c r="H2" s="26"/>
      <c r="I2" s="26"/>
    </row>
    <row r="3" spans="1:14" ht="30" customHeight="1">
      <c r="A3" s="286" t="s">
        <v>172</v>
      </c>
      <c r="B3" s="286"/>
      <c r="C3" s="286"/>
      <c r="D3" s="286"/>
      <c r="E3" s="286"/>
      <c r="F3" s="286"/>
      <c r="G3" s="286"/>
      <c r="H3" s="230" t="s">
        <v>57</v>
      </c>
      <c r="I3" s="231"/>
      <c r="J3" s="232"/>
      <c r="K3" s="97"/>
      <c r="L3" s="230" t="s">
        <v>58</v>
      </c>
      <c r="M3" s="231"/>
      <c r="N3" s="232"/>
    </row>
    <row r="4" spans="10:14" ht="19.5" customHeight="1">
      <c r="J4" s="3"/>
      <c r="L4" s="3"/>
      <c r="M4" s="3"/>
      <c r="N4" s="3"/>
    </row>
    <row r="5" spans="1:14" ht="19.5" customHeight="1">
      <c r="A5" s="195" t="s">
        <v>6</v>
      </c>
      <c r="B5" s="195"/>
      <c r="C5" s="195"/>
      <c r="D5" s="195"/>
      <c r="E5" s="196"/>
      <c r="F5" s="197"/>
      <c r="G5" s="198"/>
      <c r="H5" s="196" t="s">
        <v>191</v>
      </c>
      <c r="I5" s="197"/>
      <c r="J5" s="198"/>
      <c r="L5" s="196" t="s">
        <v>302</v>
      </c>
      <c r="M5" s="197"/>
      <c r="N5" s="198"/>
    </row>
    <row r="6" spans="1:14" ht="19.5" customHeight="1">
      <c r="A6" s="32"/>
      <c r="B6" s="32"/>
      <c r="C6" s="32"/>
      <c r="D6" s="32"/>
      <c r="E6" s="9"/>
      <c r="F6" s="9"/>
      <c r="G6" s="9"/>
      <c r="H6" s="9"/>
      <c r="I6" s="9"/>
      <c r="J6" s="9"/>
      <c r="L6" s="9"/>
      <c r="M6" s="9"/>
      <c r="N6" s="9"/>
    </row>
    <row r="7" spans="1:14" ht="19.5" customHeight="1">
      <c r="A7" s="195" t="s">
        <v>60</v>
      </c>
      <c r="B7" s="195"/>
      <c r="C7" s="195"/>
      <c r="D7" s="195"/>
      <c r="E7" s="196"/>
      <c r="F7" s="197"/>
      <c r="G7" s="198"/>
      <c r="H7" s="196" t="s">
        <v>192</v>
      </c>
      <c r="I7" s="197"/>
      <c r="J7" s="198"/>
      <c r="L7" s="196" t="s">
        <v>303</v>
      </c>
      <c r="M7" s="197"/>
      <c r="N7" s="198"/>
    </row>
    <row r="8" spans="1:14" ht="19.5" customHeight="1">
      <c r="A8" s="33"/>
      <c r="B8" s="33"/>
      <c r="C8" s="33"/>
      <c r="D8" s="33"/>
      <c r="E8" s="11"/>
      <c r="F8" s="11"/>
      <c r="G8" s="11"/>
      <c r="H8" s="11"/>
      <c r="I8" s="11"/>
      <c r="J8" s="11"/>
      <c r="L8" s="11"/>
      <c r="M8" s="11"/>
      <c r="N8" s="11"/>
    </row>
    <row r="9" spans="1:14" ht="19.5" customHeight="1">
      <c r="A9" s="195" t="s">
        <v>7</v>
      </c>
      <c r="B9" s="195"/>
      <c r="C9" s="195"/>
      <c r="D9" s="195"/>
      <c r="E9" s="262"/>
      <c r="F9" s="263"/>
      <c r="G9" s="264"/>
      <c r="H9" s="262" t="s">
        <v>193</v>
      </c>
      <c r="I9" s="263"/>
      <c r="J9" s="264"/>
      <c r="L9" s="262" t="s">
        <v>33</v>
      </c>
      <c r="M9" s="263"/>
      <c r="N9" s="264"/>
    </row>
    <row r="10" spans="1:14" ht="19.5" customHeight="1">
      <c r="A10" s="195" t="s">
        <v>8</v>
      </c>
      <c r="B10" s="195"/>
      <c r="C10" s="195"/>
      <c r="D10" s="195"/>
      <c r="E10" s="213"/>
      <c r="F10" s="214"/>
      <c r="G10" s="215"/>
      <c r="H10" s="213" t="s">
        <v>194</v>
      </c>
      <c r="I10" s="214"/>
      <c r="J10" s="215"/>
      <c r="L10" s="213" t="s">
        <v>32</v>
      </c>
      <c r="M10" s="214"/>
      <c r="N10" s="215"/>
    </row>
    <row r="11" spans="1:14" ht="19.5" customHeight="1">
      <c r="A11" s="33"/>
      <c r="B11" s="33"/>
      <c r="C11" s="33"/>
      <c r="D11" s="33"/>
      <c r="E11" s="11"/>
      <c r="F11" s="11"/>
      <c r="G11" s="11"/>
      <c r="H11" s="11"/>
      <c r="I11" s="11"/>
      <c r="J11" s="11"/>
      <c r="L11" s="11"/>
      <c r="M11" s="11"/>
      <c r="N11" s="11"/>
    </row>
    <row r="12" spans="1:14" ht="19.5" customHeight="1">
      <c r="A12" s="195" t="s">
        <v>9</v>
      </c>
      <c r="B12" s="195"/>
      <c r="C12" s="195"/>
      <c r="D12" s="195"/>
      <c r="E12" s="262"/>
      <c r="F12" s="263"/>
      <c r="G12" s="264"/>
      <c r="H12" s="262" t="s">
        <v>195</v>
      </c>
      <c r="I12" s="263"/>
      <c r="J12" s="264"/>
      <c r="L12" s="262" t="s">
        <v>39</v>
      </c>
      <c r="M12" s="263"/>
      <c r="N12" s="264"/>
    </row>
    <row r="13" spans="1:14" ht="19.5" customHeight="1">
      <c r="A13" s="195" t="s">
        <v>10</v>
      </c>
      <c r="B13" s="195"/>
      <c r="C13" s="195"/>
      <c r="D13" s="195"/>
      <c r="E13" s="213"/>
      <c r="F13" s="214"/>
      <c r="G13" s="215"/>
      <c r="H13" s="213" t="s">
        <v>194</v>
      </c>
      <c r="I13" s="214"/>
      <c r="J13" s="215"/>
      <c r="L13" s="213" t="s">
        <v>32</v>
      </c>
      <c r="M13" s="214"/>
      <c r="N13" s="215"/>
    </row>
    <row r="14" spans="1:14" ht="19.5" customHeight="1">
      <c r="A14" s="34"/>
      <c r="B14" s="34"/>
      <c r="C14" s="34"/>
      <c r="D14" s="34"/>
      <c r="E14" s="9"/>
      <c r="F14" s="9"/>
      <c r="G14" s="9"/>
      <c r="H14" s="9"/>
      <c r="I14" s="9"/>
      <c r="J14" s="9"/>
      <c r="L14" s="9"/>
      <c r="M14" s="9"/>
      <c r="N14" s="9"/>
    </row>
    <row r="15" spans="1:14" ht="19.5" customHeight="1">
      <c r="A15" s="195" t="s">
        <v>11</v>
      </c>
      <c r="B15" s="195"/>
      <c r="C15" s="195"/>
      <c r="D15" s="195"/>
      <c r="E15" s="262"/>
      <c r="F15" s="263"/>
      <c r="G15" s="264"/>
      <c r="H15" s="262" t="s">
        <v>196</v>
      </c>
      <c r="I15" s="263"/>
      <c r="J15" s="264"/>
      <c r="L15" s="262" t="s">
        <v>262</v>
      </c>
      <c r="M15" s="263"/>
      <c r="N15" s="264"/>
    </row>
    <row r="16" spans="1:14" ht="19.5" customHeight="1">
      <c r="A16" s="34"/>
      <c r="B16" s="34"/>
      <c r="C16" s="34"/>
      <c r="D16" s="34"/>
      <c r="E16" s="9"/>
      <c r="F16" s="9"/>
      <c r="G16" s="9"/>
      <c r="H16" s="9"/>
      <c r="I16" s="9"/>
      <c r="J16" s="9"/>
      <c r="L16" s="9"/>
      <c r="M16" s="9"/>
      <c r="N16" s="9"/>
    </row>
    <row r="17" spans="1:14" ht="19.5" customHeight="1">
      <c r="A17" s="195" t="s">
        <v>12</v>
      </c>
      <c r="B17" s="195"/>
      <c r="C17" s="195"/>
      <c r="D17" s="195"/>
      <c r="E17" s="196"/>
      <c r="F17" s="197"/>
      <c r="G17" s="198"/>
      <c r="H17" s="196" t="s">
        <v>44</v>
      </c>
      <c r="I17" s="197"/>
      <c r="J17" s="198"/>
      <c r="L17" s="196" t="s">
        <v>304</v>
      </c>
      <c r="M17" s="197"/>
      <c r="N17" s="198"/>
    </row>
    <row r="18" spans="1:14" ht="19.5" customHeight="1">
      <c r="A18" s="34"/>
      <c r="B18" s="34"/>
      <c r="C18" s="34"/>
      <c r="D18" s="34"/>
      <c r="E18" s="9"/>
      <c r="F18" s="9"/>
      <c r="G18" s="9"/>
      <c r="H18" s="9"/>
      <c r="I18" s="9"/>
      <c r="J18" s="9"/>
      <c r="L18" s="9"/>
      <c r="M18" s="9"/>
      <c r="N18" s="9"/>
    </row>
    <row r="19" spans="1:14" ht="19.5" customHeight="1">
      <c r="A19" s="195" t="s">
        <v>13</v>
      </c>
      <c r="B19" s="195"/>
      <c r="C19" s="195"/>
      <c r="D19" s="195"/>
      <c r="E19" s="265"/>
      <c r="F19" s="266"/>
      <c r="G19" s="198"/>
      <c r="H19" s="265" t="s">
        <v>38</v>
      </c>
      <c r="I19" s="266"/>
      <c r="J19" s="198"/>
      <c r="L19" s="265" t="s">
        <v>43</v>
      </c>
      <c r="M19" s="266"/>
      <c r="N19" s="198"/>
    </row>
    <row r="20" spans="1:14" ht="19.5" customHeight="1">
      <c r="A20" s="34"/>
      <c r="B20" s="34"/>
      <c r="C20" s="34"/>
      <c r="D20" s="34"/>
      <c r="E20" s="12"/>
      <c r="F20" s="12"/>
      <c r="G20" s="12"/>
      <c r="H20" s="12"/>
      <c r="I20" s="12"/>
      <c r="J20" s="12"/>
      <c r="L20" s="12"/>
      <c r="M20" s="12"/>
      <c r="N20" s="12"/>
    </row>
    <row r="21" spans="1:14" ht="19.5" customHeight="1">
      <c r="A21" s="195" t="s">
        <v>14</v>
      </c>
      <c r="B21" s="195"/>
      <c r="C21" s="195"/>
      <c r="D21" s="195"/>
      <c r="E21" s="205">
        <v>5</v>
      </c>
      <c r="F21" s="206"/>
      <c r="G21" s="207"/>
      <c r="H21" s="205">
        <v>5</v>
      </c>
      <c r="I21" s="206"/>
      <c r="J21" s="207"/>
      <c r="L21" s="205">
        <v>5</v>
      </c>
      <c r="M21" s="206"/>
      <c r="N21" s="207"/>
    </row>
    <row r="22" spans="1:14" ht="19.5" customHeight="1">
      <c r="A22" s="33"/>
      <c r="B22" s="33"/>
      <c r="C22" s="33"/>
      <c r="D22" s="33"/>
      <c r="E22" s="13"/>
      <c r="F22" s="13"/>
      <c r="G22" s="13"/>
      <c r="H22" s="13"/>
      <c r="I22" s="13"/>
      <c r="J22" s="13"/>
      <c r="L22" s="13"/>
      <c r="M22" s="13"/>
      <c r="N22" s="13"/>
    </row>
    <row r="23" spans="1:14" ht="19.5" customHeight="1">
      <c r="A23" s="195" t="s">
        <v>15</v>
      </c>
      <c r="B23" s="195"/>
      <c r="C23" s="195"/>
      <c r="D23" s="195"/>
      <c r="E23" s="213"/>
      <c r="F23" s="214"/>
      <c r="G23" s="215"/>
      <c r="H23" s="213">
        <v>43437</v>
      </c>
      <c r="I23" s="214"/>
      <c r="J23" s="215"/>
      <c r="L23" s="213">
        <v>41870</v>
      </c>
      <c r="M23" s="214"/>
      <c r="N23" s="215"/>
    </row>
    <row r="24" spans="1:14" ht="19.5" customHeight="1">
      <c r="A24" s="34"/>
      <c r="B24" s="34"/>
      <c r="C24" s="34"/>
      <c r="D24" s="34"/>
      <c r="E24" s="12"/>
      <c r="F24" s="12"/>
      <c r="G24" s="12"/>
      <c r="H24" s="12"/>
      <c r="I24" s="12"/>
      <c r="J24" s="12"/>
      <c r="L24" s="12"/>
      <c r="M24" s="12"/>
      <c r="N24" s="12"/>
    </row>
    <row r="25" spans="1:14" ht="19.5" customHeight="1">
      <c r="A25" s="195" t="s">
        <v>16</v>
      </c>
      <c r="B25" s="195"/>
      <c r="C25" s="195"/>
      <c r="D25" s="195"/>
      <c r="E25" s="213"/>
      <c r="F25" s="214"/>
      <c r="G25" s="215"/>
      <c r="H25" s="233">
        <v>41265</v>
      </c>
      <c r="I25" s="234"/>
      <c r="J25" s="235"/>
      <c r="L25" s="233">
        <v>38865</v>
      </c>
      <c r="M25" s="234"/>
      <c r="N25" s="235"/>
    </row>
    <row r="26" spans="1:14" ht="19.5" customHeight="1">
      <c r="A26" s="34"/>
      <c r="B26" s="34"/>
      <c r="C26" s="34"/>
      <c r="D26" s="34"/>
      <c r="E26" s="12"/>
      <c r="F26" s="12"/>
      <c r="G26" s="12"/>
      <c r="H26" s="12"/>
      <c r="I26" s="12"/>
      <c r="J26" s="12"/>
      <c r="L26" s="12"/>
      <c r="M26" s="12"/>
      <c r="N26" s="12"/>
    </row>
    <row r="27" spans="1:14" ht="19.5" customHeight="1">
      <c r="A27" s="195" t="s">
        <v>61</v>
      </c>
      <c r="B27" s="195"/>
      <c r="C27" s="195"/>
      <c r="D27" s="276"/>
      <c r="E27" s="217">
        <f>+E25*E21</f>
        <v>0</v>
      </c>
      <c r="F27" s="218"/>
      <c r="G27" s="219"/>
      <c r="H27" s="256">
        <f>+H25*H21</f>
        <v>206325</v>
      </c>
      <c r="I27" s="257"/>
      <c r="J27" s="258"/>
      <c r="L27" s="256">
        <f>+L25*L21</f>
        <v>194325</v>
      </c>
      <c r="M27" s="257"/>
      <c r="N27" s="258"/>
    </row>
    <row r="28" spans="1:14" ht="19.5" customHeight="1">
      <c r="A28" s="34"/>
      <c r="B28" s="34"/>
      <c r="C28" s="34"/>
      <c r="D28" s="34"/>
      <c r="E28" s="36"/>
      <c r="F28" s="36"/>
      <c r="G28" s="36"/>
      <c r="H28" s="36"/>
      <c r="I28" s="36"/>
      <c r="J28" s="36"/>
      <c r="L28" s="36"/>
      <c r="M28" s="36"/>
      <c r="N28" s="36"/>
    </row>
    <row r="29" spans="1:14" ht="19.5" customHeight="1">
      <c r="A29" s="195" t="s">
        <v>17</v>
      </c>
      <c r="B29" s="195"/>
      <c r="C29" s="195"/>
      <c r="D29" s="195"/>
      <c r="E29" s="217">
        <f>+(E23-E25)*E21</f>
        <v>0</v>
      </c>
      <c r="F29" s="218"/>
      <c r="G29" s="219"/>
      <c r="H29" s="256">
        <f>+(H23-H25)*H21</f>
        <v>10860</v>
      </c>
      <c r="I29" s="257"/>
      <c r="J29" s="258"/>
      <c r="L29" s="256">
        <f>+(L23-L25)*L21</f>
        <v>15025</v>
      </c>
      <c r="M29" s="257"/>
      <c r="N29" s="258"/>
    </row>
    <row r="30" spans="1:14" ht="19.5" customHeight="1">
      <c r="A30" s="34"/>
      <c r="B30" s="34"/>
      <c r="C30" s="34"/>
      <c r="D30" s="34"/>
      <c r="E30" s="36"/>
      <c r="F30" s="36"/>
      <c r="G30" s="36"/>
      <c r="H30" s="36"/>
      <c r="I30" s="36"/>
      <c r="J30" s="36"/>
      <c r="L30" s="36"/>
      <c r="M30" s="36"/>
      <c r="N30" s="36"/>
    </row>
    <row r="31" spans="1:14" ht="19.5" customHeight="1">
      <c r="A31" s="195" t="s">
        <v>18</v>
      </c>
      <c r="B31" s="195"/>
      <c r="C31" s="195"/>
      <c r="D31" s="195"/>
      <c r="E31" s="37" t="s">
        <v>19</v>
      </c>
      <c r="F31" s="37" t="s">
        <v>20</v>
      </c>
      <c r="G31" s="38" t="s">
        <v>21</v>
      </c>
      <c r="H31" s="86" t="s">
        <v>19</v>
      </c>
      <c r="I31" s="86" t="s">
        <v>20</v>
      </c>
      <c r="J31" s="87" t="s">
        <v>21</v>
      </c>
      <c r="L31" s="86" t="s">
        <v>19</v>
      </c>
      <c r="M31" s="86" t="s">
        <v>20</v>
      </c>
      <c r="N31" s="87" t="s">
        <v>21</v>
      </c>
    </row>
    <row r="32" spans="1:14" ht="19.5" customHeight="1">
      <c r="A32" s="41" t="s">
        <v>22</v>
      </c>
      <c r="B32" s="42" t="s">
        <v>64</v>
      </c>
      <c r="C32" s="39"/>
      <c r="D32" s="43"/>
      <c r="E32" s="44"/>
      <c r="F32" s="44"/>
      <c r="G32" s="45"/>
      <c r="H32" s="135" t="s">
        <v>40</v>
      </c>
      <c r="I32" s="135" t="s">
        <v>40</v>
      </c>
      <c r="J32" s="136" t="s">
        <v>197</v>
      </c>
      <c r="K32" s="100"/>
      <c r="L32" s="135">
        <v>0</v>
      </c>
      <c r="M32" s="135">
        <v>0</v>
      </c>
      <c r="N32" s="136"/>
    </row>
    <row r="33" spans="1:14" ht="19.5" customHeight="1">
      <c r="A33" s="41" t="s">
        <v>23</v>
      </c>
      <c r="B33" s="334" t="s">
        <v>117</v>
      </c>
      <c r="C33" s="334"/>
      <c r="D33" s="335"/>
      <c r="E33" s="44"/>
      <c r="F33" s="44"/>
      <c r="G33" s="45"/>
      <c r="H33" s="135">
        <v>200</v>
      </c>
      <c r="I33" s="135">
        <v>190</v>
      </c>
      <c r="J33" s="136" t="s">
        <v>198</v>
      </c>
      <c r="K33" s="100"/>
      <c r="L33" s="135">
        <v>240</v>
      </c>
      <c r="M33" s="135">
        <v>240</v>
      </c>
      <c r="N33" s="136"/>
    </row>
    <row r="34" spans="1:14" ht="19.5" customHeight="1">
      <c r="A34" s="41" t="s">
        <v>25</v>
      </c>
      <c r="B34" s="43" t="s">
        <v>76</v>
      </c>
      <c r="C34" s="39"/>
      <c r="D34" s="43"/>
      <c r="E34" s="44"/>
      <c r="F34" s="44"/>
      <c r="G34" s="45"/>
      <c r="H34" s="135">
        <v>860</v>
      </c>
      <c r="I34" s="135">
        <v>817</v>
      </c>
      <c r="J34" s="136" t="s">
        <v>199</v>
      </c>
      <c r="K34" s="100"/>
      <c r="L34" s="135">
        <v>690</v>
      </c>
      <c r="M34" s="135">
        <v>645</v>
      </c>
      <c r="N34" s="136" t="s">
        <v>293</v>
      </c>
    </row>
    <row r="35" spans="1:14" ht="19.5" customHeight="1">
      <c r="A35" s="41" t="s">
        <v>68</v>
      </c>
      <c r="B35" s="42" t="s">
        <v>77</v>
      </c>
      <c r="C35" s="43"/>
      <c r="D35" s="43"/>
      <c r="E35" s="44"/>
      <c r="F35" s="44"/>
      <c r="G35" s="45"/>
      <c r="H35" s="135">
        <v>680</v>
      </c>
      <c r="I35" s="135">
        <v>646</v>
      </c>
      <c r="J35" s="136" t="s">
        <v>199</v>
      </c>
      <c r="K35" s="100"/>
      <c r="L35" s="135" t="s">
        <v>38</v>
      </c>
      <c r="M35" s="135"/>
      <c r="N35" s="136"/>
    </row>
    <row r="36" spans="1:14" ht="19.5" customHeight="1">
      <c r="A36" s="41" t="s">
        <v>70</v>
      </c>
      <c r="B36" s="43" t="s">
        <v>173</v>
      </c>
      <c r="C36" s="39"/>
      <c r="D36" s="43"/>
      <c r="E36" s="44"/>
      <c r="F36" s="44"/>
      <c r="G36" s="45"/>
      <c r="H36" s="135">
        <v>4745</v>
      </c>
      <c r="I36" s="135">
        <v>4507</v>
      </c>
      <c r="J36" s="136" t="s">
        <v>200</v>
      </c>
      <c r="K36" s="100"/>
      <c r="L36" s="135" t="s">
        <v>38</v>
      </c>
      <c r="M36" s="135"/>
      <c r="N36" s="136"/>
    </row>
    <row r="37" spans="1:14" ht="19.5" customHeight="1">
      <c r="A37" s="195" t="s">
        <v>27</v>
      </c>
      <c r="B37" s="195"/>
      <c r="C37" s="195"/>
      <c r="D37" s="276"/>
      <c r="E37" s="270"/>
      <c r="F37" s="271"/>
      <c r="G37" s="272"/>
      <c r="H37" s="360">
        <v>0.05</v>
      </c>
      <c r="I37" s="361"/>
      <c r="J37" s="362"/>
      <c r="L37" s="360">
        <v>0</v>
      </c>
      <c r="M37" s="361"/>
      <c r="N37" s="362"/>
    </row>
    <row r="38" spans="1:14" ht="19.5" customHeight="1">
      <c r="A38" s="39"/>
      <c r="B38" s="39"/>
      <c r="C38" s="39"/>
      <c r="D38" s="39"/>
      <c r="E38" s="66"/>
      <c r="F38" s="66"/>
      <c r="G38" s="66"/>
      <c r="H38" s="48"/>
      <c r="I38" s="49"/>
      <c r="J38" s="50"/>
      <c r="L38" s="48"/>
      <c r="M38" s="49"/>
      <c r="N38" s="50"/>
    </row>
    <row r="39" spans="1:14" ht="19.5" customHeight="1">
      <c r="A39" s="273" t="s">
        <v>74</v>
      </c>
      <c r="B39" s="274"/>
      <c r="C39" s="274"/>
      <c r="D39" s="275"/>
      <c r="E39" s="15"/>
      <c r="F39" s="15"/>
      <c r="G39" s="15"/>
      <c r="H39" s="44"/>
      <c r="I39" s="44"/>
      <c r="J39" s="61"/>
      <c r="L39" s="44"/>
      <c r="M39" s="44"/>
      <c r="N39" s="61"/>
    </row>
    <row r="40" spans="1:14" ht="19.5" customHeight="1">
      <c r="A40" s="195" t="s">
        <v>28</v>
      </c>
      <c r="B40" s="195"/>
      <c r="C40" s="195"/>
      <c r="D40" s="195"/>
      <c r="E40" s="213" t="s">
        <v>29</v>
      </c>
      <c r="F40" s="214"/>
      <c r="G40" s="215"/>
      <c r="H40" s="213" t="s">
        <v>29</v>
      </c>
      <c r="I40" s="183"/>
      <c r="J40" s="184"/>
      <c r="L40" s="213" t="s">
        <v>31</v>
      </c>
      <c r="M40" s="183"/>
      <c r="N40" s="184"/>
    </row>
    <row r="41" spans="8:9" ht="19.5" customHeight="1">
      <c r="H41" s="2"/>
      <c r="I41" s="2"/>
    </row>
    <row r="42" spans="3:14" ht="19.5" customHeight="1">
      <c r="C42" s="6" t="s">
        <v>50</v>
      </c>
      <c r="H42" s="238">
        <f>SUM(I32:I36)</f>
        <v>6160</v>
      </c>
      <c r="I42" s="239"/>
      <c r="J42" s="240"/>
      <c r="L42" s="238">
        <f>SUM(M32:M36)</f>
        <v>885</v>
      </c>
      <c r="M42" s="239"/>
      <c r="N42" s="240"/>
    </row>
    <row r="43" spans="3:14" ht="19.5" customHeight="1">
      <c r="C43" s="6" t="s">
        <v>51</v>
      </c>
      <c r="H43" s="238">
        <f>H25+H42</f>
        <v>47425</v>
      </c>
      <c r="I43" s="239"/>
      <c r="J43" s="240"/>
      <c r="L43" s="238">
        <f>L25+L42</f>
        <v>39750</v>
      </c>
      <c r="M43" s="239"/>
      <c r="N43" s="240"/>
    </row>
    <row r="44" spans="1:7" ht="19.5" customHeight="1">
      <c r="A44" s="2"/>
      <c r="B44" s="2"/>
      <c r="C44" s="2"/>
      <c r="D44" s="2"/>
      <c r="E44" s="2"/>
      <c r="F44" s="2"/>
      <c r="G44" s="2"/>
    </row>
    <row r="45" spans="1:7" ht="19.5" customHeight="1">
      <c r="A45" s="2"/>
      <c r="B45" s="2"/>
      <c r="C45" s="2"/>
      <c r="D45" s="2"/>
      <c r="E45" s="2"/>
      <c r="F45" s="2"/>
      <c r="G45" s="2"/>
    </row>
    <row r="46" spans="1:7" ht="15.75">
      <c r="A46" s="305"/>
      <c r="B46" s="306"/>
      <c r="C46" s="306"/>
      <c r="D46" s="306"/>
      <c r="E46" s="306"/>
      <c r="F46" s="306"/>
      <c r="G46" s="306"/>
    </row>
    <row r="47" spans="1:14" ht="14.25">
      <c r="A47" s="236" t="s">
        <v>160</v>
      </c>
      <c r="B47" s="237"/>
      <c r="C47" s="237"/>
      <c r="D47" s="237"/>
      <c r="E47" s="237"/>
      <c r="F47" s="237"/>
      <c r="G47" s="237"/>
      <c r="H47" s="237"/>
      <c r="I47" s="237"/>
      <c r="J47" s="237"/>
      <c r="K47" s="237"/>
      <c r="L47" s="237"/>
      <c r="M47" s="237"/>
      <c r="N47" s="237"/>
    </row>
    <row r="48" spans="1:14" ht="14.25">
      <c r="A48" s="237"/>
      <c r="B48" s="237"/>
      <c r="C48" s="237"/>
      <c r="D48" s="237"/>
      <c r="E48" s="237"/>
      <c r="F48" s="237"/>
      <c r="G48" s="237"/>
      <c r="H48" s="237"/>
      <c r="I48" s="237"/>
      <c r="J48" s="237"/>
      <c r="K48" s="237"/>
      <c r="L48" s="237"/>
      <c r="M48" s="237"/>
      <c r="N48" s="237"/>
    </row>
    <row r="49" spans="1:14" ht="14.25">
      <c r="A49" s="237"/>
      <c r="B49" s="237"/>
      <c r="C49" s="237"/>
      <c r="D49" s="237"/>
      <c r="E49" s="237"/>
      <c r="F49" s="237"/>
      <c r="G49" s="237"/>
      <c r="H49" s="237"/>
      <c r="I49" s="237"/>
      <c r="J49" s="237"/>
      <c r="K49" s="237"/>
      <c r="L49" s="237"/>
      <c r="M49" s="237"/>
      <c r="N49" s="237"/>
    </row>
    <row r="50" spans="1:14" ht="14.25">
      <c r="A50" s="237"/>
      <c r="B50" s="237"/>
      <c r="C50" s="237"/>
      <c r="D50" s="237"/>
      <c r="E50" s="237"/>
      <c r="F50" s="237"/>
      <c r="G50" s="237"/>
      <c r="H50" s="237"/>
      <c r="I50" s="237"/>
      <c r="J50" s="237"/>
      <c r="K50" s="237"/>
      <c r="L50" s="237"/>
      <c r="M50" s="237"/>
      <c r="N50" s="237"/>
    </row>
    <row r="51" spans="8:14" ht="15">
      <c r="H51" s="8"/>
      <c r="I51" s="17"/>
      <c r="J51" s="1"/>
      <c r="K51" s="1"/>
      <c r="L51" s="1"/>
      <c r="M51" s="1"/>
      <c r="N51" s="7"/>
    </row>
    <row r="52" spans="1:14" ht="75.75" customHeight="1">
      <c r="A52" s="359" t="s">
        <v>174</v>
      </c>
      <c r="B52" s="237"/>
      <c r="C52" s="237"/>
      <c r="D52" s="237"/>
      <c r="E52" s="237"/>
      <c r="F52" s="237"/>
      <c r="G52" s="237"/>
      <c r="H52" s="237"/>
      <c r="I52" s="237"/>
      <c r="J52" s="237"/>
      <c r="K52" s="237"/>
      <c r="L52" s="237"/>
      <c r="M52" s="237"/>
      <c r="N52" s="237"/>
    </row>
  </sheetData>
  <sheetProtection/>
  <mergeCells count="77">
    <mergeCell ref="A46:G46"/>
    <mergeCell ref="H40:J40"/>
    <mergeCell ref="H43:J43"/>
    <mergeCell ref="H42:J42"/>
    <mergeCell ref="A52:N52"/>
    <mergeCell ref="H37:J37"/>
    <mergeCell ref="L37:N37"/>
    <mergeCell ref="A47:N50"/>
    <mergeCell ref="A31:D31"/>
    <mergeCell ref="B33:D33"/>
    <mergeCell ref="A40:D40"/>
    <mergeCell ref="E40:G40"/>
    <mergeCell ref="A37:D37"/>
    <mergeCell ref="E37:G37"/>
    <mergeCell ref="A39:D39"/>
    <mergeCell ref="E23:G23"/>
    <mergeCell ref="A25:D25"/>
    <mergeCell ref="E25:G25"/>
    <mergeCell ref="E27:G27"/>
    <mergeCell ref="A29:D29"/>
    <mergeCell ref="E29:G29"/>
    <mergeCell ref="A27:D27"/>
    <mergeCell ref="A15:D15"/>
    <mergeCell ref="E15:G15"/>
    <mergeCell ref="A17:D17"/>
    <mergeCell ref="E17:G17"/>
    <mergeCell ref="A19:D19"/>
    <mergeCell ref="E19:G19"/>
    <mergeCell ref="A21:D21"/>
    <mergeCell ref="E21:G21"/>
    <mergeCell ref="A23:D23"/>
    <mergeCell ref="A10:D10"/>
    <mergeCell ref="E10:G10"/>
    <mergeCell ref="A12:D12"/>
    <mergeCell ref="E12:G12"/>
    <mergeCell ref="A13:D13"/>
    <mergeCell ref="E13:G13"/>
    <mergeCell ref="A3:G3"/>
    <mergeCell ref="A5:D5"/>
    <mergeCell ref="E5:G5"/>
    <mergeCell ref="A7:D7"/>
    <mergeCell ref="E7:G7"/>
    <mergeCell ref="A9:D9"/>
    <mergeCell ref="E9:G9"/>
    <mergeCell ref="H3:J3"/>
    <mergeCell ref="H5:J5"/>
    <mergeCell ref="H7:J7"/>
    <mergeCell ref="H9:J9"/>
    <mergeCell ref="H10:J10"/>
    <mergeCell ref="H12:J12"/>
    <mergeCell ref="H13:J13"/>
    <mergeCell ref="H15:J15"/>
    <mergeCell ref="H17:J17"/>
    <mergeCell ref="H19:J19"/>
    <mergeCell ref="H21:J21"/>
    <mergeCell ref="H23:J23"/>
    <mergeCell ref="L3:N3"/>
    <mergeCell ref="L5:N5"/>
    <mergeCell ref="L7:N7"/>
    <mergeCell ref="L9:N9"/>
    <mergeCell ref="L10:N10"/>
    <mergeCell ref="L12:N12"/>
    <mergeCell ref="L40:N40"/>
    <mergeCell ref="L42:N42"/>
    <mergeCell ref="L43:N43"/>
    <mergeCell ref="L13:N13"/>
    <mergeCell ref="L15:N15"/>
    <mergeCell ref="L17:N17"/>
    <mergeCell ref="L19:N19"/>
    <mergeCell ref="L21:N21"/>
    <mergeCell ref="L23:N23"/>
    <mergeCell ref="H27:J27"/>
    <mergeCell ref="H29:J29"/>
    <mergeCell ref="H25:J25"/>
    <mergeCell ref="L25:N25"/>
    <mergeCell ref="L27:N27"/>
    <mergeCell ref="L29:N29"/>
  </mergeCells>
  <printOptions/>
  <pageMargins left="0.7" right="0.7" top="0.75" bottom="0.75" header="0.3" footer="0.3"/>
  <pageSetup fitToHeight="1" fitToWidth="1" horizontalDpi="600" verticalDpi="600" orientation="portrait" scale="45" r:id="rId1"/>
</worksheet>
</file>

<file path=xl/worksheets/sheet14.xml><?xml version="1.0" encoding="utf-8"?>
<worksheet xmlns="http://schemas.openxmlformats.org/spreadsheetml/2006/main" xmlns:r="http://schemas.openxmlformats.org/officeDocument/2006/relationships">
  <sheetPr>
    <pageSetUpPr fitToPage="1"/>
  </sheetPr>
  <dimension ref="A1:N57"/>
  <sheetViews>
    <sheetView showGridLines="0" zoomScale="60" zoomScaleNormal="60" zoomScaleSheetLayoutView="75" workbookViewId="0" topLeftCell="A1">
      <selection activeCell="R44" sqref="R44"/>
    </sheetView>
  </sheetViews>
  <sheetFormatPr defaultColWidth="9.140625" defaultRowHeight="15"/>
  <cols>
    <col min="1" max="1" width="15.7109375" style="3" customWidth="1"/>
    <col min="2" max="2" width="11.7109375" style="3" customWidth="1"/>
    <col min="3" max="3" width="30.7109375" style="3" customWidth="1"/>
    <col min="4" max="4" width="16.7109375" style="3" customWidth="1"/>
    <col min="5" max="7" width="20.7109375" style="3" hidden="1" customWidth="1"/>
    <col min="8" max="10" width="17.7109375" style="2" customWidth="1"/>
    <col min="11" max="16384" width="9.140625" style="2" customWidth="1"/>
  </cols>
  <sheetData>
    <row r="1" spans="1:7" s="24" customFormat="1" ht="19.5" customHeight="1">
      <c r="A1" s="85" t="s">
        <v>52</v>
      </c>
      <c r="D1" s="26"/>
      <c r="E1" s="26"/>
      <c r="F1" s="26"/>
      <c r="G1" s="25"/>
    </row>
    <row r="2" spans="1:7" s="24" customFormat="1" ht="19.5" customHeight="1">
      <c r="A2" s="27"/>
      <c r="B2" s="28"/>
      <c r="C2" s="78"/>
      <c r="D2" s="29"/>
      <c r="E2" s="29"/>
      <c r="F2" s="29"/>
      <c r="G2" s="26"/>
    </row>
    <row r="3" spans="1:10" ht="30" customHeight="1">
      <c r="A3" s="286" t="s">
        <v>175</v>
      </c>
      <c r="B3" s="286"/>
      <c r="C3" s="286"/>
      <c r="D3" s="286"/>
      <c r="E3" s="286"/>
      <c r="F3" s="286"/>
      <c r="G3" s="286"/>
      <c r="H3" s="230" t="s">
        <v>55</v>
      </c>
      <c r="I3" s="231"/>
      <c r="J3" s="232"/>
    </row>
    <row r="4" spans="8:10" ht="19.5" customHeight="1">
      <c r="H4" s="3"/>
      <c r="I4" s="3"/>
      <c r="J4" s="3"/>
    </row>
    <row r="5" spans="1:10" ht="19.5" customHeight="1">
      <c r="A5" s="195" t="s">
        <v>6</v>
      </c>
      <c r="B5" s="195"/>
      <c r="C5" s="195"/>
      <c r="D5" s="195"/>
      <c r="E5" s="196"/>
      <c r="F5" s="197"/>
      <c r="G5" s="198"/>
      <c r="H5" s="283" t="s">
        <v>237</v>
      </c>
      <c r="I5" s="283"/>
      <c r="J5" s="283"/>
    </row>
    <row r="6" spans="1:10" ht="19.5" customHeight="1">
      <c r="A6" s="32"/>
      <c r="B6" s="32"/>
      <c r="C6" s="32"/>
      <c r="D6" s="32"/>
      <c r="E6" s="9"/>
      <c r="F6" s="9"/>
      <c r="G6" s="9"/>
      <c r="H6" s="9"/>
      <c r="I6" s="9"/>
      <c r="J6" s="9"/>
    </row>
    <row r="7" spans="1:10" ht="19.5" customHeight="1">
      <c r="A7" s="195" t="s">
        <v>60</v>
      </c>
      <c r="B7" s="195"/>
      <c r="C7" s="195"/>
      <c r="D7" s="195"/>
      <c r="E7" s="196"/>
      <c r="F7" s="197"/>
      <c r="G7" s="198"/>
      <c r="H7" s="283" t="s">
        <v>238</v>
      </c>
      <c r="I7" s="283"/>
      <c r="J7" s="283"/>
    </row>
    <row r="8" spans="1:10" ht="19.5" customHeight="1">
      <c r="A8" s="33"/>
      <c r="B8" s="33"/>
      <c r="C8" s="33"/>
      <c r="D8" s="33"/>
      <c r="E8" s="11"/>
      <c r="F8" s="11"/>
      <c r="G8" s="11"/>
      <c r="H8" s="11"/>
      <c r="I8" s="11"/>
      <c r="J8" s="11"/>
    </row>
    <row r="9" spans="1:10" ht="19.5" customHeight="1">
      <c r="A9" s="195" t="s">
        <v>7</v>
      </c>
      <c r="B9" s="195"/>
      <c r="C9" s="195"/>
      <c r="D9" s="195"/>
      <c r="E9" s="262"/>
      <c r="F9" s="263"/>
      <c r="G9" s="264"/>
      <c r="H9" s="282" t="s">
        <v>239</v>
      </c>
      <c r="I9" s="282"/>
      <c r="J9" s="282"/>
    </row>
    <row r="10" spans="1:10" ht="19.5" customHeight="1">
      <c r="A10" s="195" t="s">
        <v>8</v>
      </c>
      <c r="B10" s="195"/>
      <c r="C10" s="195"/>
      <c r="D10" s="195"/>
      <c r="E10" s="213"/>
      <c r="F10" s="214"/>
      <c r="G10" s="215"/>
      <c r="H10" s="281" t="s">
        <v>32</v>
      </c>
      <c r="I10" s="281"/>
      <c r="J10" s="281"/>
    </row>
    <row r="11" spans="1:10" ht="19.5" customHeight="1">
      <c r="A11" s="33"/>
      <c r="B11" s="33"/>
      <c r="C11" s="33"/>
      <c r="D11" s="33"/>
      <c r="E11" s="11"/>
      <c r="F11" s="11"/>
      <c r="G11" s="11"/>
      <c r="H11" s="11"/>
      <c r="I11" s="11"/>
      <c r="J11" s="11"/>
    </row>
    <row r="12" spans="1:10" ht="19.5" customHeight="1">
      <c r="A12" s="195" t="s">
        <v>9</v>
      </c>
      <c r="B12" s="195"/>
      <c r="C12" s="195"/>
      <c r="D12" s="195"/>
      <c r="E12" s="262"/>
      <c r="F12" s="263"/>
      <c r="G12" s="264"/>
      <c r="H12" s="282" t="s">
        <v>240</v>
      </c>
      <c r="I12" s="282"/>
      <c r="J12" s="282"/>
    </row>
    <row r="13" spans="1:10" ht="19.5" customHeight="1">
      <c r="A13" s="195" t="s">
        <v>10</v>
      </c>
      <c r="B13" s="195"/>
      <c r="C13" s="195"/>
      <c r="D13" s="195"/>
      <c r="E13" s="213"/>
      <c r="F13" s="214"/>
      <c r="G13" s="215"/>
      <c r="H13" s="281" t="s">
        <v>32</v>
      </c>
      <c r="I13" s="281"/>
      <c r="J13" s="281"/>
    </row>
    <row r="14" spans="1:10" ht="19.5" customHeight="1">
      <c r="A14" s="34"/>
      <c r="B14" s="34"/>
      <c r="C14" s="34"/>
      <c r="D14" s="34"/>
      <c r="E14" s="9"/>
      <c r="F14" s="9"/>
      <c r="G14" s="9"/>
      <c r="H14" s="9"/>
      <c r="I14" s="9"/>
      <c r="J14" s="9"/>
    </row>
    <row r="15" spans="1:10" ht="19.5" customHeight="1">
      <c r="A15" s="195" t="s">
        <v>11</v>
      </c>
      <c r="B15" s="195"/>
      <c r="C15" s="195"/>
      <c r="D15" s="195"/>
      <c r="E15" s="262"/>
      <c r="F15" s="263"/>
      <c r="G15" s="264"/>
      <c r="H15" s="282" t="s">
        <v>241</v>
      </c>
      <c r="I15" s="282"/>
      <c r="J15" s="282"/>
    </row>
    <row r="16" spans="1:10" ht="19.5" customHeight="1">
      <c r="A16" s="34"/>
      <c r="B16" s="34"/>
      <c r="C16" s="34"/>
      <c r="D16" s="34"/>
      <c r="E16" s="9"/>
      <c r="F16" s="9"/>
      <c r="G16" s="9"/>
      <c r="H16" s="9"/>
      <c r="I16" s="9"/>
      <c r="J16" s="9"/>
    </row>
    <row r="17" spans="1:10" ht="19.5" customHeight="1">
      <c r="A17" s="195" t="s">
        <v>12</v>
      </c>
      <c r="B17" s="195"/>
      <c r="C17" s="195"/>
      <c r="D17" s="195"/>
      <c r="E17" s="196"/>
      <c r="F17" s="197"/>
      <c r="G17" s="198"/>
      <c r="H17" s="283">
        <v>120</v>
      </c>
      <c r="I17" s="283"/>
      <c r="J17" s="283"/>
    </row>
    <row r="18" spans="1:10" ht="19.5" customHeight="1">
      <c r="A18" s="34"/>
      <c r="B18" s="34"/>
      <c r="C18" s="34"/>
      <c r="D18" s="34"/>
      <c r="E18" s="9"/>
      <c r="F18" s="9"/>
      <c r="G18" s="9"/>
      <c r="H18" s="9"/>
      <c r="I18" s="9"/>
      <c r="J18" s="9"/>
    </row>
    <row r="19" spans="1:10" ht="19.5" customHeight="1">
      <c r="A19" s="195" t="s">
        <v>13</v>
      </c>
      <c r="B19" s="195"/>
      <c r="C19" s="195"/>
      <c r="D19" s="195"/>
      <c r="E19" s="265"/>
      <c r="F19" s="266"/>
      <c r="G19" s="198"/>
      <c r="H19" s="284" t="s">
        <v>43</v>
      </c>
      <c r="I19" s="284"/>
      <c r="J19" s="284"/>
    </row>
    <row r="20" spans="1:10" ht="19.5" customHeight="1">
      <c r="A20" s="34"/>
      <c r="B20" s="34"/>
      <c r="C20" s="34"/>
      <c r="D20" s="34"/>
      <c r="E20" s="12"/>
      <c r="F20" s="12"/>
      <c r="G20" s="12"/>
      <c r="H20" s="12"/>
      <c r="I20" s="12"/>
      <c r="J20" s="12"/>
    </row>
    <row r="21" spans="1:10" ht="19.5" customHeight="1">
      <c r="A21" s="195" t="s">
        <v>14</v>
      </c>
      <c r="B21" s="195"/>
      <c r="C21" s="195"/>
      <c r="D21" s="195"/>
      <c r="E21" s="205">
        <v>10</v>
      </c>
      <c r="F21" s="206"/>
      <c r="G21" s="207"/>
      <c r="H21" s="285">
        <v>10</v>
      </c>
      <c r="I21" s="285"/>
      <c r="J21" s="285"/>
    </row>
    <row r="22" spans="1:10" ht="19.5" customHeight="1">
      <c r="A22" s="33"/>
      <c r="B22" s="33"/>
      <c r="C22" s="33"/>
      <c r="D22" s="33"/>
      <c r="E22" s="13"/>
      <c r="F22" s="13"/>
      <c r="G22" s="13"/>
      <c r="H22" s="13"/>
      <c r="I22" s="13"/>
      <c r="J22" s="13"/>
    </row>
    <row r="23" spans="1:10" ht="19.5" customHeight="1">
      <c r="A23" s="195" t="s">
        <v>15</v>
      </c>
      <c r="B23" s="195"/>
      <c r="C23" s="195"/>
      <c r="D23" s="195"/>
      <c r="E23" s="213"/>
      <c r="F23" s="214"/>
      <c r="G23" s="215"/>
      <c r="H23" s="281">
        <v>24450</v>
      </c>
      <c r="I23" s="281"/>
      <c r="J23" s="281"/>
    </row>
    <row r="24" spans="1:10" ht="19.5" customHeight="1">
      <c r="A24" s="34"/>
      <c r="B24" s="34"/>
      <c r="C24" s="34"/>
      <c r="D24" s="34"/>
      <c r="E24" s="12"/>
      <c r="F24" s="12"/>
      <c r="G24" s="12"/>
      <c r="H24" s="12"/>
      <c r="I24" s="12"/>
      <c r="J24" s="12"/>
    </row>
    <row r="25" spans="1:10" ht="19.5" customHeight="1">
      <c r="A25" s="195" t="s">
        <v>16</v>
      </c>
      <c r="B25" s="195"/>
      <c r="C25" s="195"/>
      <c r="D25" s="195"/>
      <c r="E25" s="213"/>
      <c r="F25" s="214"/>
      <c r="G25" s="215"/>
      <c r="H25" s="277">
        <v>20187</v>
      </c>
      <c r="I25" s="277"/>
      <c r="J25" s="277"/>
    </row>
    <row r="26" spans="1:10" ht="19.5" customHeight="1">
      <c r="A26" s="34"/>
      <c r="B26" s="34"/>
      <c r="C26" s="34"/>
      <c r="D26" s="34"/>
      <c r="E26" s="12"/>
      <c r="F26" s="12"/>
      <c r="G26" s="12"/>
      <c r="H26" s="12"/>
      <c r="I26" s="12"/>
      <c r="J26" s="12"/>
    </row>
    <row r="27" spans="1:10" ht="19.5" customHeight="1">
      <c r="A27" s="195" t="s">
        <v>61</v>
      </c>
      <c r="B27" s="195"/>
      <c r="C27" s="195"/>
      <c r="D27" s="195"/>
      <c r="E27" s="217">
        <f>+E25*E21</f>
        <v>0</v>
      </c>
      <c r="F27" s="218"/>
      <c r="G27" s="219"/>
      <c r="H27" s="256">
        <f>+H25*H21</f>
        <v>201870</v>
      </c>
      <c r="I27" s="257"/>
      <c r="J27" s="258"/>
    </row>
    <row r="28" spans="1:10" ht="19.5" customHeight="1">
      <c r="A28" s="34"/>
      <c r="B28" s="34"/>
      <c r="C28" s="34"/>
      <c r="D28" s="34"/>
      <c r="E28" s="36"/>
      <c r="F28" s="36"/>
      <c r="G28" s="36"/>
      <c r="H28" s="36"/>
      <c r="I28" s="36"/>
      <c r="J28" s="36"/>
    </row>
    <row r="29" spans="1:10" ht="19.5" customHeight="1">
      <c r="A29" s="195" t="s">
        <v>17</v>
      </c>
      <c r="B29" s="195"/>
      <c r="C29" s="195"/>
      <c r="D29" s="195"/>
      <c r="E29" s="217">
        <f>+(E23-E25)*E21</f>
        <v>0</v>
      </c>
      <c r="F29" s="218"/>
      <c r="G29" s="219"/>
      <c r="H29" s="256">
        <f>+(H23-H25)*H21</f>
        <v>42630</v>
      </c>
      <c r="I29" s="257"/>
      <c r="J29" s="258"/>
    </row>
    <row r="30" spans="1:10" ht="19.5" customHeight="1">
      <c r="A30" s="34"/>
      <c r="B30" s="34"/>
      <c r="C30" s="34"/>
      <c r="D30" s="34"/>
      <c r="E30" s="36"/>
      <c r="F30" s="36"/>
      <c r="G30" s="36"/>
      <c r="H30" s="36"/>
      <c r="I30" s="36"/>
      <c r="J30" s="36"/>
    </row>
    <row r="31" spans="1:10" ht="19.5" customHeight="1">
      <c r="A31" s="195" t="s">
        <v>18</v>
      </c>
      <c r="B31" s="195"/>
      <c r="C31" s="195"/>
      <c r="D31" s="195"/>
      <c r="E31" s="37" t="s">
        <v>19</v>
      </c>
      <c r="F31" s="37" t="s">
        <v>20</v>
      </c>
      <c r="G31" s="38" t="s">
        <v>21</v>
      </c>
      <c r="H31" s="86" t="s">
        <v>19</v>
      </c>
      <c r="I31" s="86" t="s">
        <v>20</v>
      </c>
      <c r="J31" s="87" t="s">
        <v>21</v>
      </c>
    </row>
    <row r="32" spans="1:10" ht="19.5" customHeight="1">
      <c r="A32" s="41" t="s">
        <v>22</v>
      </c>
      <c r="B32" s="42" t="s">
        <v>64</v>
      </c>
      <c r="C32" s="39"/>
      <c r="D32" s="43"/>
      <c r="E32" s="44"/>
      <c r="F32" s="44"/>
      <c r="G32" s="45"/>
      <c r="H32" s="137" t="s">
        <v>40</v>
      </c>
      <c r="I32" s="137" t="s">
        <v>40</v>
      </c>
      <c r="J32" s="138" t="s">
        <v>40</v>
      </c>
    </row>
    <row r="33" spans="1:10" ht="19.5" customHeight="1">
      <c r="A33" s="41" t="s">
        <v>23</v>
      </c>
      <c r="B33" s="287" t="s">
        <v>176</v>
      </c>
      <c r="C33" s="367"/>
      <c r="D33" s="43"/>
      <c r="E33" s="44"/>
      <c r="F33" s="44"/>
      <c r="G33" s="45"/>
      <c r="H33" s="137">
        <v>2092</v>
      </c>
      <c r="I33" s="137">
        <v>2092</v>
      </c>
      <c r="J33" s="138" t="s">
        <v>242</v>
      </c>
    </row>
    <row r="34" spans="1:10" ht="19.5" customHeight="1">
      <c r="A34" s="41" t="s">
        <v>25</v>
      </c>
      <c r="B34" s="294" t="s">
        <v>177</v>
      </c>
      <c r="C34" s="237"/>
      <c r="D34" s="295"/>
      <c r="E34" s="296"/>
      <c r="F34" s="296"/>
      <c r="G34" s="298"/>
      <c r="H34" s="366" t="s">
        <v>40</v>
      </c>
      <c r="I34" s="366" t="s">
        <v>40</v>
      </c>
      <c r="J34" s="366" t="s">
        <v>40</v>
      </c>
    </row>
    <row r="35" spans="1:10" ht="19.5" customHeight="1">
      <c r="A35" s="41"/>
      <c r="B35" s="237"/>
      <c r="C35" s="237"/>
      <c r="D35" s="295"/>
      <c r="E35" s="297"/>
      <c r="F35" s="297"/>
      <c r="G35" s="297"/>
      <c r="H35" s="366"/>
      <c r="I35" s="366"/>
      <c r="J35" s="366"/>
    </row>
    <row r="36" spans="1:10" ht="19.5" customHeight="1">
      <c r="A36" s="41" t="s">
        <v>68</v>
      </c>
      <c r="B36" s="334" t="s">
        <v>117</v>
      </c>
      <c r="C36" s="334"/>
      <c r="D36" s="335"/>
      <c r="E36" s="44"/>
      <c r="F36" s="44"/>
      <c r="G36" s="45"/>
      <c r="H36" s="137" t="s">
        <v>243</v>
      </c>
      <c r="I36" s="137">
        <v>184.37</v>
      </c>
      <c r="J36" s="138" t="s">
        <v>38</v>
      </c>
    </row>
    <row r="37" spans="1:10" ht="19.5" customHeight="1">
      <c r="A37" s="41" t="s">
        <v>70</v>
      </c>
      <c r="B37" s="42" t="s">
        <v>119</v>
      </c>
      <c r="C37" s="39"/>
      <c r="D37" s="43"/>
      <c r="E37" s="44"/>
      <c r="F37" s="44"/>
      <c r="G37" s="45"/>
      <c r="H37" s="137">
        <v>225</v>
      </c>
      <c r="I37" s="137">
        <v>207</v>
      </c>
      <c r="J37" s="138" t="s">
        <v>223</v>
      </c>
    </row>
    <row r="38" spans="1:10" ht="19.5" customHeight="1">
      <c r="A38" s="41" t="s">
        <v>72</v>
      </c>
      <c r="B38" s="42" t="s">
        <v>76</v>
      </c>
      <c r="C38" s="39"/>
      <c r="D38" s="43"/>
      <c r="E38" s="44"/>
      <c r="F38" s="44"/>
      <c r="G38" s="45"/>
      <c r="H38" s="363" t="s">
        <v>484</v>
      </c>
      <c r="I38" s="364"/>
      <c r="J38" s="365"/>
    </row>
    <row r="39" spans="1:10" ht="19.5" customHeight="1">
      <c r="A39" s="41" t="s">
        <v>79</v>
      </c>
      <c r="B39" s="42" t="s">
        <v>77</v>
      </c>
      <c r="C39" s="43"/>
      <c r="D39" s="43"/>
      <c r="E39" s="44"/>
      <c r="F39" s="44"/>
      <c r="G39" s="45"/>
      <c r="H39" s="363" t="s">
        <v>484</v>
      </c>
      <c r="I39" s="364"/>
      <c r="J39" s="365"/>
    </row>
    <row r="40" spans="1:10" ht="19.5" customHeight="1">
      <c r="A40" s="41" t="s">
        <v>86</v>
      </c>
      <c r="B40" s="42" t="s">
        <v>26</v>
      </c>
      <c r="C40" s="39"/>
      <c r="D40" s="43"/>
      <c r="E40" s="44"/>
      <c r="F40" s="44"/>
      <c r="G40" s="45"/>
      <c r="H40" s="137" t="s">
        <v>38</v>
      </c>
      <c r="I40" s="137" t="s">
        <v>38</v>
      </c>
      <c r="J40" s="138" t="s">
        <v>38</v>
      </c>
    </row>
    <row r="41" spans="1:10" ht="19.5" customHeight="1">
      <c r="A41" s="41" t="s">
        <v>87</v>
      </c>
      <c r="B41" s="42" t="s">
        <v>178</v>
      </c>
      <c r="C41" s="39"/>
      <c r="D41" s="43"/>
      <c r="E41" s="44"/>
      <c r="F41" s="44"/>
      <c r="G41" s="45"/>
      <c r="H41" s="137" t="s">
        <v>40</v>
      </c>
      <c r="I41" s="137" t="s">
        <v>40</v>
      </c>
      <c r="J41" s="138" t="s">
        <v>40</v>
      </c>
    </row>
    <row r="42" spans="1:10" ht="19.5" customHeight="1">
      <c r="A42" s="41" t="s">
        <v>98</v>
      </c>
      <c r="B42" s="42" t="s">
        <v>179</v>
      </c>
      <c r="C42" s="39"/>
      <c r="D42" s="43"/>
      <c r="E42" s="44"/>
      <c r="F42" s="44"/>
      <c r="G42" s="45"/>
      <c r="H42" s="137">
        <v>1200</v>
      </c>
      <c r="I42" s="137">
        <v>955</v>
      </c>
      <c r="J42" s="138" t="s">
        <v>244</v>
      </c>
    </row>
    <row r="43" spans="1:10" ht="19.5" customHeight="1">
      <c r="A43" s="41" t="s">
        <v>100</v>
      </c>
      <c r="B43" s="42" t="s">
        <v>180</v>
      </c>
      <c r="C43" s="39"/>
      <c r="D43" s="43"/>
      <c r="E43" s="44"/>
      <c r="F43" s="44"/>
      <c r="G43" s="45"/>
      <c r="H43" s="137" t="s">
        <v>38</v>
      </c>
      <c r="I43" s="137" t="s">
        <v>38</v>
      </c>
      <c r="J43" s="138" t="s">
        <v>38</v>
      </c>
    </row>
    <row r="44" spans="1:10" ht="19.5" customHeight="1">
      <c r="A44" s="195" t="s">
        <v>27</v>
      </c>
      <c r="B44" s="195"/>
      <c r="C44" s="195"/>
      <c r="D44" s="276"/>
      <c r="E44" s="270"/>
      <c r="F44" s="271"/>
      <c r="G44" s="272"/>
      <c r="H44" s="250">
        <v>0.05</v>
      </c>
      <c r="I44" s="245"/>
      <c r="J44" s="246"/>
    </row>
    <row r="45" spans="1:10" ht="19.5" customHeight="1">
      <c r="A45" s="39"/>
      <c r="B45" s="39"/>
      <c r="C45" s="39"/>
      <c r="D45" s="39"/>
      <c r="E45" s="66"/>
      <c r="F45" s="66"/>
      <c r="G45" s="66"/>
      <c r="H45" s="48"/>
      <c r="I45" s="49"/>
      <c r="J45" s="50"/>
    </row>
    <row r="46" spans="1:10" ht="19.5" customHeight="1">
      <c r="A46" s="273" t="s">
        <v>181</v>
      </c>
      <c r="B46" s="274"/>
      <c r="C46" s="274"/>
      <c r="D46" s="275"/>
      <c r="E46" s="15"/>
      <c r="F46" s="15"/>
      <c r="G46" s="15"/>
      <c r="H46" s="98" t="s">
        <v>201</v>
      </c>
      <c r="I46" s="44"/>
      <c r="J46" s="61"/>
    </row>
    <row r="47" spans="1:10" ht="19.5" customHeight="1">
      <c r="A47" s="195" t="s">
        <v>28</v>
      </c>
      <c r="B47" s="195"/>
      <c r="C47" s="195"/>
      <c r="D47" s="195"/>
      <c r="E47" s="213" t="s">
        <v>29</v>
      </c>
      <c r="F47" s="214"/>
      <c r="G47" s="215"/>
      <c r="H47" s="213" t="s">
        <v>32</v>
      </c>
      <c r="I47" s="183"/>
      <c r="J47" s="184"/>
    </row>
    <row r="48" spans="2:6" ht="19.5" customHeight="1">
      <c r="B48" s="237"/>
      <c r="C48" s="237"/>
      <c r="D48" s="237"/>
      <c r="E48" s="237"/>
      <c r="F48" s="237"/>
    </row>
    <row r="49" spans="1:10" ht="19.5" customHeight="1">
      <c r="A49" s="91"/>
      <c r="B49" s="93"/>
      <c r="C49" s="6" t="s">
        <v>50</v>
      </c>
      <c r="D49" s="93"/>
      <c r="E49" s="93"/>
      <c r="F49" s="93"/>
      <c r="G49" s="93"/>
      <c r="H49" s="238">
        <f>SUM(I32:I43)</f>
        <v>3438.37</v>
      </c>
      <c r="I49" s="183"/>
      <c r="J49" s="184"/>
    </row>
    <row r="50" spans="1:10" ht="15">
      <c r="A50" s="96"/>
      <c r="B50" s="96"/>
      <c r="C50" s="6" t="s">
        <v>51</v>
      </c>
      <c r="D50" s="96"/>
      <c r="E50" s="96"/>
      <c r="F50" s="96"/>
      <c r="G50" s="96"/>
      <c r="H50" s="238">
        <f>H25+H49</f>
        <v>23625.37</v>
      </c>
      <c r="I50" s="224"/>
      <c r="J50" s="353"/>
    </row>
    <row r="54" spans="1:14" ht="19.5" customHeight="1">
      <c r="A54" s="236" t="s">
        <v>160</v>
      </c>
      <c r="B54" s="237"/>
      <c r="C54" s="237"/>
      <c r="D54" s="237"/>
      <c r="E54" s="237"/>
      <c r="F54" s="237"/>
      <c r="G54" s="237"/>
      <c r="H54" s="237"/>
      <c r="I54" s="237"/>
      <c r="J54" s="237"/>
      <c r="K54" s="237"/>
      <c r="L54" s="237"/>
      <c r="M54" s="237"/>
      <c r="N54" s="237"/>
    </row>
    <row r="55" spans="1:14" ht="14.25" customHeight="1">
      <c r="A55" s="237"/>
      <c r="B55" s="237"/>
      <c r="C55" s="237"/>
      <c r="D55" s="237"/>
      <c r="E55" s="237"/>
      <c r="F55" s="237"/>
      <c r="G55" s="237"/>
      <c r="H55" s="237"/>
      <c r="I55" s="237"/>
      <c r="J55" s="237"/>
      <c r="K55" s="237"/>
      <c r="L55" s="237"/>
      <c r="M55" s="237"/>
      <c r="N55" s="237"/>
    </row>
    <row r="56" spans="1:14" ht="14.25" customHeight="1">
      <c r="A56" s="237"/>
      <c r="B56" s="237"/>
      <c r="C56" s="237"/>
      <c r="D56" s="237"/>
      <c r="E56" s="237"/>
      <c r="F56" s="237"/>
      <c r="G56" s="237"/>
      <c r="H56" s="237"/>
      <c r="I56" s="237"/>
      <c r="J56" s="237"/>
      <c r="K56" s="237"/>
      <c r="L56" s="237"/>
      <c r="M56" s="237"/>
      <c r="N56" s="237"/>
    </row>
    <row r="57" spans="1:14" ht="14.25" customHeight="1">
      <c r="A57" s="237"/>
      <c r="B57" s="237"/>
      <c r="C57" s="237"/>
      <c r="D57" s="237"/>
      <c r="E57" s="237"/>
      <c r="F57" s="237"/>
      <c r="G57" s="237"/>
      <c r="H57" s="237"/>
      <c r="I57" s="237"/>
      <c r="J57" s="237"/>
      <c r="K57" s="237"/>
      <c r="L57" s="237"/>
      <c r="M57" s="237"/>
      <c r="N57" s="237"/>
    </row>
  </sheetData>
  <sheetProtection/>
  <mergeCells count="67">
    <mergeCell ref="A46:D46"/>
    <mergeCell ref="A47:D47"/>
    <mergeCell ref="E47:G47"/>
    <mergeCell ref="B48:F48"/>
    <mergeCell ref="B34:D35"/>
    <mergeCell ref="E34:E35"/>
    <mergeCell ref="F34:F35"/>
    <mergeCell ref="G34:G35"/>
    <mergeCell ref="B36:D36"/>
    <mergeCell ref="A44:D44"/>
    <mergeCell ref="E44:G44"/>
    <mergeCell ref="A27:D27"/>
    <mergeCell ref="E27:G27"/>
    <mergeCell ref="A29:D29"/>
    <mergeCell ref="E29:G29"/>
    <mergeCell ref="A31:D31"/>
    <mergeCell ref="B33:C33"/>
    <mergeCell ref="A21:D21"/>
    <mergeCell ref="E21:G21"/>
    <mergeCell ref="A23:D23"/>
    <mergeCell ref="E23:G23"/>
    <mergeCell ref="A25:D25"/>
    <mergeCell ref="E25:G25"/>
    <mergeCell ref="A15:D15"/>
    <mergeCell ref="E15:G15"/>
    <mergeCell ref="A17:D17"/>
    <mergeCell ref="E17:G17"/>
    <mergeCell ref="A19:D19"/>
    <mergeCell ref="E19:G19"/>
    <mergeCell ref="A10:D10"/>
    <mergeCell ref="E10:G10"/>
    <mergeCell ref="A12:D12"/>
    <mergeCell ref="E12:G12"/>
    <mergeCell ref="A13:D13"/>
    <mergeCell ref="E13:G13"/>
    <mergeCell ref="A3:G3"/>
    <mergeCell ref="A5:D5"/>
    <mergeCell ref="E5:G5"/>
    <mergeCell ref="A7:D7"/>
    <mergeCell ref="E7:G7"/>
    <mergeCell ref="A9:D9"/>
    <mergeCell ref="E9:G9"/>
    <mergeCell ref="H3:J3"/>
    <mergeCell ref="H5:J5"/>
    <mergeCell ref="H7:J7"/>
    <mergeCell ref="H9:J9"/>
    <mergeCell ref="H10:J10"/>
    <mergeCell ref="H12:J12"/>
    <mergeCell ref="H34:H35"/>
    <mergeCell ref="I34:I35"/>
    <mergeCell ref="J34:J35"/>
    <mergeCell ref="H13:J13"/>
    <mergeCell ref="H15:J15"/>
    <mergeCell ref="H17:J17"/>
    <mergeCell ref="H19:J19"/>
    <mergeCell ref="H21:J21"/>
    <mergeCell ref="H23:J23"/>
    <mergeCell ref="H38:J38"/>
    <mergeCell ref="H39:J39"/>
    <mergeCell ref="A54:N57"/>
    <mergeCell ref="H25:J25"/>
    <mergeCell ref="H27:J27"/>
    <mergeCell ref="H29:J29"/>
    <mergeCell ref="H47:J47"/>
    <mergeCell ref="H49:J49"/>
    <mergeCell ref="H50:J50"/>
    <mergeCell ref="H44:J44"/>
  </mergeCells>
  <printOptions/>
  <pageMargins left="0.7" right="0.7" top="0.75" bottom="0.75" header="0.3" footer="0.3"/>
  <pageSetup fitToHeight="1" fitToWidth="1" horizontalDpi="600" verticalDpi="600" orientation="portrait" scale="54" r:id="rId1"/>
</worksheet>
</file>

<file path=xl/worksheets/sheet15.xml><?xml version="1.0" encoding="utf-8"?>
<worksheet xmlns="http://schemas.openxmlformats.org/spreadsheetml/2006/main" xmlns:r="http://schemas.openxmlformats.org/officeDocument/2006/relationships">
  <sheetPr>
    <pageSetUpPr fitToPage="1"/>
  </sheetPr>
  <dimension ref="A1:N68"/>
  <sheetViews>
    <sheetView showGridLines="0" zoomScale="60" zoomScaleNormal="60" zoomScaleSheetLayoutView="75" workbookViewId="0" topLeftCell="A1">
      <selection activeCell="H6" sqref="H6:J6"/>
    </sheetView>
  </sheetViews>
  <sheetFormatPr defaultColWidth="9.140625" defaultRowHeight="15"/>
  <cols>
    <col min="1" max="1" width="15.7109375" style="1" customWidth="1"/>
    <col min="2" max="2" width="11.7109375" style="1" customWidth="1"/>
    <col min="3" max="3" width="30.7109375" style="1" customWidth="1"/>
    <col min="4" max="4" width="16.7109375" style="1" customWidth="1"/>
    <col min="5" max="7" width="20.7109375" style="1" hidden="1" customWidth="1"/>
    <col min="8" max="10" width="12.7109375" style="1" customWidth="1"/>
    <col min="11" max="11" width="5.7109375" style="1" customWidth="1"/>
    <col min="12" max="14" width="12.7109375" style="1" customWidth="1"/>
    <col min="15" max="16384" width="9.140625" style="1" customWidth="1"/>
  </cols>
  <sheetData>
    <row r="1" spans="1:7" s="79" customFormat="1" ht="19.5" customHeight="1">
      <c r="A1" s="85" t="s">
        <v>52</v>
      </c>
      <c r="G1" s="25"/>
    </row>
    <row r="2" spans="1:7" s="79" customFormat="1" ht="19.5" customHeight="1">
      <c r="A2" s="30"/>
      <c r="B2" s="30"/>
      <c r="C2" s="30"/>
      <c r="D2" s="31"/>
      <c r="E2" s="31"/>
      <c r="F2" s="31"/>
      <c r="G2" s="26"/>
    </row>
    <row r="3" spans="1:7" ht="30" customHeight="1">
      <c r="A3" s="16"/>
      <c r="B3" s="16"/>
      <c r="C3" s="16"/>
      <c r="D3" s="16"/>
      <c r="E3" s="16"/>
      <c r="F3" s="16"/>
      <c r="G3" s="16"/>
    </row>
    <row r="4" spans="1:14" ht="33" customHeight="1">
      <c r="A4" s="254" t="s">
        <v>182</v>
      </c>
      <c r="B4" s="254"/>
      <c r="C4" s="254"/>
      <c r="D4" s="254"/>
      <c r="E4" s="254"/>
      <c r="F4" s="254"/>
      <c r="G4" s="254"/>
      <c r="H4" s="230" t="s">
        <v>58</v>
      </c>
      <c r="I4" s="231"/>
      <c r="J4" s="232"/>
      <c r="K4" s="97"/>
      <c r="L4" s="230" t="s">
        <v>189</v>
      </c>
      <c r="M4" s="231"/>
      <c r="N4" s="232"/>
    </row>
    <row r="5" spans="1:14" ht="19.5" customHeight="1">
      <c r="A5" s="3"/>
      <c r="B5" s="3"/>
      <c r="C5" s="3"/>
      <c r="D5" s="3"/>
      <c r="E5" s="3"/>
      <c r="F5" s="3"/>
      <c r="G5" s="3"/>
      <c r="H5" s="3"/>
      <c r="I5" s="3"/>
      <c r="J5" s="3"/>
      <c r="L5" s="3"/>
      <c r="M5" s="3"/>
      <c r="N5" s="3"/>
    </row>
    <row r="6" spans="1:14" ht="19.5" customHeight="1">
      <c r="A6" s="195" t="s">
        <v>6</v>
      </c>
      <c r="B6" s="195"/>
      <c r="C6" s="195"/>
      <c r="D6" s="195"/>
      <c r="E6" s="196"/>
      <c r="F6" s="197"/>
      <c r="G6" s="198"/>
      <c r="H6" s="196" t="s">
        <v>305</v>
      </c>
      <c r="I6" s="197"/>
      <c r="J6" s="198"/>
      <c r="L6" s="196" t="s">
        <v>407</v>
      </c>
      <c r="M6" s="197"/>
      <c r="N6" s="198"/>
    </row>
    <row r="7" spans="1:14" ht="19.5" customHeight="1">
      <c r="A7" s="32"/>
      <c r="B7" s="32"/>
      <c r="C7" s="32"/>
      <c r="D7" s="32"/>
      <c r="E7" s="9"/>
      <c r="F7" s="9"/>
      <c r="G7" s="9"/>
      <c r="H7" s="9"/>
      <c r="I7" s="9"/>
      <c r="J7" s="9"/>
      <c r="L7" s="9"/>
      <c r="M7" s="9"/>
      <c r="N7" s="9"/>
    </row>
    <row r="8" spans="1:14" ht="19.5" customHeight="1">
      <c r="A8" s="195" t="s">
        <v>60</v>
      </c>
      <c r="B8" s="195"/>
      <c r="C8" s="195"/>
      <c r="D8" s="195"/>
      <c r="E8" s="196"/>
      <c r="F8" s="197"/>
      <c r="G8" s="198"/>
      <c r="H8" s="196" t="s">
        <v>306</v>
      </c>
      <c r="I8" s="197"/>
      <c r="J8" s="198"/>
      <c r="L8" s="196" t="s">
        <v>408</v>
      </c>
      <c r="M8" s="197"/>
      <c r="N8" s="198"/>
    </row>
    <row r="9" spans="1:14" ht="19.5" customHeight="1">
      <c r="A9" s="33"/>
      <c r="B9" s="33"/>
      <c r="C9" s="33"/>
      <c r="D9" s="33"/>
      <c r="E9" s="11"/>
      <c r="F9" s="11"/>
      <c r="G9" s="11"/>
      <c r="H9" s="11"/>
      <c r="I9" s="11"/>
      <c r="J9" s="11"/>
      <c r="L9" s="11"/>
      <c r="M9" s="11"/>
      <c r="N9" s="11"/>
    </row>
    <row r="10" spans="1:14" ht="19.5" customHeight="1">
      <c r="A10" s="195" t="s">
        <v>7</v>
      </c>
      <c r="B10" s="195"/>
      <c r="C10" s="195"/>
      <c r="D10" s="195"/>
      <c r="E10" s="262"/>
      <c r="F10" s="263"/>
      <c r="G10" s="264"/>
      <c r="H10" s="262" t="s">
        <v>33</v>
      </c>
      <c r="I10" s="263"/>
      <c r="J10" s="264"/>
      <c r="L10" s="202" t="s">
        <v>45</v>
      </c>
      <c r="M10" s="203"/>
      <c r="N10" s="204"/>
    </row>
    <row r="11" spans="1:14" ht="19.5" customHeight="1">
      <c r="A11" s="195" t="s">
        <v>8</v>
      </c>
      <c r="B11" s="195"/>
      <c r="C11" s="195"/>
      <c r="D11" s="195"/>
      <c r="E11" s="213"/>
      <c r="F11" s="214"/>
      <c r="G11" s="215"/>
      <c r="H11" s="213" t="s">
        <v>32</v>
      </c>
      <c r="I11" s="214"/>
      <c r="J11" s="215"/>
      <c r="L11" s="208" t="s">
        <v>46</v>
      </c>
      <c r="M11" s="209"/>
      <c r="N11" s="210"/>
    </row>
    <row r="12" spans="1:14" ht="19.5" customHeight="1">
      <c r="A12" s="33"/>
      <c r="B12" s="33"/>
      <c r="C12" s="33"/>
      <c r="D12" s="33"/>
      <c r="E12" s="11"/>
      <c r="F12" s="11"/>
      <c r="G12" s="11"/>
      <c r="H12" s="11"/>
      <c r="I12" s="11"/>
      <c r="J12" s="11"/>
      <c r="L12" s="11"/>
      <c r="M12" s="11"/>
      <c r="N12" s="11"/>
    </row>
    <row r="13" spans="1:14" ht="19.5" customHeight="1">
      <c r="A13" s="195" t="s">
        <v>9</v>
      </c>
      <c r="B13" s="195"/>
      <c r="C13" s="195"/>
      <c r="D13" s="195"/>
      <c r="E13" s="262"/>
      <c r="F13" s="263"/>
      <c r="G13" s="264"/>
      <c r="H13" s="262" t="s">
        <v>35</v>
      </c>
      <c r="I13" s="263"/>
      <c r="J13" s="264"/>
      <c r="L13" s="202" t="s">
        <v>47</v>
      </c>
      <c r="M13" s="203"/>
      <c r="N13" s="204"/>
    </row>
    <row r="14" spans="1:14" ht="19.5" customHeight="1">
      <c r="A14" s="195" t="s">
        <v>10</v>
      </c>
      <c r="B14" s="195"/>
      <c r="C14" s="195"/>
      <c r="D14" s="195"/>
      <c r="E14" s="213"/>
      <c r="F14" s="214"/>
      <c r="G14" s="215"/>
      <c r="H14" s="213" t="s">
        <v>32</v>
      </c>
      <c r="I14" s="214"/>
      <c r="J14" s="215"/>
      <c r="L14" s="208" t="s">
        <v>46</v>
      </c>
      <c r="M14" s="209"/>
      <c r="N14" s="210"/>
    </row>
    <row r="15" spans="1:14" ht="19.5" customHeight="1">
      <c r="A15" s="34"/>
      <c r="B15" s="34"/>
      <c r="C15" s="34"/>
      <c r="D15" s="34"/>
      <c r="E15" s="9"/>
      <c r="F15" s="9"/>
      <c r="G15" s="9"/>
      <c r="H15" s="9"/>
      <c r="I15" s="9"/>
      <c r="J15" s="9"/>
      <c r="L15" s="12"/>
      <c r="M15" s="12"/>
      <c r="N15" s="12"/>
    </row>
    <row r="16" spans="1:14" ht="19.5" customHeight="1">
      <c r="A16" s="195" t="s">
        <v>11</v>
      </c>
      <c r="B16" s="195"/>
      <c r="C16" s="195"/>
      <c r="D16" s="195"/>
      <c r="E16" s="262"/>
      <c r="F16" s="263"/>
      <c r="G16" s="264"/>
      <c r="H16" s="262" t="s">
        <v>307</v>
      </c>
      <c r="I16" s="263"/>
      <c r="J16" s="264"/>
      <c r="L16" s="202" t="s">
        <v>48</v>
      </c>
      <c r="M16" s="203"/>
      <c r="N16" s="204"/>
    </row>
    <row r="17" spans="1:14" ht="19.5" customHeight="1">
      <c r="A17" s="34"/>
      <c r="B17" s="34"/>
      <c r="C17" s="34"/>
      <c r="D17" s="34"/>
      <c r="E17" s="9"/>
      <c r="F17" s="9"/>
      <c r="G17" s="9"/>
      <c r="H17" s="9"/>
      <c r="I17" s="9"/>
      <c r="J17" s="9"/>
      <c r="L17" s="12"/>
      <c r="M17" s="12"/>
      <c r="N17" s="12"/>
    </row>
    <row r="18" spans="1:14" ht="19.5" customHeight="1">
      <c r="A18" s="195" t="s">
        <v>12</v>
      </c>
      <c r="B18" s="195"/>
      <c r="C18" s="195"/>
      <c r="D18" s="195"/>
      <c r="E18" s="196"/>
      <c r="F18" s="197"/>
      <c r="G18" s="198"/>
      <c r="H18" s="196" t="s">
        <v>263</v>
      </c>
      <c r="I18" s="197"/>
      <c r="J18" s="198"/>
      <c r="L18" s="199" t="s">
        <v>49</v>
      </c>
      <c r="M18" s="200"/>
      <c r="N18" s="201"/>
    </row>
    <row r="19" spans="1:14" ht="19.5" customHeight="1">
      <c r="A19" s="34"/>
      <c r="B19" s="34"/>
      <c r="C19" s="34"/>
      <c r="D19" s="34"/>
      <c r="E19" s="9"/>
      <c r="F19" s="9"/>
      <c r="G19" s="9"/>
      <c r="H19" s="9"/>
      <c r="I19" s="9"/>
      <c r="J19" s="9"/>
      <c r="L19" s="12"/>
      <c r="M19" s="12"/>
      <c r="N19" s="12"/>
    </row>
    <row r="20" spans="1:14" ht="19.5" customHeight="1">
      <c r="A20" s="195" t="s">
        <v>13</v>
      </c>
      <c r="B20" s="195"/>
      <c r="C20" s="195"/>
      <c r="D20" s="195"/>
      <c r="E20" s="265"/>
      <c r="F20" s="266"/>
      <c r="G20" s="198"/>
      <c r="H20" s="265" t="s">
        <v>43</v>
      </c>
      <c r="I20" s="266"/>
      <c r="J20" s="198"/>
      <c r="L20" s="211" t="s">
        <v>48</v>
      </c>
      <c r="M20" s="212"/>
      <c r="N20" s="201"/>
    </row>
    <row r="21" spans="1:14" ht="19.5" customHeight="1">
      <c r="A21" s="34"/>
      <c r="B21" s="34"/>
      <c r="C21" s="34"/>
      <c r="D21" s="34"/>
      <c r="E21" s="12"/>
      <c r="F21" s="12"/>
      <c r="G21" s="12"/>
      <c r="H21" s="12"/>
      <c r="I21" s="12"/>
      <c r="J21" s="12"/>
      <c r="L21" s="12"/>
      <c r="M21" s="12"/>
      <c r="N21" s="12"/>
    </row>
    <row r="22" spans="1:14" ht="19.5" customHeight="1">
      <c r="A22" s="195" t="s">
        <v>14</v>
      </c>
      <c r="B22" s="195"/>
      <c r="C22" s="195"/>
      <c r="D22" s="195"/>
      <c r="E22" s="205">
        <v>5</v>
      </c>
      <c r="F22" s="206"/>
      <c r="G22" s="207"/>
      <c r="H22" s="205">
        <v>5</v>
      </c>
      <c r="I22" s="206"/>
      <c r="J22" s="207"/>
      <c r="L22" s="205">
        <v>5</v>
      </c>
      <c r="M22" s="206"/>
      <c r="N22" s="207"/>
    </row>
    <row r="23" spans="1:14" ht="19.5" customHeight="1">
      <c r="A23" s="33"/>
      <c r="B23" s="33"/>
      <c r="C23" s="33"/>
      <c r="D23" s="33"/>
      <c r="E23" s="13"/>
      <c r="F23" s="13"/>
      <c r="G23" s="13"/>
      <c r="H23" s="13"/>
      <c r="I23" s="13"/>
      <c r="J23" s="13"/>
      <c r="L23" s="13"/>
      <c r="M23" s="13"/>
      <c r="N23" s="13"/>
    </row>
    <row r="24" spans="1:14" ht="19.5" customHeight="1">
      <c r="A24" s="195" t="s">
        <v>15</v>
      </c>
      <c r="B24" s="195"/>
      <c r="C24" s="195"/>
      <c r="D24" s="195"/>
      <c r="E24" s="213"/>
      <c r="F24" s="214"/>
      <c r="G24" s="215"/>
      <c r="H24" s="213">
        <v>32510</v>
      </c>
      <c r="I24" s="214"/>
      <c r="J24" s="215"/>
      <c r="L24" s="213">
        <v>34625</v>
      </c>
      <c r="M24" s="214"/>
      <c r="N24" s="215"/>
    </row>
    <row r="25" spans="1:14" ht="19.5" customHeight="1">
      <c r="A25" s="34"/>
      <c r="B25" s="34"/>
      <c r="C25" s="34"/>
      <c r="D25" s="34"/>
      <c r="E25" s="12"/>
      <c r="F25" s="12"/>
      <c r="G25" s="12"/>
      <c r="H25" s="12"/>
      <c r="I25" s="12"/>
      <c r="J25" s="12"/>
      <c r="L25" s="12"/>
      <c r="M25" s="12"/>
      <c r="N25" s="12"/>
    </row>
    <row r="26" spans="1:14" ht="19.5" customHeight="1">
      <c r="A26" s="195" t="s">
        <v>16</v>
      </c>
      <c r="B26" s="195"/>
      <c r="C26" s="195"/>
      <c r="D26" s="195"/>
      <c r="E26" s="213"/>
      <c r="F26" s="214"/>
      <c r="G26" s="215"/>
      <c r="H26" s="233">
        <v>21757</v>
      </c>
      <c r="I26" s="234"/>
      <c r="J26" s="235"/>
      <c r="L26" s="290">
        <v>21869</v>
      </c>
      <c r="M26" s="291"/>
      <c r="N26" s="292"/>
    </row>
    <row r="27" spans="1:14" ht="19.5" customHeight="1">
      <c r="A27" s="34"/>
      <c r="B27" s="34"/>
      <c r="C27" s="34"/>
      <c r="D27" s="34"/>
      <c r="E27" s="12"/>
      <c r="F27" s="12"/>
      <c r="G27" s="12"/>
      <c r="H27" s="12"/>
      <c r="I27" s="12"/>
      <c r="J27" s="12"/>
      <c r="L27" s="12"/>
      <c r="M27" s="12"/>
      <c r="N27" s="12"/>
    </row>
    <row r="28" spans="1:14" ht="19.5" customHeight="1">
      <c r="A28" s="195" t="s">
        <v>61</v>
      </c>
      <c r="B28" s="195"/>
      <c r="C28" s="195"/>
      <c r="D28" s="195"/>
      <c r="E28" s="217">
        <f>+E26*E22</f>
        <v>0</v>
      </c>
      <c r="F28" s="218"/>
      <c r="G28" s="219"/>
      <c r="H28" s="256">
        <f>+H26*H22</f>
        <v>108785</v>
      </c>
      <c r="I28" s="257"/>
      <c r="J28" s="258"/>
      <c r="L28" s="256">
        <f>+L26*L22</f>
        <v>109345</v>
      </c>
      <c r="M28" s="257"/>
      <c r="N28" s="258"/>
    </row>
    <row r="29" spans="1:14" ht="19.5" customHeight="1">
      <c r="A29" s="34"/>
      <c r="B29" s="34"/>
      <c r="C29" s="34"/>
      <c r="D29" s="34"/>
      <c r="E29" s="36"/>
      <c r="F29" s="36"/>
      <c r="G29" s="36"/>
      <c r="H29" s="36"/>
      <c r="I29" s="36"/>
      <c r="J29" s="36"/>
      <c r="L29" s="36"/>
      <c r="M29" s="36"/>
      <c r="N29" s="36"/>
    </row>
    <row r="30" spans="1:14" ht="19.5" customHeight="1">
      <c r="A30" s="195" t="s">
        <v>17</v>
      </c>
      <c r="B30" s="195"/>
      <c r="C30" s="195"/>
      <c r="D30" s="195"/>
      <c r="E30" s="217">
        <f>+(E24-E26)*E22</f>
        <v>0</v>
      </c>
      <c r="F30" s="218"/>
      <c r="G30" s="219"/>
      <c r="H30" s="256">
        <f>+(H24-H26)*H22</f>
        <v>53765</v>
      </c>
      <c r="I30" s="257"/>
      <c r="J30" s="258"/>
      <c r="L30" s="256">
        <f>+(L24-L26)*L22</f>
        <v>63780</v>
      </c>
      <c r="M30" s="257"/>
      <c r="N30" s="258"/>
    </row>
    <row r="31" spans="1:14" ht="19.5" customHeight="1">
      <c r="A31" s="34"/>
      <c r="B31" s="34"/>
      <c r="C31" s="34"/>
      <c r="D31" s="34"/>
      <c r="E31" s="36"/>
      <c r="F31" s="36"/>
      <c r="G31" s="36"/>
      <c r="H31" s="36"/>
      <c r="I31" s="36"/>
      <c r="J31" s="36"/>
      <c r="L31" s="36"/>
      <c r="M31" s="36"/>
      <c r="N31" s="36"/>
    </row>
    <row r="32" spans="1:14" ht="19.5" customHeight="1">
      <c r="A32" s="195" t="s">
        <v>18</v>
      </c>
      <c r="B32" s="195"/>
      <c r="C32" s="195"/>
      <c r="D32" s="195"/>
      <c r="E32" s="37" t="s">
        <v>19</v>
      </c>
      <c r="F32" s="37" t="s">
        <v>20</v>
      </c>
      <c r="G32" s="38" t="s">
        <v>21</v>
      </c>
      <c r="H32" s="86" t="s">
        <v>19</v>
      </c>
      <c r="I32" s="86" t="s">
        <v>20</v>
      </c>
      <c r="J32" s="87" t="s">
        <v>21</v>
      </c>
      <c r="L32" s="86" t="s">
        <v>19</v>
      </c>
      <c r="M32" s="86" t="s">
        <v>20</v>
      </c>
      <c r="N32" s="87" t="s">
        <v>21</v>
      </c>
    </row>
    <row r="33" spans="1:14" ht="19.5" customHeight="1">
      <c r="A33" s="41" t="s">
        <v>22</v>
      </c>
      <c r="B33" s="42" t="s">
        <v>64</v>
      </c>
      <c r="C33" s="39"/>
      <c r="D33" s="39"/>
      <c r="E33" s="80"/>
      <c r="F33" s="81"/>
      <c r="G33" s="80"/>
      <c r="H33" s="148">
        <v>0</v>
      </c>
      <c r="I33" s="149">
        <v>0</v>
      </c>
      <c r="J33" s="148"/>
      <c r="K33" s="147"/>
      <c r="L33" s="148"/>
      <c r="M33" s="149">
        <v>0</v>
      </c>
      <c r="N33" s="148">
        <v>153</v>
      </c>
    </row>
    <row r="34" spans="1:14" ht="19.5" customHeight="1">
      <c r="A34" s="41" t="s">
        <v>23</v>
      </c>
      <c r="B34" s="42" t="s">
        <v>131</v>
      </c>
      <c r="C34" s="39"/>
      <c r="D34" s="39"/>
      <c r="E34" s="82"/>
      <c r="F34" s="81"/>
      <c r="G34" s="82"/>
      <c r="H34" s="151">
        <v>4150</v>
      </c>
      <c r="I34" s="149">
        <v>3832</v>
      </c>
      <c r="J34" s="151" t="s">
        <v>308</v>
      </c>
      <c r="K34" s="147"/>
      <c r="L34" s="151">
        <v>5645</v>
      </c>
      <c r="M34" s="149">
        <v>5193</v>
      </c>
      <c r="N34" s="151" t="s">
        <v>409</v>
      </c>
    </row>
    <row r="35" spans="1:14" ht="19.5" customHeight="1">
      <c r="A35" s="41" t="s">
        <v>25</v>
      </c>
      <c r="B35" s="294" t="s">
        <v>147</v>
      </c>
      <c r="C35" s="301"/>
      <c r="D35" s="302"/>
      <c r="E35" s="370"/>
      <c r="F35" s="370"/>
      <c r="G35" s="370"/>
      <c r="H35" s="368" t="s">
        <v>38</v>
      </c>
      <c r="I35" s="368"/>
      <c r="J35" s="368"/>
      <c r="K35" s="147"/>
      <c r="L35" s="368">
        <v>315</v>
      </c>
      <c r="M35" s="368">
        <v>289</v>
      </c>
      <c r="N35" s="368" t="s">
        <v>230</v>
      </c>
    </row>
    <row r="36" spans="1:14" ht="19.5" customHeight="1">
      <c r="A36" s="41"/>
      <c r="B36" s="301"/>
      <c r="C36" s="301"/>
      <c r="D36" s="302"/>
      <c r="E36" s="371"/>
      <c r="F36" s="371"/>
      <c r="G36" s="371"/>
      <c r="H36" s="369"/>
      <c r="I36" s="369"/>
      <c r="J36" s="369"/>
      <c r="K36" s="147"/>
      <c r="L36" s="369"/>
      <c r="M36" s="369"/>
      <c r="N36" s="369"/>
    </row>
    <row r="37" spans="1:14" ht="19.5" customHeight="1">
      <c r="A37" s="41"/>
      <c r="B37" s="321" t="s">
        <v>132</v>
      </c>
      <c r="C37" s="322"/>
      <c r="D37" s="323"/>
      <c r="E37" s="299"/>
      <c r="F37" s="324"/>
      <c r="G37" s="325"/>
      <c r="H37" s="375"/>
      <c r="I37" s="376"/>
      <c r="J37" s="377"/>
      <c r="K37" s="147"/>
      <c r="L37" s="375" t="s">
        <v>404</v>
      </c>
      <c r="M37" s="376"/>
      <c r="N37" s="377"/>
    </row>
    <row r="38" spans="1:14" ht="19.5" customHeight="1">
      <c r="A38" s="41" t="s">
        <v>68</v>
      </c>
      <c r="B38" s="42" t="s">
        <v>183</v>
      </c>
      <c r="C38" s="39"/>
      <c r="D38" s="39"/>
      <c r="E38" s="82"/>
      <c r="F38" s="81"/>
      <c r="G38" s="80"/>
      <c r="H38" s="151">
        <v>1776</v>
      </c>
      <c r="I38" s="149">
        <v>1776</v>
      </c>
      <c r="J38" s="148" t="s">
        <v>309</v>
      </c>
      <c r="K38" s="147"/>
      <c r="L38" s="151" t="s">
        <v>410</v>
      </c>
      <c r="M38" s="149">
        <v>1975</v>
      </c>
      <c r="N38" s="148"/>
    </row>
    <row r="39" spans="1:14" ht="19.5" customHeight="1">
      <c r="A39" s="41" t="s">
        <v>70</v>
      </c>
      <c r="B39" s="42" t="s">
        <v>184</v>
      </c>
      <c r="C39" s="39"/>
      <c r="D39" s="39"/>
      <c r="E39" s="82"/>
      <c r="F39" s="81"/>
      <c r="G39" s="82"/>
      <c r="H39" s="151">
        <v>625</v>
      </c>
      <c r="I39" s="149">
        <v>580</v>
      </c>
      <c r="J39" s="151" t="s">
        <v>255</v>
      </c>
      <c r="K39" s="147"/>
      <c r="L39" s="151" t="s">
        <v>410</v>
      </c>
      <c r="M39" s="149">
        <v>595</v>
      </c>
      <c r="N39" s="151"/>
    </row>
    <row r="40" spans="1:14" ht="19.5" customHeight="1">
      <c r="A40" s="41" t="s">
        <v>72</v>
      </c>
      <c r="B40" s="42" t="s">
        <v>166</v>
      </c>
      <c r="C40" s="39"/>
      <c r="D40" s="39"/>
      <c r="E40" s="82"/>
      <c r="F40" s="81"/>
      <c r="G40" s="82"/>
      <c r="H40" s="151">
        <v>590</v>
      </c>
      <c r="I40" s="149">
        <v>560</v>
      </c>
      <c r="J40" s="151" t="s">
        <v>252</v>
      </c>
      <c r="K40" s="147"/>
      <c r="L40" s="151">
        <v>160</v>
      </c>
      <c r="M40" s="149">
        <v>148</v>
      </c>
      <c r="N40" s="151" t="s">
        <v>231</v>
      </c>
    </row>
    <row r="41" spans="1:14" ht="19.5" customHeight="1">
      <c r="A41" s="41" t="s">
        <v>79</v>
      </c>
      <c r="B41" s="42" t="s">
        <v>109</v>
      </c>
      <c r="C41" s="39"/>
      <c r="D41" s="39"/>
      <c r="E41" s="82"/>
      <c r="F41" s="81"/>
      <c r="G41" s="82"/>
      <c r="H41" s="151" t="s">
        <v>38</v>
      </c>
      <c r="I41" s="149"/>
      <c r="J41" s="151"/>
      <c r="K41" s="147"/>
      <c r="L41" s="151">
        <v>65</v>
      </c>
      <c r="M41" s="149">
        <v>56</v>
      </c>
      <c r="N41" s="151">
        <v>543</v>
      </c>
    </row>
    <row r="42" spans="1:14" ht="19.5" customHeight="1">
      <c r="A42" s="41" t="s">
        <v>86</v>
      </c>
      <c r="B42" s="42" t="s">
        <v>167</v>
      </c>
      <c r="C42" s="39"/>
      <c r="D42" s="39"/>
      <c r="E42" s="82"/>
      <c r="F42" s="81"/>
      <c r="G42" s="82"/>
      <c r="H42" s="151">
        <v>280</v>
      </c>
      <c r="I42" s="149">
        <v>260</v>
      </c>
      <c r="J42" s="151" t="s">
        <v>253</v>
      </c>
      <c r="K42" s="147"/>
      <c r="L42" s="151">
        <v>485</v>
      </c>
      <c r="M42" s="149">
        <v>447</v>
      </c>
      <c r="N42" s="151" t="s">
        <v>233</v>
      </c>
    </row>
    <row r="43" spans="1:14" ht="19.5" customHeight="1">
      <c r="A43" s="41" t="s">
        <v>87</v>
      </c>
      <c r="B43" s="42" t="s">
        <v>168</v>
      </c>
      <c r="C43" s="39"/>
      <c r="D43" s="39"/>
      <c r="E43" s="82"/>
      <c r="F43" s="81"/>
      <c r="G43" s="82"/>
      <c r="H43" s="151">
        <v>110</v>
      </c>
      <c r="I43" s="149">
        <v>100</v>
      </c>
      <c r="J43" s="151" t="s">
        <v>310</v>
      </c>
      <c r="K43" s="147"/>
      <c r="L43" s="151">
        <v>125</v>
      </c>
      <c r="M43" s="149">
        <v>107</v>
      </c>
      <c r="N43" s="151" t="s">
        <v>234</v>
      </c>
    </row>
    <row r="44" spans="1:14" ht="19.5" customHeight="1">
      <c r="A44" s="41" t="s">
        <v>98</v>
      </c>
      <c r="B44" s="43" t="s">
        <v>136</v>
      </c>
      <c r="C44" s="39"/>
      <c r="D44" s="39"/>
      <c r="E44" s="82"/>
      <c r="F44" s="81"/>
      <c r="G44" s="82"/>
      <c r="H44" s="151">
        <v>410</v>
      </c>
      <c r="I44" s="149">
        <v>290</v>
      </c>
      <c r="J44" s="151" t="s">
        <v>311</v>
      </c>
      <c r="K44" s="147"/>
      <c r="L44" s="151">
        <v>765</v>
      </c>
      <c r="M44" s="149">
        <v>704</v>
      </c>
      <c r="N44" s="151" t="s">
        <v>235</v>
      </c>
    </row>
    <row r="45" spans="1:14" s="2" customFormat="1" ht="19.5" customHeight="1">
      <c r="A45" s="41" t="s">
        <v>100</v>
      </c>
      <c r="B45" s="42" t="s">
        <v>77</v>
      </c>
      <c r="C45" s="43"/>
      <c r="D45" s="43"/>
      <c r="E45" s="44"/>
      <c r="F45" s="44"/>
      <c r="G45" s="45"/>
      <c r="H45" s="148">
        <v>200</v>
      </c>
      <c r="I45" s="148">
        <v>190</v>
      </c>
      <c r="J45" s="150" t="s">
        <v>249</v>
      </c>
      <c r="K45" s="146"/>
      <c r="L45" s="148"/>
      <c r="M45" s="148" t="s">
        <v>360</v>
      </c>
      <c r="N45" s="150"/>
    </row>
    <row r="46" spans="1:14" ht="19.5" customHeight="1">
      <c r="A46" s="41" t="s">
        <v>102</v>
      </c>
      <c r="B46" s="43" t="s">
        <v>169</v>
      </c>
      <c r="C46" s="39"/>
      <c r="D46" s="39"/>
      <c r="E46" s="82"/>
      <c r="F46" s="81"/>
      <c r="G46" s="82"/>
      <c r="H46" s="151">
        <v>150</v>
      </c>
      <c r="I46" s="149">
        <v>140</v>
      </c>
      <c r="J46" s="151" t="s">
        <v>254</v>
      </c>
      <c r="K46" s="147"/>
      <c r="L46" s="151">
        <v>700</v>
      </c>
      <c r="M46" s="149">
        <v>680</v>
      </c>
      <c r="N46" s="151" t="s">
        <v>245</v>
      </c>
    </row>
    <row r="47" spans="1:14" ht="19.5" customHeight="1">
      <c r="A47" s="41" t="s">
        <v>104</v>
      </c>
      <c r="B47" s="43" t="s">
        <v>142</v>
      </c>
      <c r="C47" s="39"/>
      <c r="D47" s="43"/>
      <c r="E47" s="83"/>
      <c r="F47" s="83"/>
      <c r="G47" s="84"/>
      <c r="H47" s="148">
        <v>425</v>
      </c>
      <c r="I47" s="148">
        <v>390</v>
      </c>
      <c r="J47" s="150" t="s">
        <v>250</v>
      </c>
      <c r="K47" s="147"/>
      <c r="L47" s="148">
        <v>150</v>
      </c>
      <c r="M47" s="148">
        <v>129</v>
      </c>
      <c r="N47" s="150" t="s">
        <v>411</v>
      </c>
    </row>
    <row r="48" spans="1:14" ht="19.5" customHeight="1">
      <c r="A48" s="41" t="s">
        <v>106</v>
      </c>
      <c r="B48" s="43" t="s">
        <v>185</v>
      </c>
      <c r="C48" s="39"/>
      <c r="D48" s="43"/>
      <c r="E48" s="83"/>
      <c r="F48" s="83"/>
      <c r="G48" s="84"/>
      <c r="H48" s="148">
        <v>1860</v>
      </c>
      <c r="I48" s="148">
        <v>1860</v>
      </c>
      <c r="J48" s="150" t="s">
        <v>256</v>
      </c>
      <c r="K48" s="147"/>
      <c r="L48" s="148">
        <v>1400</v>
      </c>
      <c r="M48" s="148">
        <v>1289</v>
      </c>
      <c r="N48" s="150"/>
    </row>
    <row r="49" spans="1:14" ht="19.5" customHeight="1">
      <c r="A49" s="41" t="s">
        <v>108</v>
      </c>
      <c r="B49" s="43" t="s">
        <v>186</v>
      </c>
      <c r="C49" s="39"/>
      <c r="D49" s="43"/>
      <c r="E49" s="83"/>
      <c r="F49" s="83"/>
      <c r="G49" s="84"/>
      <c r="H49" s="148" t="s">
        <v>261</v>
      </c>
      <c r="I49" s="148"/>
      <c r="J49" s="150"/>
      <c r="K49" s="147"/>
      <c r="L49" s="148">
        <v>245</v>
      </c>
      <c r="M49" s="148">
        <v>225</v>
      </c>
      <c r="N49" s="150" t="s">
        <v>246</v>
      </c>
    </row>
    <row r="50" spans="1:14" ht="19.5" customHeight="1">
      <c r="A50" s="41" t="s">
        <v>110</v>
      </c>
      <c r="B50" s="300" t="s">
        <v>187</v>
      </c>
      <c r="C50" s="301"/>
      <c r="D50" s="302"/>
      <c r="E50" s="83"/>
      <c r="F50" s="83"/>
      <c r="G50" s="84"/>
      <c r="H50" s="148">
        <v>1025</v>
      </c>
      <c r="I50" s="148">
        <v>1025</v>
      </c>
      <c r="J50" s="150" t="s">
        <v>257</v>
      </c>
      <c r="K50" s="147"/>
      <c r="L50" s="148"/>
      <c r="M50" s="148">
        <v>2795</v>
      </c>
      <c r="N50" s="150"/>
    </row>
    <row r="51" spans="1:14" ht="19.5" customHeight="1">
      <c r="A51" s="41" t="s">
        <v>112</v>
      </c>
      <c r="B51" s="94" t="s">
        <v>180</v>
      </c>
      <c r="C51" s="92"/>
      <c r="D51" s="43"/>
      <c r="E51" s="83"/>
      <c r="F51" s="83"/>
      <c r="G51" s="84"/>
      <c r="H51" s="148">
        <v>860</v>
      </c>
      <c r="I51" s="148">
        <v>790</v>
      </c>
      <c r="J51" s="150" t="s">
        <v>312</v>
      </c>
      <c r="K51" s="147"/>
      <c r="L51" s="148">
        <v>1155</v>
      </c>
      <c r="M51" s="148">
        <v>986</v>
      </c>
      <c r="N51" s="150" t="s">
        <v>412</v>
      </c>
    </row>
    <row r="52" spans="1:14" ht="19.5" customHeight="1">
      <c r="A52" s="41" t="s">
        <v>114</v>
      </c>
      <c r="B52" s="42" t="s">
        <v>247</v>
      </c>
      <c r="C52" s="39"/>
      <c r="D52" s="43"/>
      <c r="E52" s="83"/>
      <c r="F52" s="83"/>
      <c r="G52" s="84"/>
      <c r="H52" s="148">
        <v>175</v>
      </c>
      <c r="I52" s="148">
        <v>175</v>
      </c>
      <c r="J52" s="150" t="s">
        <v>313</v>
      </c>
      <c r="K52" s="147"/>
      <c r="L52" s="148">
        <v>75</v>
      </c>
      <c r="M52" s="148">
        <v>69</v>
      </c>
      <c r="N52" s="150" t="s">
        <v>406</v>
      </c>
    </row>
    <row r="53" spans="1:14" ht="19.5" customHeight="1">
      <c r="A53" s="195" t="s">
        <v>27</v>
      </c>
      <c r="B53" s="195"/>
      <c r="C53" s="195"/>
      <c r="D53" s="276"/>
      <c r="E53" s="372"/>
      <c r="F53" s="373"/>
      <c r="G53" s="374"/>
      <c r="H53" s="250">
        <v>0</v>
      </c>
      <c r="I53" s="245"/>
      <c r="J53" s="246"/>
      <c r="L53" s="250">
        <v>0.05</v>
      </c>
      <c r="M53" s="245"/>
      <c r="N53" s="246"/>
    </row>
    <row r="54" spans="1:14" ht="19.5" customHeight="1">
      <c r="A54" s="39"/>
      <c r="B54" s="39"/>
      <c r="C54" s="39"/>
      <c r="D54" s="39"/>
      <c r="E54" s="66"/>
      <c r="F54" s="66"/>
      <c r="G54" s="66"/>
      <c r="H54" s="48"/>
      <c r="I54" s="49"/>
      <c r="J54" s="50"/>
      <c r="L54" s="48"/>
      <c r="M54" s="49"/>
      <c r="N54" s="50"/>
    </row>
    <row r="55" spans="1:14" ht="19.5" customHeight="1">
      <c r="A55" s="273" t="s">
        <v>74</v>
      </c>
      <c r="B55" s="274"/>
      <c r="C55" s="274"/>
      <c r="D55" s="275"/>
      <c r="E55" s="15"/>
      <c r="F55" s="15"/>
      <c r="G55" s="15"/>
      <c r="H55" s="44"/>
      <c r="I55" s="44"/>
      <c r="J55" s="61"/>
      <c r="L55" s="44"/>
      <c r="M55" s="106">
        <v>1965</v>
      </c>
      <c r="N55" s="61"/>
    </row>
    <row r="56" spans="1:14" ht="19.5" customHeight="1">
      <c r="A56" s="195" t="s">
        <v>28</v>
      </c>
      <c r="B56" s="195"/>
      <c r="C56" s="195"/>
      <c r="D56" s="195"/>
      <c r="E56" s="213" t="s">
        <v>29</v>
      </c>
      <c r="F56" s="214"/>
      <c r="G56" s="215"/>
      <c r="H56" s="213" t="s">
        <v>29</v>
      </c>
      <c r="I56" s="183"/>
      <c r="J56" s="184"/>
      <c r="L56" s="213" t="s">
        <v>32</v>
      </c>
      <c r="M56" s="183"/>
      <c r="N56" s="184"/>
    </row>
    <row r="57" spans="8:14" ht="19.5" customHeight="1">
      <c r="H57" s="2"/>
      <c r="I57" s="2"/>
      <c r="J57" s="2"/>
      <c r="L57" s="2"/>
      <c r="M57" s="2"/>
      <c r="N57" s="2"/>
    </row>
    <row r="58" spans="1:14" ht="19.5" customHeight="1">
      <c r="A58" s="56"/>
      <c r="B58" s="57"/>
      <c r="C58" s="6" t="s">
        <v>50</v>
      </c>
      <c r="D58" s="57"/>
      <c r="E58" s="57"/>
      <c r="F58" s="57"/>
      <c r="G58" s="57"/>
      <c r="H58" s="238">
        <f>SUM(I33:I52)</f>
        <v>11968</v>
      </c>
      <c r="I58" s="183"/>
      <c r="J58" s="184"/>
      <c r="L58" s="238">
        <f>SUM(M33:M52)</f>
        <v>15687</v>
      </c>
      <c r="M58" s="183"/>
      <c r="N58" s="184"/>
    </row>
    <row r="59" spans="3:14" ht="15">
      <c r="C59" s="6" t="s">
        <v>51</v>
      </c>
      <c r="H59" s="238">
        <f>H26+H58</f>
        <v>33725</v>
      </c>
      <c r="I59" s="183"/>
      <c r="J59" s="184"/>
      <c r="L59" s="238">
        <f>L26+L58</f>
        <v>37556</v>
      </c>
      <c r="M59" s="183"/>
      <c r="N59" s="184"/>
    </row>
    <row r="63" s="2" customFormat="1" ht="19.5" customHeight="1"/>
    <row r="64" spans="1:14" s="2" customFormat="1" ht="14.25" customHeight="1">
      <c r="A64" s="236" t="s">
        <v>160</v>
      </c>
      <c r="B64" s="237"/>
      <c r="C64" s="237"/>
      <c r="D64" s="237"/>
      <c r="E64" s="237"/>
      <c r="F64" s="237"/>
      <c r="G64" s="237"/>
      <c r="H64" s="237"/>
      <c r="I64" s="237"/>
      <c r="J64" s="237"/>
      <c r="K64" s="237"/>
      <c r="L64" s="237"/>
      <c r="M64" s="237"/>
      <c r="N64" s="237"/>
    </row>
    <row r="65" spans="1:14" s="2" customFormat="1" ht="14.25" customHeight="1">
      <c r="A65" s="237"/>
      <c r="B65" s="237"/>
      <c r="C65" s="237"/>
      <c r="D65" s="237"/>
      <c r="E65" s="237"/>
      <c r="F65" s="237"/>
      <c r="G65" s="237"/>
      <c r="H65" s="237"/>
      <c r="I65" s="237"/>
      <c r="J65" s="237"/>
      <c r="K65" s="237"/>
      <c r="L65" s="237"/>
      <c r="M65" s="237"/>
      <c r="N65" s="237"/>
    </row>
    <row r="66" spans="1:14" s="2" customFormat="1" ht="14.25" customHeight="1">
      <c r="A66" s="237"/>
      <c r="B66" s="237"/>
      <c r="C66" s="237"/>
      <c r="D66" s="237"/>
      <c r="E66" s="237"/>
      <c r="F66" s="237"/>
      <c r="G66" s="237"/>
      <c r="H66" s="237"/>
      <c r="I66" s="237"/>
      <c r="J66" s="237"/>
      <c r="K66" s="237"/>
      <c r="L66" s="237"/>
      <c r="M66" s="237"/>
      <c r="N66" s="237"/>
    </row>
    <row r="67" spans="1:14" s="2" customFormat="1" ht="14.25" customHeight="1">
      <c r="A67" s="237"/>
      <c r="B67" s="237"/>
      <c r="C67" s="237"/>
      <c r="D67" s="237"/>
      <c r="E67" s="237"/>
      <c r="F67" s="237"/>
      <c r="G67" s="237"/>
      <c r="H67" s="237"/>
      <c r="I67" s="237"/>
      <c r="J67" s="237"/>
      <c r="K67" s="237"/>
      <c r="L67" s="237"/>
      <c r="M67" s="237"/>
      <c r="N67" s="237"/>
    </row>
    <row r="68" spans="1:11" s="2" customFormat="1" ht="15">
      <c r="A68" s="3"/>
      <c r="B68" s="3"/>
      <c r="C68" s="3"/>
      <c r="D68" s="3"/>
      <c r="E68" s="3"/>
      <c r="F68" s="3"/>
      <c r="G68" s="3"/>
      <c r="H68" s="1"/>
      <c r="I68" s="1"/>
      <c r="J68" s="7"/>
      <c r="K68" s="89"/>
    </row>
  </sheetData>
  <sheetProtection/>
  <mergeCells count="89">
    <mergeCell ref="A56:D56"/>
    <mergeCell ref="E56:G56"/>
    <mergeCell ref="A64:N67"/>
    <mergeCell ref="L35:L36"/>
    <mergeCell ref="L37:N37"/>
    <mergeCell ref="H37:J37"/>
    <mergeCell ref="B37:D37"/>
    <mergeCell ref="E37:G37"/>
    <mergeCell ref="B50:D50"/>
    <mergeCell ref="A53:D53"/>
    <mergeCell ref="E53:G53"/>
    <mergeCell ref="A55:D55"/>
    <mergeCell ref="A28:D28"/>
    <mergeCell ref="E28:G28"/>
    <mergeCell ref="A30:D30"/>
    <mergeCell ref="E30:G30"/>
    <mergeCell ref="A32:D32"/>
    <mergeCell ref="B35:D36"/>
    <mergeCell ref="E35:E36"/>
    <mergeCell ref="F35:F36"/>
    <mergeCell ref="G35:G36"/>
    <mergeCell ref="A22:D22"/>
    <mergeCell ref="E22:G22"/>
    <mergeCell ref="A24:D24"/>
    <mergeCell ref="E24:G24"/>
    <mergeCell ref="A26:D26"/>
    <mergeCell ref="E26:G26"/>
    <mergeCell ref="A16:D16"/>
    <mergeCell ref="E16:G16"/>
    <mergeCell ref="A18:D18"/>
    <mergeCell ref="E18:G18"/>
    <mergeCell ref="A20:D20"/>
    <mergeCell ref="E20:G20"/>
    <mergeCell ref="A11:D11"/>
    <mergeCell ref="E11:G11"/>
    <mergeCell ref="A13:D13"/>
    <mergeCell ref="E13:G13"/>
    <mergeCell ref="A14:D14"/>
    <mergeCell ref="E14:G14"/>
    <mergeCell ref="A4:G4"/>
    <mergeCell ref="A6:D6"/>
    <mergeCell ref="E6:G6"/>
    <mergeCell ref="A8:D8"/>
    <mergeCell ref="E8:G8"/>
    <mergeCell ref="A10:D10"/>
    <mergeCell ref="E10:G10"/>
    <mergeCell ref="H4:J4"/>
    <mergeCell ref="H6:J6"/>
    <mergeCell ref="H8:J8"/>
    <mergeCell ref="H10:J10"/>
    <mergeCell ref="H11:J11"/>
    <mergeCell ref="H13:J13"/>
    <mergeCell ref="H14:J14"/>
    <mergeCell ref="H16:J16"/>
    <mergeCell ref="H18:J18"/>
    <mergeCell ref="H20:J20"/>
    <mergeCell ref="H22:J22"/>
    <mergeCell ref="H24:J24"/>
    <mergeCell ref="H26:J26"/>
    <mergeCell ref="H28:J28"/>
    <mergeCell ref="H30:J30"/>
    <mergeCell ref="H56:J56"/>
    <mergeCell ref="H58:J58"/>
    <mergeCell ref="H59:J59"/>
    <mergeCell ref="H53:J53"/>
    <mergeCell ref="H35:H36"/>
    <mergeCell ref="I35:I36"/>
    <mergeCell ref="J35:J36"/>
    <mergeCell ref="L4:N4"/>
    <mergeCell ref="L6:N6"/>
    <mergeCell ref="L8:N8"/>
    <mergeCell ref="L10:N10"/>
    <mergeCell ref="L11:N11"/>
    <mergeCell ref="L13:N13"/>
    <mergeCell ref="L14:N14"/>
    <mergeCell ref="L16:N16"/>
    <mergeCell ref="L18:N18"/>
    <mergeCell ref="L20:N20"/>
    <mergeCell ref="L22:N22"/>
    <mergeCell ref="L24:N24"/>
    <mergeCell ref="L26:N26"/>
    <mergeCell ref="L28:N28"/>
    <mergeCell ref="L30:N30"/>
    <mergeCell ref="L56:N56"/>
    <mergeCell ref="L58:N58"/>
    <mergeCell ref="L59:N59"/>
    <mergeCell ref="L53:N53"/>
    <mergeCell ref="M35:M36"/>
    <mergeCell ref="N35:N36"/>
  </mergeCells>
  <printOptions/>
  <pageMargins left="0.7" right="0.7" top="0.75" bottom="0.75" header="0.3" footer="0.3"/>
  <pageSetup fitToHeight="1" fitToWidth="1" horizontalDpi="600" verticalDpi="600" orientation="portrait" scale="53" r:id="rId1"/>
</worksheet>
</file>

<file path=xl/worksheets/sheet2.xml><?xml version="1.0" encoding="utf-8"?>
<worksheet xmlns="http://schemas.openxmlformats.org/spreadsheetml/2006/main" xmlns:r="http://schemas.openxmlformats.org/officeDocument/2006/relationships">
  <sheetPr>
    <tabColor theme="8" tint="-0.24997000396251678"/>
    <pageSetUpPr fitToPage="1"/>
  </sheetPr>
  <dimension ref="B1:H39"/>
  <sheetViews>
    <sheetView tabSelected="1" zoomScalePageLayoutView="0" workbookViewId="0" topLeftCell="A1">
      <selection activeCell="B1" sqref="B1:H1"/>
    </sheetView>
  </sheetViews>
  <sheetFormatPr defaultColWidth="9.140625" defaultRowHeight="15"/>
  <cols>
    <col min="1" max="1" width="9.140625" style="1" customWidth="1"/>
    <col min="2" max="2" width="53.140625" style="1" customWidth="1"/>
    <col min="3" max="7" width="9.140625" style="1" customWidth="1"/>
    <col min="8" max="8" width="17.00390625" style="1" customWidth="1"/>
    <col min="9" max="16384" width="9.140625" style="1" customWidth="1"/>
  </cols>
  <sheetData>
    <row r="1" spans="2:8" ht="18.75">
      <c r="B1" s="178" t="s">
        <v>52</v>
      </c>
      <c r="C1" s="178"/>
      <c r="D1" s="178"/>
      <c r="E1" s="178"/>
      <c r="F1" s="178"/>
      <c r="G1" s="178"/>
      <c r="H1" s="178"/>
    </row>
    <row r="2" spans="2:8" ht="18.75">
      <c r="B2" s="178" t="s">
        <v>441</v>
      </c>
      <c r="C2" s="178"/>
      <c r="D2" s="178"/>
      <c r="E2" s="178"/>
      <c r="F2" s="178"/>
      <c r="G2" s="178"/>
      <c r="H2" s="178"/>
    </row>
    <row r="3" ht="15">
      <c r="H3" s="175" t="s">
        <v>485</v>
      </c>
    </row>
    <row r="4" spans="2:8" ht="15">
      <c r="B4" s="171" t="s">
        <v>442</v>
      </c>
      <c r="C4" s="179" t="s">
        <v>443</v>
      </c>
      <c r="D4" s="179"/>
      <c r="E4" s="179"/>
      <c r="F4" s="179"/>
      <c r="G4" s="179" t="s">
        <v>444</v>
      </c>
      <c r="H4" s="179"/>
    </row>
    <row r="5" spans="2:8" ht="15">
      <c r="B5" s="174" t="s">
        <v>59</v>
      </c>
      <c r="C5" s="180" t="s">
        <v>461</v>
      </c>
      <c r="D5" s="180"/>
      <c r="E5" s="180"/>
      <c r="F5" s="180"/>
      <c r="G5" s="180" t="s">
        <v>446</v>
      </c>
      <c r="H5" s="180"/>
    </row>
    <row r="6" spans="2:8" s="173" customFormat="1" ht="15">
      <c r="B6" s="172"/>
      <c r="C6" s="181"/>
      <c r="D6" s="181"/>
      <c r="E6" s="181"/>
      <c r="F6" s="181"/>
      <c r="G6" s="181"/>
      <c r="H6" s="181"/>
    </row>
    <row r="7" spans="2:8" ht="15">
      <c r="B7" s="174" t="s">
        <v>75</v>
      </c>
      <c r="C7" s="180" t="s">
        <v>462</v>
      </c>
      <c r="D7" s="180"/>
      <c r="E7" s="180"/>
      <c r="F7" s="180"/>
      <c r="G7" s="180" t="s">
        <v>3</v>
      </c>
      <c r="H7" s="180"/>
    </row>
    <row r="8" spans="2:8" s="173" customFormat="1" ht="15">
      <c r="B8" s="172"/>
      <c r="C8" s="182"/>
      <c r="D8" s="183"/>
      <c r="E8" s="183"/>
      <c r="F8" s="184"/>
      <c r="G8" s="182"/>
      <c r="H8" s="184"/>
    </row>
    <row r="9" spans="2:8" ht="15">
      <c r="B9" s="174" t="s">
        <v>81</v>
      </c>
      <c r="C9" s="180" t="s">
        <v>463</v>
      </c>
      <c r="D9" s="180"/>
      <c r="E9" s="180"/>
      <c r="F9" s="180"/>
      <c r="G9" s="180" t="s">
        <v>3</v>
      </c>
      <c r="H9" s="180"/>
    </row>
    <row r="10" spans="2:8" s="173" customFormat="1" ht="15">
      <c r="B10" s="172"/>
      <c r="C10" s="181"/>
      <c r="D10" s="181"/>
      <c r="E10" s="181"/>
      <c r="F10" s="181"/>
      <c r="G10" s="181"/>
      <c r="H10" s="181"/>
    </row>
    <row r="11" spans="2:8" ht="15">
      <c r="B11" s="174" t="s">
        <v>83</v>
      </c>
      <c r="C11" s="180" t="s">
        <v>464</v>
      </c>
      <c r="D11" s="180"/>
      <c r="E11" s="180"/>
      <c r="F11" s="180"/>
      <c r="G11" s="180" t="s">
        <v>413</v>
      </c>
      <c r="H11" s="180"/>
    </row>
    <row r="12" spans="2:8" s="173" customFormat="1" ht="15">
      <c r="B12" s="172"/>
      <c r="C12" s="181"/>
      <c r="D12" s="181"/>
      <c r="E12" s="181"/>
      <c r="F12" s="181"/>
      <c r="G12" s="181"/>
      <c r="H12" s="181"/>
    </row>
    <row r="13" spans="2:8" ht="15">
      <c r="B13" s="174" t="s">
        <v>465</v>
      </c>
      <c r="C13" s="185" t="str">
        <f>'[2] by vendor  (2)'!B31</f>
        <v>2017 Ram 1500</v>
      </c>
      <c r="D13" s="186"/>
      <c r="E13" s="186"/>
      <c r="F13" s="187"/>
      <c r="G13" s="180" t="s">
        <v>479</v>
      </c>
      <c r="H13" s="180"/>
    </row>
    <row r="14" spans="2:8" ht="15">
      <c r="B14" s="174" t="s">
        <v>465</v>
      </c>
      <c r="C14" s="185" t="str">
        <f>'[2] by vendor  (2)'!$B$32</f>
        <v>2017 Ford F150</v>
      </c>
      <c r="D14" s="186"/>
      <c r="E14" s="186"/>
      <c r="F14" s="187"/>
      <c r="G14" s="180" t="s">
        <v>446</v>
      </c>
      <c r="H14" s="180"/>
    </row>
    <row r="15" spans="2:8" s="173" customFormat="1" ht="15">
      <c r="B15" s="172"/>
      <c r="C15" s="182"/>
      <c r="D15" s="183"/>
      <c r="E15" s="183"/>
      <c r="F15" s="184"/>
      <c r="G15" s="182"/>
      <c r="H15" s="184"/>
    </row>
    <row r="16" spans="2:8" ht="15">
      <c r="B16" s="174" t="s">
        <v>466</v>
      </c>
      <c r="C16" s="180" t="str">
        <f>'[2] by vendor  (2)'!B33</f>
        <v>2017 Ram 2500</v>
      </c>
      <c r="D16" s="180"/>
      <c r="E16" s="180"/>
      <c r="F16" s="180"/>
      <c r="G16" s="180" t="s">
        <v>479</v>
      </c>
      <c r="H16" s="180"/>
    </row>
    <row r="17" spans="2:8" ht="15">
      <c r="B17" s="174" t="s">
        <v>466</v>
      </c>
      <c r="C17" s="180" t="s">
        <v>482</v>
      </c>
      <c r="D17" s="180"/>
      <c r="E17" s="180"/>
      <c r="F17" s="180"/>
      <c r="G17" s="180" t="s">
        <v>446</v>
      </c>
      <c r="H17" s="180"/>
    </row>
    <row r="18" spans="2:8" s="173" customFormat="1" ht="15">
      <c r="B18" s="172"/>
      <c r="C18" s="182"/>
      <c r="D18" s="183"/>
      <c r="E18" s="183"/>
      <c r="F18" s="184"/>
      <c r="G18" s="182"/>
      <c r="H18" s="184"/>
    </row>
    <row r="19" spans="2:8" ht="18" customHeight="1">
      <c r="B19" s="174" t="s">
        <v>143</v>
      </c>
      <c r="C19" s="180" t="s">
        <v>467</v>
      </c>
      <c r="D19" s="180"/>
      <c r="E19" s="180"/>
      <c r="F19" s="180"/>
      <c r="G19" s="189" t="s">
        <v>446</v>
      </c>
      <c r="H19" s="189"/>
    </row>
    <row r="20" spans="2:8" s="173" customFormat="1" ht="18" customHeight="1">
      <c r="B20" s="172"/>
      <c r="C20" s="182"/>
      <c r="D20" s="183"/>
      <c r="E20" s="183"/>
      <c r="F20" s="184"/>
      <c r="G20" s="182"/>
      <c r="H20" s="184"/>
    </row>
    <row r="21" spans="2:8" ht="15">
      <c r="B21" s="174" t="s">
        <v>146</v>
      </c>
      <c r="C21" s="180" t="s">
        <v>468</v>
      </c>
      <c r="D21" s="180"/>
      <c r="E21" s="180"/>
      <c r="F21" s="180"/>
      <c r="G21" s="180" t="s">
        <v>30</v>
      </c>
      <c r="H21" s="180"/>
    </row>
    <row r="22" spans="2:8" s="173" customFormat="1" ht="15">
      <c r="B22" s="172"/>
      <c r="C22" s="182"/>
      <c r="D22" s="183"/>
      <c r="E22" s="183"/>
      <c r="F22" s="184"/>
      <c r="G22" s="182"/>
      <c r="H22" s="184"/>
    </row>
    <row r="23" spans="2:8" ht="15">
      <c r="B23" s="174" t="s">
        <v>159</v>
      </c>
      <c r="C23" s="180" t="s">
        <v>472</v>
      </c>
      <c r="D23" s="180"/>
      <c r="E23" s="180"/>
      <c r="F23" s="180"/>
      <c r="G23" s="180" t="s">
        <v>480</v>
      </c>
      <c r="H23" s="180"/>
    </row>
    <row r="24" spans="2:8" s="173" customFormat="1" ht="15">
      <c r="B24" s="172"/>
      <c r="C24" s="182"/>
      <c r="D24" s="183"/>
      <c r="E24" s="183"/>
      <c r="F24" s="184"/>
      <c r="G24" s="182"/>
      <c r="H24" s="184"/>
    </row>
    <row r="25" spans="2:8" ht="15">
      <c r="B25" s="174" t="s">
        <v>476</v>
      </c>
      <c r="C25" s="188" t="s">
        <v>469</v>
      </c>
      <c r="D25" s="186" t="s">
        <v>469</v>
      </c>
      <c r="E25" s="186" t="s">
        <v>469</v>
      </c>
      <c r="F25" s="187" t="s">
        <v>469</v>
      </c>
      <c r="G25" s="180" t="s">
        <v>30</v>
      </c>
      <c r="H25" s="180"/>
    </row>
    <row r="26" spans="2:8" ht="15">
      <c r="B26" s="174" t="s">
        <v>476</v>
      </c>
      <c r="C26" s="188" t="s">
        <v>470</v>
      </c>
      <c r="D26" s="186" t="s">
        <v>470</v>
      </c>
      <c r="E26" s="186" t="s">
        <v>470</v>
      </c>
      <c r="F26" s="187" t="s">
        <v>470</v>
      </c>
      <c r="G26" s="180" t="s">
        <v>446</v>
      </c>
      <c r="H26" s="180"/>
    </row>
    <row r="27" spans="2:8" s="173" customFormat="1" ht="15">
      <c r="B27" s="172"/>
      <c r="C27" s="182"/>
      <c r="D27" s="183"/>
      <c r="E27" s="183"/>
      <c r="F27" s="184"/>
      <c r="G27" s="182"/>
      <c r="H27" s="184"/>
    </row>
    <row r="28" spans="2:8" ht="15">
      <c r="B28" s="174" t="s">
        <v>477</v>
      </c>
      <c r="C28" s="180" t="s">
        <v>471</v>
      </c>
      <c r="D28" s="180" t="s">
        <v>471</v>
      </c>
      <c r="E28" s="180" t="s">
        <v>471</v>
      </c>
      <c r="F28" s="180" t="s">
        <v>471</v>
      </c>
      <c r="G28" s="180" t="s">
        <v>57</v>
      </c>
      <c r="H28" s="180"/>
    </row>
    <row r="29" spans="2:8" ht="15">
      <c r="B29" s="174" t="s">
        <v>477</v>
      </c>
      <c r="C29" s="180" t="s">
        <v>483</v>
      </c>
      <c r="D29" s="180" t="s">
        <v>472</v>
      </c>
      <c r="E29" s="180" t="s">
        <v>472</v>
      </c>
      <c r="F29" s="180" t="s">
        <v>472</v>
      </c>
      <c r="G29" s="180" t="s">
        <v>30</v>
      </c>
      <c r="H29" s="180"/>
    </row>
    <row r="30" spans="2:8" s="173" customFormat="1" ht="15">
      <c r="B30" s="172"/>
      <c r="C30" s="182"/>
      <c r="D30" s="183"/>
      <c r="E30" s="183"/>
      <c r="F30" s="184"/>
      <c r="G30" s="182"/>
      <c r="H30" s="184"/>
    </row>
    <row r="31" spans="2:8" ht="15">
      <c r="B31" s="174" t="s">
        <v>175</v>
      </c>
      <c r="C31" s="180" t="s">
        <v>473</v>
      </c>
      <c r="D31" s="180"/>
      <c r="E31" s="180"/>
      <c r="F31" s="180"/>
      <c r="G31" s="180" t="s">
        <v>413</v>
      </c>
      <c r="H31" s="180"/>
    </row>
    <row r="32" spans="2:8" s="173" customFormat="1" ht="15">
      <c r="B32" s="172"/>
      <c r="C32" s="182"/>
      <c r="D32" s="183"/>
      <c r="E32" s="183"/>
      <c r="F32" s="184"/>
      <c r="G32" s="182"/>
      <c r="H32" s="184"/>
    </row>
    <row r="33" spans="2:8" ht="15">
      <c r="B33" s="174" t="s">
        <v>478</v>
      </c>
      <c r="C33" s="180" t="s">
        <v>474</v>
      </c>
      <c r="D33" s="180" t="s">
        <v>474</v>
      </c>
      <c r="E33" s="180" t="s">
        <v>474</v>
      </c>
      <c r="F33" s="180" t="s">
        <v>474</v>
      </c>
      <c r="G33" s="180" t="s">
        <v>30</v>
      </c>
      <c r="H33" s="180"/>
    </row>
    <row r="34" spans="2:8" s="173" customFormat="1" ht="15">
      <c r="B34" s="174" t="s">
        <v>478</v>
      </c>
      <c r="C34" s="180" t="s">
        <v>475</v>
      </c>
      <c r="D34" s="180" t="s">
        <v>475</v>
      </c>
      <c r="E34" s="180" t="s">
        <v>475</v>
      </c>
      <c r="F34" s="180" t="s">
        <v>475</v>
      </c>
      <c r="G34" s="180" t="s">
        <v>446</v>
      </c>
      <c r="H34" s="180"/>
    </row>
    <row r="36" spans="2:8" ht="39" customHeight="1">
      <c r="B36" s="190" t="s">
        <v>445</v>
      </c>
      <c r="C36" s="191"/>
      <c r="D36" s="191"/>
      <c r="E36" s="191"/>
      <c r="F36" s="191"/>
      <c r="G36" s="191"/>
      <c r="H36" s="192"/>
    </row>
    <row r="39" spans="2:8" ht="33" customHeight="1">
      <c r="B39" s="193" t="s">
        <v>481</v>
      </c>
      <c r="C39" s="193"/>
      <c r="D39" s="193"/>
      <c r="E39" s="193"/>
      <c r="F39" s="193"/>
      <c r="G39" s="193"/>
      <c r="H39" s="193"/>
    </row>
  </sheetData>
  <sheetProtection/>
  <mergeCells count="66">
    <mergeCell ref="B36:H36"/>
    <mergeCell ref="B39:H39"/>
    <mergeCell ref="C29:F29"/>
    <mergeCell ref="G29:H29"/>
    <mergeCell ref="C32:F32"/>
    <mergeCell ref="G32:H32"/>
    <mergeCell ref="C10:F10"/>
    <mergeCell ref="G10:H10"/>
    <mergeCell ref="C12:F12"/>
    <mergeCell ref="G12:H12"/>
    <mergeCell ref="C15:F15"/>
    <mergeCell ref="G15:H15"/>
    <mergeCell ref="C22:F22"/>
    <mergeCell ref="G22:H22"/>
    <mergeCell ref="C16:F16"/>
    <mergeCell ref="G16:H16"/>
    <mergeCell ref="C19:F19"/>
    <mergeCell ref="G19:H19"/>
    <mergeCell ref="C18:F18"/>
    <mergeCell ref="G18:H18"/>
    <mergeCell ref="C17:F17"/>
    <mergeCell ref="G17:H17"/>
    <mergeCell ref="C27:F27"/>
    <mergeCell ref="G27:H27"/>
    <mergeCell ref="C33:F33"/>
    <mergeCell ref="G33:H33"/>
    <mergeCell ref="C34:F34"/>
    <mergeCell ref="G34:H34"/>
    <mergeCell ref="C31:F31"/>
    <mergeCell ref="G31:H31"/>
    <mergeCell ref="C30:F30"/>
    <mergeCell ref="G30:H30"/>
    <mergeCell ref="C23:F23"/>
    <mergeCell ref="G23:H23"/>
    <mergeCell ref="C25:F25"/>
    <mergeCell ref="G25:H25"/>
    <mergeCell ref="C26:F26"/>
    <mergeCell ref="G26:H26"/>
    <mergeCell ref="C28:F28"/>
    <mergeCell ref="G28:H28"/>
    <mergeCell ref="C21:F21"/>
    <mergeCell ref="G21:H21"/>
    <mergeCell ref="C24:F24"/>
    <mergeCell ref="G24:H24"/>
    <mergeCell ref="C13:F13"/>
    <mergeCell ref="G13:H13"/>
    <mergeCell ref="C14:F14"/>
    <mergeCell ref="G14:H14"/>
    <mergeCell ref="C20:F20"/>
    <mergeCell ref="G20:H20"/>
    <mergeCell ref="C9:F9"/>
    <mergeCell ref="G9:H9"/>
    <mergeCell ref="C11:F11"/>
    <mergeCell ref="G11:H11"/>
    <mergeCell ref="C6:F6"/>
    <mergeCell ref="G6:H6"/>
    <mergeCell ref="C7:F7"/>
    <mergeCell ref="G7:H7"/>
    <mergeCell ref="C8:F8"/>
    <mergeCell ref="G8:H8"/>
    <mergeCell ref="B1:H1"/>
    <mergeCell ref="B2:H2"/>
    <mergeCell ref="C4:F4"/>
    <mergeCell ref="G4:H4"/>
    <mergeCell ref="C5:F5"/>
    <mergeCell ref="G5:H5"/>
  </mergeCells>
  <printOptions/>
  <pageMargins left="0.7" right="0.7" top="0.75" bottom="0.75" header="0.3" footer="0.3"/>
  <pageSetup fitToHeight="1" fitToWidth="1" horizontalDpi="600" verticalDpi="600" orientation="landscape" scale="80" r:id="rId1"/>
</worksheet>
</file>

<file path=xl/worksheets/sheet3.xml><?xml version="1.0" encoding="utf-8"?>
<worksheet xmlns="http://schemas.openxmlformats.org/spreadsheetml/2006/main" xmlns:r="http://schemas.openxmlformats.org/officeDocument/2006/relationships">
  <sheetPr>
    <pageSetUpPr fitToPage="1"/>
  </sheetPr>
  <dimension ref="A1:N56"/>
  <sheetViews>
    <sheetView showGridLines="0" zoomScale="60" zoomScaleNormal="60" zoomScaleSheetLayoutView="75" workbookViewId="0" topLeftCell="A1">
      <selection activeCell="I73" sqref="I73"/>
    </sheetView>
  </sheetViews>
  <sheetFormatPr defaultColWidth="9.140625" defaultRowHeight="15"/>
  <cols>
    <col min="1" max="1" width="14.421875" style="3" customWidth="1"/>
    <col min="2" max="2" width="11.7109375" style="3" customWidth="1"/>
    <col min="3" max="3" width="26.00390625" style="3" customWidth="1"/>
    <col min="4" max="4" width="17.00390625" style="3" customWidth="1"/>
    <col min="5" max="7" width="20.7109375" style="3" hidden="1" customWidth="1"/>
    <col min="8" max="10" width="17.7109375" style="2" customWidth="1"/>
    <col min="11" max="16384" width="9.140625" style="2" customWidth="1"/>
  </cols>
  <sheetData>
    <row r="1" spans="1:7" s="24" customFormat="1" ht="19.5" customHeight="1">
      <c r="A1" s="85" t="s">
        <v>52</v>
      </c>
      <c r="G1" s="25"/>
    </row>
    <row r="2" spans="1:7" s="24" customFormat="1" ht="19.5" customHeight="1">
      <c r="A2" s="30"/>
      <c r="B2" s="30"/>
      <c r="C2" s="30"/>
      <c r="D2" s="31"/>
      <c r="E2" s="31"/>
      <c r="F2" s="31"/>
      <c r="G2" s="26"/>
    </row>
    <row r="3" spans="1:10" ht="30" customHeight="1">
      <c r="A3" s="194" t="s">
        <v>59</v>
      </c>
      <c r="B3" s="194"/>
      <c r="C3" s="194"/>
      <c r="D3" s="194"/>
      <c r="E3" s="194"/>
      <c r="F3" s="194"/>
      <c r="G3" s="194"/>
      <c r="H3" s="230" t="s">
        <v>189</v>
      </c>
      <c r="I3" s="231"/>
      <c r="J3" s="232"/>
    </row>
    <row r="4" spans="8:10" ht="19.5" customHeight="1">
      <c r="H4" s="3"/>
      <c r="I4" s="3"/>
      <c r="J4" s="3"/>
    </row>
    <row r="5" spans="1:10" ht="19.5" customHeight="1">
      <c r="A5" s="195" t="s">
        <v>6</v>
      </c>
      <c r="B5" s="195"/>
      <c r="C5" s="195"/>
      <c r="D5" s="195"/>
      <c r="E5" s="196"/>
      <c r="F5" s="197"/>
      <c r="G5" s="198"/>
      <c r="H5" s="196" t="s">
        <v>357</v>
      </c>
      <c r="I5" s="197"/>
      <c r="J5" s="198"/>
    </row>
    <row r="6" spans="1:10" ht="19.5" customHeight="1">
      <c r="A6" s="32"/>
      <c r="B6" s="32"/>
      <c r="C6" s="32"/>
      <c r="D6" s="32"/>
      <c r="E6" s="9"/>
      <c r="F6" s="9"/>
      <c r="G6" s="9"/>
      <c r="H6" s="9"/>
      <c r="I6" s="9"/>
      <c r="J6" s="9"/>
    </row>
    <row r="7" spans="1:10" ht="19.5" customHeight="1">
      <c r="A7" s="195" t="s">
        <v>60</v>
      </c>
      <c r="B7" s="195"/>
      <c r="C7" s="195"/>
      <c r="D7" s="195"/>
      <c r="E7" s="199"/>
      <c r="F7" s="200"/>
      <c r="G7" s="201"/>
      <c r="H7" s="199" t="s">
        <v>358</v>
      </c>
      <c r="I7" s="200"/>
      <c r="J7" s="201"/>
    </row>
    <row r="8" spans="1:10" ht="19.5" customHeight="1">
      <c r="A8" s="33"/>
      <c r="B8" s="33"/>
      <c r="C8" s="33"/>
      <c r="D8" s="33"/>
      <c r="E8" s="10"/>
      <c r="F8" s="10"/>
      <c r="G8" s="10"/>
      <c r="H8" s="10"/>
      <c r="I8" s="10"/>
      <c r="J8" s="10"/>
    </row>
    <row r="9" spans="1:10" ht="19.5" customHeight="1">
      <c r="A9" s="195" t="s">
        <v>7</v>
      </c>
      <c r="B9" s="195"/>
      <c r="C9" s="195"/>
      <c r="D9" s="195"/>
      <c r="E9" s="202"/>
      <c r="F9" s="203"/>
      <c r="G9" s="204"/>
      <c r="H9" s="202" t="s">
        <v>45</v>
      </c>
      <c r="I9" s="203"/>
      <c r="J9" s="204"/>
    </row>
    <row r="10" spans="1:10" ht="19.5" customHeight="1">
      <c r="A10" s="195" t="s">
        <v>8</v>
      </c>
      <c r="B10" s="195"/>
      <c r="C10" s="195"/>
      <c r="D10" s="195"/>
      <c r="E10" s="208"/>
      <c r="F10" s="209"/>
      <c r="G10" s="210"/>
      <c r="H10" s="208" t="s">
        <v>46</v>
      </c>
      <c r="I10" s="209"/>
      <c r="J10" s="210"/>
    </row>
    <row r="11" spans="1:10" ht="19.5" customHeight="1">
      <c r="A11" s="33"/>
      <c r="B11" s="33"/>
      <c r="C11" s="33"/>
      <c r="D11" s="33"/>
      <c r="E11" s="11"/>
      <c r="F11" s="11"/>
      <c r="G11" s="11"/>
      <c r="H11" s="11"/>
      <c r="I11" s="11"/>
      <c r="J11" s="11"/>
    </row>
    <row r="12" spans="1:10" ht="19.5" customHeight="1">
      <c r="A12" s="195" t="s">
        <v>9</v>
      </c>
      <c r="B12" s="195"/>
      <c r="C12" s="195"/>
      <c r="D12" s="195"/>
      <c r="E12" s="202"/>
      <c r="F12" s="203"/>
      <c r="G12" s="204"/>
      <c r="H12" s="202" t="s">
        <v>47</v>
      </c>
      <c r="I12" s="203"/>
      <c r="J12" s="204"/>
    </row>
    <row r="13" spans="1:10" ht="19.5" customHeight="1">
      <c r="A13" s="195" t="s">
        <v>10</v>
      </c>
      <c r="B13" s="195"/>
      <c r="C13" s="195"/>
      <c r="D13" s="195"/>
      <c r="E13" s="208"/>
      <c r="F13" s="209"/>
      <c r="G13" s="210"/>
      <c r="H13" s="208" t="s">
        <v>46</v>
      </c>
      <c r="I13" s="209"/>
      <c r="J13" s="210"/>
    </row>
    <row r="14" spans="1:10" ht="19.5" customHeight="1">
      <c r="A14" s="34"/>
      <c r="B14" s="34"/>
      <c r="C14" s="34"/>
      <c r="D14" s="34"/>
      <c r="E14" s="12"/>
      <c r="F14" s="12"/>
      <c r="G14" s="12"/>
      <c r="H14" s="12"/>
      <c r="I14" s="12"/>
      <c r="J14" s="12"/>
    </row>
    <row r="15" spans="1:10" ht="19.5" customHeight="1">
      <c r="A15" s="195" t="s">
        <v>11</v>
      </c>
      <c r="B15" s="195"/>
      <c r="C15" s="195"/>
      <c r="D15" s="195"/>
      <c r="E15" s="202"/>
      <c r="F15" s="203"/>
      <c r="G15" s="204"/>
      <c r="H15" s="202" t="s">
        <v>48</v>
      </c>
      <c r="I15" s="203"/>
      <c r="J15" s="204"/>
    </row>
    <row r="16" spans="1:10" s="3" customFormat="1" ht="19.5" customHeight="1">
      <c r="A16" s="34"/>
      <c r="B16" s="34"/>
      <c r="C16" s="34"/>
      <c r="D16" s="34"/>
      <c r="E16" s="12"/>
      <c r="F16" s="12"/>
      <c r="G16" s="12"/>
      <c r="H16" s="12"/>
      <c r="I16" s="12"/>
      <c r="J16" s="12"/>
    </row>
    <row r="17" spans="1:10" s="3" customFormat="1" ht="19.5" customHeight="1">
      <c r="A17" s="195" t="s">
        <v>12</v>
      </c>
      <c r="B17" s="195"/>
      <c r="C17" s="195"/>
      <c r="D17" s="195"/>
      <c r="E17" s="199"/>
      <c r="F17" s="200"/>
      <c r="G17" s="201"/>
      <c r="H17" s="199" t="s">
        <v>49</v>
      </c>
      <c r="I17" s="200"/>
      <c r="J17" s="201"/>
    </row>
    <row r="18" spans="1:10" s="3" customFormat="1" ht="19.5" customHeight="1">
      <c r="A18" s="34"/>
      <c r="B18" s="34"/>
      <c r="C18" s="34"/>
      <c r="D18" s="34"/>
      <c r="E18" s="12"/>
      <c r="F18" s="12"/>
      <c r="G18" s="12"/>
      <c r="H18" s="12"/>
      <c r="I18" s="12"/>
      <c r="J18" s="12"/>
    </row>
    <row r="19" spans="1:10" s="3" customFormat="1" ht="19.5" customHeight="1">
      <c r="A19" s="195" t="s">
        <v>13</v>
      </c>
      <c r="B19" s="195"/>
      <c r="C19" s="195"/>
      <c r="D19" s="195"/>
      <c r="E19" s="211"/>
      <c r="F19" s="212"/>
      <c r="G19" s="201"/>
      <c r="H19" s="211" t="s">
        <v>48</v>
      </c>
      <c r="I19" s="212"/>
      <c r="J19" s="201"/>
    </row>
    <row r="20" spans="1:10" s="3" customFormat="1" ht="19.5" customHeight="1">
      <c r="A20" s="34"/>
      <c r="B20" s="34"/>
      <c r="C20" s="34"/>
      <c r="D20" s="34"/>
      <c r="E20" s="12"/>
      <c r="F20" s="12"/>
      <c r="G20" s="12"/>
      <c r="H20" s="12"/>
      <c r="I20" s="12"/>
      <c r="J20" s="12"/>
    </row>
    <row r="21" spans="1:10" s="3" customFormat="1" ht="19.5" customHeight="1">
      <c r="A21" s="195" t="s">
        <v>14</v>
      </c>
      <c r="B21" s="195"/>
      <c r="C21" s="195"/>
      <c r="D21" s="195"/>
      <c r="E21" s="205">
        <v>10</v>
      </c>
      <c r="F21" s="206"/>
      <c r="G21" s="207"/>
      <c r="H21" s="205">
        <v>10</v>
      </c>
      <c r="I21" s="206"/>
      <c r="J21" s="207"/>
    </row>
    <row r="22" spans="1:10" s="3" customFormat="1" ht="19.5" customHeight="1">
      <c r="A22" s="33"/>
      <c r="B22" s="33"/>
      <c r="C22" s="33"/>
      <c r="D22" s="33"/>
      <c r="E22" s="13"/>
      <c r="F22" s="13"/>
      <c r="G22" s="13"/>
      <c r="H22" s="13"/>
      <c r="I22" s="13"/>
      <c r="J22" s="13"/>
    </row>
    <row r="23" spans="1:10" s="3" customFormat="1" ht="19.5" customHeight="1">
      <c r="A23" s="195" t="s">
        <v>15</v>
      </c>
      <c r="B23" s="195"/>
      <c r="C23" s="195"/>
      <c r="D23" s="195"/>
      <c r="E23" s="213"/>
      <c r="F23" s="214"/>
      <c r="G23" s="215"/>
      <c r="H23" s="213">
        <v>24540</v>
      </c>
      <c r="I23" s="214"/>
      <c r="J23" s="215"/>
    </row>
    <row r="24" spans="1:10" s="3" customFormat="1" ht="19.5" customHeight="1">
      <c r="A24" s="34"/>
      <c r="B24" s="34"/>
      <c r="C24" s="34"/>
      <c r="D24" s="34"/>
      <c r="E24" s="12"/>
      <c r="F24" s="12"/>
      <c r="G24" s="12"/>
      <c r="H24" s="12"/>
      <c r="I24" s="12"/>
      <c r="J24" s="12"/>
    </row>
    <row r="25" spans="1:10" s="3" customFormat="1" ht="19.5" customHeight="1">
      <c r="A25" s="195" t="s">
        <v>16</v>
      </c>
      <c r="B25" s="195"/>
      <c r="C25" s="195"/>
      <c r="D25" s="195"/>
      <c r="E25" s="213"/>
      <c r="F25" s="214"/>
      <c r="G25" s="215"/>
      <c r="H25" s="233">
        <v>18329</v>
      </c>
      <c r="I25" s="234"/>
      <c r="J25" s="235"/>
    </row>
    <row r="26" spans="1:10" s="3" customFormat="1" ht="19.5" customHeight="1">
      <c r="A26" s="35"/>
      <c r="B26" s="35"/>
      <c r="C26" s="35"/>
      <c r="D26" s="35"/>
      <c r="E26" s="12"/>
      <c r="F26" s="12"/>
      <c r="G26" s="12"/>
      <c r="H26" s="12"/>
      <c r="I26" s="12"/>
      <c r="J26" s="12"/>
    </row>
    <row r="27" spans="1:10" s="3" customFormat="1" ht="19.5" customHeight="1">
      <c r="A27" s="195" t="s">
        <v>61</v>
      </c>
      <c r="B27" s="195"/>
      <c r="C27" s="195"/>
      <c r="D27" s="195"/>
      <c r="E27" s="217">
        <f>+E25*E21</f>
        <v>0</v>
      </c>
      <c r="F27" s="218"/>
      <c r="G27" s="219"/>
      <c r="H27" s="217">
        <f>+H25*H21</f>
        <v>183290</v>
      </c>
      <c r="I27" s="218"/>
      <c r="J27" s="219"/>
    </row>
    <row r="28" spans="1:10" s="3" customFormat="1" ht="19.5" customHeight="1">
      <c r="A28" s="107"/>
      <c r="B28" s="107"/>
      <c r="C28" s="107"/>
      <c r="D28" s="107"/>
      <c r="E28" s="108"/>
      <c r="F28" s="108"/>
      <c r="G28" s="108"/>
      <c r="H28" s="108"/>
      <c r="I28" s="108"/>
      <c r="J28" s="108"/>
    </row>
    <row r="29" spans="1:10" s="3" customFormat="1" ht="19.5" customHeight="1">
      <c r="A29" s="220" t="s">
        <v>17</v>
      </c>
      <c r="B29" s="220"/>
      <c r="C29" s="220"/>
      <c r="D29" s="220"/>
      <c r="E29" s="217">
        <f>+(E23-E25)*E21</f>
        <v>0</v>
      </c>
      <c r="F29" s="218"/>
      <c r="G29" s="219"/>
      <c r="H29" s="217">
        <f>+(H23-H25)*H21</f>
        <v>62110</v>
      </c>
      <c r="I29" s="218"/>
      <c r="J29" s="219"/>
    </row>
    <row r="30" spans="1:10" s="3" customFormat="1" ht="19.5" customHeight="1">
      <c r="A30" s="107"/>
      <c r="B30" s="107"/>
      <c r="C30" s="107"/>
      <c r="D30" s="107"/>
      <c r="E30" s="108"/>
      <c r="F30" s="108"/>
      <c r="G30" s="108"/>
      <c r="H30" s="108"/>
      <c r="I30" s="108"/>
      <c r="J30" s="108"/>
    </row>
    <row r="31" spans="1:10" s="3" customFormat="1" ht="19.5" customHeight="1">
      <c r="A31" s="220" t="s">
        <v>18</v>
      </c>
      <c r="B31" s="220"/>
      <c r="C31" s="220"/>
      <c r="D31" s="220"/>
      <c r="E31" s="109" t="s">
        <v>19</v>
      </c>
      <c r="F31" s="109" t="s">
        <v>20</v>
      </c>
      <c r="G31" s="110" t="s">
        <v>21</v>
      </c>
      <c r="H31" s="111" t="s">
        <v>19</v>
      </c>
      <c r="I31" s="111" t="s">
        <v>20</v>
      </c>
      <c r="J31" s="112" t="s">
        <v>21</v>
      </c>
    </row>
    <row r="32" spans="1:10" s="3" customFormat="1" ht="19.5" customHeight="1">
      <c r="A32" s="113" t="s">
        <v>62</v>
      </c>
      <c r="B32" s="220" t="s">
        <v>63</v>
      </c>
      <c r="C32" s="220"/>
      <c r="D32" s="113"/>
      <c r="E32" s="103"/>
      <c r="F32" s="103"/>
      <c r="G32" s="105"/>
      <c r="H32" s="117" t="s">
        <v>48</v>
      </c>
      <c r="I32" s="117"/>
      <c r="J32" s="117"/>
    </row>
    <row r="33" spans="1:10" s="3" customFormat="1" ht="19.5" customHeight="1">
      <c r="A33" s="114" t="s">
        <v>22</v>
      </c>
      <c r="B33" s="115" t="s">
        <v>64</v>
      </c>
      <c r="C33" s="113"/>
      <c r="D33" s="116"/>
      <c r="E33" s="44"/>
      <c r="F33" s="44"/>
      <c r="G33" s="101"/>
      <c r="H33" s="118"/>
      <c r="I33" s="118">
        <v>0</v>
      </c>
      <c r="J33" s="119" t="s">
        <v>42</v>
      </c>
    </row>
    <row r="34" spans="1:10" s="3" customFormat="1" ht="19.5" customHeight="1">
      <c r="A34" s="114" t="s">
        <v>23</v>
      </c>
      <c r="B34" s="116" t="s">
        <v>65</v>
      </c>
      <c r="C34" s="113"/>
      <c r="D34" s="116"/>
      <c r="E34" s="44"/>
      <c r="F34" s="44"/>
      <c r="G34" s="101"/>
      <c r="H34" s="128">
        <f>27790-H23</f>
        <v>3250</v>
      </c>
      <c r="I34" s="128">
        <f>20979-H25</f>
        <v>2650</v>
      </c>
      <c r="J34" s="119" t="s">
        <v>359</v>
      </c>
    </row>
    <row r="35" spans="1:10" s="3" customFormat="1" ht="19.5" customHeight="1">
      <c r="A35" s="114"/>
      <c r="B35" s="221" t="s">
        <v>66</v>
      </c>
      <c r="C35" s="222"/>
      <c r="D35" s="223"/>
      <c r="E35" s="213"/>
      <c r="F35" s="224"/>
      <c r="G35" s="224"/>
      <c r="H35" s="241" t="s">
        <v>259</v>
      </c>
      <c r="I35" s="242"/>
      <c r="J35" s="243"/>
    </row>
    <row r="36" spans="1:10" s="3" customFormat="1" ht="19.5" customHeight="1">
      <c r="A36" s="114" t="s">
        <v>25</v>
      </c>
      <c r="B36" s="116" t="s">
        <v>67</v>
      </c>
      <c r="C36" s="113"/>
      <c r="D36" s="116"/>
      <c r="E36" s="44"/>
      <c r="F36" s="44"/>
      <c r="G36" s="101"/>
      <c r="H36" s="118"/>
      <c r="I36" s="118">
        <v>216</v>
      </c>
      <c r="J36" s="119"/>
    </row>
    <row r="37" spans="1:10" s="3" customFormat="1" ht="19.5" customHeight="1">
      <c r="A37" s="114" t="s">
        <v>68</v>
      </c>
      <c r="B37" s="116" t="s">
        <v>69</v>
      </c>
      <c r="C37" s="113"/>
      <c r="D37" s="116"/>
      <c r="E37" s="44"/>
      <c r="F37" s="44"/>
      <c r="G37" s="101"/>
      <c r="H37" s="118"/>
      <c r="I37" s="118" t="s">
        <v>360</v>
      </c>
      <c r="J37" s="119"/>
    </row>
    <row r="38" spans="1:10" s="3" customFormat="1" ht="19.5" customHeight="1">
      <c r="A38" s="114" t="s">
        <v>70</v>
      </c>
      <c r="B38" s="116" t="s">
        <v>71</v>
      </c>
      <c r="C38" s="113"/>
      <c r="D38" s="116"/>
      <c r="E38" s="44"/>
      <c r="F38" s="44"/>
      <c r="G38" s="101"/>
      <c r="H38" s="118"/>
      <c r="I38" s="118" t="s">
        <v>360</v>
      </c>
      <c r="J38" s="119"/>
    </row>
    <row r="39" spans="1:10" s="3" customFormat="1" ht="19.5" customHeight="1">
      <c r="A39" s="114" t="s">
        <v>72</v>
      </c>
      <c r="B39" s="116" t="s">
        <v>26</v>
      </c>
      <c r="C39" s="113"/>
      <c r="D39" s="116"/>
      <c r="E39" s="44"/>
      <c r="F39" s="44"/>
      <c r="G39" s="101"/>
      <c r="H39" s="118"/>
      <c r="I39" s="118">
        <v>565</v>
      </c>
      <c r="J39" s="119"/>
    </row>
    <row r="40" spans="1:10" s="3" customFormat="1" ht="19.5" customHeight="1">
      <c r="A40" s="195" t="s">
        <v>27</v>
      </c>
      <c r="B40" s="195"/>
      <c r="C40" s="195"/>
      <c r="D40" s="195"/>
      <c r="E40" s="46"/>
      <c r="F40" s="47"/>
      <c r="G40" s="60"/>
      <c r="H40" s="244">
        <v>0.05</v>
      </c>
      <c r="I40" s="245"/>
      <c r="J40" s="246"/>
    </row>
    <row r="41" spans="1:10" s="3" customFormat="1" ht="19.5" customHeight="1">
      <c r="A41" s="51"/>
      <c r="B41" s="225" t="s">
        <v>73</v>
      </c>
      <c r="C41" s="226"/>
      <c r="D41" s="43"/>
      <c r="E41" s="52"/>
      <c r="F41" s="52"/>
      <c r="G41" s="53"/>
      <c r="H41" s="52"/>
      <c r="I41" s="52"/>
      <c r="J41" s="53"/>
    </row>
    <row r="42" spans="1:10" s="3" customFormat="1" ht="19.5" customHeight="1">
      <c r="A42" s="227" t="s">
        <v>74</v>
      </c>
      <c r="B42" s="228"/>
      <c r="C42" s="228"/>
      <c r="D42" s="229"/>
      <c r="E42" s="120"/>
      <c r="F42" s="120"/>
      <c r="G42" s="121"/>
      <c r="H42" s="120"/>
      <c r="I42" s="120">
        <v>1950</v>
      </c>
      <c r="J42" s="122"/>
    </row>
    <row r="43" spans="1:10" s="3" customFormat="1" ht="19.5" customHeight="1">
      <c r="A43" s="195"/>
      <c r="B43" s="195"/>
      <c r="C43" s="195"/>
      <c r="D43" s="195"/>
      <c r="E43" s="216"/>
      <c r="F43" s="216"/>
      <c r="G43" s="216"/>
      <c r="H43" s="216"/>
      <c r="I43" s="216"/>
      <c r="J43" s="216"/>
    </row>
    <row r="44" spans="1:10" s="3" customFormat="1" ht="19.5" customHeight="1">
      <c r="A44" s="195" t="s">
        <v>28</v>
      </c>
      <c r="B44" s="195"/>
      <c r="C44" s="195"/>
      <c r="D44" s="195"/>
      <c r="E44" s="213" t="s">
        <v>29</v>
      </c>
      <c r="F44" s="214"/>
      <c r="G44" s="214"/>
      <c r="H44" s="213" t="s">
        <v>32</v>
      </c>
      <c r="I44" s="214"/>
      <c r="J44" s="215"/>
    </row>
    <row r="45" spans="1:10" s="3" customFormat="1" ht="19.5" customHeight="1">
      <c r="A45" s="54"/>
      <c r="B45" s="54"/>
      <c r="C45" s="54"/>
      <c r="D45" s="54"/>
      <c r="E45" s="55"/>
      <c r="F45" s="55"/>
      <c r="G45" s="55"/>
      <c r="H45" s="55"/>
      <c r="I45" s="55"/>
      <c r="J45" s="55"/>
    </row>
    <row r="46" spans="1:10" s="3" customFormat="1" ht="19.5" customHeight="1">
      <c r="A46" s="5"/>
      <c r="B46" s="5"/>
      <c r="C46" s="6" t="s">
        <v>50</v>
      </c>
      <c r="D46" s="5"/>
      <c r="E46" s="5"/>
      <c r="F46" s="5"/>
      <c r="G46" s="5"/>
      <c r="H46" s="238">
        <f>SUM(I32:I39)</f>
        <v>3431</v>
      </c>
      <c r="I46" s="239"/>
      <c r="J46" s="240"/>
    </row>
    <row r="47" spans="1:10" ht="19.5" customHeight="1">
      <c r="A47" s="5"/>
      <c r="B47" s="5"/>
      <c r="C47" s="6" t="s">
        <v>51</v>
      </c>
      <c r="D47" s="5"/>
      <c r="E47" s="5"/>
      <c r="F47" s="5"/>
      <c r="G47" s="5"/>
      <c r="H47" s="238">
        <f>H25+H46</f>
        <v>21760</v>
      </c>
      <c r="I47" s="239"/>
      <c r="J47" s="240"/>
    </row>
    <row r="48" ht="19.5" customHeight="1"/>
    <row r="53" spans="1:14" ht="14.25">
      <c r="A53" s="236" t="s">
        <v>160</v>
      </c>
      <c r="B53" s="237"/>
      <c r="C53" s="237"/>
      <c r="D53" s="237"/>
      <c r="E53" s="237"/>
      <c r="F53" s="237"/>
      <c r="G53" s="237"/>
      <c r="H53" s="237"/>
      <c r="I53" s="237"/>
      <c r="J53" s="237"/>
      <c r="K53" s="237"/>
      <c r="L53" s="237"/>
      <c r="M53" s="237"/>
      <c r="N53" s="237"/>
    </row>
    <row r="54" spans="1:14" ht="14.25">
      <c r="A54" s="237"/>
      <c r="B54" s="237"/>
      <c r="C54" s="237"/>
      <c r="D54" s="237"/>
      <c r="E54" s="237"/>
      <c r="F54" s="237"/>
      <c r="G54" s="237"/>
      <c r="H54" s="237"/>
      <c r="I54" s="237"/>
      <c r="J54" s="237"/>
      <c r="K54" s="237"/>
      <c r="L54" s="237"/>
      <c r="M54" s="237"/>
      <c r="N54" s="237"/>
    </row>
    <row r="55" spans="1:14" ht="14.25">
      <c r="A55" s="237"/>
      <c r="B55" s="237"/>
      <c r="C55" s="237"/>
      <c r="D55" s="237"/>
      <c r="E55" s="237"/>
      <c r="F55" s="237"/>
      <c r="G55" s="237"/>
      <c r="H55" s="237"/>
      <c r="I55" s="237"/>
      <c r="J55" s="237"/>
      <c r="K55" s="237"/>
      <c r="L55" s="237"/>
      <c r="M55" s="237"/>
      <c r="N55" s="237"/>
    </row>
    <row r="56" spans="1:14" ht="14.25">
      <c r="A56" s="237"/>
      <c r="B56" s="237"/>
      <c r="C56" s="237"/>
      <c r="D56" s="237"/>
      <c r="E56" s="237"/>
      <c r="F56" s="237"/>
      <c r="G56" s="237"/>
      <c r="H56" s="237"/>
      <c r="I56" s="237"/>
      <c r="J56" s="237"/>
      <c r="K56" s="237"/>
      <c r="L56" s="237"/>
      <c r="M56" s="237"/>
      <c r="N56" s="237"/>
    </row>
  </sheetData>
  <sheetProtection/>
  <mergeCells count="62">
    <mergeCell ref="H46:J46"/>
    <mergeCell ref="B32:C32"/>
    <mergeCell ref="H23:J23"/>
    <mergeCell ref="H25:J25"/>
    <mergeCell ref="H27:J27"/>
    <mergeCell ref="A53:N56"/>
    <mergeCell ref="H47:J47"/>
    <mergeCell ref="H29:J29"/>
    <mergeCell ref="H35:J35"/>
    <mergeCell ref="H40:J40"/>
    <mergeCell ref="H43:J43"/>
    <mergeCell ref="H44:J44"/>
    <mergeCell ref="H3:J3"/>
    <mergeCell ref="H5:J5"/>
    <mergeCell ref="H7:J7"/>
    <mergeCell ref="H9:J9"/>
    <mergeCell ref="H10:J10"/>
    <mergeCell ref="H12:J12"/>
    <mergeCell ref="A44:D44"/>
    <mergeCell ref="E44:G44"/>
    <mergeCell ref="B35:D35"/>
    <mergeCell ref="E35:G35"/>
    <mergeCell ref="A40:D40"/>
    <mergeCell ref="B41:C41"/>
    <mergeCell ref="A42:D42"/>
    <mergeCell ref="E29:G29"/>
    <mergeCell ref="A31:D31"/>
    <mergeCell ref="A25:D25"/>
    <mergeCell ref="E25:G25"/>
    <mergeCell ref="H13:J13"/>
    <mergeCell ref="H15:J15"/>
    <mergeCell ref="A21:D21"/>
    <mergeCell ref="H17:J17"/>
    <mergeCell ref="H19:J19"/>
    <mergeCell ref="H21:J21"/>
    <mergeCell ref="A17:D17"/>
    <mergeCell ref="E17:G17"/>
    <mergeCell ref="A19:D19"/>
    <mergeCell ref="E19:G19"/>
    <mergeCell ref="E23:G23"/>
    <mergeCell ref="A43:D43"/>
    <mergeCell ref="E43:G43"/>
    <mergeCell ref="A27:D27"/>
    <mergeCell ref="E27:G27"/>
    <mergeCell ref="A29:D29"/>
    <mergeCell ref="E21:G21"/>
    <mergeCell ref="A23:D23"/>
    <mergeCell ref="A10:D10"/>
    <mergeCell ref="E10:G10"/>
    <mergeCell ref="A12:D12"/>
    <mergeCell ref="E12:G12"/>
    <mergeCell ref="A13:D13"/>
    <mergeCell ref="E13:G13"/>
    <mergeCell ref="A15:D15"/>
    <mergeCell ref="E15:G15"/>
    <mergeCell ref="A3:G3"/>
    <mergeCell ref="A5:D5"/>
    <mergeCell ref="E5:G5"/>
    <mergeCell ref="A7:D7"/>
    <mergeCell ref="E7:G7"/>
    <mergeCell ref="A9:D9"/>
    <mergeCell ref="E9:G9"/>
  </mergeCells>
  <printOptions/>
  <pageMargins left="0.7" right="0.7" top="0.75" bottom="0.75" header="0.3" footer="0.3"/>
  <pageSetup fitToHeight="0" fitToWidth="1" horizontalDpi="600" verticalDpi="600" orientation="portrait" scale="56" r:id="rId1"/>
</worksheet>
</file>

<file path=xl/worksheets/sheet4.xml><?xml version="1.0" encoding="utf-8"?>
<worksheet xmlns="http://schemas.openxmlformats.org/spreadsheetml/2006/main" xmlns:r="http://schemas.openxmlformats.org/officeDocument/2006/relationships">
  <sheetPr>
    <pageSetUpPr fitToPage="1"/>
  </sheetPr>
  <dimension ref="A1:N52"/>
  <sheetViews>
    <sheetView showGridLines="0" zoomScale="60" zoomScaleNormal="60" zoomScaleSheetLayoutView="75" workbookViewId="0" topLeftCell="A1">
      <selection activeCell="A55" sqref="A55:IV58"/>
    </sheetView>
  </sheetViews>
  <sheetFormatPr defaultColWidth="9.140625" defaultRowHeight="15"/>
  <cols>
    <col min="1" max="1" width="15.7109375" style="3" customWidth="1"/>
    <col min="2" max="2" width="11.7109375" style="3" customWidth="1"/>
    <col min="3" max="3" width="30.7109375" style="3" customWidth="1"/>
    <col min="4" max="4" width="16.7109375" style="3" customWidth="1"/>
    <col min="5" max="7" width="20.7109375" style="3" hidden="1" customWidth="1"/>
    <col min="8" max="10" width="17.7109375" style="2" customWidth="1"/>
    <col min="11" max="16384" width="9.140625" style="2" customWidth="1"/>
  </cols>
  <sheetData>
    <row r="1" spans="1:7" s="24" customFormat="1" ht="19.5" customHeight="1">
      <c r="A1" s="85" t="s">
        <v>52</v>
      </c>
      <c r="B1" s="85"/>
      <c r="G1" s="25"/>
    </row>
    <row r="2" spans="1:7" s="24" customFormat="1" ht="19.5" customHeight="1">
      <c r="A2" s="30"/>
      <c r="B2" s="30"/>
      <c r="C2" s="30"/>
      <c r="D2" s="31"/>
      <c r="E2" s="31"/>
      <c r="F2" s="31"/>
      <c r="G2" s="26"/>
    </row>
    <row r="3" spans="1:10" ht="30" customHeight="1">
      <c r="A3" s="254" t="s">
        <v>75</v>
      </c>
      <c r="B3" s="254"/>
      <c r="C3" s="254"/>
      <c r="D3" s="254"/>
      <c r="E3" s="254"/>
      <c r="F3" s="254"/>
      <c r="G3" s="254"/>
      <c r="H3" s="230" t="s">
        <v>3</v>
      </c>
      <c r="I3" s="231"/>
      <c r="J3" s="232"/>
    </row>
    <row r="4" spans="8:10" ht="19.5" customHeight="1">
      <c r="H4" s="3"/>
      <c r="I4" s="3"/>
      <c r="J4" s="3"/>
    </row>
    <row r="5" spans="1:10" ht="19.5" customHeight="1">
      <c r="A5" s="195" t="s">
        <v>6</v>
      </c>
      <c r="B5" s="195"/>
      <c r="C5" s="195"/>
      <c r="D5" s="195"/>
      <c r="E5" s="196"/>
      <c r="F5" s="197"/>
      <c r="G5" s="198"/>
      <c r="H5" s="196" t="s">
        <v>348</v>
      </c>
      <c r="I5" s="197"/>
      <c r="J5" s="198"/>
    </row>
    <row r="6" spans="1:10" ht="19.5" customHeight="1">
      <c r="A6" s="32"/>
      <c r="B6" s="32"/>
      <c r="C6" s="32"/>
      <c r="D6" s="32"/>
      <c r="E6" s="9"/>
      <c r="F6" s="9"/>
      <c r="G6" s="9"/>
      <c r="H6" s="9"/>
      <c r="I6" s="9"/>
      <c r="J6" s="9"/>
    </row>
    <row r="7" spans="1:10" ht="19.5" customHeight="1">
      <c r="A7" s="195" t="s">
        <v>60</v>
      </c>
      <c r="B7" s="195"/>
      <c r="C7" s="195"/>
      <c r="D7" s="195"/>
      <c r="E7" s="199"/>
      <c r="F7" s="200"/>
      <c r="G7" s="201"/>
      <c r="H7" s="251" t="s">
        <v>349</v>
      </c>
      <c r="I7" s="252"/>
      <c r="J7" s="253"/>
    </row>
    <row r="8" spans="1:10" ht="19.5" customHeight="1">
      <c r="A8" s="33"/>
      <c r="B8" s="33"/>
      <c r="C8" s="33"/>
      <c r="D8" s="33"/>
      <c r="E8" s="10"/>
      <c r="F8" s="10"/>
      <c r="G8" s="10"/>
      <c r="H8" s="10"/>
      <c r="I8" s="10"/>
      <c r="J8" s="10"/>
    </row>
    <row r="9" spans="1:10" ht="19.5" customHeight="1">
      <c r="A9" s="195" t="s">
        <v>7</v>
      </c>
      <c r="B9" s="195"/>
      <c r="C9" s="195"/>
      <c r="D9" s="195"/>
      <c r="E9" s="202"/>
      <c r="F9" s="203"/>
      <c r="G9" s="204"/>
      <c r="H9" s="202" t="s">
        <v>350</v>
      </c>
      <c r="I9" s="203"/>
      <c r="J9" s="204"/>
    </row>
    <row r="10" spans="1:10" ht="19.5" customHeight="1">
      <c r="A10" s="195" t="s">
        <v>8</v>
      </c>
      <c r="B10" s="195"/>
      <c r="C10" s="195"/>
      <c r="D10" s="195"/>
      <c r="E10" s="208"/>
      <c r="F10" s="209"/>
      <c r="G10" s="210"/>
      <c r="H10" s="208" t="s">
        <v>32</v>
      </c>
      <c r="I10" s="209"/>
      <c r="J10" s="210"/>
    </row>
    <row r="11" spans="1:10" ht="19.5" customHeight="1">
      <c r="A11" s="33"/>
      <c r="B11" s="33"/>
      <c r="C11" s="33"/>
      <c r="D11" s="33"/>
      <c r="E11" s="11"/>
      <c r="F11" s="11"/>
      <c r="G11" s="11"/>
      <c r="H11" s="11"/>
      <c r="I11" s="11"/>
      <c r="J11" s="11"/>
    </row>
    <row r="12" spans="1:10" ht="19.5" customHeight="1">
      <c r="A12" s="195" t="s">
        <v>9</v>
      </c>
      <c r="B12" s="195"/>
      <c r="C12" s="195"/>
      <c r="D12" s="195"/>
      <c r="E12" s="202"/>
      <c r="F12" s="203"/>
      <c r="G12" s="204"/>
      <c r="H12" s="202" t="s">
        <v>351</v>
      </c>
      <c r="I12" s="203"/>
      <c r="J12" s="204"/>
    </row>
    <row r="13" spans="1:10" ht="19.5" customHeight="1">
      <c r="A13" s="195" t="s">
        <v>10</v>
      </c>
      <c r="B13" s="195"/>
      <c r="C13" s="195"/>
      <c r="D13" s="195"/>
      <c r="E13" s="208"/>
      <c r="F13" s="209"/>
      <c r="G13" s="210"/>
      <c r="H13" s="208" t="s">
        <v>32</v>
      </c>
      <c r="I13" s="209"/>
      <c r="J13" s="210"/>
    </row>
    <row r="14" spans="1:10" ht="19.5" customHeight="1">
      <c r="A14" s="34"/>
      <c r="B14" s="34"/>
      <c r="C14" s="34"/>
      <c r="D14" s="34"/>
      <c r="E14" s="12"/>
      <c r="F14" s="12"/>
      <c r="G14" s="12"/>
      <c r="H14" s="12"/>
      <c r="I14" s="12"/>
      <c r="J14" s="12"/>
    </row>
    <row r="15" spans="1:10" ht="19.5" customHeight="1">
      <c r="A15" s="195" t="s">
        <v>11</v>
      </c>
      <c r="B15" s="195"/>
      <c r="C15" s="195"/>
      <c r="D15" s="195"/>
      <c r="E15" s="202"/>
      <c r="F15" s="203"/>
      <c r="G15" s="204"/>
      <c r="H15" s="202" t="s">
        <v>260</v>
      </c>
      <c r="I15" s="203"/>
      <c r="J15" s="204"/>
    </row>
    <row r="16" spans="1:10" ht="19.5" customHeight="1">
      <c r="A16" s="34"/>
      <c r="B16" s="34"/>
      <c r="C16" s="34"/>
      <c r="D16" s="34"/>
      <c r="E16" s="12"/>
      <c r="F16" s="12"/>
      <c r="G16" s="12"/>
      <c r="H16" s="12"/>
      <c r="I16" s="12"/>
      <c r="J16" s="12"/>
    </row>
    <row r="17" spans="1:10" ht="19.5" customHeight="1">
      <c r="A17" s="195" t="s">
        <v>12</v>
      </c>
      <c r="B17" s="195"/>
      <c r="C17" s="195"/>
      <c r="D17" s="195"/>
      <c r="E17" s="199"/>
      <c r="F17" s="200"/>
      <c r="G17" s="201"/>
      <c r="H17" s="199" t="s">
        <v>352</v>
      </c>
      <c r="I17" s="200"/>
      <c r="J17" s="201"/>
    </row>
    <row r="18" spans="1:10" ht="19.5" customHeight="1">
      <c r="A18" s="34"/>
      <c r="B18" s="34"/>
      <c r="C18" s="34"/>
      <c r="D18" s="34"/>
      <c r="E18" s="12"/>
      <c r="F18" s="12"/>
      <c r="G18" s="12"/>
      <c r="H18" s="12"/>
      <c r="I18" s="12"/>
      <c r="J18" s="12"/>
    </row>
    <row r="19" spans="1:10" ht="19.5" customHeight="1">
      <c r="A19" s="195" t="s">
        <v>13</v>
      </c>
      <c r="B19" s="195"/>
      <c r="C19" s="195"/>
      <c r="D19" s="195"/>
      <c r="E19" s="211"/>
      <c r="F19" s="212"/>
      <c r="G19" s="201"/>
      <c r="H19" s="211" t="s">
        <v>43</v>
      </c>
      <c r="I19" s="212"/>
      <c r="J19" s="201"/>
    </row>
    <row r="20" spans="1:10" ht="19.5" customHeight="1">
      <c r="A20" s="34"/>
      <c r="B20" s="34"/>
      <c r="C20" s="34"/>
      <c r="D20" s="34"/>
      <c r="E20" s="12"/>
      <c r="F20" s="12"/>
      <c r="G20" s="12"/>
      <c r="H20" s="12"/>
      <c r="I20" s="12"/>
      <c r="J20" s="12"/>
    </row>
    <row r="21" spans="1:10" ht="19.5" customHeight="1">
      <c r="A21" s="195" t="s">
        <v>14</v>
      </c>
      <c r="B21" s="195"/>
      <c r="C21" s="195"/>
      <c r="D21" s="195"/>
      <c r="E21" s="205">
        <v>10</v>
      </c>
      <c r="F21" s="206"/>
      <c r="G21" s="207"/>
      <c r="H21" s="205">
        <v>10</v>
      </c>
      <c r="I21" s="206"/>
      <c r="J21" s="207"/>
    </row>
    <row r="22" spans="1:10" ht="19.5" customHeight="1">
      <c r="A22" s="33"/>
      <c r="B22" s="33"/>
      <c r="C22" s="33"/>
      <c r="D22" s="33"/>
      <c r="E22" s="13"/>
      <c r="F22" s="13"/>
      <c r="G22" s="13"/>
      <c r="H22" s="13"/>
      <c r="I22" s="13"/>
      <c r="J22" s="13"/>
    </row>
    <row r="23" spans="1:10" ht="19.5" customHeight="1">
      <c r="A23" s="195" t="s">
        <v>15</v>
      </c>
      <c r="B23" s="195"/>
      <c r="C23" s="195"/>
      <c r="D23" s="195"/>
      <c r="E23" s="213"/>
      <c r="F23" s="214"/>
      <c r="G23" s="215"/>
      <c r="H23" s="213">
        <v>28525</v>
      </c>
      <c r="I23" s="214"/>
      <c r="J23" s="215"/>
    </row>
    <row r="24" spans="1:10" ht="19.5" customHeight="1">
      <c r="A24" s="34"/>
      <c r="B24" s="34"/>
      <c r="C24" s="34"/>
      <c r="D24" s="34"/>
      <c r="E24" s="12"/>
      <c r="F24" s="12"/>
      <c r="G24" s="12"/>
      <c r="H24" s="12"/>
      <c r="I24" s="12"/>
      <c r="J24" s="12"/>
    </row>
    <row r="25" spans="1:10" ht="19.5" customHeight="1">
      <c r="A25" s="195" t="s">
        <v>16</v>
      </c>
      <c r="B25" s="195"/>
      <c r="C25" s="195"/>
      <c r="D25" s="195"/>
      <c r="E25" s="213"/>
      <c r="F25" s="214"/>
      <c r="G25" s="215"/>
      <c r="H25" s="233">
        <v>21820</v>
      </c>
      <c r="I25" s="234"/>
      <c r="J25" s="235"/>
    </row>
    <row r="26" spans="1:10" ht="19.5" customHeight="1">
      <c r="A26" s="35"/>
      <c r="B26" s="35"/>
      <c r="C26" s="35"/>
      <c r="D26" s="35"/>
      <c r="E26" s="12"/>
      <c r="F26" s="12"/>
      <c r="G26" s="12"/>
      <c r="H26" s="12"/>
      <c r="I26" s="12"/>
      <c r="J26" s="12"/>
    </row>
    <row r="27" spans="1:10" ht="19.5" customHeight="1">
      <c r="A27" s="195" t="s">
        <v>61</v>
      </c>
      <c r="B27" s="195"/>
      <c r="C27" s="195"/>
      <c r="D27" s="195"/>
      <c r="E27" s="217">
        <f>+E25*E21</f>
        <v>0</v>
      </c>
      <c r="F27" s="218"/>
      <c r="G27" s="219"/>
      <c r="H27" s="217">
        <f>+H25*H21</f>
        <v>218200</v>
      </c>
      <c r="I27" s="183"/>
      <c r="J27" s="184"/>
    </row>
    <row r="28" spans="1:10" ht="19.5" customHeight="1">
      <c r="A28" s="34"/>
      <c r="B28" s="34"/>
      <c r="C28" s="34"/>
      <c r="D28" s="34"/>
      <c r="E28" s="36"/>
      <c r="F28" s="36"/>
      <c r="G28" s="36"/>
      <c r="H28" s="36"/>
      <c r="I28" s="36"/>
      <c r="J28" s="36"/>
    </row>
    <row r="29" spans="1:10" ht="19.5" customHeight="1">
      <c r="A29" s="195" t="s">
        <v>17</v>
      </c>
      <c r="B29" s="195"/>
      <c r="C29" s="195"/>
      <c r="D29" s="195"/>
      <c r="E29" s="217">
        <f>+(E23-E25)*E21</f>
        <v>0</v>
      </c>
      <c r="F29" s="218"/>
      <c r="G29" s="219"/>
      <c r="H29" s="217">
        <f>+(H23-H25)*H21</f>
        <v>67050</v>
      </c>
      <c r="I29" s="183"/>
      <c r="J29" s="184"/>
    </row>
    <row r="30" spans="1:10" ht="19.5" customHeight="1">
      <c r="A30" s="34"/>
      <c r="B30" s="34"/>
      <c r="C30" s="34"/>
      <c r="D30" s="34"/>
      <c r="E30" s="36"/>
      <c r="F30" s="36"/>
      <c r="G30" s="36"/>
      <c r="H30" s="36"/>
      <c r="I30" s="36"/>
      <c r="J30" s="36"/>
    </row>
    <row r="31" spans="1:10" ht="19.5" customHeight="1">
      <c r="A31" s="195" t="s">
        <v>18</v>
      </c>
      <c r="B31" s="195"/>
      <c r="C31" s="195"/>
      <c r="D31" s="195"/>
      <c r="E31" s="37" t="s">
        <v>19</v>
      </c>
      <c r="F31" s="37" t="s">
        <v>20</v>
      </c>
      <c r="G31" s="38" t="s">
        <v>21</v>
      </c>
      <c r="H31" s="86" t="s">
        <v>19</v>
      </c>
      <c r="I31" s="86" t="s">
        <v>20</v>
      </c>
      <c r="J31" s="87" t="s">
        <v>21</v>
      </c>
    </row>
    <row r="32" spans="1:10" s="58" customFormat="1" ht="19.5" customHeight="1">
      <c r="A32" s="131" t="s">
        <v>22</v>
      </c>
      <c r="B32" s="255" t="s">
        <v>64</v>
      </c>
      <c r="C32" s="255"/>
      <c r="D32" s="132"/>
      <c r="E32" s="123"/>
      <c r="F32" s="123"/>
      <c r="G32" s="123"/>
      <c r="H32" s="103">
        <v>15</v>
      </c>
      <c r="I32" s="103">
        <v>15</v>
      </c>
      <c r="J32" s="103" t="s">
        <v>37</v>
      </c>
    </row>
    <row r="33" spans="1:10" s="58" customFormat="1" ht="19.5" customHeight="1">
      <c r="A33" s="131" t="s">
        <v>23</v>
      </c>
      <c r="B33" s="133" t="s">
        <v>24</v>
      </c>
      <c r="C33" s="132"/>
      <c r="D33" s="133"/>
      <c r="E33" s="120"/>
      <c r="F33" s="120"/>
      <c r="G33" s="124"/>
      <c r="H33" s="135">
        <v>80</v>
      </c>
      <c r="I33" s="135">
        <v>80</v>
      </c>
      <c r="J33" s="136" t="s">
        <v>347</v>
      </c>
    </row>
    <row r="34" spans="1:10" s="58" customFormat="1" ht="19.5" customHeight="1">
      <c r="A34" s="131" t="s">
        <v>25</v>
      </c>
      <c r="B34" s="134" t="s">
        <v>76</v>
      </c>
      <c r="C34" s="132"/>
      <c r="D34" s="133"/>
      <c r="E34" s="120"/>
      <c r="F34" s="120"/>
      <c r="G34" s="124"/>
      <c r="H34" s="135"/>
      <c r="I34" s="135" t="s">
        <v>40</v>
      </c>
      <c r="J34" s="136"/>
    </row>
    <row r="35" spans="1:10" s="58" customFormat="1" ht="19.5" customHeight="1">
      <c r="A35" s="131" t="s">
        <v>68</v>
      </c>
      <c r="B35" s="134" t="s">
        <v>77</v>
      </c>
      <c r="C35" s="132"/>
      <c r="D35" s="133"/>
      <c r="E35" s="120"/>
      <c r="F35" s="120"/>
      <c r="G35" s="124"/>
      <c r="H35" s="135"/>
      <c r="I35" s="135" t="s">
        <v>40</v>
      </c>
      <c r="J35" s="136"/>
    </row>
    <row r="36" spans="1:10" s="58" customFormat="1" ht="19.5" customHeight="1">
      <c r="A36" s="131" t="s">
        <v>70</v>
      </c>
      <c r="B36" s="133" t="s">
        <v>26</v>
      </c>
      <c r="C36" s="132"/>
      <c r="D36" s="133"/>
      <c r="E36" s="120"/>
      <c r="F36" s="120"/>
      <c r="G36" s="124"/>
      <c r="H36" s="135" t="s">
        <v>36</v>
      </c>
      <c r="I36" s="135" t="s">
        <v>36</v>
      </c>
      <c r="J36" s="136"/>
    </row>
    <row r="37" spans="1:10" s="58" customFormat="1" ht="19.5" customHeight="1">
      <c r="A37" s="131" t="s">
        <v>72</v>
      </c>
      <c r="B37" s="133" t="s">
        <v>78</v>
      </c>
      <c r="C37" s="132"/>
      <c r="D37" s="133"/>
      <c r="E37" s="120"/>
      <c r="F37" s="120"/>
      <c r="G37" s="124"/>
      <c r="H37" s="135" t="s">
        <v>36</v>
      </c>
      <c r="I37" s="135" t="s">
        <v>36</v>
      </c>
      <c r="J37" s="136"/>
    </row>
    <row r="38" spans="1:10" s="58" customFormat="1" ht="19.5" customHeight="1">
      <c r="A38" s="131" t="s">
        <v>79</v>
      </c>
      <c r="B38" s="133" t="s">
        <v>80</v>
      </c>
      <c r="C38" s="132"/>
      <c r="D38" s="133"/>
      <c r="E38" s="120"/>
      <c r="F38" s="120"/>
      <c r="G38" s="124"/>
      <c r="H38" s="135" t="s">
        <v>36</v>
      </c>
      <c r="I38" s="135" t="s">
        <v>36</v>
      </c>
      <c r="J38" s="136"/>
    </row>
    <row r="39" spans="1:10" ht="19.5" customHeight="1">
      <c r="A39" s="195" t="s">
        <v>27</v>
      </c>
      <c r="B39" s="195"/>
      <c r="C39" s="195"/>
      <c r="D39" s="195"/>
      <c r="E39" s="46"/>
      <c r="F39" s="47"/>
      <c r="G39" s="45"/>
      <c r="H39" s="250">
        <v>0.03</v>
      </c>
      <c r="I39" s="245"/>
      <c r="J39" s="246"/>
    </row>
    <row r="40" spans="1:10" ht="19.5" customHeight="1">
      <c r="A40" s="51"/>
      <c r="B40" s="225" t="s">
        <v>73</v>
      </c>
      <c r="C40" s="226"/>
      <c r="D40" s="43"/>
      <c r="E40" s="52"/>
      <c r="F40" s="52"/>
      <c r="G40" s="53"/>
      <c r="H40" s="48"/>
      <c r="I40" s="49"/>
      <c r="J40" s="50"/>
    </row>
    <row r="41" spans="1:10" s="58" customFormat="1" ht="19.5" customHeight="1">
      <c r="A41" s="227" t="s">
        <v>74</v>
      </c>
      <c r="B41" s="228"/>
      <c r="C41" s="228"/>
      <c r="D41" s="229"/>
      <c r="E41" s="120"/>
      <c r="F41" s="120"/>
      <c r="G41" s="122"/>
      <c r="H41" s="247" t="s">
        <v>356</v>
      </c>
      <c r="I41" s="248"/>
      <c r="J41" s="249"/>
    </row>
    <row r="42" spans="1:10" ht="19.5" customHeight="1">
      <c r="A42" s="195" t="s">
        <v>28</v>
      </c>
      <c r="B42" s="195"/>
      <c r="C42" s="195"/>
      <c r="D42" s="195"/>
      <c r="E42" s="213" t="s">
        <v>29</v>
      </c>
      <c r="F42" s="183"/>
      <c r="G42" s="184"/>
      <c r="H42" s="213" t="s">
        <v>31</v>
      </c>
      <c r="I42" s="183"/>
      <c r="J42" s="184"/>
    </row>
    <row r="43" spans="1:5" ht="19.5" customHeight="1">
      <c r="A43" s="54"/>
      <c r="B43" s="54"/>
      <c r="C43" s="54"/>
      <c r="D43" s="54"/>
      <c r="E43" s="18"/>
    </row>
    <row r="44" spans="1:10" ht="19.5" customHeight="1">
      <c r="A44" s="95"/>
      <c r="B44" s="20"/>
      <c r="C44" s="6" t="s">
        <v>50</v>
      </c>
      <c r="D44" s="20"/>
      <c r="E44" s="20"/>
      <c r="F44" s="20"/>
      <c r="G44" s="20"/>
      <c r="H44" s="238">
        <f>SUM(I32:I38)</f>
        <v>95</v>
      </c>
      <c r="I44" s="183"/>
      <c r="J44" s="184"/>
    </row>
    <row r="45" spans="1:10" ht="19.5" customHeight="1">
      <c r="A45" s="20"/>
      <c r="B45" s="20"/>
      <c r="C45" s="6" t="s">
        <v>51</v>
      </c>
      <c r="D45" s="20"/>
      <c r="E45" s="20"/>
      <c r="F45" s="20"/>
      <c r="G45" s="20"/>
      <c r="H45" s="238">
        <f>H25+H44</f>
        <v>21915</v>
      </c>
      <c r="I45" s="183"/>
      <c r="J45" s="184"/>
    </row>
    <row r="46" spans="1:7" ht="19.5" customHeight="1">
      <c r="A46" s="20"/>
      <c r="B46" s="20"/>
      <c r="C46" s="20"/>
      <c r="D46" s="20"/>
      <c r="E46" s="20"/>
      <c r="F46" s="20"/>
      <c r="G46" s="20"/>
    </row>
    <row r="47" ht="36.75" customHeight="1"/>
    <row r="49" spans="1:14" ht="14.25">
      <c r="A49" s="236" t="s">
        <v>160</v>
      </c>
      <c r="B49" s="237"/>
      <c r="C49" s="237"/>
      <c r="D49" s="237"/>
      <c r="E49" s="237"/>
      <c r="F49" s="237"/>
      <c r="G49" s="237"/>
      <c r="H49" s="237"/>
      <c r="I49" s="237"/>
      <c r="J49" s="237"/>
      <c r="K49" s="237"/>
      <c r="L49" s="237"/>
      <c r="M49" s="237"/>
      <c r="N49" s="237"/>
    </row>
    <row r="50" spans="1:14" ht="14.25">
      <c r="A50" s="237"/>
      <c r="B50" s="237"/>
      <c r="C50" s="237"/>
      <c r="D50" s="237"/>
      <c r="E50" s="237"/>
      <c r="F50" s="237"/>
      <c r="G50" s="237"/>
      <c r="H50" s="237"/>
      <c r="I50" s="237"/>
      <c r="J50" s="237"/>
      <c r="K50" s="237"/>
      <c r="L50" s="237"/>
      <c r="M50" s="237"/>
      <c r="N50" s="237"/>
    </row>
    <row r="51" spans="1:14" ht="14.25">
      <c r="A51" s="237"/>
      <c r="B51" s="237"/>
      <c r="C51" s="237"/>
      <c r="D51" s="237"/>
      <c r="E51" s="237"/>
      <c r="F51" s="237"/>
      <c r="G51" s="237"/>
      <c r="H51" s="237"/>
      <c r="I51" s="237"/>
      <c r="J51" s="237"/>
      <c r="K51" s="237"/>
      <c r="L51" s="237"/>
      <c r="M51" s="237"/>
      <c r="N51" s="237"/>
    </row>
    <row r="52" spans="1:14" ht="15" customHeight="1">
      <c r="A52" s="237"/>
      <c r="B52" s="237"/>
      <c r="C52" s="237"/>
      <c r="D52" s="237"/>
      <c r="E52" s="237"/>
      <c r="F52" s="237"/>
      <c r="G52" s="237"/>
      <c r="H52" s="237"/>
      <c r="I52" s="237"/>
      <c r="J52" s="237"/>
      <c r="K52" s="237"/>
      <c r="L52" s="237"/>
      <c r="M52" s="237"/>
      <c r="N52" s="237"/>
    </row>
  </sheetData>
  <sheetProtection/>
  <mergeCells count="57">
    <mergeCell ref="A49:N52"/>
    <mergeCell ref="H21:J21"/>
    <mergeCell ref="H23:J23"/>
    <mergeCell ref="A39:D39"/>
    <mergeCell ref="B40:C40"/>
    <mergeCell ref="A41:D41"/>
    <mergeCell ref="A42:D42"/>
    <mergeCell ref="E42:G42"/>
    <mergeCell ref="A27:D27"/>
    <mergeCell ref="E27:G27"/>
    <mergeCell ref="A29:D29"/>
    <mergeCell ref="E29:G29"/>
    <mergeCell ref="A31:D31"/>
    <mergeCell ref="B32:C32"/>
    <mergeCell ref="A21:D21"/>
    <mergeCell ref="E21:G21"/>
    <mergeCell ref="A23:D23"/>
    <mergeCell ref="E23:G23"/>
    <mergeCell ref="A25:D25"/>
    <mergeCell ref="E25:G25"/>
    <mergeCell ref="A15:D15"/>
    <mergeCell ref="E15:G15"/>
    <mergeCell ref="A17:D17"/>
    <mergeCell ref="E17:G17"/>
    <mergeCell ref="A19:D19"/>
    <mergeCell ref="E19:G19"/>
    <mergeCell ref="A10:D10"/>
    <mergeCell ref="E10:G10"/>
    <mergeCell ref="A12:D12"/>
    <mergeCell ref="E12:G12"/>
    <mergeCell ref="A13:D13"/>
    <mergeCell ref="E13:G13"/>
    <mergeCell ref="A3:G3"/>
    <mergeCell ref="A5:D5"/>
    <mergeCell ref="E5:G5"/>
    <mergeCell ref="A7:D7"/>
    <mergeCell ref="E7:G7"/>
    <mergeCell ref="A9:D9"/>
    <mergeCell ref="E9:G9"/>
    <mergeCell ref="H3:J3"/>
    <mergeCell ref="H42:J42"/>
    <mergeCell ref="H44:J44"/>
    <mergeCell ref="H45:J45"/>
    <mergeCell ref="H5:J5"/>
    <mergeCell ref="H7:J7"/>
    <mergeCell ref="H9:J9"/>
    <mergeCell ref="H10:J10"/>
    <mergeCell ref="H12:J12"/>
    <mergeCell ref="H13:J13"/>
    <mergeCell ref="H15:J15"/>
    <mergeCell ref="H17:J17"/>
    <mergeCell ref="H19:J19"/>
    <mergeCell ref="H41:J41"/>
    <mergeCell ref="H25:J25"/>
    <mergeCell ref="H27:J27"/>
    <mergeCell ref="H29:J29"/>
    <mergeCell ref="H39:J39"/>
  </mergeCells>
  <printOptions/>
  <pageMargins left="0.7" right="0.7" top="0.75" bottom="0.75" header="0.3" footer="0.3"/>
  <pageSetup fitToHeight="0" fitToWidth="1" horizontalDpi="600" verticalDpi="600" orientation="portrait" scale="54" r:id="rId1"/>
</worksheet>
</file>

<file path=xl/worksheets/sheet5.xml><?xml version="1.0" encoding="utf-8"?>
<worksheet xmlns="http://schemas.openxmlformats.org/spreadsheetml/2006/main" xmlns:r="http://schemas.openxmlformats.org/officeDocument/2006/relationships">
  <sheetPr>
    <pageSetUpPr fitToPage="1"/>
  </sheetPr>
  <dimension ref="A1:N54"/>
  <sheetViews>
    <sheetView showGridLines="0" zoomScale="60" zoomScaleNormal="60" zoomScaleSheetLayoutView="75" workbookViewId="0" topLeftCell="A1">
      <selection activeCell="W66" sqref="W66"/>
    </sheetView>
  </sheetViews>
  <sheetFormatPr defaultColWidth="9.140625" defaultRowHeight="15"/>
  <cols>
    <col min="1" max="1" width="15.7109375" style="3" customWidth="1"/>
    <col min="2" max="2" width="11.7109375" style="3" customWidth="1"/>
    <col min="3" max="3" width="30.7109375" style="3" customWidth="1"/>
    <col min="4" max="4" width="16.7109375" style="3" customWidth="1"/>
    <col min="5" max="7" width="20.7109375" style="3" hidden="1" customWidth="1"/>
    <col min="8" max="10" width="17.7109375" style="2" customWidth="1"/>
    <col min="11" max="16384" width="9.140625" style="2" customWidth="1"/>
  </cols>
  <sheetData>
    <row r="1" spans="1:7" s="24" customFormat="1" ht="19.5" customHeight="1">
      <c r="A1" s="85" t="s">
        <v>52</v>
      </c>
      <c r="B1" s="23"/>
      <c r="G1" s="25"/>
    </row>
    <row r="2" spans="1:7" s="24" customFormat="1" ht="19.5" customHeight="1">
      <c r="A2" s="30"/>
      <c r="B2" s="30"/>
      <c r="C2" s="30"/>
      <c r="D2" s="31"/>
      <c r="E2" s="31"/>
      <c r="F2" s="31"/>
      <c r="G2" s="26"/>
    </row>
    <row r="3" spans="1:10" ht="30" customHeight="1">
      <c r="A3" s="254" t="s">
        <v>81</v>
      </c>
      <c r="B3" s="254"/>
      <c r="C3" s="254"/>
      <c r="D3" s="254"/>
      <c r="E3" s="254"/>
      <c r="F3" s="254"/>
      <c r="G3" s="254"/>
      <c r="H3" s="230" t="s">
        <v>3</v>
      </c>
      <c r="I3" s="231"/>
      <c r="J3" s="232"/>
    </row>
    <row r="4" spans="8:10" ht="19.5" customHeight="1">
      <c r="H4" s="3"/>
      <c r="I4" s="3"/>
      <c r="J4" s="3"/>
    </row>
    <row r="5" spans="1:10" ht="19.5" customHeight="1">
      <c r="A5" s="195" t="s">
        <v>6</v>
      </c>
      <c r="B5" s="195"/>
      <c r="C5" s="195"/>
      <c r="D5" s="195"/>
      <c r="E5" s="196"/>
      <c r="F5" s="197"/>
      <c r="G5" s="198"/>
      <c r="H5" s="196" t="s">
        <v>317</v>
      </c>
      <c r="I5" s="197"/>
      <c r="J5" s="198"/>
    </row>
    <row r="6" spans="1:10" ht="19.5" customHeight="1">
      <c r="A6" s="32"/>
      <c r="B6" s="32"/>
      <c r="C6" s="32"/>
      <c r="D6" s="32"/>
      <c r="E6" s="9"/>
      <c r="F6" s="9"/>
      <c r="G6" s="9"/>
      <c r="H6" s="9"/>
      <c r="I6" s="9"/>
      <c r="J6" s="9"/>
    </row>
    <row r="7" spans="1:10" ht="19.5" customHeight="1">
      <c r="A7" s="195" t="s">
        <v>60</v>
      </c>
      <c r="B7" s="195"/>
      <c r="C7" s="195"/>
      <c r="D7" s="195"/>
      <c r="E7" s="196"/>
      <c r="F7" s="197"/>
      <c r="G7" s="198"/>
      <c r="H7" s="267" t="s">
        <v>353</v>
      </c>
      <c r="I7" s="268"/>
      <c r="J7" s="269"/>
    </row>
    <row r="8" spans="1:10" ht="19.5" customHeight="1">
      <c r="A8" s="33"/>
      <c r="B8" s="33"/>
      <c r="C8" s="33"/>
      <c r="D8" s="33"/>
      <c r="E8" s="11"/>
      <c r="F8" s="11"/>
      <c r="G8" s="11"/>
      <c r="H8" s="11"/>
      <c r="I8" s="11"/>
      <c r="J8" s="11"/>
    </row>
    <row r="9" spans="1:10" ht="19.5" customHeight="1">
      <c r="A9" s="195" t="s">
        <v>7</v>
      </c>
      <c r="B9" s="195"/>
      <c r="C9" s="195"/>
      <c r="D9" s="195"/>
      <c r="E9" s="262"/>
      <c r="F9" s="263"/>
      <c r="G9" s="264"/>
      <c r="H9" s="262" t="s">
        <v>346</v>
      </c>
      <c r="I9" s="263"/>
      <c r="J9" s="264"/>
    </row>
    <row r="10" spans="1:10" ht="19.5" customHeight="1">
      <c r="A10" s="195" t="s">
        <v>8</v>
      </c>
      <c r="B10" s="195"/>
      <c r="C10" s="195"/>
      <c r="D10" s="195"/>
      <c r="E10" s="213"/>
      <c r="F10" s="214"/>
      <c r="G10" s="215"/>
      <c r="H10" s="213" t="s">
        <v>32</v>
      </c>
      <c r="I10" s="214"/>
      <c r="J10" s="215"/>
    </row>
    <row r="11" spans="1:10" ht="19.5" customHeight="1">
      <c r="A11" s="33"/>
      <c r="B11" s="33"/>
      <c r="C11" s="33"/>
      <c r="D11" s="33"/>
      <c r="E11" s="11"/>
      <c r="F11" s="11"/>
      <c r="G11" s="11"/>
      <c r="H11" s="11"/>
      <c r="I11" s="11"/>
      <c r="J11" s="11"/>
    </row>
    <row r="12" spans="1:10" ht="19.5" customHeight="1">
      <c r="A12" s="195" t="s">
        <v>9</v>
      </c>
      <c r="B12" s="195"/>
      <c r="C12" s="195"/>
      <c r="D12" s="195"/>
      <c r="E12" s="262"/>
      <c r="F12" s="263"/>
      <c r="G12" s="264"/>
      <c r="H12" s="262" t="s">
        <v>354</v>
      </c>
      <c r="I12" s="263"/>
      <c r="J12" s="264"/>
    </row>
    <row r="13" spans="1:10" ht="19.5" customHeight="1">
      <c r="A13" s="195" t="s">
        <v>10</v>
      </c>
      <c r="B13" s="195"/>
      <c r="C13" s="195"/>
      <c r="D13" s="195"/>
      <c r="E13" s="213"/>
      <c r="F13" s="214"/>
      <c r="G13" s="215"/>
      <c r="H13" s="213" t="s">
        <v>32</v>
      </c>
      <c r="I13" s="214"/>
      <c r="J13" s="215"/>
    </row>
    <row r="14" spans="1:10" ht="19.5" customHeight="1">
      <c r="A14" s="34"/>
      <c r="B14" s="34"/>
      <c r="C14" s="34"/>
      <c r="D14" s="34"/>
      <c r="E14" s="9"/>
      <c r="F14" s="9"/>
      <c r="G14" s="9"/>
      <c r="H14" s="9"/>
      <c r="I14" s="9"/>
      <c r="J14" s="9"/>
    </row>
    <row r="15" spans="1:10" ht="19.5" customHeight="1">
      <c r="A15" s="195" t="s">
        <v>11</v>
      </c>
      <c r="B15" s="195"/>
      <c r="C15" s="195"/>
      <c r="D15" s="195"/>
      <c r="E15" s="262"/>
      <c r="F15" s="263"/>
      <c r="G15" s="264"/>
      <c r="H15" s="262" t="s">
        <v>248</v>
      </c>
      <c r="I15" s="263"/>
      <c r="J15" s="264"/>
    </row>
    <row r="16" spans="1:10" ht="19.5" customHeight="1">
      <c r="A16" s="34"/>
      <c r="B16" s="34"/>
      <c r="C16" s="34"/>
      <c r="D16" s="34"/>
      <c r="E16" s="9"/>
      <c r="F16" s="9"/>
      <c r="G16" s="9"/>
      <c r="H16" s="9"/>
      <c r="I16" s="9"/>
      <c r="J16" s="9"/>
    </row>
    <row r="17" spans="1:10" ht="19.5" customHeight="1">
      <c r="A17" s="195" t="s">
        <v>12</v>
      </c>
      <c r="B17" s="195"/>
      <c r="C17" s="195"/>
      <c r="D17" s="195"/>
      <c r="E17" s="196"/>
      <c r="F17" s="197"/>
      <c r="G17" s="198"/>
      <c r="H17" s="196" t="s">
        <v>355</v>
      </c>
      <c r="I17" s="197"/>
      <c r="J17" s="198"/>
    </row>
    <row r="18" spans="1:10" ht="19.5" customHeight="1">
      <c r="A18" s="34"/>
      <c r="B18" s="34"/>
      <c r="C18" s="34"/>
      <c r="D18" s="34"/>
      <c r="E18" s="9"/>
      <c r="F18" s="9"/>
      <c r="G18" s="9"/>
      <c r="H18" s="9"/>
      <c r="I18" s="9"/>
      <c r="J18" s="9"/>
    </row>
    <row r="19" spans="1:10" ht="19.5" customHeight="1">
      <c r="A19" s="195" t="s">
        <v>13</v>
      </c>
      <c r="B19" s="195"/>
      <c r="C19" s="195"/>
      <c r="D19" s="195"/>
      <c r="E19" s="265"/>
      <c r="F19" s="266"/>
      <c r="G19" s="198"/>
      <c r="H19" s="265" t="s">
        <v>43</v>
      </c>
      <c r="I19" s="266"/>
      <c r="J19" s="198"/>
    </row>
    <row r="20" spans="1:10" ht="19.5" customHeight="1">
      <c r="A20" s="34"/>
      <c r="B20" s="34"/>
      <c r="C20" s="34"/>
      <c r="D20" s="34"/>
      <c r="E20" s="12"/>
      <c r="F20" s="12"/>
      <c r="G20" s="12"/>
      <c r="H20" s="12"/>
      <c r="I20" s="12"/>
      <c r="J20" s="12"/>
    </row>
    <row r="21" spans="1:10" ht="19.5" customHeight="1">
      <c r="A21" s="195" t="s">
        <v>14</v>
      </c>
      <c r="B21" s="195"/>
      <c r="C21" s="195"/>
      <c r="D21" s="195"/>
      <c r="E21" s="205">
        <v>10</v>
      </c>
      <c r="F21" s="206"/>
      <c r="G21" s="207"/>
      <c r="H21" s="205">
        <v>10</v>
      </c>
      <c r="I21" s="206"/>
      <c r="J21" s="207"/>
    </row>
    <row r="22" spans="1:10" ht="19.5" customHeight="1">
      <c r="A22" s="33"/>
      <c r="B22" s="33"/>
      <c r="C22" s="33"/>
      <c r="D22" s="33"/>
      <c r="E22" s="13"/>
      <c r="F22" s="13"/>
      <c r="G22" s="13"/>
      <c r="H22" s="13"/>
      <c r="I22" s="13"/>
      <c r="J22" s="13"/>
    </row>
    <row r="23" spans="1:10" ht="19.5" customHeight="1">
      <c r="A23" s="195" t="s">
        <v>15</v>
      </c>
      <c r="B23" s="195"/>
      <c r="C23" s="195"/>
      <c r="D23" s="195"/>
      <c r="E23" s="213"/>
      <c r="F23" s="214"/>
      <c r="G23" s="215"/>
      <c r="H23" s="213">
        <v>34770</v>
      </c>
      <c r="I23" s="214"/>
      <c r="J23" s="215"/>
    </row>
    <row r="24" spans="1:10" ht="19.5" customHeight="1">
      <c r="A24" s="34"/>
      <c r="B24" s="34"/>
      <c r="C24" s="34"/>
      <c r="D24" s="34"/>
      <c r="E24" s="12"/>
      <c r="F24" s="12"/>
      <c r="G24" s="12"/>
      <c r="H24" s="12"/>
      <c r="I24" s="12"/>
      <c r="J24" s="12"/>
    </row>
    <row r="25" spans="1:10" ht="19.5" customHeight="1">
      <c r="A25" s="195" t="s">
        <v>16</v>
      </c>
      <c r="B25" s="195"/>
      <c r="C25" s="195"/>
      <c r="D25" s="195"/>
      <c r="E25" s="213"/>
      <c r="F25" s="214"/>
      <c r="G25" s="215"/>
      <c r="H25" s="233">
        <v>25680</v>
      </c>
      <c r="I25" s="234"/>
      <c r="J25" s="235"/>
    </row>
    <row r="26" spans="1:10" ht="19.5" customHeight="1">
      <c r="A26" s="35"/>
      <c r="B26" s="35"/>
      <c r="C26" s="35"/>
      <c r="D26" s="35"/>
      <c r="E26" s="12"/>
      <c r="F26" s="12"/>
      <c r="G26" s="12"/>
      <c r="H26" s="12"/>
      <c r="I26" s="12"/>
      <c r="J26" s="12"/>
    </row>
    <row r="27" spans="1:10" ht="19.5" customHeight="1">
      <c r="A27" s="195" t="s">
        <v>61</v>
      </c>
      <c r="B27" s="195"/>
      <c r="C27" s="195"/>
      <c r="D27" s="195"/>
      <c r="E27" s="217">
        <f>+E25*E21</f>
        <v>0</v>
      </c>
      <c r="F27" s="218"/>
      <c r="G27" s="219"/>
      <c r="H27" s="256">
        <f>+H25*H21</f>
        <v>256800</v>
      </c>
      <c r="I27" s="257"/>
      <c r="J27" s="258"/>
    </row>
    <row r="28" spans="1:10" ht="19.5" customHeight="1">
      <c r="A28" s="34"/>
      <c r="B28" s="34"/>
      <c r="C28" s="34"/>
      <c r="D28" s="34"/>
      <c r="E28" s="36"/>
      <c r="F28" s="36"/>
      <c r="G28" s="36"/>
      <c r="H28" s="36"/>
      <c r="I28" s="36"/>
      <c r="J28" s="36"/>
    </row>
    <row r="29" spans="1:10" ht="19.5" customHeight="1">
      <c r="A29" s="195" t="s">
        <v>17</v>
      </c>
      <c r="B29" s="195"/>
      <c r="C29" s="195"/>
      <c r="D29" s="195"/>
      <c r="E29" s="217">
        <f>+(E23-E25)*E21</f>
        <v>0</v>
      </c>
      <c r="F29" s="218"/>
      <c r="G29" s="219"/>
      <c r="H29" s="256">
        <f>+(H23-H25)*H21</f>
        <v>90900</v>
      </c>
      <c r="I29" s="257"/>
      <c r="J29" s="258"/>
    </row>
    <row r="30" spans="1:10" ht="19.5" customHeight="1">
      <c r="A30" s="34"/>
      <c r="B30" s="34"/>
      <c r="C30" s="34"/>
      <c r="D30" s="34"/>
      <c r="E30" s="36"/>
      <c r="F30" s="36"/>
      <c r="G30" s="36"/>
      <c r="H30" s="36"/>
      <c r="I30" s="36"/>
      <c r="J30" s="36"/>
    </row>
    <row r="31" spans="1:10" ht="19.5" customHeight="1">
      <c r="A31" s="195" t="s">
        <v>18</v>
      </c>
      <c r="B31" s="195"/>
      <c r="C31" s="195"/>
      <c r="D31" s="195"/>
      <c r="E31" s="37" t="s">
        <v>19</v>
      </c>
      <c r="F31" s="37" t="s">
        <v>20</v>
      </c>
      <c r="G31" s="38" t="s">
        <v>21</v>
      </c>
      <c r="H31" s="86" t="s">
        <v>19</v>
      </c>
      <c r="I31" s="86" t="s">
        <v>20</v>
      </c>
      <c r="J31" s="87" t="s">
        <v>21</v>
      </c>
    </row>
    <row r="32" spans="1:10" ht="19.5" customHeight="1">
      <c r="A32" s="41" t="s">
        <v>22</v>
      </c>
      <c r="B32" s="42" t="s">
        <v>64</v>
      </c>
      <c r="C32" s="39"/>
      <c r="D32" s="43"/>
      <c r="E32" s="44"/>
      <c r="F32" s="44"/>
      <c r="G32" s="45"/>
      <c r="H32" s="135">
        <v>15</v>
      </c>
      <c r="I32" s="135">
        <v>15</v>
      </c>
      <c r="J32" s="136" t="s">
        <v>37</v>
      </c>
    </row>
    <row r="33" spans="1:10" ht="19.5" customHeight="1">
      <c r="A33" s="41" t="s">
        <v>23</v>
      </c>
      <c r="B33" s="43" t="s">
        <v>67</v>
      </c>
      <c r="C33" s="39"/>
      <c r="D33" s="43"/>
      <c r="E33" s="44"/>
      <c r="F33" s="44"/>
      <c r="G33" s="45"/>
      <c r="H33" s="135">
        <v>80</v>
      </c>
      <c r="I33" s="135">
        <v>80</v>
      </c>
      <c r="J33" s="136" t="s">
        <v>347</v>
      </c>
    </row>
    <row r="34" spans="1:10" ht="19.5" customHeight="1">
      <c r="A34" s="41" t="s">
        <v>25</v>
      </c>
      <c r="B34" s="43" t="s">
        <v>76</v>
      </c>
      <c r="C34" s="39"/>
      <c r="D34" s="43"/>
      <c r="E34" s="44"/>
      <c r="F34" s="44"/>
      <c r="G34" s="45"/>
      <c r="H34" s="135"/>
      <c r="I34" s="135" t="s">
        <v>40</v>
      </c>
      <c r="J34" s="136"/>
    </row>
    <row r="35" spans="1:10" ht="19.5" customHeight="1">
      <c r="A35" s="41" t="s">
        <v>68</v>
      </c>
      <c r="B35" s="42" t="s">
        <v>77</v>
      </c>
      <c r="C35" s="39"/>
      <c r="D35" s="43"/>
      <c r="E35" s="44"/>
      <c r="F35" s="44"/>
      <c r="G35" s="45"/>
      <c r="H35" s="135"/>
      <c r="I35" s="135" t="s">
        <v>40</v>
      </c>
      <c r="J35" s="136"/>
    </row>
    <row r="36" spans="1:10" ht="19.5" customHeight="1">
      <c r="A36" s="41" t="s">
        <v>70</v>
      </c>
      <c r="B36" s="42" t="s">
        <v>26</v>
      </c>
      <c r="C36" s="39"/>
      <c r="D36" s="43"/>
      <c r="E36" s="44"/>
      <c r="F36" s="44"/>
      <c r="G36" s="45"/>
      <c r="H36" s="135"/>
      <c r="I36" s="135" t="s">
        <v>36</v>
      </c>
      <c r="J36" s="136"/>
    </row>
    <row r="37" spans="1:10" ht="19.5" customHeight="1">
      <c r="A37" s="41" t="s">
        <v>72</v>
      </c>
      <c r="B37" s="43" t="s">
        <v>78</v>
      </c>
      <c r="C37" s="39"/>
      <c r="D37" s="43"/>
      <c r="E37" s="44"/>
      <c r="F37" s="44"/>
      <c r="G37" s="45"/>
      <c r="H37" s="135"/>
      <c r="I37" s="135" t="s">
        <v>36</v>
      </c>
      <c r="J37" s="136"/>
    </row>
    <row r="38" spans="1:10" ht="19.5" customHeight="1">
      <c r="A38" s="41" t="s">
        <v>79</v>
      </c>
      <c r="B38" s="43" t="s">
        <v>82</v>
      </c>
      <c r="C38" s="39"/>
      <c r="D38" s="43"/>
      <c r="E38" s="44"/>
      <c r="F38" s="44"/>
      <c r="G38" s="45"/>
      <c r="H38" s="135"/>
      <c r="I38" s="135" t="s">
        <v>36</v>
      </c>
      <c r="J38" s="136"/>
    </row>
    <row r="39" spans="1:10" ht="19.5" customHeight="1">
      <c r="A39" s="195" t="s">
        <v>27</v>
      </c>
      <c r="B39" s="195"/>
      <c r="C39" s="195"/>
      <c r="D39" s="276"/>
      <c r="E39" s="270"/>
      <c r="F39" s="271"/>
      <c r="G39" s="272"/>
      <c r="H39" s="250">
        <v>0.03</v>
      </c>
      <c r="I39" s="245"/>
      <c r="J39" s="246"/>
    </row>
    <row r="40" spans="1:10" ht="19.5" customHeight="1">
      <c r="A40" s="39"/>
      <c r="B40" s="39"/>
      <c r="C40" s="39"/>
      <c r="D40" s="39"/>
      <c r="E40" s="59"/>
      <c r="F40" s="59"/>
      <c r="G40" s="59"/>
      <c r="H40" s="48"/>
      <c r="I40" s="49"/>
      <c r="J40" s="50"/>
    </row>
    <row r="41" spans="1:10" ht="19.5" customHeight="1">
      <c r="A41" s="273" t="s">
        <v>74</v>
      </c>
      <c r="B41" s="274"/>
      <c r="C41" s="274"/>
      <c r="D41" s="275"/>
      <c r="E41" s="15"/>
      <c r="F41" s="15"/>
      <c r="G41" s="15"/>
      <c r="H41" s="259" t="s">
        <v>356</v>
      </c>
      <c r="I41" s="260"/>
      <c r="J41" s="261"/>
    </row>
    <row r="42" spans="1:10" ht="19.5" customHeight="1">
      <c r="A42" s="195" t="s">
        <v>28</v>
      </c>
      <c r="B42" s="195"/>
      <c r="C42" s="195"/>
      <c r="D42" s="195"/>
      <c r="E42" s="213" t="s">
        <v>29</v>
      </c>
      <c r="F42" s="214"/>
      <c r="G42" s="215"/>
      <c r="H42" s="213" t="s">
        <v>31</v>
      </c>
      <c r="I42" s="183"/>
      <c r="J42" s="184"/>
    </row>
    <row r="43" spans="1:7" ht="19.5" customHeight="1">
      <c r="A43" s="62"/>
      <c r="B43" s="62"/>
      <c r="C43" s="62"/>
      <c r="D43" s="62"/>
      <c r="E43" s="13"/>
      <c r="F43" s="13"/>
      <c r="G43" s="13"/>
    </row>
    <row r="44" spans="1:10" ht="19.5" customHeight="1">
      <c r="A44" s="56"/>
      <c r="B44" s="57"/>
      <c r="C44" s="6" t="s">
        <v>50</v>
      </c>
      <c r="D44" s="57"/>
      <c r="E44" s="57"/>
      <c r="F44" s="57"/>
      <c r="G44" s="57"/>
      <c r="H44" s="238">
        <f>SUM(I32:I38)</f>
        <v>95</v>
      </c>
      <c r="I44" s="183"/>
      <c r="J44" s="184"/>
    </row>
    <row r="45" spans="3:10" ht="19.5" customHeight="1">
      <c r="C45" s="6" t="s">
        <v>51</v>
      </c>
      <c r="H45" s="238">
        <f>H25+H44</f>
        <v>25775</v>
      </c>
      <c r="I45" s="183"/>
      <c r="J45" s="184"/>
    </row>
    <row r="46" ht="19.5" customHeight="1"/>
    <row r="51" spans="1:14" ht="14.25">
      <c r="A51" s="236" t="s">
        <v>160</v>
      </c>
      <c r="B51" s="237"/>
      <c r="C51" s="237"/>
      <c r="D51" s="237"/>
      <c r="E51" s="237"/>
      <c r="F51" s="237"/>
      <c r="G51" s="237"/>
      <c r="H51" s="237"/>
      <c r="I51" s="237"/>
      <c r="J51" s="237"/>
      <c r="K51" s="237"/>
      <c r="L51" s="237"/>
      <c r="M51" s="237"/>
      <c r="N51" s="237"/>
    </row>
    <row r="52" spans="1:14" ht="14.25">
      <c r="A52" s="237"/>
      <c r="B52" s="237"/>
      <c r="C52" s="237"/>
      <c r="D52" s="237"/>
      <c r="E52" s="237"/>
      <c r="F52" s="237"/>
      <c r="G52" s="237"/>
      <c r="H52" s="237"/>
      <c r="I52" s="237"/>
      <c r="J52" s="237"/>
      <c r="K52" s="237"/>
      <c r="L52" s="237"/>
      <c r="M52" s="237"/>
      <c r="N52" s="237"/>
    </row>
    <row r="53" spans="1:14" ht="14.25">
      <c r="A53" s="237"/>
      <c r="B53" s="237"/>
      <c r="C53" s="237"/>
      <c r="D53" s="237"/>
      <c r="E53" s="237"/>
      <c r="F53" s="237"/>
      <c r="G53" s="237"/>
      <c r="H53" s="237"/>
      <c r="I53" s="237"/>
      <c r="J53" s="237"/>
      <c r="K53" s="237"/>
      <c r="L53" s="237"/>
      <c r="M53" s="237"/>
      <c r="N53" s="237"/>
    </row>
    <row r="54" spans="1:14" ht="14.25">
      <c r="A54" s="237"/>
      <c r="B54" s="237"/>
      <c r="C54" s="237"/>
      <c r="D54" s="237"/>
      <c r="E54" s="237"/>
      <c r="F54" s="237"/>
      <c r="G54" s="237"/>
      <c r="H54" s="237"/>
      <c r="I54" s="237"/>
      <c r="J54" s="237"/>
      <c r="K54" s="237"/>
      <c r="L54" s="237"/>
      <c r="M54" s="237"/>
      <c r="N54" s="237"/>
    </row>
  </sheetData>
  <sheetProtection/>
  <mergeCells count="56">
    <mergeCell ref="A51:N54"/>
    <mergeCell ref="A41:D41"/>
    <mergeCell ref="A42:D42"/>
    <mergeCell ref="E42:G42"/>
    <mergeCell ref="A27:D27"/>
    <mergeCell ref="E27:G27"/>
    <mergeCell ref="A29:D29"/>
    <mergeCell ref="E29:G29"/>
    <mergeCell ref="A31:D31"/>
    <mergeCell ref="A39:D39"/>
    <mergeCell ref="E39:G39"/>
    <mergeCell ref="A21:D21"/>
    <mergeCell ref="E21:G21"/>
    <mergeCell ref="A23:D23"/>
    <mergeCell ref="E23:G23"/>
    <mergeCell ref="A25:D25"/>
    <mergeCell ref="E25:G25"/>
    <mergeCell ref="A15:D15"/>
    <mergeCell ref="E15:G15"/>
    <mergeCell ref="A17:D17"/>
    <mergeCell ref="E17:G17"/>
    <mergeCell ref="A19:D19"/>
    <mergeCell ref="E19:G19"/>
    <mergeCell ref="A10:D10"/>
    <mergeCell ref="E10:G10"/>
    <mergeCell ref="A12:D12"/>
    <mergeCell ref="E12:G12"/>
    <mergeCell ref="A13:D13"/>
    <mergeCell ref="E13:G13"/>
    <mergeCell ref="A3:G3"/>
    <mergeCell ref="A5:D5"/>
    <mergeCell ref="E5:G5"/>
    <mergeCell ref="A7:D7"/>
    <mergeCell ref="E7:G7"/>
    <mergeCell ref="A9:D9"/>
    <mergeCell ref="E9:G9"/>
    <mergeCell ref="H3:J3"/>
    <mergeCell ref="H42:J42"/>
    <mergeCell ref="H44:J44"/>
    <mergeCell ref="H45:J45"/>
    <mergeCell ref="H5:J5"/>
    <mergeCell ref="H7:J7"/>
    <mergeCell ref="H9:J9"/>
    <mergeCell ref="H10:J10"/>
    <mergeCell ref="H12:J12"/>
    <mergeCell ref="H13:J13"/>
    <mergeCell ref="H27:J27"/>
    <mergeCell ref="H29:J29"/>
    <mergeCell ref="H41:J41"/>
    <mergeCell ref="H15:J15"/>
    <mergeCell ref="H17:J17"/>
    <mergeCell ref="H19:J19"/>
    <mergeCell ref="H21:J21"/>
    <mergeCell ref="H23:J23"/>
    <mergeCell ref="H25:J25"/>
    <mergeCell ref="H39:J39"/>
  </mergeCells>
  <printOptions/>
  <pageMargins left="0.7" right="0.7" top="0.75" bottom="0.75" header="0.3" footer="0.3"/>
  <pageSetup fitToHeight="1" fitToWidth="1" horizontalDpi="600" verticalDpi="600" orientation="portrait" scale="54" r:id="rId1"/>
</worksheet>
</file>

<file path=xl/worksheets/sheet6.xml><?xml version="1.0" encoding="utf-8"?>
<worksheet xmlns="http://schemas.openxmlformats.org/spreadsheetml/2006/main" xmlns:r="http://schemas.openxmlformats.org/officeDocument/2006/relationships">
  <sheetPr>
    <pageSetUpPr fitToPage="1"/>
  </sheetPr>
  <dimension ref="A1:N54"/>
  <sheetViews>
    <sheetView showGridLines="0" zoomScale="60" zoomScaleNormal="60" zoomScaleSheetLayoutView="75" workbookViewId="0" topLeftCell="A1">
      <selection activeCell="W66" sqref="W66"/>
    </sheetView>
  </sheetViews>
  <sheetFormatPr defaultColWidth="9.140625" defaultRowHeight="15"/>
  <cols>
    <col min="1" max="1" width="15.7109375" style="3" customWidth="1"/>
    <col min="2" max="2" width="11.7109375" style="3" customWidth="1"/>
    <col min="3" max="3" width="30.7109375" style="3" customWidth="1"/>
    <col min="4" max="4" width="16.7109375" style="3" customWidth="1"/>
    <col min="5" max="7" width="20.7109375" style="3" hidden="1" customWidth="1"/>
    <col min="8" max="10" width="17.7109375" style="2" customWidth="1"/>
    <col min="11" max="16384" width="9.140625" style="2" customWidth="1"/>
  </cols>
  <sheetData>
    <row r="1" spans="1:7" s="24" customFormat="1" ht="19.5" customHeight="1">
      <c r="A1" s="85" t="s">
        <v>52</v>
      </c>
      <c r="G1" s="25"/>
    </row>
    <row r="2" spans="1:7" s="24" customFormat="1" ht="19.5" customHeight="1">
      <c r="A2" s="30"/>
      <c r="B2" s="30"/>
      <c r="C2" s="30"/>
      <c r="D2" s="31"/>
      <c r="E2" s="31"/>
      <c r="F2" s="31"/>
      <c r="G2" s="26"/>
    </row>
    <row r="3" spans="1:10" ht="30" customHeight="1">
      <c r="A3" s="286" t="s">
        <v>83</v>
      </c>
      <c r="B3" s="286"/>
      <c r="C3" s="286"/>
      <c r="D3" s="286"/>
      <c r="E3" s="286"/>
      <c r="F3" s="286"/>
      <c r="G3" s="286"/>
      <c r="H3" s="230" t="s">
        <v>55</v>
      </c>
      <c r="I3" s="231"/>
      <c r="J3" s="232"/>
    </row>
    <row r="4" spans="8:10" ht="19.5" customHeight="1">
      <c r="H4" s="3"/>
      <c r="I4" s="3"/>
      <c r="J4" s="3"/>
    </row>
    <row r="5" spans="1:10" ht="19.5" customHeight="1">
      <c r="A5" s="195" t="s">
        <v>6</v>
      </c>
      <c r="B5" s="195"/>
      <c r="C5" s="195"/>
      <c r="D5" s="195"/>
      <c r="E5" s="196"/>
      <c r="F5" s="197"/>
      <c r="G5" s="198"/>
      <c r="H5" s="283" t="s">
        <v>204</v>
      </c>
      <c r="I5" s="283"/>
      <c r="J5" s="283"/>
    </row>
    <row r="6" spans="1:10" ht="19.5" customHeight="1">
      <c r="A6" s="32"/>
      <c r="B6" s="32"/>
      <c r="C6" s="32"/>
      <c r="D6" s="32"/>
      <c r="E6" s="9"/>
      <c r="F6" s="9"/>
      <c r="G6" s="9"/>
      <c r="H6" s="9"/>
      <c r="I6" s="9"/>
      <c r="J6" s="9"/>
    </row>
    <row r="7" spans="1:10" ht="19.5" customHeight="1">
      <c r="A7" s="195" t="s">
        <v>60</v>
      </c>
      <c r="B7" s="195"/>
      <c r="C7" s="195"/>
      <c r="D7" s="195"/>
      <c r="E7" s="196"/>
      <c r="F7" s="197"/>
      <c r="G7" s="198"/>
      <c r="H7" s="283" t="s">
        <v>205</v>
      </c>
      <c r="I7" s="283"/>
      <c r="J7" s="283"/>
    </row>
    <row r="8" spans="1:10" ht="19.5" customHeight="1">
      <c r="A8" s="33"/>
      <c r="B8" s="33"/>
      <c r="C8" s="33"/>
      <c r="D8" s="33"/>
      <c r="E8" s="11"/>
      <c r="F8" s="11"/>
      <c r="G8" s="11"/>
      <c r="H8" s="11"/>
      <c r="I8" s="11"/>
      <c r="J8" s="11"/>
    </row>
    <row r="9" spans="1:10" ht="19.5" customHeight="1">
      <c r="A9" s="195" t="s">
        <v>7</v>
      </c>
      <c r="B9" s="195"/>
      <c r="C9" s="195"/>
      <c r="D9" s="195"/>
      <c r="E9" s="262"/>
      <c r="F9" s="263"/>
      <c r="G9" s="264"/>
      <c r="H9" s="282" t="s">
        <v>206</v>
      </c>
      <c r="I9" s="282"/>
      <c r="J9" s="282"/>
    </row>
    <row r="10" spans="1:10" ht="19.5" customHeight="1">
      <c r="A10" s="195" t="s">
        <v>8</v>
      </c>
      <c r="B10" s="195"/>
      <c r="C10" s="195"/>
      <c r="D10" s="195"/>
      <c r="E10" s="213"/>
      <c r="F10" s="214"/>
      <c r="G10" s="215"/>
      <c r="H10" s="281" t="s">
        <v>34</v>
      </c>
      <c r="I10" s="281"/>
      <c r="J10" s="281"/>
    </row>
    <row r="11" spans="1:10" ht="19.5" customHeight="1">
      <c r="A11" s="33"/>
      <c r="B11" s="33"/>
      <c r="C11" s="33"/>
      <c r="D11" s="33"/>
      <c r="E11" s="11"/>
      <c r="F11" s="11"/>
      <c r="G11" s="11"/>
      <c r="H11" s="11"/>
      <c r="I11" s="11"/>
      <c r="J11" s="11"/>
    </row>
    <row r="12" spans="1:10" ht="19.5" customHeight="1">
      <c r="A12" s="195" t="s">
        <v>9</v>
      </c>
      <c r="B12" s="195"/>
      <c r="C12" s="195"/>
      <c r="D12" s="195"/>
      <c r="E12" s="262"/>
      <c r="F12" s="263"/>
      <c r="G12" s="264"/>
      <c r="H12" s="282" t="s">
        <v>207</v>
      </c>
      <c r="I12" s="282"/>
      <c r="J12" s="282"/>
    </row>
    <row r="13" spans="1:10" ht="19.5" customHeight="1">
      <c r="A13" s="195" t="s">
        <v>10</v>
      </c>
      <c r="B13" s="195"/>
      <c r="C13" s="195"/>
      <c r="D13" s="195"/>
      <c r="E13" s="213"/>
      <c r="F13" s="214"/>
      <c r="G13" s="215"/>
      <c r="H13" s="281" t="s">
        <v>34</v>
      </c>
      <c r="I13" s="281"/>
      <c r="J13" s="281"/>
    </row>
    <row r="14" spans="1:10" ht="19.5" customHeight="1">
      <c r="A14" s="34"/>
      <c r="B14" s="34"/>
      <c r="C14" s="34"/>
      <c r="D14" s="34"/>
      <c r="E14" s="9"/>
      <c r="F14" s="9"/>
      <c r="G14" s="9"/>
      <c r="H14" s="9"/>
      <c r="I14" s="9"/>
      <c r="J14" s="9"/>
    </row>
    <row r="15" spans="1:10" ht="19.5" customHeight="1">
      <c r="A15" s="195" t="s">
        <v>11</v>
      </c>
      <c r="B15" s="195"/>
      <c r="C15" s="195"/>
      <c r="D15" s="195"/>
      <c r="E15" s="262"/>
      <c r="F15" s="263"/>
      <c r="G15" s="264"/>
      <c r="H15" s="282" t="s">
        <v>208</v>
      </c>
      <c r="I15" s="282"/>
      <c r="J15" s="282"/>
    </row>
    <row r="16" spans="1:10" ht="19.5" customHeight="1">
      <c r="A16" s="34"/>
      <c r="B16" s="34"/>
      <c r="C16" s="34"/>
      <c r="D16" s="34"/>
      <c r="E16" s="9"/>
      <c r="F16" s="9"/>
      <c r="G16" s="9"/>
      <c r="H16" s="9"/>
      <c r="I16" s="9"/>
      <c r="J16" s="9"/>
    </row>
    <row r="17" spans="1:10" ht="19.5" customHeight="1">
      <c r="A17" s="195" t="s">
        <v>12</v>
      </c>
      <c r="B17" s="195"/>
      <c r="C17" s="195"/>
      <c r="D17" s="195"/>
      <c r="E17" s="196"/>
      <c r="F17" s="197"/>
      <c r="G17" s="198"/>
      <c r="H17" s="283">
        <v>120</v>
      </c>
      <c r="I17" s="283"/>
      <c r="J17" s="283"/>
    </row>
    <row r="18" spans="1:10" ht="19.5" customHeight="1">
      <c r="A18" s="34"/>
      <c r="B18" s="34"/>
      <c r="C18" s="34"/>
      <c r="D18" s="34"/>
      <c r="E18" s="9"/>
      <c r="F18" s="9"/>
      <c r="G18" s="9"/>
      <c r="H18" s="9"/>
      <c r="I18" s="9"/>
      <c r="J18" s="9"/>
    </row>
    <row r="19" spans="1:10" ht="19.5" customHeight="1">
      <c r="A19" s="195" t="s">
        <v>13</v>
      </c>
      <c r="B19" s="195"/>
      <c r="C19" s="195"/>
      <c r="D19" s="195"/>
      <c r="E19" s="265"/>
      <c r="F19" s="266"/>
      <c r="G19" s="198"/>
      <c r="H19" s="284" t="s">
        <v>43</v>
      </c>
      <c r="I19" s="284"/>
      <c r="J19" s="284"/>
    </row>
    <row r="20" spans="1:10" ht="19.5" customHeight="1">
      <c r="A20" s="34"/>
      <c r="B20" s="34"/>
      <c r="C20" s="34"/>
      <c r="D20" s="34"/>
      <c r="E20" s="12"/>
      <c r="F20" s="12"/>
      <c r="G20" s="12"/>
      <c r="H20" s="12"/>
      <c r="I20" s="12"/>
      <c r="J20" s="12"/>
    </row>
    <row r="21" spans="1:10" ht="19.5" customHeight="1">
      <c r="A21" s="195" t="s">
        <v>14</v>
      </c>
      <c r="B21" s="195"/>
      <c r="C21" s="195"/>
      <c r="D21" s="195"/>
      <c r="E21" s="205">
        <v>5</v>
      </c>
      <c r="F21" s="206"/>
      <c r="G21" s="207"/>
      <c r="H21" s="285">
        <v>5</v>
      </c>
      <c r="I21" s="285"/>
      <c r="J21" s="285"/>
    </row>
    <row r="22" spans="1:10" ht="19.5" customHeight="1">
      <c r="A22" s="33"/>
      <c r="B22" s="33"/>
      <c r="C22" s="33"/>
      <c r="D22" s="33"/>
      <c r="E22" s="13"/>
      <c r="F22" s="13"/>
      <c r="G22" s="13"/>
      <c r="H22" s="13"/>
      <c r="I22" s="13"/>
      <c r="J22" s="13"/>
    </row>
    <row r="23" spans="1:10" ht="19.5" customHeight="1">
      <c r="A23" s="195" t="s">
        <v>15</v>
      </c>
      <c r="B23" s="195"/>
      <c r="C23" s="195"/>
      <c r="D23" s="195"/>
      <c r="E23" s="213"/>
      <c r="F23" s="214"/>
      <c r="G23" s="215"/>
      <c r="H23" s="281">
        <v>46155</v>
      </c>
      <c r="I23" s="281"/>
      <c r="J23" s="281"/>
    </row>
    <row r="24" spans="1:10" ht="19.5" customHeight="1">
      <c r="A24" s="34"/>
      <c r="B24" s="34"/>
      <c r="C24" s="34"/>
      <c r="D24" s="34"/>
      <c r="E24" s="12"/>
      <c r="F24" s="12"/>
      <c r="G24" s="12"/>
      <c r="H24" s="12"/>
      <c r="I24" s="12"/>
      <c r="J24" s="12"/>
    </row>
    <row r="25" spans="1:10" ht="19.5" customHeight="1">
      <c r="A25" s="195" t="s">
        <v>16</v>
      </c>
      <c r="B25" s="195"/>
      <c r="C25" s="195"/>
      <c r="D25" s="195"/>
      <c r="E25" s="213"/>
      <c r="F25" s="214"/>
      <c r="G25" s="215"/>
      <c r="H25" s="277">
        <v>35488</v>
      </c>
      <c r="I25" s="277"/>
      <c r="J25" s="277"/>
    </row>
    <row r="26" spans="1:10" ht="19.5" customHeight="1">
      <c r="A26" s="34"/>
      <c r="B26" s="34"/>
      <c r="C26" s="34"/>
      <c r="D26" s="34"/>
      <c r="E26" s="12"/>
      <c r="F26" s="12"/>
      <c r="G26" s="12"/>
      <c r="H26" s="12"/>
      <c r="I26" s="12"/>
      <c r="J26" s="12"/>
    </row>
    <row r="27" spans="1:10" ht="19.5" customHeight="1">
      <c r="A27" s="195" t="s">
        <v>61</v>
      </c>
      <c r="B27" s="195"/>
      <c r="C27" s="195"/>
      <c r="D27" s="195"/>
      <c r="E27" s="217">
        <f>+E25*E21</f>
        <v>0</v>
      </c>
      <c r="F27" s="218"/>
      <c r="G27" s="219"/>
      <c r="H27" s="256">
        <f>+H25*H21</f>
        <v>177440</v>
      </c>
      <c r="I27" s="257"/>
      <c r="J27" s="258"/>
    </row>
    <row r="28" spans="1:10" ht="19.5" customHeight="1">
      <c r="A28" s="34"/>
      <c r="B28" s="34"/>
      <c r="C28" s="34"/>
      <c r="D28" s="34"/>
      <c r="E28" s="36"/>
      <c r="F28" s="36"/>
      <c r="G28" s="36"/>
      <c r="H28" s="36"/>
      <c r="I28" s="36"/>
      <c r="J28" s="36"/>
    </row>
    <row r="29" spans="1:10" ht="19.5" customHeight="1">
      <c r="A29" s="195" t="s">
        <v>17</v>
      </c>
      <c r="B29" s="195"/>
      <c r="C29" s="195"/>
      <c r="D29" s="195"/>
      <c r="E29" s="217">
        <f>+(E23-E25)*E21</f>
        <v>0</v>
      </c>
      <c r="F29" s="218"/>
      <c r="G29" s="219"/>
      <c r="H29" s="256">
        <f>+(H23-H25)*H21</f>
        <v>53335</v>
      </c>
      <c r="I29" s="257"/>
      <c r="J29" s="258"/>
    </row>
    <row r="30" spans="1:10" ht="19.5" customHeight="1">
      <c r="A30" s="54"/>
      <c r="B30" s="54"/>
      <c r="C30" s="54"/>
      <c r="D30" s="54"/>
      <c r="E30" s="55"/>
      <c r="F30" s="55"/>
      <c r="G30" s="55"/>
      <c r="H30" s="36"/>
      <c r="I30" s="36"/>
      <c r="J30" s="36"/>
    </row>
    <row r="31" spans="1:10" ht="19.5" customHeight="1">
      <c r="A31" s="195" t="s">
        <v>18</v>
      </c>
      <c r="B31" s="195"/>
      <c r="C31" s="195"/>
      <c r="D31" s="195"/>
      <c r="E31" s="37" t="s">
        <v>19</v>
      </c>
      <c r="F31" s="37" t="s">
        <v>20</v>
      </c>
      <c r="G31" s="38" t="s">
        <v>21</v>
      </c>
      <c r="H31" s="86" t="s">
        <v>19</v>
      </c>
      <c r="I31" s="86" t="s">
        <v>20</v>
      </c>
      <c r="J31" s="87" t="s">
        <v>21</v>
      </c>
    </row>
    <row r="32" spans="1:13" ht="19.5" customHeight="1">
      <c r="A32" s="41" t="s">
        <v>84</v>
      </c>
      <c r="B32" s="287" t="s">
        <v>64</v>
      </c>
      <c r="C32" s="287"/>
      <c r="D32" s="39"/>
      <c r="E32" s="40"/>
      <c r="F32" s="40"/>
      <c r="G32" s="40"/>
      <c r="H32" s="137">
        <v>20</v>
      </c>
      <c r="I32" s="137">
        <v>15</v>
      </c>
      <c r="J32" s="137">
        <v>153</v>
      </c>
      <c r="K32" s="100"/>
      <c r="L32" s="100"/>
      <c r="M32" s="100"/>
    </row>
    <row r="33" spans="1:13" ht="19.5" customHeight="1">
      <c r="A33" s="41" t="s">
        <v>23</v>
      </c>
      <c r="B33" s="43" t="s">
        <v>67</v>
      </c>
      <c r="C33" s="42"/>
      <c r="D33" s="43"/>
      <c r="E33" s="44"/>
      <c r="F33" s="44"/>
      <c r="G33" s="45"/>
      <c r="H33" s="137" t="s">
        <v>202</v>
      </c>
      <c r="I33" s="137">
        <v>584</v>
      </c>
      <c r="J33" s="138" t="s">
        <v>40</v>
      </c>
      <c r="K33" s="100"/>
      <c r="L33" s="100"/>
      <c r="M33" s="100"/>
    </row>
    <row r="34" spans="1:13" ht="19.5" customHeight="1">
      <c r="A34" s="41" t="s">
        <v>25</v>
      </c>
      <c r="B34" s="43" t="s">
        <v>76</v>
      </c>
      <c r="C34" s="39"/>
      <c r="D34" s="43"/>
      <c r="E34" s="44"/>
      <c r="F34" s="44"/>
      <c r="G34" s="45"/>
      <c r="H34" s="137">
        <v>220</v>
      </c>
      <c r="I34" s="137">
        <v>209</v>
      </c>
      <c r="J34" s="138" t="s">
        <v>209</v>
      </c>
      <c r="K34" s="100"/>
      <c r="L34" s="100"/>
      <c r="M34" s="100"/>
    </row>
    <row r="35" spans="1:13" ht="19.5" customHeight="1">
      <c r="A35" s="41" t="s">
        <v>68</v>
      </c>
      <c r="B35" s="42" t="s">
        <v>77</v>
      </c>
      <c r="C35" s="39"/>
      <c r="D35" s="43"/>
      <c r="E35" s="44"/>
      <c r="F35" s="44"/>
      <c r="G35" s="45"/>
      <c r="H35" s="137" t="s">
        <v>40</v>
      </c>
      <c r="I35" s="137" t="s">
        <v>40</v>
      </c>
      <c r="J35" s="138" t="s">
        <v>40</v>
      </c>
      <c r="K35" s="100"/>
      <c r="L35" s="100"/>
      <c r="M35" s="100"/>
    </row>
    <row r="36" spans="1:13" ht="19.5" customHeight="1">
      <c r="A36" s="41" t="s">
        <v>70</v>
      </c>
      <c r="B36" s="43" t="s">
        <v>26</v>
      </c>
      <c r="C36" s="39"/>
      <c r="D36" s="43"/>
      <c r="E36" s="44"/>
      <c r="F36" s="44"/>
      <c r="G36" s="45"/>
      <c r="H36" s="137">
        <v>395</v>
      </c>
      <c r="I36" s="137">
        <v>375</v>
      </c>
      <c r="J36" s="138" t="s">
        <v>203</v>
      </c>
      <c r="K36" s="100"/>
      <c r="L36" s="100"/>
      <c r="M36" s="100"/>
    </row>
    <row r="37" spans="1:13" ht="19.5" customHeight="1">
      <c r="A37" s="41" t="s">
        <v>72</v>
      </c>
      <c r="B37" s="63" t="s">
        <v>85</v>
      </c>
      <c r="C37" s="39"/>
      <c r="D37" s="43"/>
      <c r="E37" s="44"/>
      <c r="F37" s="44"/>
      <c r="G37" s="45"/>
      <c r="H37" s="137" t="s">
        <v>40</v>
      </c>
      <c r="I37" s="137" t="s">
        <v>40</v>
      </c>
      <c r="J37" s="138" t="s">
        <v>40</v>
      </c>
      <c r="K37" s="100"/>
      <c r="L37" s="100"/>
      <c r="M37" s="100"/>
    </row>
    <row r="38" spans="1:13" ht="19.5" customHeight="1">
      <c r="A38" s="41" t="s">
        <v>79</v>
      </c>
      <c r="B38" s="63" t="s">
        <v>78</v>
      </c>
      <c r="C38" s="39"/>
      <c r="D38" s="43"/>
      <c r="E38" s="44"/>
      <c r="F38" s="44"/>
      <c r="G38" s="45"/>
      <c r="H38" s="137">
        <v>100</v>
      </c>
      <c r="I38" s="137">
        <v>95</v>
      </c>
      <c r="J38" s="138" t="s">
        <v>210</v>
      </c>
      <c r="K38" s="100"/>
      <c r="L38" s="100"/>
      <c r="M38" s="100"/>
    </row>
    <row r="39" spans="1:13" ht="19.5" customHeight="1">
      <c r="A39" s="41" t="s">
        <v>86</v>
      </c>
      <c r="B39" s="42" t="s">
        <v>82</v>
      </c>
      <c r="C39" s="39"/>
      <c r="D39" s="43"/>
      <c r="E39" s="44"/>
      <c r="F39" s="44"/>
      <c r="G39" s="45"/>
      <c r="H39" s="137" t="s">
        <v>38</v>
      </c>
      <c r="I39" s="137" t="s">
        <v>38</v>
      </c>
      <c r="J39" s="138" t="s">
        <v>38</v>
      </c>
      <c r="K39" s="100"/>
      <c r="L39" s="100"/>
      <c r="M39" s="100"/>
    </row>
    <row r="40" spans="1:13" ht="19.5" customHeight="1">
      <c r="A40" s="41" t="s">
        <v>87</v>
      </c>
      <c r="B40" s="42" t="s">
        <v>88</v>
      </c>
      <c r="C40" s="39"/>
      <c r="D40" s="43"/>
      <c r="E40" s="44"/>
      <c r="F40" s="44"/>
      <c r="G40" s="45"/>
      <c r="H40" s="137" t="s">
        <v>38</v>
      </c>
      <c r="I40" s="137" t="s">
        <v>38</v>
      </c>
      <c r="J40" s="138" t="s">
        <v>38</v>
      </c>
      <c r="K40" s="100"/>
      <c r="L40" s="100"/>
      <c r="M40" s="100"/>
    </row>
    <row r="41" spans="1:13" ht="19.5" customHeight="1">
      <c r="A41" s="195" t="s">
        <v>27</v>
      </c>
      <c r="B41" s="195"/>
      <c r="C41" s="195"/>
      <c r="D41" s="276"/>
      <c r="E41" s="270"/>
      <c r="F41" s="271"/>
      <c r="G41" s="272"/>
      <c r="H41" s="278"/>
      <c r="I41" s="279"/>
      <c r="J41" s="280"/>
      <c r="K41" s="100"/>
      <c r="L41" s="100"/>
      <c r="M41" s="100"/>
    </row>
    <row r="42" spans="1:10" ht="19.5" customHeight="1">
      <c r="A42" s="39"/>
      <c r="B42" s="39"/>
      <c r="C42" s="39"/>
      <c r="D42" s="39"/>
      <c r="E42" s="59"/>
      <c r="F42" s="59"/>
      <c r="G42" s="59"/>
      <c r="H42" s="48"/>
      <c r="I42" s="49"/>
      <c r="J42" s="50"/>
    </row>
    <row r="43" spans="1:10" ht="19.5" customHeight="1">
      <c r="A43" s="273" t="s">
        <v>74</v>
      </c>
      <c r="B43" s="274"/>
      <c r="C43" s="274"/>
      <c r="D43" s="275"/>
      <c r="E43" s="15"/>
      <c r="F43" s="15"/>
      <c r="G43" s="15"/>
      <c r="H43" s="99" t="s">
        <v>201</v>
      </c>
      <c r="I43" s="44"/>
      <c r="J43" s="61"/>
    </row>
    <row r="44" spans="1:10" ht="19.5" customHeight="1">
      <c r="A44" s="195" t="s">
        <v>28</v>
      </c>
      <c r="B44" s="195"/>
      <c r="C44" s="195"/>
      <c r="D44" s="195"/>
      <c r="E44" s="213" t="s">
        <v>29</v>
      </c>
      <c r="F44" s="214"/>
      <c r="G44" s="215"/>
      <c r="H44" s="213" t="s">
        <v>29</v>
      </c>
      <c r="I44" s="183"/>
      <c r="J44" s="184"/>
    </row>
    <row r="45" spans="1:7" ht="19.5" customHeight="1">
      <c r="A45" s="62"/>
      <c r="B45" s="62"/>
      <c r="C45" s="62"/>
      <c r="D45" s="62"/>
      <c r="E45" s="13"/>
      <c r="F45" s="13"/>
      <c r="G45" s="13"/>
    </row>
    <row r="46" spans="1:10" ht="19.5" customHeight="1">
      <c r="A46" s="56"/>
      <c r="B46" s="57"/>
      <c r="C46" s="6" t="s">
        <v>50</v>
      </c>
      <c r="D46" s="57"/>
      <c r="E46" s="57"/>
      <c r="F46" s="57"/>
      <c r="G46" s="57"/>
      <c r="H46" s="238">
        <f>SUM(I32:I40)</f>
        <v>1278</v>
      </c>
      <c r="I46" s="183"/>
      <c r="J46" s="184"/>
    </row>
    <row r="47" spans="3:10" ht="15">
      <c r="C47" s="6" t="s">
        <v>51</v>
      </c>
      <c r="H47" s="238">
        <f>H25+H46</f>
        <v>36766</v>
      </c>
      <c r="I47" s="183"/>
      <c r="J47" s="184"/>
    </row>
    <row r="51" spans="1:14" ht="14.25">
      <c r="A51" s="236" t="s">
        <v>160</v>
      </c>
      <c r="B51" s="237"/>
      <c r="C51" s="237"/>
      <c r="D51" s="237"/>
      <c r="E51" s="237"/>
      <c r="F51" s="237"/>
      <c r="G51" s="237"/>
      <c r="H51" s="237"/>
      <c r="I51" s="237"/>
      <c r="J51" s="237"/>
      <c r="K51" s="237"/>
      <c r="L51" s="237"/>
      <c r="M51" s="237"/>
      <c r="N51" s="237"/>
    </row>
    <row r="52" spans="1:14" ht="15" customHeight="1">
      <c r="A52" s="237"/>
      <c r="B52" s="237"/>
      <c r="C52" s="237"/>
      <c r="D52" s="237"/>
      <c r="E52" s="237"/>
      <c r="F52" s="237"/>
      <c r="G52" s="237"/>
      <c r="H52" s="237"/>
      <c r="I52" s="237"/>
      <c r="J52" s="237"/>
      <c r="K52" s="237"/>
      <c r="L52" s="237"/>
      <c r="M52" s="237"/>
      <c r="N52" s="237"/>
    </row>
    <row r="53" spans="1:14" ht="14.25">
      <c r="A53" s="237"/>
      <c r="B53" s="237"/>
      <c r="C53" s="237"/>
      <c r="D53" s="237"/>
      <c r="E53" s="237"/>
      <c r="F53" s="237"/>
      <c r="G53" s="237"/>
      <c r="H53" s="237"/>
      <c r="I53" s="237"/>
      <c r="J53" s="237"/>
      <c r="K53" s="237"/>
      <c r="L53" s="237"/>
      <c r="M53" s="237"/>
      <c r="N53" s="237"/>
    </row>
    <row r="54" spans="1:14" ht="14.25">
      <c r="A54" s="237"/>
      <c r="B54" s="237"/>
      <c r="C54" s="237"/>
      <c r="D54" s="237"/>
      <c r="E54" s="237"/>
      <c r="F54" s="237"/>
      <c r="G54" s="237"/>
      <c r="H54" s="237"/>
      <c r="I54" s="237"/>
      <c r="J54" s="237"/>
      <c r="K54" s="237"/>
      <c r="L54" s="237"/>
      <c r="M54" s="237"/>
      <c r="N54" s="237"/>
    </row>
  </sheetData>
  <sheetProtection/>
  <mergeCells count="56">
    <mergeCell ref="A51:N54"/>
    <mergeCell ref="A41:D41"/>
    <mergeCell ref="E41:G41"/>
    <mergeCell ref="A43:D43"/>
    <mergeCell ref="A44:D44"/>
    <mergeCell ref="E44:G44"/>
    <mergeCell ref="A27:D27"/>
    <mergeCell ref="E27:G27"/>
    <mergeCell ref="A29:D29"/>
    <mergeCell ref="E29:G29"/>
    <mergeCell ref="A31:D31"/>
    <mergeCell ref="B32:C32"/>
    <mergeCell ref="A21:D21"/>
    <mergeCell ref="E21:G21"/>
    <mergeCell ref="A23:D23"/>
    <mergeCell ref="E23:G23"/>
    <mergeCell ref="A25:D25"/>
    <mergeCell ref="E25:G25"/>
    <mergeCell ref="A15:D15"/>
    <mergeCell ref="E15:G15"/>
    <mergeCell ref="A17:D17"/>
    <mergeCell ref="E17:G17"/>
    <mergeCell ref="A19:D19"/>
    <mergeCell ref="E19:G19"/>
    <mergeCell ref="A10:D10"/>
    <mergeCell ref="E10:G10"/>
    <mergeCell ref="A12:D12"/>
    <mergeCell ref="E12:G12"/>
    <mergeCell ref="A13:D13"/>
    <mergeCell ref="E13:G13"/>
    <mergeCell ref="A3:G3"/>
    <mergeCell ref="A5:D5"/>
    <mergeCell ref="E5:G5"/>
    <mergeCell ref="A7:D7"/>
    <mergeCell ref="E7:G7"/>
    <mergeCell ref="A9:D9"/>
    <mergeCell ref="E9:G9"/>
    <mergeCell ref="H3:J3"/>
    <mergeCell ref="H5:J5"/>
    <mergeCell ref="H7:J7"/>
    <mergeCell ref="H9:J9"/>
    <mergeCell ref="H10:J10"/>
    <mergeCell ref="H12:J12"/>
    <mergeCell ref="H13:J13"/>
    <mergeCell ref="H15:J15"/>
    <mergeCell ref="H17:J17"/>
    <mergeCell ref="H19:J19"/>
    <mergeCell ref="H21:J21"/>
    <mergeCell ref="H23:J23"/>
    <mergeCell ref="H25:J25"/>
    <mergeCell ref="H27:J27"/>
    <mergeCell ref="H29:J29"/>
    <mergeCell ref="H44:J44"/>
    <mergeCell ref="H46:J46"/>
    <mergeCell ref="H47:J47"/>
    <mergeCell ref="H41:J41"/>
  </mergeCells>
  <printOptions/>
  <pageMargins left="0.7" right="0.7" top="0.75" bottom="0.75" header="0.3" footer="0.3"/>
  <pageSetup fitToHeight="1" fitToWidth="1" horizontalDpi="600" verticalDpi="600" orientation="portrait" scale="54" r:id="rId1"/>
</worksheet>
</file>

<file path=xl/worksheets/sheet7.xml><?xml version="1.0" encoding="utf-8"?>
<worksheet xmlns="http://schemas.openxmlformats.org/spreadsheetml/2006/main" xmlns:r="http://schemas.openxmlformats.org/officeDocument/2006/relationships">
  <sheetPr>
    <pageSetUpPr fitToPage="1"/>
  </sheetPr>
  <dimension ref="A1:N75"/>
  <sheetViews>
    <sheetView showGridLines="0" zoomScale="60" zoomScaleNormal="60" zoomScaleSheetLayoutView="75" workbookViewId="0" topLeftCell="A1">
      <selection activeCell="W66" sqref="W66"/>
    </sheetView>
  </sheetViews>
  <sheetFormatPr defaultColWidth="9.140625" defaultRowHeight="15"/>
  <cols>
    <col min="1" max="1" width="14.57421875" style="3" customWidth="1"/>
    <col min="2" max="2" width="11.7109375" style="3" customWidth="1"/>
    <col min="3" max="3" width="32.00390625" style="3" customWidth="1"/>
    <col min="4" max="4" width="20.00390625" style="3" customWidth="1"/>
    <col min="5" max="5" width="20.7109375" style="3" hidden="1" customWidth="1"/>
    <col min="6" max="6" width="19.421875" style="3" hidden="1" customWidth="1"/>
    <col min="7" max="7" width="20.7109375" style="3" hidden="1" customWidth="1"/>
    <col min="8" max="14" width="17.7109375" style="2" customWidth="1"/>
    <col min="15" max="16384" width="9.140625" style="2" customWidth="1"/>
  </cols>
  <sheetData>
    <row r="1" spans="1:7" s="24" customFormat="1" ht="19.5" customHeight="1">
      <c r="A1" s="85" t="s">
        <v>52</v>
      </c>
      <c r="G1" s="25"/>
    </row>
    <row r="2" spans="1:7" s="24" customFormat="1" ht="19.5" customHeight="1">
      <c r="A2" s="30"/>
      <c r="B2" s="30"/>
      <c r="C2" s="30"/>
      <c r="D2" s="31"/>
      <c r="E2" s="31"/>
      <c r="F2" s="31"/>
      <c r="G2" s="26"/>
    </row>
    <row r="3" spans="1:14" ht="30" customHeight="1">
      <c r="A3" s="286" t="s">
        <v>89</v>
      </c>
      <c r="B3" s="286"/>
      <c r="C3" s="286"/>
      <c r="D3" s="286"/>
      <c r="E3" s="286"/>
      <c r="F3" s="286"/>
      <c r="G3" s="286"/>
      <c r="H3" s="230" t="s">
        <v>188</v>
      </c>
      <c r="I3" s="231"/>
      <c r="J3" s="232"/>
      <c r="K3" s="97"/>
      <c r="L3" s="230" t="s">
        <v>189</v>
      </c>
      <c r="M3" s="231"/>
      <c r="N3" s="232"/>
    </row>
    <row r="4" spans="8:14" ht="19.5" customHeight="1">
      <c r="H4" s="3"/>
      <c r="I4" s="3"/>
      <c r="J4" s="3"/>
      <c r="L4" s="3"/>
      <c r="M4" s="3"/>
      <c r="N4" s="3"/>
    </row>
    <row r="5" spans="1:14" ht="19.5" customHeight="1">
      <c r="A5" s="195" t="s">
        <v>6</v>
      </c>
      <c r="B5" s="195"/>
      <c r="C5" s="195"/>
      <c r="D5" s="195"/>
      <c r="E5" s="196"/>
      <c r="F5" s="197"/>
      <c r="G5" s="198"/>
      <c r="H5" s="196" t="s">
        <v>318</v>
      </c>
      <c r="I5" s="197"/>
      <c r="J5" s="198"/>
      <c r="L5" s="196" t="s">
        <v>361</v>
      </c>
      <c r="M5" s="197"/>
      <c r="N5" s="198"/>
    </row>
    <row r="6" spans="1:14" ht="19.5" customHeight="1">
      <c r="A6" s="32"/>
      <c r="B6" s="32"/>
      <c r="C6" s="32"/>
      <c r="D6" s="32"/>
      <c r="E6" s="9"/>
      <c r="F6" s="9"/>
      <c r="G6" s="9"/>
      <c r="H6" s="9"/>
      <c r="I6" s="9"/>
      <c r="J6" s="9"/>
      <c r="L6" s="9"/>
      <c r="M6" s="9"/>
      <c r="N6" s="9"/>
    </row>
    <row r="7" spans="1:14" ht="19.5" customHeight="1">
      <c r="A7" s="195" t="s">
        <v>60</v>
      </c>
      <c r="B7" s="195"/>
      <c r="C7" s="195"/>
      <c r="D7" s="195"/>
      <c r="E7" s="196"/>
      <c r="F7" s="197"/>
      <c r="G7" s="198"/>
      <c r="H7" s="267" t="s">
        <v>319</v>
      </c>
      <c r="I7" s="268"/>
      <c r="J7" s="269"/>
      <c r="L7" s="196" t="s">
        <v>362</v>
      </c>
      <c r="M7" s="197"/>
      <c r="N7" s="198"/>
    </row>
    <row r="8" spans="1:14" ht="19.5" customHeight="1">
      <c r="A8" s="33"/>
      <c r="B8" s="33"/>
      <c r="C8" s="33"/>
      <c r="D8" s="33"/>
      <c r="E8" s="11"/>
      <c r="F8" s="11"/>
      <c r="G8" s="11"/>
      <c r="H8" s="11"/>
      <c r="I8" s="11"/>
      <c r="J8" s="11"/>
      <c r="L8" s="11"/>
      <c r="M8" s="11"/>
      <c r="N8" s="11"/>
    </row>
    <row r="9" spans="1:14" ht="19.5" customHeight="1">
      <c r="A9" s="195" t="s">
        <v>7</v>
      </c>
      <c r="B9" s="195"/>
      <c r="C9" s="195"/>
      <c r="D9" s="195"/>
      <c r="E9" s="262"/>
      <c r="F9" s="263"/>
      <c r="G9" s="264"/>
      <c r="H9" s="262" t="s">
        <v>320</v>
      </c>
      <c r="I9" s="263"/>
      <c r="J9" s="264"/>
      <c r="L9" s="202" t="s">
        <v>45</v>
      </c>
      <c r="M9" s="203"/>
      <c r="N9" s="204"/>
    </row>
    <row r="10" spans="1:14" ht="19.5" customHeight="1">
      <c r="A10" s="195" t="s">
        <v>8</v>
      </c>
      <c r="B10" s="195"/>
      <c r="C10" s="195"/>
      <c r="D10" s="195"/>
      <c r="E10" s="213"/>
      <c r="F10" s="214"/>
      <c r="G10" s="215"/>
      <c r="H10" s="213" t="s">
        <v>46</v>
      </c>
      <c r="I10" s="214"/>
      <c r="J10" s="215"/>
      <c r="L10" s="208" t="s">
        <v>46</v>
      </c>
      <c r="M10" s="209"/>
      <c r="N10" s="210"/>
    </row>
    <row r="11" spans="1:14" ht="19.5" customHeight="1">
      <c r="A11" s="33"/>
      <c r="B11" s="33"/>
      <c r="C11" s="33"/>
      <c r="D11" s="33"/>
      <c r="E11" s="11"/>
      <c r="F11" s="11"/>
      <c r="G11" s="11"/>
      <c r="H11" s="11"/>
      <c r="I11" s="11"/>
      <c r="J11" s="11"/>
      <c r="L11" s="11"/>
      <c r="M11" s="11"/>
      <c r="N11" s="11"/>
    </row>
    <row r="12" spans="1:14" ht="19.5" customHeight="1">
      <c r="A12" s="195" t="s">
        <v>9</v>
      </c>
      <c r="B12" s="195"/>
      <c r="C12" s="195"/>
      <c r="D12" s="195"/>
      <c r="E12" s="262"/>
      <c r="F12" s="263"/>
      <c r="G12" s="264"/>
      <c r="H12" s="262" t="s">
        <v>315</v>
      </c>
      <c r="I12" s="263"/>
      <c r="J12" s="264"/>
      <c r="L12" s="202" t="s">
        <v>47</v>
      </c>
      <c r="M12" s="203"/>
      <c r="N12" s="204"/>
    </row>
    <row r="13" spans="1:14" ht="19.5" customHeight="1">
      <c r="A13" s="195" t="s">
        <v>10</v>
      </c>
      <c r="B13" s="195"/>
      <c r="C13" s="195"/>
      <c r="D13" s="195"/>
      <c r="E13" s="213"/>
      <c r="F13" s="214"/>
      <c r="G13" s="215"/>
      <c r="H13" s="213" t="s">
        <v>46</v>
      </c>
      <c r="I13" s="214"/>
      <c r="J13" s="215"/>
      <c r="L13" s="208" t="s">
        <v>46</v>
      </c>
      <c r="M13" s="209"/>
      <c r="N13" s="210"/>
    </row>
    <row r="14" spans="1:14" ht="19.5" customHeight="1">
      <c r="A14" s="34"/>
      <c r="B14" s="34"/>
      <c r="C14" s="34"/>
      <c r="D14" s="34"/>
      <c r="E14" s="9"/>
      <c r="F14" s="9"/>
      <c r="G14" s="9"/>
      <c r="H14" s="9"/>
      <c r="I14" s="9"/>
      <c r="J14" s="9"/>
      <c r="L14" s="12"/>
      <c r="M14" s="12"/>
      <c r="N14" s="12"/>
    </row>
    <row r="15" spans="1:14" ht="19.5" customHeight="1">
      <c r="A15" s="195" t="s">
        <v>11</v>
      </c>
      <c r="B15" s="195"/>
      <c r="C15" s="195"/>
      <c r="D15" s="195"/>
      <c r="E15" s="262"/>
      <c r="F15" s="263"/>
      <c r="G15" s="264"/>
      <c r="H15" s="262" t="s">
        <v>262</v>
      </c>
      <c r="I15" s="263"/>
      <c r="J15" s="264"/>
      <c r="L15" s="202" t="s">
        <v>48</v>
      </c>
      <c r="M15" s="203"/>
      <c r="N15" s="204"/>
    </row>
    <row r="16" spans="1:14" ht="19.5" customHeight="1">
      <c r="A16" s="34"/>
      <c r="B16" s="34"/>
      <c r="C16" s="34"/>
      <c r="D16" s="34"/>
      <c r="E16" s="9"/>
      <c r="F16" s="9"/>
      <c r="G16" s="9"/>
      <c r="H16" s="9"/>
      <c r="I16" s="9"/>
      <c r="J16" s="9"/>
      <c r="L16" s="12"/>
      <c r="M16" s="12"/>
      <c r="N16" s="12"/>
    </row>
    <row r="17" spans="1:14" ht="19.5" customHeight="1">
      <c r="A17" s="195" t="s">
        <v>12</v>
      </c>
      <c r="B17" s="195"/>
      <c r="C17" s="195"/>
      <c r="D17" s="195"/>
      <c r="E17" s="196"/>
      <c r="F17" s="197"/>
      <c r="G17" s="198"/>
      <c r="H17" s="196" t="s">
        <v>44</v>
      </c>
      <c r="I17" s="197"/>
      <c r="J17" s="198"/>
      <c r="L17" s="199" t="s">
        <v>49</v>
      </c>
      <c r="M17" s="200"/>
      <c r="N17" s="201"/>
    </row>
    <row r="18" spans="1:14" ht="19.5" customHeight="1">
      <c r="A18" s="34"/>
      <c r="B18" s="34"/>
      <c r="C18" s="34"/>
      <c r="D18" s="34"/>
      <c r="E18" s="9"/>
      <c r="F18" s="9"/>
      <c r="G18" s="9"/>
      <c r="H18" s="9"/>
      <c r="I18" s="9"/>
      <c r="J18" s="9"/>
      <c r="L18" s="12"/>
      <c r="M18" s="12"/>
      <c r="N18" s="12"/>
    </row>
    <row r="19" spans="1:14" ht="19.5" customHeight="1">
      <c r="A19" s="195" t="s">
        <v>13</v>
      </c>
      <c r="B19" s="195"/>
      <c r="C19" s="195"/>
      <c r="D19" s="195"/>
      <c r="E19" s="265"/>
      <c r="F19" s="266"/>
      <c r="G19" s="198"/>
      <c r="H19" s="265" t="s">
        <v>43</v>
      </c>
      <c r="I19" s="266"/>
      <c r="J19" s="198"/>
      <c r="L19" s="211" t="s">
        <v>48</v>
      </c>
      <c r="M19" s="212"/>
      <c r="N19" s="201"/>
    </row>
    <row r="20" spans="1:14" ht="19.5" customHeight="1">
      <c r="A20" s="34"/>
      <c r="B20" s="34"/>
      <c r="C20" s="34"/>
      <c r="D20" s="34"/>
      <c r="E20" s="12"/>
      <c r="F20" s="12"/>
      <c r="G20" s="12"/>
      <c r="H20" s="12"/>
      <c r="I20" s="12"/>
      <c r="J20" s="12"/>
      <c r="L20" s="12"/>
      <c r="M20" s="12"/>
      <c r="N20" s="12"/>
    </row>
    <row r="21" spans="1:14" ht="19.5" customHeight="1">
      <c r="A21" s="195" t="s">
        <v>14</v>
      </c>
      <c r="B21" s="195"/>
      <c r="C21" s="195"/>
      <c r="D21" s="195"/>
      <c r="E21" s="205">
        <v>5</v>
      </c>
      <c r="F21" s="206"/>
      <c r="G21" s="207"/>
      <c r="H21" s="205">
        <v>5</v>
      </c>
      <c r="I21" s="206"/>
      <c r="J21" s="207"/>
      <c r="L21" s="205">
        <v>5</v>
      </c>
      <c r="M21" s="206"/>
      <c r="N21" s="207"/>
    </row>
    <row r="22" spans="1:14" ht="19.5" customHeight="1">
      <c r="A22" s="33"/>
      <c r="B22" s="33"/>
      <c r="C22" s="33"/>
      <c r="D22" s="33"/>
      <c r="E22" s="13"/>
      <c r="F22" s="13"/>
      <c r="G22" s="13"/>
      <c r="H22" s="13"/>
      <c r="I22" s="13"/>
      <c r="J22" s="13"/>
      <c r="L22" s="13"/>
      <c r="M22" s="13"/>
      <c r="N22" s="13"/>
    </row>
    <row r="23" spans="1:14" ht="19.5" customHeight="1">
      <c r="A23" s="195" t="s">
        <v>15</v>
      </c>
      <c r="B23" s="195"/>
      <c r="C23" s="195"/>
      <c r="D23" s="195"/>
      <c r="E23" s="213"/>
      <c r="F23" s="214"/>
      <c r="G23" s="215"/>
      <c r="H23" s="213">
        <v>27530</v>
      </c>
      <c r="I23" s="214"/>
      <c r="J23" s="215"/>
      <c r="L23" s="213">
        <v>27875</v>
      </c>
      <c r="M23" s="214"/>
      <c r="N23" s="215"/>
    </row>
    <row r="24" spans="1:14" ht="19.5" customHeight="1">
      <c r="A24" s="34"/>
      <c r="B24" s="34"/>
      <c r="C24" s="34"/>
      <c r="D24" s="34"/>
      <c r="E24" s="12"/>
      <c r="F24" s="12"/>
      <c r="G24" s="12"/>
      <c r="H24" s="12"/>
      <c r="I24" s="12"/>
      <c r="J24" s="12"/>
      <c r="L24" s="12"/>
      <c r="M24" s="12"/>
      <c r="N24" s="12"/>
    </row>
    <row r="25" spans="1:14" ht="19.5" customHeight="1">
      <c r="A25" s="195" t="s">
        <v>16</v>
      </c>
      <c r="B25" s="195"/>
      <c r="C25" s="195"/>
      <c r="D25" s="195"/>
      <c r="E25" s="213"/>
      <c r="F25" s="214"/>
      <c r="G25" s="215"/>
      <c r="H25" s="233">
        <v>17681</v>
      </c>
      <c r="I25" s="234"/>
      <c r="J25" s="235"/>
      <c r="L25" s="290">
        <v>18550</v>
      </c>
      <c r="M25" s="291"/>
      <c r="N25" s="292"/>
    </row>
    <row r="26" spans="1:14" ht="19.5" customHeight="1">
      <c r="A26" s="34"/>
      <c r="B26" s="34"/>
      <c r="C26" s="34"/>
      <c r="D26" s="34"/>
      <c r="E26" s="12"/>
      <c r="F26" s="12"/>
      <c r="G26" s="12"/>
      <c r="H26" s="12"/>
      <c r="I26" s="12"/>
      <c r="J26" s="12"/>
      <c r="L26" s="12"/>
      <c r="M26" s="12"/>
      <c r="N26" s="12"/>
    </row>
    <row r="27" spans="1:14" ht="19.5" customHeight="1">
      <c r="A27" s="195" t="s">
        <v>61</v>
      </c>
      <c r="B27" s="195"/>
      <c r="C27" s="195"/>
      <c r="D27" s="195"/>
      <c r="E27" s="217">
        <f>+E25*E21</f>
        <v>0</v>
      </c>
      <c r="F27" s="218"/>
      <c r="G27" s="219"/>
      <c r="H27" s="256">
        <f>+H25*H21</f>
        <v>88405</v>
      </c>
      <c r="I27" s="257"/>
      <c r="J27" s="258"/>
      <c r="L27" s="256">
        <f>+L25*L21</f>
        <v>92750</v>
      </c>
      <c r="M27" s="257"/>
      <c r="N27" s="258"/>
    </row>
    <row r="28" spans="1:14" ht="19.5" customHeight="1">
      <c r="A28" s="34"/>
      <c r="B28" s="34"/>
      <c r="C28" s="34"/>
      <c r="D28" s="34"/>
      <c r="E28" s="36"/>
      <c r="F28" s="36"/>
      <c r="G28" s="36"/>
      <c r="H28" s="36"/>
      <c r="I28" s="36"/>
      <c r="J28" s="36"/>
      <c r="L28" s="36"/>
      <c r="M28" s="36"/>
      <c r="N28" s="36"/>
    </row>
    <row r="29" spans="1:14" ht="19.5" customHeight="1">
      <c r="A29" s="195" t="s">
        <v>17</v>
      </c>
      <c r="B29" s="195"/>
      <c r="C29" s="195"/>
      <c r="D29" s="195"/>
      <c r="E29" s="217">
        <f>+(E23-E25)*E21</f>
        <v>0</v>
      </c>
      <c r="F29" s="218"/>
      <c r="G29" s="219"/>
      <c r="H29" s="256">
        <f>+(H23-H25)*H21</f>
        <v>49245</v>
      </c>
      <c r="I29" s="257"/>
      <c r="J29" s="258"/>
      <c r="L29" s="256">
        <f>+(L23-L25)*L21</f>
        <v>46625</v>
      </c>
      <c r="M29" s="257"/>
      <c r="N29" s="258"/>
    </row>
    <row r="30" spans="1:14" ht="19.5" customHeight="1">
      <c r="A30" s="54"/>
      <c r="B30" s="54"/>
      <c r="C30" s="54"/>
      <c r="D30" s="54"/>
      <c r="E30" s="55"/>
      <c r="F30" s="55"/>
      <c r="G30" s="55"/>
      <c r="H30" s="36"/>
      <c r="I30" s="36"/>
      <c r="J30" s="36"/>
      <c r="L30" s="36"/>
      <c r="M30" s="36"/>
      <c r="N30" s="36"/>
    </row>
    <row r="31" spans="1:14" ht="19.5" customHeight="1">
      <c r="A31" s="195" t="s">
        <v>18</v>
      </c>
      <c r="B31" s="195"/>
      <c r="C31" s="195"/>
      <c r="D31" s="195"/>
      <c r="E31" s="37" t="s">
        <v>19</v>
      </c>
      <c r="F31" s="37" t="s">
        <v>20</v>
      </c>
      <c r="G31" s="38" t="s">
        <v>21</v>
      </c>
      <c r="H31" s="86" t="s">
        <v>19</v>
      </c>
      <c r="I31" s="86" t="s">
        <v>20</v>
      </c>
      <c r="J31" s="87" t="s">
        <v>21</v>
      </c>
      <c r="L31" s="86" t="s">
        <v>19</v>
      </c>
      <c r="M31" s="86" t="s">
        <v>20</v>
      </c>
      <c r="N31" s="87" t="s">
        <v>21</v>
      </c>
    </row>
    <row r="32" spans="1:14" ht="19.5" customHeight="1">
      <c r="A32" s="41" t="s">
        <v>22</v>
      </c>
      <c r="B32" s="42" t="s">
        <v>64</v>
      </c>
      <c r="C32" s="39"/>
      <c r="D32" s="43"/>
      <c r="E32" s="44"/>
      <c r="F32" s="44"/>
      <c r="G32" s="45"/>
      <c r="H32" s="135">
        <v>15</v>
      </c>
      <c r="I32" s="135">
        <v>14</v>
      </c>
      <c r="J32" s="136" t="s">
        <v>37</v>
      </c>
      <c r="K32" s="100"/>
      <c r="L32" s="135"/>
      <c r="M32" s="135">
        <v>0</v>
      </c>
      <c r="N32" s="136" t="s">
        <v>42</v>
      </c>
    </row>
    <row r="33" spans="1:14" ht="19.5" customHeight="1">
      <c r="A33" s="41" t="s">
        <v>23</v>
      </c>
      <c r="B33" s="42" t="s">
        <v>90</v>
      </c>
      <c r="C33" s="39"/>
      <c r="D33" s="43"/>
      <c r="E33" s="44"/>
      <c r="F33" s="44"/>
      <c r="G33" s="45"/>
      <c r="H33" s="135">
        <v>2468</v>
      </c>
      <c r="I33" s="135">
        <v>2268</v>
      </c>
      <c r="J33" s="136" t="s">
        <v>321</v>
      </c>
      <c r="K33" s="100"/>
      <c r="L33" s="135">
        <v>1595</v>
      </c>
      <c r="M33" s="135">
        <v>1468</v>
      </c>
      <c r="N33" s="136" t="s">
        <v>211</v>
      </c>
    </row>
    <row r="34" spans="1:14" ht="19.5" customHeight="1">
      <c r="A34" s="41" t="s">
        <v>25</v>
      </c>
      <c r="B34" s="294" t="s">
        <v>91</v>
      </c>
      <c r="C34" s="237"/>
      <c r="D34" s="295"/>
      <c r="E34" s="296"/>
      <c r="F34" s="296"/>
      <c r="G34" s="298"/>
      <c r="H34" s="288" t="s">
        <v>38</v>
      </c>
      <c r="I34" s="288" t="s">
        <v>38</v>
      </c>
      <c r="J34" s="288" t="s">
        <v>38</v>
      </c>
      <c r="K34" s="100"/>
      <c r="L34" s="288"/>
      <c r="M34" s="288" t="s">
        <v>48</v>
      </c>
      <c r="N34" s="288"/>
    </row>
    <row r="35" spans="1:14" ht="19.5" customHeight="1">
      <c r="A35" s="41"/>
      <c r="B35" s="237"/>
      <c r="C35" s="237"/>
      <c r="D35" s="295"/>
      <c r="E35" s="297"/>
      <c r="F35" s="297"/>
      <c r="G35" s="297"/>
      <c r="H35" s="289"/>
      <c r="I35" s="289"/>
      <c r="J35" s="289"/>
      <c r="K35" s="100"/>
      <c r="L35" s="289"/>
      <c r="M35" s="289"/>
      <c r="N35" s="289"/>
    </row>
    <row r="36" spans="1:14" ht="19.5" customHeight="1">
      <c r="A36" s="41" t="s">
        <v>68</v>
      </c>
      <c r="B36" s="42" t="s">
        <v>92</v>
      </c>
      <c r="C36" s="39"/>
      <c r="D36" s="43"/>
      <c r="E36" s="44"/>
      <c r="F36" s="44"/>
      <c r="G36" s="45"/>
      <c r="H36" s="130">
        <f>32130-H23</f>
        <v>4600</v>
      </c>
      <c r="I36" s="130">
        <f>21395-H25</f>
        <v>3714</v>
      </c>
      <c r="J36" s="136" t="s">
        <v>322</v>
      </c>
      <c r="K36" s="100"/>
      <c r="L36" s="135">
        <v>4645</v>
      </c>
      <c r="M36" s="135">
        <v>2349</v>
      </c>
      <c r="N36" s="136" t="s">
        <v>212</v>
      </c>
    </row>
    <row r="37" spans="1:14" ht="19.5" customHeight="1">
      <c r="A37" s="41" t="s">
        <v>70</v>
      </c>
      <c r="B37" s="42" t="s">
        <v>93</v>
      </c>
      <c r="C37" s="39"/>
      <c r="D37" s="43"/>
      <c r="E37" s="44"/>
      <c r="F37" s="44"/>
      <c r="G37" s="45"/>
      <c r="H37" s="130">
        <f>27530-H23</f>
        <v>0</v>
      </c>
      <c r="I37" s="130">
        <f>17993-H25</f>
        <v>312</v>
      </c>
      <c r="J37" s="136" t="s">
        <v>264</v>
      </c>
      <c r="K37" s="100"/>
      <c r="L37" s="135">
        <v>300</v>
      </c>
      <c r="M37" s="135">
        <v>265</v>
      </c>
      <c r="N37" s="136" t="s">
        <v>213</v>
      </c>
    </row>
    <row r="38" spans="1:14" ht="19.5" customHeight="1">
      <c r="A38" s="41" t="s">
        <v>72</v>
      </c>
      <c r="B38" s="42" t="s">
        <v>94</v>
      </c>
      <c r="C38" s="39"/>
      <c r="D38" s="43"/>
      <c r="E38" s="44"/>
      <c r="F38" s="44"/>
      <c r="G38" s="45"/>
      <c r="H38" s="130">
        <f>32130-H23</f>
        <v>4600</v>
      </c>
      <c r="I38" s="130">
        <f>21537-H25</f>
        <v>3856</v>
      </c>
      <c r="J38" s="136" t="s">
        <v>265</v>
      </c>
      <c r="K38" s="100"/>
      <c r="L38" s="135">
        <v>4945</v>
      </c>
      <c r="M38" s="135">
        <v>3069</v>
      </c>
      <c r="N38" s="136" t="s">
        <v>212</v>
      </c>
    </row>
    <row r="39" spans="1:14" ht="19.5" customHeight="1">
      <c r="A39" s="41" t="s">
        <v>79</v>
      </c>
      <c r="B39" s="42" t="s">
        <v>95</v>
      </c>
      <c r="C39" s="39"/>
      <c r="D39" s="43"/>
      <c r="E39" s="44"/>
      <c r="F39" s="44"/>
      <c r="G39" s="45"/>
      <c r="H39" s="130">
        <f>31630-H23</f>
        <v>4100</v>
      </c>
      <c r="I39" s="130">
        <f>20221-H25</f>
        <v>2540</v>
      </c>
      <c r="J39" s="136" t="s">
        <v>266</v>
      </c>
      <c r="K39" s="100"/>
      <c r="L39" s="135">
        <v>4060</v>
      </c>
      <c r="M39" s="135">
        <v>1083</v>
      </c>
      <c r="N39" s="136" t="s">
        <v>214</v>
      </c>
    </row>
    <row r="40" spans="1:14" ht="17.25" customHeight="1">
      <c r="A40" s="41" t="s">
        <v>86</v>
      </c>
      <c r="B40" s="42" t="s">
        <v>96</v>
      </c>
      <c r="C40" s="39"/>
      <c r="D40" s="43"/>
      <c r="E40" s="44"/>
      <c r="F40" s="44"/>
      <c r="G40" s="45"/>
      <c r="H40" s="130">
        <f>35230-H23</f>
        <v>7700</v>
      </c>
      <c r="I40" s="130">
        <f>22441-H25</f>
        <v>4760</v>
      </c>
      <c r="J40" s="136" t="s">
        <v>267</v>
      </c>
      <c r="K40" s="100"/>
      <c r="L40" s="135">
        <v>7485</v>
      </c>
      <c r="M40" s="135">
        <v>3806</v>
      </c>
      <c r="N40" s="136" t="s">
        <v>363</v>
      </c>
    </row>
    <row r="41" spans="1:14" ht="19.5" customHeight="1">
      <c r="A41" s="41" t="s">
        <v>87</v>
      </c>
      <c r="B41" s="42" t="s">
        <v>97</v>
      </c>
      <c r="C41" s="39"/>
      <c r="D41" s="43"/>
      <c r="E41" s="44"/>
      <c r="F41" s="44"/>
      <c r="G41" s="45"/>
      <c r="H41" s="135" t="s">
        <v>38</v>
      </c>
      <c r="I41" s="135" t="s">
        <v>38</v>
      </c>
      <c r="J41" s="136" t="s">
        <v>38</v>
      </c>
      <c r="K41" s="100"/>
      <c r="L41" s="135">
        <v>5970</v>
      </c>
      <c r="M41" s="135">
        <v>2845</v>
      </c>
      <c r="N41" s="136" t="s">
        <v>214</v>
      </c>
    </row>
    <row r="42" spans="1:14" ht="19.5" customHeight="1">
      <c r="A42" s="41" t="s">
        <v>98</v>
      </c>
      <c r="B42" s="42" t="s">
        <v>99</v>
      </c>
      <c r="C42" s="39"/>
      <c r="D42" s="43"/>
      <c r="E42" s="44"/>
      <c r="F42" s="44"/>
      <c r="G42" s="45"/>
      <c r="H42" s="135" t="s">
        <v>38</v>
      </c>
      <c r="I42" s="135" t="s">
        <v>38</v>
      </c>
      <c r="J42" s="136" t="s">
        <v>38</v>
      </c>
      <c r="K42" s="100"/>
      <c r="L42" s="135">
        <v>9330</v>
      </c>
      <c r="M42" s="135">
        <v>5235</v>
      </c>
      <c r="N42" s="136" t="s">
        <v>363</v>
      </c>
    </row>
    <row r="43" spans="1:14" ht="19.5" customHeight="1">
      <c r="A43" s="41" t="s">
        <v>100</v>
      </c>
      <c r="B43" s="43" t="s">
        <v>101</v>
      </c>
      <c r="C43" s="39"/>
      <c r="D43" s="43"/>
      <c r="E43" s="44"/>
      <c r="F43" s="44"/>
      <c r="G43" s="45"/>
      <c r="H43" s="130">
        <f>34030-H23</f>
        <v>6500</v>
      </c>
      <c r="I43" s="130">
        <f>22187-H25</f>
        <v>4506</v>
      </c>
      <c r="J43" s="136" t="s">
        <v>323</v>
      </c>
      <c r="K43" s="100"/>
      <c r="L43" s="135">
        <v>6515</v>
      </c>
      <c r="M43" s="135">
        <v>4150</v>
      </c>
      <c r="N43" s="136" t="s">
        <v>364</v>
      </c>
    </row>
    <row r="44" spans="1:14" ht="19.5" customHeight="1">
      <c r="A44" s="41" t="s">
        <v>102</v>
      </c>
      <c r="B44" s="43" t="s">
        <v>103</v>
      </c>
      <c r="C44" s="43"/>
      <c r="D44" s="43"/>
      <c r="E44" s="44"/>
      <c r="F44" s="44"/>
      <c r="G44" s="45"/>
      <c r="H44" s="130">
        <f>37730-H23</f>
        <v>10200</v>
      </c>
      <c r="I44" s="130">
        <f>27416-H25</f>
        <v>9735</v>
      </c>
      <c r="J44" s="136" t="s">
        <v>324</v>
      </c>
      <c r="K44" s="100"/>
      <c r="L44" s="135">
        <v>10025</v>
      </c>
      <c r="M44" s="135">
        <v>6247</v>
      </c>
      <c r="N44" s="136" t="s">
        <v>215</v>
      </c>
    </row>
    <row r="45" spans="1:14" ht="19.5" customHeight="1">
      <c r="A45" s="41" t="s">
        <v>104</v>
      </c>
      <c r="B45" s="43" t="s">
        <v>105</v>
      </c>
      <c r="C45" s="39"/>
      <c r="D45" s="43"/>
      <c r="E45" s="44"/>
      <c r="F45" s="44"/>
      <c r="G45" s="45"/>
      <c r="H45" s="130">
        <f>34730-H23</f>
        <v>7200</v>
      </c>
      <c r="I45" s="130">
        <f>24496-H25</f>
        <v>6815</v>
      </c>
      <c r="J45" s="136" t="s">
        <v>268</v>
      </c>
      <c r="K45" s="100"/>
      <c r="L45" s="135">
        <v>8425</v>
      </c>
      <c r="M45" s="135">
        <v>5311</v>
      </c>
      <c r="N45" s="136" t="s">
        <v>364</v>
      </c>
    </row>
    <row r="46" spans="1:14" ht="19.5" customHeight="1">
      <c r="A46" s="41" t="s">
        <v>106</v>
      </c>
      <c r="B46" s="43" t="s">
        <v>107</v>
      </c>
      <c r="C46" s="43"/>
      <c r="D46" s="43"/>
      <c r="E46" s="44"/>
      <c r="F46" s="44"/>
      <c r="G46" s="45"/>
      <c r="H46" s="130">
        <f>38330-H23</f>
        <v>10800</v>
      </c>
      <c r="I46" s="130">
        <f>26528-H25</f>
        <v>8847</v>
      </c>
      <c r="J46" s="136" t="s">
        <v>269</v>
      </c>
      <c r="K46" s="100"/>
      <c r="L46" s="135">
        <v>11785</v>
      </c>
      <c r="M46" s="135">
        <v>7400</v>
      </c>
      <c r="N46" s="136" t="s">
        <v>215</v>
      </c>
    </row>
    <row r="47" spans="1:14" ht="19.5" customHeight="1">
      <c r="A47" s="41" t="s">
        <v>108</v>
      </c>
      <c r="B47" s="43" t="s">
        <v>109</v>
      </c>
      <c r="C47" s="43"/>
      <c r="D47" s="43"/>
      <c r="E47" s="44"/>
      <c r="F47" s="44"/>
      <c r="G47" s="45"/>
      <c r="H47" s="135">
        <v>180</v>
      </c>
      <c r="I47" s="135">
        <v>176</v>
      </c>
      <c r="J47" s="136" t="s">
        <v>270</v>
      </c>
      <c r="K47" s="100"/>
      <c r="L47" s="135">
        <v>90</v>
      </c>
      <c r="M47" s="135">
        <v>83</v>
      </c>
      <c r="N47" s="136" t="s">
        <v>365</v>
      </c>
    </row>
    <row r="48" spans="1:14" ht="19.5" customHeight="1">
      <c r="A48" s="41" t="s">
        <v>110</v>
      </c>
      <c r="B48" s="43" t="s">
        <v>111</v>
      </c>
      <c r="C48" s="43"/>
      <c r="D48" s="43"/>
      <c r="E48" s="44"/>
      <c r="F48" s="44"/>
      <c r="G48" s="45"/>
      <c r="H48" s="135">
        <v>280</v>
      </c>
      <c r="I48" s="135">
        <v>271</v>
      </c>
      <c r="J48" s="136" t="s">
        <v>271</v>
      </c>
      <c r="K48" s="100"/>
      <c r="L48" s="135">
        <v>275</v>
      </c>
      <c r="M48" s="135">
        <v>253</v>
      </c>
      <c r="N48" s="136" t="s">
        <v>216</v>
      </c>
    </row>
    <row r="49" spans="1:14" ht="19.5" customHeight="1">
      <c r="A49" s="64" t="s">
        <v>112</v>
      </c>
      <c r="B49" s="300" t="s">
        <v>113</v>
      </c>
      <c r="C49" s="301"/>
      <c r="D49" s="302"/>
      <c r="E49" s="44"/>
      <c r="F49" s="44"/>
      <c r="G49" s="45"/>
      <c r="H49" s="135">
        <v>395</v>
      </c>
      <c r="I49" s="135">
        <v>391</v>
      </c>
      <c r="J49" s="136" t="s">
        <v>272</v>
      </c>
      <c r="K49" s="100"/>
      <c r="L49" s="135">
        <v>420</v>
      </c>
      <c r="M49" s="135">
        <v>387</v>
      </c>
      <c r="N49" s="136" t="s">
        <v>366</v>
      </c>
    </row>
    <row r="50" spans="1:14" ht="19.5" customHeight="1">
      <c r="A50" s="41" t="s">
        <v>114</v>
      </c>
      <c r="B50" s="294" t="s">
        <v>115</v>
      </c>
      <c r="C50" s="237"/>
      <c r="D50" s="295"/>
      <c r="E50" s="296"/>
      <c r="F50" s="296"/>
      <c r="G50" s="298"/>
      <c r="H50" s="288">
        <v>735</v>
      </c>
      <c r="I50" s="288">
        <v>675</v>
      </c>
      <c r="J50" s="288" t="s">
        <v>273</v>
      </c>
      <c r="K50" s="100"/>
      <c r="L50" s="288">
        <v>1170</v>
      </c>
      <c r="M50" s="288">
        <v>1077</v>
      </c>
      <c r="N50" s="288" t="s">
        <v>217</v>
      </c>
    </row>
    <row r="51" spans="1:14" ht="19.5" customHeight="1">
      <c r="A51" s="41"/>
      <c r="B51" s="237"/>
      <c r="C51" s="237"/>
      <c r="D51" s="295"/>
      <c r="E51" s="297"/>
      <c r="F51" s="297"/>
      <c r="G51" s="297"/>
      <c r="H51" s="289"/>
      <c r="I51" s="289"/>
      <c r="J51" s="289"/>
      <c r="K51" s="100"/>
      <c r="L51" s="289"/>
      <c r="M51" s="289"/>
      <c r="N51" s="289"/>
    </row>
    <row r="52" spans="1:14" ht="19.5" customHeight="1">
      <c r="A52" s="41" t="s">
        <v>116</v>
      </c>
      <c r="B52" s="303" t="s">
        <v>117</v>
      </c>
      <c r="C52" s="303"/>
      <c r="D52" s="304"/>
      <c r="E52" s="44"/>
      <c r="F52" s="44"/>
      <c r="G52" s="45"/>
      <c r="H52" s="135">
        <v>175</v>
      </c>
      <c r="I52" s="135">
        <v>161</v>
      </c>
      <c r="J52" s="136" t="s">
        <v>316</v>
      </c>
      <c r="K52" s="100"/>
      <c r="L52" s="135"/>
      <c r="M52" s="135">
        <v>170</v>
      </c>
      <c r="N52" s="136"/>
    </row>
    <row r="53" spans="1:14" ht="19.5" customHeight="1">
      <c r="A53" s="41" t="s">
        <v>118</v>
      </c>
      <c r="B53" s="43" t="s">
        <v>119</v>
      </c>
      <c r="C53" s="43"/>
      <c r="D53" s="43"/>
      <c r="E53" s="44"/>
      <c r="F53" s="44"/>
      <c r="G53" s="45"/>
      <c r="H53" s="135" t="s">
        <v>40</v>
      </c>
      <c r="I53" s="135" t="s">
        <v>40</v>
      </c>
      <c r="J53" s="136" t="s">
        <v>40</v>
      </c>
      <c r="K53" s="100"/>
      <c r="L53" s="135">
        <v>225</v>
      </c>
      <c r="M53" s="135">
        <v>207</v>
      </c>
      <c r="N53" s="136" t="s">
        <v>367</v>
      </c>
    </row>
    <row r="54" spans="1:14" ht="19.5" customHeight="1">
      <c r="A54" s="41" t="s">
        <v>120</v>
      </c>
      <c r="B54" s="65" t="s">
        <v>121</v>
      </c>
      <c r="C54" s="43"/>
      <c r="D54" s="43"/>
      <c r="E54" s="44"/>
      <c r="F54" s="44"/>
      <c r="G54" s="45"/>
      <c r="H54" s="135">
        <v>195</v>
      </c>
      <c r="I54" s="135">
        <v>191</v>
      </c>
      <c r="J54" s="136" t="s">
        <v>274</v>
      </c>
      <c r="K54" s="100"/>
      <c r="L54" s="135">
        <v>420</v>
      </c>
      <c r="M54" s="135">
        <v>387</v>
      </c>
      <c r="N54" s="136" t="s">
        <v>221</v>
      </c>
    </row>
    <row r="55" spans="1:14" ht="19.5" customHeight="1">
      <c r="A55" s="41" t="s">
        <v>122</v>
      </c>
      <c r="B55" s="42" t="s">
        <v>77</v>
      </c>
      <c r="C55" s="39"/>
      <c r="D55" s="43"/>
      <c r="E55" s="44"/>
      <c r="F55" s="44"/>
      <c r="G55" s="45"/>
      <c r="H55" s="135">
        <v>395</v>
      </c>
      <c r="I55" s="135">
        <v>381</v>
      </c>
      <c r="J55" s="136" t="s">
        <v>325</v>
      </c>
      <c r="K55" s="100"/>
      <c r="L55" s="135">
        <v>250</v>
      </c>
      <c r="M55" s="135">
        <v>231</v>
      </c>
      <c r="N55" s="136" t="s">
        <v>218</v>
      </c>
    </row>
    <row r="56" spans="1:14" ht="19.5" customHeight="1">
      <c r="A56" s="41" t="s">
        <v>123</v>
      </c>
      <c r="B56" s="307" t="s">
        <v>124</v>
      </c>
      <c r="C56" s="308"/>
      <c r="D56" s="309"/>
      <c r="E56" s="296"/>
      <c r="F56" s="296"/>
      <c r="G56" s="298"/>
      <c r="H56" s="288" t="s">
        <v>40</v>
      </c>
      <c r="I56" s="288" t="s">
        <v>40</v>
      </c>
      <c r="J56" s="288" t="s">
        <v>40</v>
      </c>
      <c r="K56" s="100"/>
      <c r="L56" s="288">
        <v>495</v>
      </c>
      <c r="M56" s="288">
        <v>456</v>
      </c>
      <c r="N56" s="288" t="s">
        <v>219</v>
      </c>
    </row>
    <row r="57" spans="1:14" ht="19.5" customHeight="1">
      <c r="A57" s="41"/>
      <c r="B57" s="308"/>
      <c r="C57" s="308"/>
      <c r="D57" s="309"/>
      <c r="E57" s="297"/>
      <c r="F57" s="297"/>
      <c r="G57" s="297"/>
      <c r="H57" s="289"/>
      <c r="I57" s="289"/>
      <c r="J57" s="289"/>
      <c r="K57" s="100"/>
      <c r="L57" s="289"/>
      <c r="M57" s="289"/>
      <c r="N57" s="289"/>
    </row>
    <row r="58" spans="1:14" ht="19.5" customHeight="1">
      <c r="A58" s="41"/>
      <c r="B58" s="310" t="s">
        <v>125</v>
      </c>
      <c r="C58" s="310"/>
      <c r="D58" s="311"/>
      <c r="E58" s="299"/>
      <c r="F58" s="183"/>
      <c r="G58" s="184"/>
      <c r="H58" s="293" t="s">
        <v>326</v>
      </c>
      <c r="I58" s="279"/>
      <c r="J58" s="280"/>
      <c r="K58" s="100"/>
      <c r="L58" s="293"/>
      <c r="M58" s="279"/>
      <c r="N58" s="280"/>
    </row>
    <row r="59" spans="1:14" ht="19.5" customHeight="1">
      <c r="A59" s="41" t="s">
        <v>126</v>
      </c>
      <c r="B59" s="63" t="s">
        <v>127</v>
      </c>
      <c r="C59" s="43"/>
      <c r="D59" s="43"/>
      <c r="E59" s="44"/>
      <c r="F59" s="44"/>
      <c r="G59" s="45"/>
      <c r="H59" s="135">
        <v>250</v>
      </c>
      <c r="I59" s="135">
        <v>248</v>
      </c>
      <c r="J59" s="136" t="s">
        <v>275</v>
      </c>
      <c r="K59" s="100"/>
      <c r="L59" s="135"/>
      <c r="M59" s="135" t="s">
        <v>368</v>
      </c>
      <c r="N59" s="136"/>
    </row>
    <row r="60" spans="1:14" ht="19.5" customHeight="1">
      <c r="A60" s="41" t="s">
        <v>128</v>
      </c>
      <c r="B60" s="63" t="s">
        <v>129</v>
      </c>
      <c r="C60" s="43"/>
      <c r="D60" s="43"/>
      <c r="E60" s="44"/>
      <c r="F60" s="44"/>
      <c r="G60" s="45"/>
      <c r="H60" s="135">
        <v>450</v>
      </c>
      <c r="I60" s="135">
        <v>441</v>
      </c>
      <c r="J60" s="136" t="s">
        <v>327</v>
      </c>
      <c r="K60" s="100"/>
      <c r="L60" s="135">
        <v>641</v>
      </c>
      <c r="M60" s="135">
        <v>526</v>
      </c>
      <c r="N60" s="136" t="s">
        <v>369</v>
      </c>
    </row>
    <row r="61" spans="1:14" ht="19.5" customHeight="1">
      <c r="A61" s="195" t="s">
        <v>27</v>
      </c>
      <c r="B61" s="195"/>
      <c r="C61" s="195"/>
      <c r="D61" s="276"/>
      <c r="E61" s="270"/>
      <c r="F61" s="271"/>
      <c r="G61" s="272"/>
      <c r="H61" s="250"/>
      <c r="I61" s="245"/>
      <c r="J61" s="246"/>
      <c r="L61" s="250">
        <v>0.05</v>
      </c>
      <c r="M61" s="245"/>
      <c r="N61" s="246"/>
    </row>
    <row r="62" spans="1:14" ht="19.5" customHeight="1">
      <c r="A62" s="39"/>
      <c r="B62" s="39"/>
      <c r="C62" s="39"/>
      <c r="D62" s="39"/>
      <c r="E62" s="66"/>
      <c r="F62" s="66"/>
      <c r="G62" s="66"/>
      <c r="H62" s="48"/>
      <c r="I62" s="49"/>
      <c r="J62" s="50"/>
      <c r="L62" s="48"/>
      <c r="M62" s="49"/>
      <c r="N62" s="50"/>
    </row>
    <row r="63" spans="1:14" ht="19.5" customHeight="1">
      <c r="A63" s="273" t="s">
        <v>74</v>
      </c>
      <c r="B63" s="274"/>
      <c r="C63" s="274"/>
      <c r="D63" s="275"/>
      <c r="E63" s="15"/>
      <c r="F63" s="15"/>
      <c r="G63" s="15"/>
      <c r="H63" s="44"/>
      <c r="I63" s="44"/>
      <c r="J63" s="61"/>
      <c r="L63" s="44"/>
      <c r="M63" s="14">
        <v>1950</v>
      </c>
      <c r="N63" s="61"/>
    </row>
    <row r="64" spans="1:14" ht="19.5" customHeight="1">
      <c r="A64" s="195" t="s">
        <v>28</v>
      </c>
      <c r="B64" s="195"/>
      <c r="C64" s="195"/>
      <c r="D64" s="195"/>
      <c r="E64" s="213" t="s">
        <v>29</v>
      </c>
      <c r="F64" s="214"/>
      <c r="G64" s="215"/>
      <c r="H64" s="213" t="s">
        <v>31</v>
      </c>
      <c r="I64" s="183"/>
      <c r="J64" s="184"/>
      <c r="L64" s="213" t="s">
        <v>34</v>
      </c>
      <c r="M64" s="183"/>
      <c r="N64" s="184"/>
    </row>
    <row r="65" spans="1:7" ht="19.5" customHeight="1">
      <c r="A65" s="62"/>
      <c r="B65" s="62"/>
      <c r="C65" s="62"/>
      <c r="D65" s="62"/>
      <c r="E65" s="13"/>
      <c r="F65" s="13"/>
      <c r="G65" s="13"/>
    </row>
    <row r="66" spans="2:14" ht="19.5" customHeight="1">
      <c r="B66" s="26"/>
      <c r="C66" s="6" t="s">
        <v>50</v>
      </c>
      <c r="D66" s="26"/>
      <c r="E66" s="26"/>
      <c r="F66" s="26"/>
      <c r="H66" s="238">
        <f>SUM(I32:I60)</f>
        <v>50302</v>
      </c>
      <c r="I66" s="183"/>
      <c r="J66" s="184"/>
      <c r="L66" s="238">
        <f>SUM(M32:M60)</f>
        <v>47005</v>
      </c>
      <c r="M66" s="183"/>
      <c r="N66" s="184"/>
    </row>
    <row r="67" spans="3:14" ht="19.5" customHeight="1">
      <c r="C67" s="6" t="s">
        <v>51</v>
      </c>
      <c r="H67" s="238">
        <f>H25+H66</f>
        <v>67983</v>
      </c>
      <c r="I67" s="183"/>
      <c r="J67" s="184"/>
      <c r="L67" s="238">
        <f>L25+L66</f>
        <v>65555</v>
      </c>
      <c r="M67" s="183"/>
      <c r="N67" s="184"/>
    </row>
    <row r="68" spans="1:7" ht="19.5" customHeight="1">
      <c r="A68" s="305"/>
      <c r="B68" s="306"/>
      <c r="C68" s="306"/>
      <c r="D68" s="306"/>
      <c r="E68" s="306"/>
      <c r="F68" s="306"/>
      <c r="G68" s="306"/>
    </row>
    <row r="69" spans="1:7" ht="15.75">
      <c r="A69" s="305"/>
      <c r="B69" s="306"/>
      <c r="C69" s="306"/>
      <c r="D69" s="306"/>
      <c r="E69" s="306"/>
      <c r="F69" s="306"/>
      <c r="G69" s="306"/>
    </row>
    <row r="70" spans="8:11" ht="15">
      <c r="H70" s="154"/>
      <c r="I70" s="8"/>
      <c r="J70" s="21"/>
      <c r="K70" s="8"/>
    </row>
    <row r="71" spans="1:11" ht="14.25">
      <c r="A71" s="2"/>
      <c r="H71" s="22"/>
      <c r="I71" s="8"/>
      <c r="J71" s="7"/>
      <c r="K71" s="8"/>
    </row>
    <row r="72" spans="1:14" ht="14.25">
      <c r="A72" s="236" t="s">
        <v>160</v>
      </c>
      <c r="B72" s="237"/>
      <c r="C72" s="237"/>
      <c r="D72" s="237"/>
      <c r="E72" s="237"/>
      <c r="F72" s="237"/>
      <c r="G72" s="237"/>
      <c r="H72" s="237"/>
      <c r="I72" s="237"/>
      <c r="J72" s="237"/>
      <c r="K72" s="237"/>
      <c r="L72" s="237"/>
      <c r="M72" s="237"/>
      <c r="N72" s="237"/>
    </row>
    <row r="73" spans="1:14" ht="14.25">
      <c r="A73" s="237"/>
      <c r="B73" s="237"/>
      <c r="C73" s="237"/>
      <c r="D73" s="237"/>
      <c r="E73" s="237"/>
      <c r="F73" s="237"/>
      <c r="G73" s="237"/>
      <c r="H73" s="237"/>
      <c r="I73" s="237"/>
      <c r="J73" s="237"/>
      <c r="K73" s="237"/>
      <c r="L73" s="237"/>
      <c r="M73" s="237"/>
      <c r="N73" s="237"/>
    </row>
    <row r="74" spans="1:14" ht="14.25">
      <c r="A74" s="237"/>
      <c r="B74" s="237"/>
      <c r="C74" s="237"/>
      <c r="D74" s="237"/>
      <c r="E74" s="237"/>
      <c r="F74" s="237"/>
      <c r="G74" s="237"/>
      <c r="H74" s="237"/>
      <c r="I74" s="237"/>
      <c r="J74" s="237"/>
      <c r="K74" s="237"/>
      <c r="L74" s="237"/>
      <c r="M74" s="237"/>
      <c r="N74" s="237"/>
    </row>
    <row r="75" spans="1:14" ht="14.25">
      <c r="A75" s="237"/>
      <c r="B75" s="237"/>
      <c r="C75" s="237"/>
      <c r="D75" s="237"/>
      <c r="E75" s="237"/>
      <c r="F75" s="237"/>
      <c r="G75" s="237"/>
      <c r="H75" s="237"/>
      <c r="I75" s="237"/>
      <c r="J75" s="237"/>
      <c r="K75" s="237"/>
      <c r="L75" s="237"/>
      <c r="M75" s="237"/>
      <c r="N75" s="237"/>
    </row>
  </sheetData>
  <sheetProtection/>
  <mergeCells count="112">
    <mergeCell ref="N56:N57"/>
    <mergeCell ref="L58:N58"/>
    <mergeCell ref="A72:N75"/>
    <mergeCell ref="L34:L35"/>
    <mergeCell ref="L50:L51"/>
    <mergeCell ref="L56:L57"/>
    <mergeCell ref="H61:J61"/>
    <mergeCell ref="L61:N61"/>
    <mergeCell ref="A69:G69"/>
    <mergeCell ref="A61:D61"/>
    <mergeCell ref="E61:G61"/>
    <mergeCell ref="A63:D63"/>
    <mergeCell ref="A64:D64"/>
    <mergeCell ref="E64:G64"/>
    <mergeCell ref="A68:G68"/>
    <mergeCell ref="B56:D57"/>
    <mergeCell ref="E56:E57"/>
    <mergeCell ref="F56:F57"/>
    <mergeCell ref="G56:G57"/>
    <mergeCell ref="B58:D58"/>
    <mergeCell ref="E58:G58"/>
    <mergeCell ref="B49:D49"/>
    <mergeCell ref="B50:D51"/>
    <mergeCell ref="E50:E51"/>
    <mergeCell ref="F50:F51"/>
    <mergeCell ref="G50:G51"/>
    <mergeCell ref="B52:D52"/>
    <mergeCell ref="A29:D29"/>
    <mergeCell ref="E29:G29"/>
    <mergeCell ref="A31:D31"/>
    <mergeCell ref="B34:D35"/>
    <mergeCell ref="E34:E35"/>
    <mergeCell ref="F34:F35"/>
    <mergeCell ref="G34:G35"/>
    <mergeCell ref="A23:D23"/>
    <mergeCell ref="E23:G23"/>
    <mergeCell ref="A25:D25"/>
    <mergeCell ref="E25:G25"/>
    <mergeCell ref="A27:D27"/>
    <mergeCell ref="E27:G27"/>
    <mergeCell ref="A17:D17"/>
    <mergeCell ref="E17:G17"/>
    <mergeCell ref="A19:D19"/>
    <mergeCell ref="E19:G19"/>
    <mergeCell ref="A21:D21"/>
    <mergeCell ref="E21:G21"/>
    <mergeCell ref="E10:G10"/>
    <mergeCell ref="A12:D12"/>
    <mergeCell ref="E12:G12"/>
    <mergeCell ref="A13:D13"/>
    <mergeCell ref="E13:G13"/>
    <mergeCell ref="A15:D15"/>
    <mergeCell ref="E15:G15"/>
    <mergeCell ref="A10:D10"/>
    <mergeCell ref="A3:G3"/>
    <mergeCell ref="A5:D5"/>
    <mergeCell ref="E5:G5"/>
    <mergeCell ref="A7:D7"/>
    <mergeCell ref="E7:G7"/>
    <mergeCell ref="A9:D9"/>
    <mergeCell ref="E9:G9"/>
    <mergeCell ref="H3:J3"/>
    <mergeCell ref="H5:J5"/>
    <mergeCell ref="H7:J7"/>
    <mergeCell ref="H9:J9"/>
    <mergeCell ref="H10:J10"/>
    <mergeCell ref="H12:J12"/>
    <mergeCell ref="H13:J13"/>
    <mergeCell ref="H15:J15"/>
    <mergeCell ref="H17:J17"/>
    <mergeCell ref="H19:J19"/>
    <mergeCell ref="H21:J21"/>
    <mergeCell ref="H23:J23"/>
    <mergeCell ref="H25:J25"/>
    <mergeCell ref="H27:J27"/>
    <mergeCell ref="H29:J29"/>
    <mergeCell ref="H64:J64"/>
    <mergeCell ref="H66:J66"/>
    <mergeCell ref="H67:J67"/>
    <mergeCell ref="H58:J58"/>
    <mergeCell ref="L3:N3"/>
    <mergeCell ref="L5:N5"/>
    <mergeCell ref="L7:N7"/>
    <mergeCell ref="L9:N9"/>
    <mergeCell ref="L10:N10"/>
    <mergeCell ref="L12:N12"/>
    <mergeCell ref="L13:N13"/>
    <mergeCell ref="L15:N15"/>
    <mergeCell ref="L17:N17"/>
    <mergeCell ref="L19:N19"/>
    <mergeCell ref="L21:N21"/>
    <mergeCell ref="L23:N23"/>
    <mergeCell ref="L25:N25"/>
    <mergeCell ref="L27:N27"/>
    <mergeCell ref="L29:N29"/>
    <mergeCell ref="L64:N64"/>
    <mergeCell ref="L66:N66"/>
    <mergeCell ref="M34:M35"/>
    <mergeCell ref="N34:N35"/>
    <mergeCell ref="M50:M51"/>
    <mergeCell ref="N50:N51"/>
    <mergeCell ref="M56:M57"/>
    <mergeCell ref="L67:N67"/>
    <mergeCell ref="H34:H35"/>
    <mergeCell ref="I34:I35"/>
    <mergeCell ref="J34:J35"/>
    <mergeCell ref="H50:H51"/>
    <mergeCell ref="I50:I51"/>
    <mergeCell ref="J50:J51"/>
    <mergeCell ref="H56:H57"/>
    <mergeCell ref="I56:I57"/>
    <mergeCell ref="J56:J57"/>
  </mergeCells>
  <printOptions/>
  <pageMargins left="0.7" right="0.7" top="0.75" bottom="0.75" header="0.3" footer="0.3"/>
  <pageSetup fitToHeight="1" fitToWidth="1" horizontalDpi="600" verticalDpi="600" orientation="portrait" scale="44" r:id="rId1"/>
</worksheet>
</file>

<file path=xl/worksheets/sheet8.xml><?xml version="1.0" encoding="utf-8"?>
<worksheet xmlns="http://schemas.openxmlformats.org/spreadsheetml/2006/main" xmlns:r="http://schemas.openxmlformats.org/officeDocument/2006/relationships">
  <sheetPr>
    <pageSetUpPr fitToPage="1"/>
  </sheetPr>
  <dimension ref="A1:Q83"/>
  <sheetViews>
    <sheetView showGridLines="0" zoomScale="60" zoomScaleNormal="60" zoomScaleSheetLayoutView="75" workbookViewId="0" topLeftCell="A1">
      <selection activeCell="W66" sqref="W66"/>
    </sheetView>
  </sheetViews>
  <sheetFormatPr defaultColWidth="9.140625" defaultRowHeight="15"/>
  <cols>
    <col min="1" max="1" width="13.57421875" style="3" customWidth="1"/>
    <col min="2" max="2" width="11.7109375" style="3" customWidth="1"/>
    <col min="3" max="3" width="30.7109375" style="3" customWidth="1"/>
    <col min="4" max="4" width="22.421875" style="3" customWidth="1"/>
    <col min="5" max="5" width="18.28125" style="3" hidden="1" customWidth="1"/>
    <col min="6" max="7" width="20.7109375" style="3" hidden="1" customWidth="1"/>
    <col min="8" max="14" width="17.7109375" style="2" customWidth="1"/>
    <col min="15" max="16384" width="9.140625" style="2" customWidth="1"/>
  </cols>
  <sheetData>
    <row r="1" spans="1:7" s="24" customFormat="1" ht="19.5" customHeight="1">
      <c r="A1" s="85" t="s">
        <v>52</v>
      </c>
      <c r="G1" s="25"/>
    </row>
    <row r="2" spans="1:7" s="24" customFormat="1" ht="19.5" customHeight="1">
      <c r="A2" s="30"/>
      <c r="B2" s="30"/>
      <c r="C2" s="30"/>
      <c r="D2" s="31"/>
      <c r="E2" s="31"/>
      <c r="F2" s="31"/>
      <c r="G2" s="26"/>
    </row>
    <row r="3" spans="1:14" ht="30" customHeight="1">
      <c r="A3" s="286" t="s">
        <v>130</v>
      </c>
      <c r="B3" s="286"/>
      <c r="C3" s="286"/>
      <c r="D3" s="286"/>
      <c r="E3" s="286"/>
      <c r="F3" s="286"/>
      <c r="G3" s="286"/>
      <c r="H3" s="230" t="s">
        <v>188</v>
      </c>
      <c r="I3" s="231"/>
      <c r="J3" s="232"/>
      <c r="K3" s="97"/>
      <c r="L3" s="230" t="s">
        <v>189</v>
      </c>
      <c r="M3" s="231"/>
      <c r="N3" s="232"/>
    </row>
    <row r="4" spans="8:14" ht="19.5" customHeight="1">
      <c r="H4" s="3"/>
      <c r="I4" s="3"/>
      <c r="J4" s="3"/>
      <c r="L4" s="3"/>
      <c r="M4" s="3"/>
      <c r="N4" s="3"/>
    </row>
    <row r="5" spans="1:14" ht="19.5" customHeight="1">
      <c r="A5" s="195" t="s">
        <v>6</v>
      </c>
      <c r="B5" s="195"/>
      <c r="C5" s="195"/>
      <c r="D5" s="195"/>
      <c r="E5" s="196"/>
      <c r="F5" s="197"/>
      <c r="G5" s="198"/>
      <c r="H5" s="196" t="s">
        <v>328</v>
      </c>
      <c r="I5" s="197"/>
      <c r="J5" s="198"/>
      <c r="L5" s="196" t="s">
        <v>370</v>
      </c>
      <c r="M5" s="197"/>
      <c r="N5" s="198"/>
    </row>
    <row r="6" spans="1:14" ht="19.5" customHeight="1">
      <c r="A6" s="32"/>
      <c r="B6" s="32"/>
      <c r="C6" s="32"/>
      <c r="D6" s="32"/>
      <c r="E6" s="9"/>
      <c r="F6" s="9"/>
      <c r="G6" s="9"/>
      <c r="H6" s="9"/>
      <c r="I6" s="9"/>
      <c r="J6" s="9"/>
      <c r="L6" s="9"/>
      <c r="M6" s="9"/>
      <c r="N6" s="9"/>
    </row>
    <row r="7" spans="1:14" ht="19.5" customHeight="1">
      <c r="A7" s="195" t="s">
        <v>60</v>
      </c>
      <c r="B7" s="195"/>
      <c r="C7" s="195"/>
      <c r="D7" s="195"/>
      <c r="E7" s="196"/>
      <c r="F7" s="197"/>
      <c r="G7" s="198"/>
      <c r="H7" s="196" t="s">
        <v>329</v>
      </c>
      <c r="I7" s="197"/>
      <c r="J7" s="198"/>
      <c r="L7" s="196" t="s">
        <v>371</v>
      </c>
      <c r="M7" s="197"/>
      <c r="N7" s="198"/>
    </row>
    <row r="8" spans="1:14" ht="19.5" customHeight="1">
      <c r="A8" s="33"/>
      <c r="B8" s="33"/>
      <c r="C8" s="33"/>
      <c r="D8" s="33"/>
      <c r="E8" s="11"/>
      <c r="F8" s="11"/>
      <c r="G8" s="11"/>
      <c r="H8" s="11"/>
      <c r="I8" s="11"/>
      <c r="J8" s="11"/>
      <c r="L8" s="11"/>
      <c r="M8" s="11"/>
      <c r="N8" s="11"/>
    </row>
    <row r="9" spans="1:14" ht="19.5" customHeight="1">
      <c r="A9" s="195" t="s">
        <v>7</v>
      </c>
      <c r="B9" s="195"/>
      <c r="C9" s="195"/>
      <c r="D9" s="195"/>
      <c r="E9" s="262"/>
      <c r="F9" s="263"/>
      <c r="G9" s="264"/>
      <c r="H9" s="262" t="s">
        <v>314</v>
      </c>
      <c r="I9" s="263"/>
      <c r="J9" s="264"/>
      <c r="L9" s="202" t="s">
        <v>45</v>
      </c>
      <c r="M9" s="203"/>
      <c r="N9" s="204"/>
    </row>
    <row r="10" spans="1:14" ht="19.5" customHeight="1">
      <c r="A10" s="195" t="s">
        <v>8</v>
      </c>
      <c r="B10" s="195"/>
      <c r="C10" s="195"/>
      <c r="D10" s="195"/>
      <c r="E10" s="213"/>
      <c r="F10" s="214"/>
      <c r="G10" s="215"/>
      <c r="H10" s="213" t="s">
        <v>46</v>
      </c>
      <c r="I10" s="214"/>
      <c r="J10" s="215"/>
      <c r="L10" s="208" t="s">
        <v>46</v>
      </c>
      <c r="M10" s="209"/>
      <c r="N10" s="210"/>
    </row>
    <row r="11" spans="1:14" ht="19.5" customHeight="1">
      <c r="A11" s="33"/>
      <c r="B11" s="33"/>
      <c r="C11" s="33"/>
      <c r="D11" s="33"/>
      <c r="E11" s="11"/>
      <c r="F11" s="11"/>
      <c r="G11" s="11"/>
      <c r="H11" s="11"/>
      <c r="I11" s="11"/>
      <c r="J11" s="11"/>
      <c r="L11" s="11"/>
      <c r="M11" s="11"/>
      <c r="N11" s="11"/>
    </row>
    <row r="12" spans="1:14" ht="19.5" customHeight="1">
      <c r="A12" s="195" t="s">
        <v>9</v>
      </c>
      <c r="B12" s="195"/>
      <c r="C12" s="195"/>
      <c r="D12" s="195"/>
      <c r="E12" s="262"/>
      <c r="F12" s="263"/>
      <c r="G12" s="264"/>
      <c r="H12" s="262" t="s">
        <v>315</v>
      </c>
      <c r="I12" s="263"/>
      <c r="J12" s="264"/>
      <c r="L12" s="202" t="s">
        <v>47</v>
      </c>
      <c r="M12" s="203"/>
      <c r="N12" s="204"/>
    </row>
    <row r="13" spans="1:14" ht="19.5" customHeight="1">
      <c r="A13" s="195" t="s">
        <v>10</v>
      </c>
      <c r="B13" s="195"/>
      <c r="C13" s="195"/>
      <c r="D13" s="195"/>
      <c r="E13" s="213"/>
      <c r="F13" s="214"/>
      <c r="G13" s="215"/>
      <c r="H13" s="213" t="s">
        <v>46</v>
      </c>
      <c r="I13" s="214"/>
      <c r="J13" s="215"/>
      <c r="L13" s="208" t="s">
        <v>46</v>
      </c>
      <c r="M13" s="209"/>
      <c r="N13" s="210"/>
    </row>
    <row r="14" spans="1:14" ht="19.5" customHeight="1">
      <c r="A14" s="34"/>
      <c r="B14" s="34"/>
      <c r="C14" s="34"/>
      <c r="D14" s="34"/>
      <c r="E14" s="9"/>
      <c r="F14" s="9"/>
      <c r="G14" s="9"/>
      <c r="H14" s="9"/>
      <c r="I14" s="9"/>
      <c r="J14" s="9"/>
      <c r="L14" s="12"/>
      <c r="M14" s="12"/>
      <c r="N14" s="12"/>
    </row>
    <row r="15" spans="1:14" ht="19.5" customHeight="1">
      <c r="A15" s="195" t="s">
        <v>11</v>
      </c>
      <c r="B15" s="195"/>
      <c r="C15" s="195"/>
      <c r="D15" s="195"/>
      <c r="E15" s="262"/>
      <c r="F15" s="263"/>
      <c r="G15" s="264"/>
      <c r="H15" s="262" t="s">
        <v>38</v>
      </c>
      <c r="I15" s="263"/>
      <c r="J15" s="264"/>
      <c r="L15" s="202" t="s">
        <v>48</v>
      </c>
      <c r="M15" s="203"/>
      <c r="N15" s="204"/>
    </row>
    <row r="16" spans="1:14" ht="19.5" customHeight="1">
      <c r="A16" s="34"/>
      <c r="B16" s="34"/>
      <c r="C16" s="34"/>
      <c r="D16" s="34"/>
      <c r="E16" s="9"/>
      <c r="F16" s="9"/>
      <c r="G16" s="9"/>
      <c r="H16" s="9"/>
      <c r="I16" s="9"/>
      <c r="J16" s="9"/>
      <c r="L16" s="12"/>
      <c r="M16" s="12"/>
      <c r="N16" s="12"/>
    </row>
    <row r="17" spans="1:14" ht="19.5" customHeight="1">
      <c r="A17" s="195" t="s">
        <v>12</v>
      </c>
      <c r="B17" s="195"/>
      <c r="C17" s="195"/>
      <c r="D17" s="195"/>
      <c r="E17" s="196"/>
      <c r="F17" s="197"/>
      <c r="G17" s="198"/>
      <c r="H17" s="196" t="s">
        <v>44</v>
      </c>
      <c r="I17" s="197"/>
      <c r="J17" s="198"/>
      <c r="L17" s="199" t="s">
        <v>49</v>
      </c>
      <c r="M17" s="200"/>
      <c r="N17" s="201"/>
    </row>
    <row r="18" spans="1:14" ht="19.5" customHeight="1">
      <c r="A18" s="34"/>
      <c r="B18" s="34"/>
      <c r="C18" s="34"/>
      <c r="D18" s="34"/>
      <c r="E18" s="9"/>
      <c r="F18" s="9"/>
      <c r="G18" s="9"/>
      <c r="H18" s="9"/>
      <c r="I18" s="9"/>
      <c r="J18" s="9"/>
      <c r="L18" s="12"/>
      <c r="M18" s="12"/>
      <c r="N18" s="12"/>
    </row>
    <row r="19" spans="1:14" ht="19.5" customHeight="1">
      <c r="A19" s="195" t="s">
        <v>13</v>
      </c>
      <c r="B19" s="195"/>
      <c r="C19" s="195"/>
      <c r="D19" s="195"/>
      <c r="E19" s="265"/>
      <c r="F19" s="266"/>
      <c r="G19" s="198"/>
      <c r="H19" s="265" t="s">
        <v>43</v>
      </c>
      <c r="I19" s="266"/>
      <c r="J19" s="198"/>
      <c r="L19" s="211" t="s">
        <v>48</v>
      </c>
      <c r="M19" s="212"/>
      <c r="N19" s="201"/>
    </row>
    <row r="20" spans="1:14" ht="19.5" customHeight="1">
      <c r="A20" s="34"/>
      <c r="B20" s="34"/>
      <c r="C20" s="34"/>
      <c r="D20" s="34"/>
      <c r="E20" s="12"/>
      <c r="F20" s="12"/>
      <c r="G20" s="12"/>
      <c r="H20" s="12"/>
      <c r="I20" s="12"/>
      <c r="J20" s="12"/>
      <c r="L20" s="12"/>
      <c r="M20" s="12"/>
      <c r="N20" s="12"/>
    </row>
    <row r="21" spans="1:14" ht="19.5" customHeight="1">
      <c r="A21" s="195" t="s">
        <v>14</v>
      </c>
      <c r="B21" s="195"/>
      <c r="C21" s="195"/>
      <c r="D21" s="195"/>
      <c r="E21" s="205">
        <v>5</v>
      </c>
      <c r="F21" s="206"/>
      <c r="G21" s="207"/>
      <c r="H21" s="205">
        <v>5</v>
      </c>
      <c r="I21" s="206"/>
      <c r="J21" s="207"/>
      <c r="L21" s="205">
        <v>5</v>
      </c>
      <c r="M21" s="206"/>
      <c r="N21" s="207"/>
    </row>
    <row r="22" spans="1:14" ht="19.5" customHeight="1">
      <c r="A22" s="33"/>
      <c r="B22" s="33"/>
      <c r="C22" s="33"/>
      <c r="D22" s="33"/>
      <c r="E22" s="13"/>
      <c r="F22" s="13"/>
      <c r="G22" s="13"/>
      <c r="H22" s="13"/>
      <c r="I22" s="13"/>
      <c r="J22" s="13"/>
      <c r="L22" s="13"/>
      <c r="M22" s="13"/>
      <c r="N22" s="13"/>
    </row>
    <row r="23" spans="1:14" ht="19.5" customHeight="1">
      <c r="A23" s="195" t="s">
        <v>15</v>
      </c>
      <c r="B23" s="195"/>
      <c r="C23" s="195"/>
      <c r="D23" s="195"/>
      <c r="E23" s="213"/>
      <c r="F23" s="214"/>
      <c r="G23" s="215"/>
      <c r="H23" s="213">
        <v>33330</v>
      </c>
      <c r="I23" s="214"/>
      <c r="J23" s="215"/>
      <c r="L23" s="213">
        <v>33775</v>
      </c>
      <c r="M23" s="214"/>
      <c r="N23" s="215"/>
    </row>
    <row r="24" spans="1:14" ht="19.5" customHeight="1">
      <c r="A24" s="34"/>
      <c r="B24" s="34"/>
      <c r="C24" s="34"/>
      <c r="D24" s="34"/>
      <c r="E24" s="12"/>
      <c r="F24" s="12"/>
      <c r="G24" s="12"/>
      <c r="H24" s="12"/>
      <c r="I24" s="12"/>
      <c r="J24" s="12"/>
      <c r="L24" s="12"/>
      <c r="M24" s="12"/>
      <c r="N24" s="12"/>
    </row>
    <row r="25" spans="1:14" ht="19.5" customHeight="1">
      <c r="A25" s="195" t="s">
        <v>16</v>
      </c>
      <c r="B25" s="195"/>
      <c r="C25" s="195"/>
      <c r="D25" s="195"/>
      <c r="E25" s="213"/>
      <c r="F25" s="214"/>
      <c r="G25" s="215"/>
      <c r="H25" s="233">
        <v>20438</v>
      </c>
      <c r="I25" s="234"/>
      <c r="J25" s="235"/>
      <c r="L25" s="290">
        <v>20704</v>
      </c>
      <c r="M25" s="291"/>
      <c r="N25" s="292"/>
    </row>
    <row r="26" spans="1:14" ht="19.5" customHeight="1">
      <c r="A26" s="34"/>
      <c r="B26" s="34"/>
      <c r="C26" s="34"/>
      <c r="D26" s="34"/>
      <c r="E26" s="12"/>
      <c r="F26" s="12"/>
      <c r="G26" s="12"/>
      <c r="H26" s="12"/>
      <c r="I26" s="12"/>
      <c r="J26" s="12"/>
      <c r="L26" s="12"/>
      <c r="M26" s="12"/>
      <c r="N26" s="12"/>
    </row>
    <row r="27" spans="1:14" ht="19.5" customHeight="1">
      <c r="A27" s="195" t="s">
        <v>61</v>
      </c>
      <c r="B27" s="195"/>
      <c r="C27" s="195"/>
      <c r="D27" s="195"/>
      <c r="E27" s="217">
        <f>+E25*E21</f>
        <v>0</v>
      </c>
      <c r="F27" s="218"/>
      <c r="G27" s="219"/>
      <c r="H27" s="256">
        <f>+H25*H21</f>
        <v>102190</v>
      </c>
      <c r="I27" s="257"/>
      <c r="J27" s="258"/>
      <c r="L27" s="256">
        <f>+L25*L21</f>
        <v>103520</v>
      </c>
      <c r="M27" s="257"/>
      <c r="N27" s="258"/>
    </row>
    <row r="28" spans="1:14" ht="19.5" customHeight="1">
      <c r="A28" s="34"/>
      <c r="B28" s="34"/>
      <c r="C28" s="34"/>
      <c r="D28" s="34"/>
      <c r="E28" s="36"/>
      <c r="F28" s="36"/>
      <c r="G28" s="36"/>
      <c r="H28" s="36"/>
      <c r="I28" s="36"/>
      <c r="J28" s="36"/>
      <c r="L28" s="36"/>
      <c r="M28" s="36"/>
      <c r="N28" s="36"/>
    </row>
    <row r="29" spans="1:14" ht="19.5" customHeight="1">
      <c r="A29" s="195" t="s">
        <v>17</v>
      </c>
      <c r="B29" s="195"/>
      <c r="C29" s="195"/>
      <c r="D29" s="195"/>
      <c r="E29" s="217">
        <f>+(E23-E25)*E21</f>
        <v>0</v>
      </c>
      <c r="F29" s="218"/>
      <c r="G29" s="219"/>
      <c r="H29" s="256">
        <f>+(H23-H25)*H21</f>
        <v>64460</v>
      </c>
      <c r="I29" s="257"/>
      <c r="J29" s="258"/>
      <c r="L29" s="256">
        <f>+(L23-L25)*L21</f>
        <v>65355</v>
      </c>
      <c r="M29" s="257"/>
      <c r="N29" s="258"/>
    </row>
    <row r="30" spans="1:14" ht="19.5" customHeight="1">
      <c r="A30" s="34"/>
      <c r="B30" s="34"/>
      <c r="C30" s="34"/>
      <c r="D30" s="34"/>
      <c r="E30" s="36"/>
      <c r="F30" s="36"/>
      <c r="G30" s="36"/>
      <c r="H30" s="36"/>
      <c r="I30" s="36"/>
      <c r="J30" s="36"/>
      <c r="L30" s="36"/>
      <c r="M30" s="36"/>
      <c r="N30" s="36"/>
    </row>
    <row r="31" spans="1:14" ht="19.5" customHeight="1">
      <c r="A31" s="195" t="s">
        <v>18</v>
      </c>
      <c r="B31" s="195"/>
      <c r="C31" s="195"/>
      <c r="D31" s="195"/>
      <c r="E31" s="37" t="s">
        <v>19</v>
      </c>
      <c r="F31" s="37" t="s">
        <v>20</v>
      </c>
      <c r="G31" s="38" t="s">
        <v>21</v>
      </c>
      <c r="H31" s="86" t="s">
        <v>19</v>
      </c>
      <c r="I31" s="86" t="s">
        <v>20</v>
      </c>
      <c r="J31" s="87" t="s">
        <v>21</v>
      </c>
      <c r="L31" s="86" t="s">
        <v>19</v>
      </c>
      <c r="M31" s="86" t="s">
        <v>20</v>
      </c>
      <c r="N31" s="87" t="s">
        <v>21</v>
      </c>
    </row>
    <row r="32" spans="1:17" ht="19.5" customHeight="1">
      <c r="A32" s="41" t="s">
        <v>22</v>
      </c>
      <c r="B32" s="42" t="s">
        <v>64</v>
      </c>
      <c r="C32" s="39"/>
      <c r="D32" s="39"/>
      <c r="E32" s="67"/>
      <c r="F32" s="68"/>
      <c r="G32" s="67"/>
      <c r="H32" s="135">
        <v>0</v>
      </c>
      <c r="I32" s="139">
        <v>0</v>
      </c>
      <c r="J32" s="135" t="s">
        <v>330</v>
      </c>
      <c r="K32" s="100"/>
      <c r="L32" s="135" t="s">
        <v>251</v>
      </c>
      <c r="M32" s="135">
        <v>0</v>
      </c>
      <c r="N32" s="135">
        <v>153</v>
      </c>
      <c r="O32" s="100"/>
      <c r="P32" s="100"/>
      <c r="Q32" s="100"/>
    </row>
    <row r="33" spans="1:17" ht="19.5" customHeight="1">
      <c r="A33" s="41" t="s">
        <v>23</v>
      </c>
      <c r="B33" s="42" t="s">
        <v>131</v>
      </c>
      <c r="C33" s="39"/>
      <c r="D33" s="39"/>
      <c r="E33" s="69"/>
      <c r="F33" s="68"/>
      <c r="G33" s="69"/>
      <c r="H33" s="140">
        <v>9100</v>
      </c>
      <c r="I33" s="139">
        <v>8974</v>
      </c>
      <c r="J33" s="140" t="s">
        <v>331</v>
      </c>
      <c r="K33" s="100"/>
      <c r="L33" s="135">
        <v>8595</v>
      </c>
      <c r="M33" s="135">
        <v>7908</v>
      </c>
      <c r="N33" s="135" t="s">
        <v>277</v>
      </c>
      <c r="O33" s="100"/>
      <c r="P33" s="100"/>
      <c r="Q33" s="100"/>
    </row>
    <row r="34" spans="1:17" ht="19.5" customHeight="1">
      <c r="A34" s="41" t="s">
        <v>25</v>
      </c>
      <c r="B34" s="294" t="s">
        <v>91</v>
      </c>
      <c r="C34" s="237"/>
      <c r="D34" s="295"/>
      <c r="E34" s="320"/>
      <c r="F34" s="320"/>
      <c r="G34" s="320"/>
      <c r="H34" s="288">
        <v>11000</v>
      </c>
      <c r="I34" s="288">
        <v>7980</v>
      </c>
      <c r="J34" s="288" t="s">
        <v>332</v>
      </c>
      <c r="K34" s="100"/>
      <c r="L34" s="135">
        <v>315</v>
      </c>
      <c r="M34" s="135">
        <v>289</v>
      </c>
      <c r="N34" s="135" t="s">
        <v>220</v>
      </c>
      <c r="O34" s="100"/>
      <c r="P34" s="100"/>
      <c r="Q34" s="100"/>
    </row>
    <row r="35" spans="1:17" ht="19.5" customHeight="1">
      <c r="A35" s="41"/>
      <c r="B35" s="237"/>
      <c r="C35" s="237"/>
      <c r="D35" s="295"/>
      <c r="E35" s="297"/>
      <c r="F35" s="297"/>
      <c r="G35" s="297"/>
      <c r="H35" s="312"/>
      <c r="I35" s="312"/>
      <c r="J35" s="312"/>
      <c r="K35" s="100"/>
      <c r="L35" s="135" t="s">
        <v>251</v>
      </c>
      <c r="M35" s="135"/>
      <c r="N35" s="135"/>
      <c r="O35" s="100"/>
      <c r="P35" s="100"/>
      <c r="Q35" s="100"/>
    </row>
    <row r="36" spans="1:17" ht="19.5" customHeight="1">
      <c r="A36" s="41"/>
      <c r="B36" s="321" t="s">
        <v>132</v>
      </c>
      <c r="C36" s="322"/>
      <c r="D36" s="323"/>
      <c r="E36" s="299"/>
      <c r="F36" s="324"/>
      <c r="G36" s="325"/>
      <c r="H36" s="293" t="s">
        <v>333</v>
      </c>
      <c r="I36" s="313"/>
      <c r="J36" s="314"/>
      <c r="K36" s="100"/>
      <c r="L36" s="135" t="s">
        <v>372</v>
      </c>
      <c r="M36" s="135" t="s">
        <v>373</v>
      </c>
      <c r="N36" s="135"/>
      <c r="O36" s="100"/>
      <c r="P36" s="100"/>
      <c r="Q36" s="100"/>
    </row>
    <row r="37" spans="1:17" ht="19.5" customHeight="1">
      <c r="A37" s="41" t="s">
        <v>68</v>
      </c>
      <c r="B37" s="42" t="s">
        <v>92</v>
      </c>
      <c r="C37" s="39"/>
      <c r="D37" s="39"/>
      <c r="E37" s="69"/>
      <c r="F37" s="68"/>
      <c r="G37" s="67"/>
      <c r="H37" s="140" t="s">
        <v>38</v>
      </c>
      <c r="I37" s="139" t="s">
        <v>38</v>
      </c>
      <c r="J37" s="135" t="s">
        <v>38</v>
      </c>
      <c r="K37" s="100"/>
      <c r="L37" s="135" t="s">
        <v>48</v>
      </c>
      <c r="M37" s="135"/>
      <c r="N37" s="135"/>
      <c r="O37" s="100"/>
      <c r="P37" s="100"/>
      <c r="Q37" s="100"/>
    </row>
    <row r="38" spans="1:17" ht="19.5" customHeight="1">
      <c r="A38" s="41" t="s">
        <v>70</v>
      </c>
      <c r="B38" s="42" t="s">
        <v>93</v>
      </c>
      <c r="C38" s="39"/>
      <c r="D38" s="39"/>
      <c r="E38" s="69"/>
      <c r="F38" s="68"/>
      <c r="G38" s="69"/>
      <c r="H38" s="141">
        <f>33330-H23</f>
        <v>0</v>
      </c>
      <c r="I38" s="142">
        <f>20641-H25</f>
        <v>203</v>
      </c>
      <c r="J38" s="140" t="s">
        <v>329</v>
      </c>
      <c r="K38" s="100"/>
      <c r="L38" s="135" t="s">
        <v>374</v>
      </c>
      <c r="M38" s="135">
        <v>0</v>
      </c>
      <c r="N38" s="135" t="s">
        <v>375</v>
      </c>
      <c r="O38" s="100"/>
      <c r="P38" s="100"/>
      <c r="Q38" s="100"/>
    </row>
    <row r="39" spans="1:17" ht="19.5" customHeight="1">
      <c r="A39" s="41" t="s">
        <v>72</v>
      </c>
      <c r="B39" s="42" t="s">
        <v>94</v>
      </c>
      <c r="C39" s="39"/>
      <c r="D39" s="39"/>
      <c r="E39" s="69"/>
      <c r="F39" s="68"/>
      <c r="G39" s="69"/>
      <c r="H39" s="141">
        <f>36130-H23</f>
        <v>2800</v>
      </c>
      <c r="I39" s="142">
        <f>23180-H25</f>
        <v>2742</v>
      </c>
      <c r="J39" s="140" t="s">
        <v>334</v>
      </c>
      <c r="K39" s="100"/>
      <c r="L39" s="135">
        <v>2795</v>
      </c>
      <c r="M39" s="135">
        <v>2953</v>
      </c>
      <c r="N39" s="135" t="s">
        <v>376</v>
      </c>
      <c r="O39" s="100"/>
      <c r="P39" s="100"/>
      <c r="Q39" s="100"/>
    </row>
    <row r="40" spans="1:17" ht="19.5" customHeight="1">
      <c r="A40" s="41" t="s">
        <v>79</v>
      </c>
      <c r="B40" s="42" t="s">
        <v>95</v>
      </c>
      <c r="C40" s="39"/>
      <c r="D40" s="39"/>
      <c r="E40" s="69"/>
      <c r="F40" s="68"/>
      <c r="G40" s="69"/>
      <c r="H40" s="140" t="s">
        <v>38</v>
      </c>
      <c r="I40" s="139" t="s">
        <v>38</v>
      </c>
      <c r="J40" s="140" t="s">
        <v>38</v>
      </c>
      <c r="K40" s="100"/>
      <c r="L40" s="135">
        <v>2335</v>
      </c>
      <c r="M40" s="135">
        <v>1449</v>
      </c>
      <c r="N40" s="135" t="s">
        <v>377</v>
      </c>
      <c r="O40" s="100"/>
      <c r="P40" s="100"/>
      <c r="Q40" s="100"/>
    </row>
    <row r="41" spans="1:17" ht="19.5" customHeight="1">
      <c r="A41" s="41" t="s">
        <v>86</v>
      </c>
      <c r="B41" s="42" t="s">
        <v>96</v>
      </c>
      <c r="C41" s="39"/>
      <c r="D41" s="39"/>
      <c r="E41" s="69"/>
      <c r="F41" s="68"/>
      <c r="G41" s="69"/>
      <c r="H41" s="140" t="s">
        <v>38</v>
      </c>
      <c r="I41" s="139" t="s">
        <v>38</v>
      </c>
      <c r="J41" s="140" t="s">
        <v>38</v>
      </c>
      <c r="K41" s="100"/>
      <c r="L41" s="135">
        <v>5135</v>
      </c>
      <c r="M41" s="135">
        <v>5006</v>
      </c>
      <c r="N41" s="135" t="s">
        <v>378</v>
      </c>
      <c r="O41" s="100"/>
      <c r="P41" s="100"/>
      <c r="Q41" s="100"/>
    </row>
    <row r="42" spans="1:17" ht="19.5" customHeight="1">
      <c r="A42" s="41" t="s">
        <v>87</v>
      </c>
      <c r="B42" s="42" t="s">
        <v>97</v>
      </c>
      <c r="C42" s="39"/>
      <c r="D42" s="39"/>
      <c r="E42" s="69"/>
      <c r="F42" s="68"/>
      <c r="G42" s="69"/>
      <c r="H42" s="140" t="s">
        <v>38</v>
      </c>
      <c r="I42" s="139" t="s">
        <v>38</v>
      </c>
      <c r="J42" s="140" t="s">
        <v>38</v>
      </c>
      <c r="K42" s="100"/>
      <c r="L42" s="135">
        <v>2535</v>
      </c>
      <c r="M42" s="135">
        <v>1625</v>
      </c>
      <c r="N42" s="135" t="s">
        <v>379</v>
      </c>
      <c r="O42" s="100"/>
      <c r="P42" s="100"/>
      <c r="Q42" s="100"/>
    </row>
    <row r="43" spans="1:17" ht="19.5" customHeight="1">
      <c r="A43" s="41" t="s">
        <v>98</v>
      </c>
      <c r="B43" s="43" t="s">
        <v>99</v>
      </c>
      <c r="C43" s="39"/>
      <c r="D43" s="39"/>
      <c r="E43" s="69"/>
      <c r="F43" s="68"/>
      <c r="G43" s="69"/>
      <c r="H43" s="140" t="s">
        <v>38</v>
      </c>
      <c r="I43" s="139" t="s">
        <v>38</v>
      </c>
      <c r="J43" s="140" t="s">
        <v>38</v>
      </c>
      <c r="K43" s="100"/>
      <c r="L43" s="135">
        <v>5340</v>
      </c>
      <c r="M43" s="135">
        <v>5169</v>
      </c>
      <c r="N43" s="135" t="s">
        <v>380</v>
      </c>
      <c r="O43" s="100"/>
      <c r="P43" s="100"/>
      <c r="Q43" s="100"/>
    </row>
    <row r="44" spans="1:17" ht="19.5" customHeight="1">
      <c r="A44" s="41" t="s">
        <v>100</v>
      </c>
      <c r="B44" s="43" t="s">
        <v>101</v>
      </c>
      <c r="C44" s="39"/>
      <c r="D44" s="39"/>
      <c r="E44" s="69"/>
      <c r="F44" s="68"/>
      <c r="G44" s="69"/>
      <c r="H44" s="141">
        <f>36930-H23</f>
        <v>3600</v>
      </c>
      <c r="I44" s="142">
        <f>24314-H25</f>
        <v>3876</v>
      </c>
      <c r="J44" s="140" t="s">
        <v>335</v>
      </c>
      <c r="K44" s="100"/>
      <c r="L44" s="135">
        <v>3595</v>
      </c>
      <c r="M44" s="135">
        <v>2555</v>
      </c>
      <c r="N44" s="135" t="s">
        <v>381</v>
      </c>
      <c r="O44" s="100"/>
      <c r="P44" s="100"/>
      <c r="Q44" s="100"/>
    </row>
    <row r="45" spans="1:17" ht="19.5" customHeight="1">
      <c r="A45" s="41" t="s">
        <v>102</v>
      </c>
      <c r="B45" s="43" t="s">
        <v>103</v>
      </c>
      <c r="C45" s="39"/>
      <c r="D45" s="43"/>
      <c r="E45" s="44"/>
      <c r="F45" s="44"/>
      <c r="G45" s="45"/>
      <c r="H45" s="130">
        <f>39730-H23</f>
        <v>6400</v>
      </c>
      <c r="I45" s="130">
        <f>26708-H25</f>
        <v>6270</v>
      </c>
      <c r="J45" s="136" t="s">
        <v>336</v>
      </c>
      <c r="K45" s="100"/>
      <c r="L45" s="135">
        <v>6395</v>
      </c>
      <c r="M45" s="135">
        <v>6115</v>
      </c>
      <c r="N45" s="135" t="s">
        <v>382</v>
      </c>
      <c r="O45" s="100"/>
      <c r="P45" s="100"/>
      <c r="Q45" s="100"/>
    </row>
    <row r="46" spans="1:17" ht="19.5" customHeight="1">
      <c r="A46" s="41" t="s">
        <v>104</v>
      </c>
      <c r="B46" s="43" t="s">
        <v>105</v>
      </c>
      <c r="C46" s="39"/>
      <c r="D46" s="43"/>
      <c r="E46" s="44"/>
      <c r="F46" s="44"/>
      <c r="G46" s="45"/>
      <c r="H46" s="130">
        <f>37130-H23</f>
        <v>3800</v>
      </c>
      <c r="I46" s="130">
        <f>24514-H25</f>
        <v>4076</v>
      </c>
      <c r="J46" s="136" t="s">
        <v>337</v>
      </c>
      <c r="K46" s="100"/>
      <c r="L46" s="135">
        <v>3795</v>
      </c>
      <c r="M46" s="135">
        <v>2769</v>
      </c>
      <c r="N46" s="135" t="s">
        <v>383</v>
      </c>
      <c r="O46" s="100"/>
      <c r="P46" s="100"/>
      <c r="Q46" s="100"/>
    </row>
    <row r="47" spans="1:17" ht="19.5" customHeight="1">
      <c r="A47" s="41" t="s">
        <v>106</v>
      </c>
      <c r="B47" s="43" t="s">
        <v>107</v>
      </c>
      <c r="C47" s="39"/>
      <c r="D47" s="43"/>
      <c r="E47" s="44"/>
      <c r="F47" s="44"/>
      <c r="G47" s="45"/>
      <c r="H47" s="130">
        <f>39930-H23</f>
        <v>6600</v>
      </c>
      <c r="I47" s="130">
        <f>26908-H25</f>
        <v>6470</v>
      </c>
      <c r="J47" s="136" t="s">
        <v>338</v>
      </c>
      <c r="K47" s="100"/>
      <c r="L47" s="135">
        <v>6600</v>
      </c>
      <c r="M47" s="135">
        <v>5796</v>
      </c>
      <c r="N47" s="135" t="s">
        <v>384</v>
      </c>
      <c r="O47" s="100"/>
      <c r="P47" s="100"/>
      <c r="Q47" s="100"/>
    </row>
    <row r="48" spans="1:17" ht="19.5" customHeight="1">
      <c r="A48" s="41" t="s">
        <v>108</v>
      </c>
      <c r="B48" s="43" t="s">
        <v>109</v>
      </c>
      <c r="C48" s="39"/>
      <c r="D48" s="43"/>
      <c r="E48" s="44"/>
      <c r="F48" s="44"/>
      <c r="G48" s="45"/>
      <c r="H48" s="135">
        <v>195</v>
      </c>
      <c r="I48" s="135">
        <v>180</v>
      </c>
      <c r="J48" s="136" t="s">
        <v>270</v>
      </c>
      <c r="K48" s="100"/>
      <c r="L48" s="135" t="s">
        <v>251</v>
      </c>
      <c r="M48" s="143" t="s">
        <v>360</v>
      </c>
      <c r="N48" s="135"/>
      <c r="O48" s="100"/>
      <c r="P48" s="100"/>
      <c r="Q48" s="100"/>
    </row>
    <row r="49" spans="1:17" ht="19.5" customHeight="1">
      <c r="A49" s="64" t="s">
        <v>110</v>
      </c>
      <c r="B49" s="300" t="s">
        <v>133</v>
      </c>
      <c r="C49" s="301"/>
      <c r="D49" s="302"/>
      <c r="E49" s="44"/>
      <c r="F49" s="44"/>
      <c r="G49" s="45"/>
      <c r="H49" s="135">
        <v>280</v>
      </c>
      <c r="I49" s="135">
        <v>271</v>
      </c>
      <c r="J49" s="136" t="s">
        <v>271</v>
      </c>
      <c r="K49" s="100"/>
      <c r="L49" s="135">
        <v>270</v>
      </c>
      <c r="M49" s="135">
        <v>249</v>
      </c>
      <c r="N49" s="135" t="s">
        <v>221</v>
      </c>
      <c r="O49" s="100"/>
      <c r="P49" s="100"/>
      <c r="Q49" s="100"/>
    </row>
    <row r="50" spans="1:17" ht="19.5" customHeight="1">
      <c r="A50" s="41" t="s">
        <v>112</v>
      </c>
      <c r="B50" s="42" t="s">
        <v>113</v>
      </c>
      <c r="C50" s="39"/>
      <c r="D50" s="43"/>
      <c r="E50" s="44"/>
      <c r="F50" s="44"/>
      <c r="G50" s="45"/>
      <c r="H50" s="135">
        <v>395</v>
      </c>
      <c r="I50" s="135">
        <v>391</v>
      </c>
      <c r="J50" s="136" t="s">
        <v>272</v>
      </c>
      <c r="K50" s="100"/>
      <c r="L50" s="135">
        <v>390</v>
      </c>
      <c r="M50" s="135">
        <v>359</v>
      </c>
      <c r="N50" s="135" t="s">
        <v>385</v>
      </c>
      <c r="O50" s="100"/>
      <c r="P50" s="100"/>
      <c r="Q50" s="100"/>
    </row>
    <row r="51" spans="1:17" ht="19.5" customHeight="1">
      <c r="A51" s="41" t="s">
        <v>114</v>
      </c>
      <c r="B51" s="326" t="s">
        <v>134</v>
      </c>
      <c r="C51" s="237"/>
      <c r="D51" s="295"/>
      <c r="E51" s="296"/>
      <c r="F51" s="296"/>
      <c r="G51" s="298"/>
      <c r="H51" s="288">
        <v>735</v>
      </c>
      <c r="I51" s="288">
        <v>675</v>
      </c>
      <c r="J51" s="288" t="s">
        <v>273</v>
      </c>
      <c r="K51" s="100"/>
      <c r="L51" s="135">
        <v>1125</v>
      </c>
      <c r="M51" s="135">
        <v>1035</v>
      </c>
      <c r="N51" s="135" t="s">
        <v>222</v>
      </c>
      <c r="O51" s="100"/>
      <c r="P51" s="100"/>
      <c r="Q51" s="100"/>
    </row>
    <row r="52" spans="1:17" ht="19.5" customHeight="1">
      <c r="A52" s="41"/>
      <c r="B52" s="237"/>
      <c r="C52" s="237"/>
      <c r="D52" s="295"/>
      <c r="E52" s="297"/>
      <c r="F52" s="297"/>
      <c r="G52" s="297"/>
      <c r="H52" s="312"/>
      <c r="I52" s="312"/>
      <c r="J52" s="312"/>
      <c r="K52" s="100"/>
      <c r="L52" s="135"/>
      <c r="M52" s="135"/>
      <c r="N52" s="135"/>
      <c r="O52" s="100"/>
      <c r="P52" s="100"/>
      <c r="Q52" s="100"/>
    </row>
    <row r="53" spans="1:17" ht="19.5" customHeight="1">
      <c r="A53" s="41" t="s">
        <v>116</v>
      </c>
      <c r="B53" s="303" t="s">
        <v>135</v>
      </c>
      <c r="C53" s="303"/>
      <c r="D53" s="304"/>
      <c r="E53" s="44"/>
      <c r="F53" s="44"/>
      <c r="G53" s="45"/>
      <c r="H53" s="135">
        <v>175</v>
      </c>
      <c r="I53" s="135">
        <v>161</v>
      </c>
      <c r="J53" s="136" t="s">
        <v>316</v>
      </c>
      <c r="K53" s="100"/>
      <c r="L53" s="135"/>
      <c r="M53" s="135">
        <v>36</v>
      </c>
      <c r="N53" s="135"/>
      <c r="O53" s="100"/>
      <c r="P53" s="100"/>
      <c r="Q53" s="100"/>
    </row>
    <row r="54" spans="1:17" ht="19.5" customHeight="1">
      <c r="A54" s="41" t="s">
        <v>118</v>
      </c>
      <c r="B54" s="43" t="s">
        <v>119</v>
      </c>
      <c r="C54" s="43"/>
      <c r="D54" s="43"/>
      <c r="E54" s="44"/>
      <c r="F54" s="44"/>
      <c r="G54" s="45"/>
      <c r="H54" s="135" t="s">
        <v>40</v>
      </c>
      <c r="I54" s="135" t="s">
        <v>40</v>
      </c>
      <c r="J54" s="136" t="s">
        <v>40</v>
      </c>
      <c r="K54" s="100"/>
      <c r="L54" s="135">
        <v>235</v>
      </c>
      <c r="M54" s="135">
        <v>216</v>
      </c>
      <c r="N54" s="135">
        <v>525</v>
      </c>
      <c r="O54" s="100"/>
      <c r="P54" s="100"/>
      <c r="Q54" s="100"/>
    </row>
    <row r="55" spans="1:17" ht="19.5" customHeight="1">
      <c r="A55" s="41" t="s">
        <v>120</v>
      </c>
      <c r="B55" s="43" t="s">
        <v>136</v>
      </c>
      <c r="C55" s="43"/>
      <c r="D55" s="43"/>
      <c r="E55" s="44"/>
      <c r="F55" s="44"/>
      <c r="G55" s="45"/>
      <c r="H55" s="135">
        <v>195</v>
      </c>
      <c r="I55" s="135">
        <v>191</v>
      </c>
      <c r="J55" s="136" t="s">
        <v>274</v>
      </c>
      <c r="K55" s="100"/>
      <c r="L55" s="135">
        <v>640</v>
      </c>
      <c r="M55" s="135">
        <v>589</v>
      </c>
      <c r="N55" s="135" t="s">
        <v>227</v>
      </c>
      <c r="O55" s="100"/>
      <c r="P55" s="100"/>
      <c r="Q55" s="100"/>
    </row>
    <row r="56" spans="1:17" ht="19.5" customHeight="1">
      <c r="A56" s="41" t="s">
        <v>122</v>
      </c>
      <c r="B56" s="42" t="s">
        <v>77</v>
      </c>
      <c r="C56" s="43"/>
      <c r="D56" s="43"/>
      <c r="E56" s="44"/>
      <c r="F56" s="44"/>
      <c r="G56" s="45"/>
      <c r="H56" s="135">
        <v>395</v>
      </c>
      <c r="I56" s="135">
        <v>381</v>
      </c>
      <c r="J56" s="136" t="s">
        <v>325</v>
      </c>
      <c r="K56" s="100"/>
      <c r="L56" s="135">
        <v>370</v>
      </c>
      <c r="M56" s="135">
        <v>341</v>
      </c>
      <c r="N56" s="135">
        <v>871</v>
      </c>
      <c r="O56" s="100"/>
      <c r="P56" s="100"/>
      <c r="Q56" s="100"/>
    </row>
    <row r="57" spans="1:17" ht="19.5" customHeight="1">
      <c r="A57" s="41" t="s">
        <v>123</v>
      </c>
      <c r="B57" s="307" t="s">
        <v>124</v>
      </c>
      <c r="C57" s="327"/>
      <c r="D57" s="328"/>
      <c r="E57" s="296"/>
      <c r="F57" s="296"/>
      <c r="G57" s="298"/>
      <c r="H57" s="288">
        <v>495</v>
      </c>
      <c r="I57" s="288">
        <v>471</v>
      </c>
      <c r="J57" s="288" t="s">
        <v>339</v>
      </c>
      <c r="K57" s="100"/>
      <c r="L57" s="135">
        <v>495</v>
      </c>
      <c r="M57" s="135">
        <v>456</v>
      </c>
      <c r="N57" s="135" t="s">
        <v>279</v>
      </c>
      <c r="O57" s="100"/>
      <c r="P57" s="100"/>
      <c r="Q57" s="100"/>
    </row>
    <row r="58" spans="1:17" ht="19.5" customHeight="1">
      <c r="A58" s="41"/>
      <c r="B58" s="327"/>
      <c r="C58" s="327"/>
      <c r="D58" s="328"/>
      <c r="E58" s="297"/>
      <c r="F58" s="297"/>
      <c r="G58" s="297"/>
      <c r="H58" s="312"/>
      <c r="I58" s="312"/>
      <c r="J58" s="312"/>
      <c r="K58" s="100"/>
      <c r="L58" s="135"/>
      <c r="M58" s="135"/>
      <c r="N58" s="135"/>
      <c r="O58" s="100"/>
      <c r="P58" s="100"/>
      <c r="Q58" s="100"/>
    </row>
    <row r="59" spans="1:17" ht="19.5" customHeight="1">
      <c r="A59" s="41"/>
      <c r="B59" s="43"/>
      <c r="C59" s="329" t="s">
        <v>137</v>
      </c>
      <c r="D59" s="330"/>
      <c r="E59" s="213"/>
      <c r="F59" s="183"/>
      <c r="G59" s="184"/>
      <c r="H59" s="317" t="s">
        <v>326</v>
      </c>
      <c r="I59" s="318"/>
      <c r="J59" s="319"/>
      <c r="K59" s="100"/>
      <c r="L59" s="135"/>
      <c r="M59" s="135"/>
      <c r="N59" s="135"/>
      <c r="O59" s="100"/>
      <c r="P59" s="100"/>
      <c r="Q59" s="100"/>
    </row>
    <row r="60" spans="1:17" ht="19.5" customHeight="1">
      <c r="A60" s="41" t="s">
        <v>126</v>
      </c>
      <c r="B60" s="326" t="s">
        <v>138</v>
      </c>
      <c r="C60" s="237"/>
      <c r="D60" s="295"/>
      <c r="E60" s="296"/>
      <c r="F60" s="296"/>
      <c r="G60" s="298"/>
      <c r="H60" s="288">
        <v>5995</v>
      </c>
      <c r="I60" s="288">
        <v>4645</v>
      </c>
      <c r="J60" s="288" t="s">
        <v>340</v>
      </c>
      <c r="K60" s="100"/>
      <c r="L60" s="135"/>
      <c r="M60" s="315">
        <v>4730</v>
      </c>
      <c r="N60" s="288" t="s">
        <v>386</v>
      </c>
      <c r="O60" s="100"/>
      <c r="P60" s="100"/>
      <c r="Q60" s="100"/>
    </row>
    <row r="61" spans="1:17" ht="19.5" customHeight="1">
      <c r="A61" s="41"/>
      <c r="B61" s="237"/>
      <c r="C61" s="237"/>
      <c r="D61" s="295"/>
      <c r="E61" s="297"/>
      <c r="F61" s="297"/>
      <c r="G61" s="297"/>
      <c r="H61" s="312"/>
      <c r="I61" s="312"/>
      <c r="J61" s="312"/>
      <c r="K61" s="100"/>
      <c r="L61" s="135"/>
      <c r="M61" s="316"/>
      <c r="N61" s="289"/>
      <c r="O61" s="100"/>
      <c r="P61" s="100"/>
      <c r="Q61" s="100"/>
    </row>
    <row r="62" spans="1:17" ht="19.5" customHeight="1">
      <c r="A62" s="41" t="s">
        <v>128</v>
      </c>
      <c r="B62" s="326" t="s">
        <v>139</v>
      </c>
      <c r="C62" s="237"/>
      <c r="D62" s="295"/>
      <c r="E62" s="296"/>
      <c r="F62" s="296"/>
      <c r="G62" s="298"/>
      <c r="H62" s="288">
        <v>6995</v>
      </c>
      <c r="I62" s="288">
        <v>5475</v>
      </c>
      <c r="J62" s="288" t="s">
        <v>341</v>
      </c>
      <c r="K62" s="100"/>
      <c r="L62" s="135"/>
      <c r="M62" s="315">
        <v>5535</v>
      </c>
      <c r="N62" s="288" t="s">
        <v>387</v>
      </c>
      <c r="O62" s="100"/>
      <c r="P62" s="100"/>
      <c r="Q62" s="100"/>
    </row>
    <row r="63" spans="1:17" ht="19.5" customHeight="1">
      <c r="A63" s="41"/>
      <c r="B63" s="237"/>
      <c r="C63" s="237"/>
      <c r="D63" s="295"/>
      <c r="E63" s="297"/>
      <c r="F63" s="297"/>
      <c r="G63" s="297"/>
      <c r="H63" s="312"/>
      <c r="I63" s="312"/>
      <c r="J63" s="312"/>
      <c r="K63" s="100"/>
      <c r="L63" s="135"/>
      <c r="M63" s="316"/>
      <c r="N63" s="289"/>
      <c r="O63" s="100"/>
      <c r="P63" s="100"/>
      <c r="Q63" s="100"/>
    </row>
    <row r="64" spans="1:17" ht="19.5" customHeight="1">
      <c r="A64" s="41" t="s">
        <v>140</v>
      </c>
      <c r="B64" s="43" t="s">
        <v>127</v>
      </c>
      <c r="C64" s="43"/>
      <c r="D64" s="43"/>
      <c r="E64" s="44"/>
      <c r="F64" s="44"/>
      <c r="G64" s="45"/>
      <c r="H64" s="135">
        <v>225</v>
      </c>
      <c r="I64" s="135">
        <v>191</v>
      </c>
      <c r="J64" s="136" t="s">
        <v>342</v>
      </c>
      <c r="K64" s="100"/>
      <c r="L64" s="135">
        <v>165</v>
      </c>
      <c r="M64" s="135">
        <v>152</v>
      </c>
      <c r="N64" s="135" t="s">
        <v>224</v>
      </c>
      <c r="O64" s="100"/>
      <c r="P64" s="100"/>
      <c r="Q64" s="100"/>
    </row>
    <row r="65" spans="1:17" ht="19.5" customHeight="1">
      <c r="A65" s="41" t="s">
        <v>141</v>
      </c>
      <c r="B65" s="43" t="s">
        <v>142</v>
      </c>
      <c r="C65" s="43"/>
      <c r="D65" s="43"/>
      <c r="E65" s="44"/>
      <c r="F65" s="44"/>
      <c r="G65" s="45"/>
      <c r="H65" s="135">
        <v>450</v>
      </c>
      <c r="I65" s="135">
        <v>441</v>
      </c>
      <c r="J65" s="136" t="s">
        <v>327</v>
      </c>
      <c r="K65" s="100"/>
      <c r="L65" s="135">
        <v>643</v>
      </c>
      <c r="M65" s="135">
        <v>527</v>
      </c>
      <c r="N65" s="135" t="s">
        <v>388</v>
      </c>
      <c r="O65" s="100"/>
      <c r="P65" s="100"/>
      <c r="Q65" s="100"/>
    </row>
    <row r="66" spans="1:14" ht="19.5" customHeight="1">
      <c r="A66" s="195" t="s">
        <v>27</v>
      </c>
      <c r="B66" s="195"/>
      <c r="C66" s="195"/>
      <c r="D66" s="276"/>
      <c r="E66" s="270"/>
      <c r="F66" s="271"/>
      <c r="G66" s="272"/>
      <c r="H66" s="250"/>
      <c r="I66" s="245"/>
      <c r="J66" s="246"/>
      <c r="L66" s="250">
        <v>0.05</v>
      </c>
      <c r="M66" s="245"/>
      <c r="N66" s="246"/>
    </row>
    <row r="67" spans="1:14" ht="19.5" customHeight="1">
      <c r="A67" s="39"/>
      <c r="B67" s="39"/>
      <c r="C67" s="39"/>
      <c r="D67" s="39"/>
      <c r="E67" s="66"/>
      <c r="F67" s="66"/>
      <c r="G67" s="66"/>
      <c r="H67" s="48"/>
      <c r="I67" s="49"/>
      <c r="J67" s="50"/>
      <c r="L67" s="48"/>
      <c r="M67" s="49"/>
      <c r="N67" s="50"/>
    </row>
    <row r="68" spans="1:14" ht="19.5" customHeight="1">
      <c r="A68" s="273" t="s">
        <v>74</v>
      </c>
      <c r="B68" s="274"/>
      <c r="C68" s="274"/>
      <c r="D68" s="275"/>
      <c r="E68" s="15"/>
      <c r="F68" s="15"/>
      <c r="G68" s="15"/>
      <c r="H68" s="44"/>
      <c r="I68" s="44"/>
      <c r="J68" s="61"/>
      <c r="L68" s="44"/>
      <c r="M68" s="14">
        <v>1950</v>
      </c>
      <c r="N68" s="61"/>
    </row>
    <row r="69" spans="1:14" ht="19.5" customHeight="1">
      <c r="A69" s="195" t="s">
        <v>28</v>
      </c>
      <c r="B69" s="195"/>
      <c r="C69" s="195"/>
      <c r="D69" s="195"/>
      <c r="E69" s="213" t="s">
        <v>29</v>
      </c>
      <c r="F69" s="214"/>
      <c r="G69" s="215"/>
      <c r="H69" s="213" t="s">
        <v>29</v>
      </c>
      <c r="I69" s="183"/>
      <c r="J69" s="184"/>
      <c r="L69" s="213" t="s">
        <v>29</v>
      </c>
      <c r="M69" s="183"/>
      <c r="N69" s="184"/>
    </row>
    <row r="70" spans="1:7" ht="19.5" customHeight="1">
      <c r="A70" s="62"/>
      <c r="B70" s="62"/>
      <c r="C70" s="62"/>
      <c r="D70" s="62"/>
      <c r="E70" s="13"/>
      <c r="F70" s="13"/>
      <c r="G70" s="13"/>
    </row>
    <row r="71" spans="2:14" ht="19.5" customHeight="1">
      <c r="B71" s="26"/>
      <c r="C71" s="6" t="s">
        <v>50</v>
      </c>
      <c r="D71" s="26"/>
      <c r="E71" s="26"/>
      <c r="F71" s="26"/>
      <c r="H71" s="238">
        <f>SUM(I32:I65)</f>
        <v>54064</v>
      </c>
      <c r="I71" s="183"/>
      <c r="J71" s="184"/>
      <c r="L71" s="238">
        <f>SUM(M32:M65)</f>
        <v>55859</v>
      </c>
      <c r="M71" s="183"/>
      <c r="N71" s="184"/>
    </row>
    <row r="72" spans="3:14" ht="19.5" customHeight="1">
      <c r="C72" s="6" t="s">
        <v>51</v>
      </c>
      <c r="H72" s="238">
        <f>H25+H71</f>
        <v>74502</v>
      </c>
      <c r="I72" s="183"/>
      <c r="J72" s="184"/>
      <c r="L72" s="238">
        <f>L25+L71</f>
        <v>76563</v>
      </c>
      <c r="M72" s="183"/>
      <c r="N72" s="184"/>
    </row>
    <row r="73" spans="1:7" ht="19.5" customHeight="1">
      <c r="A73" s="305"/>
      <c r="B73" s="306"/>
      <c r="C73" s="306"/>
      <c r="D73" s="306"/>
      <c r="E73" s="306"/>
      <c r="F73" s="306"/>
      <c r="G73" s="306"/>
    </row>
    <row r="74" ht="19.5" customHeight="1"/>
    <row r="75" spans="1:7" ht="15.75">
      <c r="A75" s="305"/>
      <c r="B75" s="306"/>
      <c r="C75" s="306"/>
      <c r="D75" s="306"/>
      <c r="E75" s="306"/>
      <c r="F75" s="306"/>
      <c r="G75" s="306"/>
    </row>
    <row r="76" spans="8:11" ht="15">
      <c r="H76" s="154"/>
      <c r="I76" s="8"/>
      <c r="J76" s="88"/>
      <c r="K76" s="8"/>
    </row>
    <row r="77" spans="8:11" ht="15" customHeight="1">
      <c r="H77" s="154"/>
      <c r="I77" s="8"/>
      <c r="J77" s="90"/>
      <c r="K77" s="8"/>
    </row>
    <row r="78" spans="8:11" ht="15">
      <c r="H78" s="154"/>
      <c r="I78" s="8"/>
      <c r="J78" s="90"/>
      <c r="K78" s="8"/>
    </row>
    <row r="79" spans="8:11" ht="14.25">
      <c r="H79" s="89"/>
      <c r="I79" s="8"/>
      <c r="J79" s="7"/>
      <c r="K79" s="8"/>
    </row>
    <row r="80" spans="1:14" s="129" customFormat="1" ht="15">
      <c r="A80" s="236" t="s">
        <v>160</v>
      </c>
      <c r="B80" s="237"/>
      <c r="C80" s="237"/>
      <c r="D80" s="237"/>
      <c r="E80" s="237"/>
      <c r="F80" s="237"/>
      <c r="G80" s="237"/>
      <c r="H80" s="237"/>
      <c r="I80" s="237"/>
      <c r="J80" s="237"/>
      <c r="K80" s="237"/>
      <c r="L80" s="237"/>
      <c r="M80" s="237"/>
      <c r="N80" s="237"/>
    </row>
    <row r="81" spans="1:14" s="129" customFormat="1" ht="15">
      <c r="A81" s="237"/>
      <c r="B81" s="237"/>
      <c r="C81" s="237"/>
      <c r="D81" s="237"/>
      <c r="E81" s="237"/>
      <c r="F81" s="237"/>
      <c r="G81" s="237"/>
      <c r="H81" s="237"/>
      <c r="I81" s="237"/>
      <c r="J81" s="237"/>
      <c r="K81" s="237"/>
      <c r="L81" s="237"/>
      <c r="M81" s="237"/>
      <c r="N81" s="237"/>
    </row>
    <row r="82" spans="1:14" ht="14.25">
      <c r="A82" s="237"/>
      <c r="B82" s="237"/>
      <c r="C82" s="237"/>
      <c r="D82" s="237"/>
      <c r="E82" s="237"/>
      <c r="F82" s="237"/>
      <c r="G82" s="237"/>
      <c r="H82" s="237"/>
      <c r="I82" s="237"/>
      <c r="J82" s="237"/>
      <c r="K82" s="237"/>
      <c r="L82" s="237"/>
      <c r="M82" s="237"/>
      <c r="N82" s="237"/>
    </row>
    <row r="83" spans="1:14" ht="14.25">
      <c r="A83" s="237"/>
      <c r="B83" s="237"/>
      <c r="C83" s="237"/>
      <c r="D83" s="237"/>
      <c r="E83" s="237"/>
      <c r="F83" s="237"/>
      <c r="G83" s="237"/>
      <c r="H83" s="237"/>
      <c r="I83" s="237"/>
      <c r="J83" s="237"/>
      <c r="K83" s="237"/>
      <c r="L83" s="237"/>
      <c r="M83" s="237"/>
      <c r="N83" s="237"/>
    </row>
  </sheetData>
  <sheetProtection/>
  <mergeCells count="123">
    <mergeCell ref="H66:J66"/>
    <mergeCell ref="A80:N83"/>
    <mergeCell ref="A66:D66"/>
    <mergeCell ref="E66:G66"/>
    <mergeCell ref="A68:D68"/>
    <mergeCell ref="A69:D69"/>
    <mergeCell ref="E69:G69"/>
    <mergeCell ref="A75:G75"/>
    <mergeCell ref="A73:G73"/>
    <mergeCell ref="L69:N69"/>
    <mergeCell ref="B60:D61"/>
    <mergeCell ref="E60:E61"/>
    <mergeCell ref="F60:F61"/>
    <mergeCell ref="G60:G61"/>
    <mergeCell ref="B62:D63"/>
    <mergeCell ref="E62:E63"/>
    <mergeCell ref="F62:F63"/>
    <mergeCell ref="G62:G63"/>
    <mergeCell ref="B53:D53"/>
    <mergeCell ref="B57:D58"/>
    <mergeCell ref="E57:E58"/>
    <mergeCell ref="F57:F58"/>
    <mergeCell ref="G57:G58"/>
    <mergeCell ref="C59:D59"/>
    <mergeCell ref="E59:G59"/>
    <mergeCell ref="B36:D36"/>
    <mergeCell ref="E36:G36"/>
    <mergeCell ref="B49:D49"/>
    <mergeCell ref="B51:D52"/>
    <mergeCell ref="E51:E52"/>
    <mergeCell ref="F51:F52"/>
    <mergeCell ref="G51:G52"/>
    <mergeCell ref="A27:D27"/>
    <mergeCell ref="E27:G27"/>
    <mergeCell ref="A29:D29"/>
    <mergeCell ref="E29:G29"/>
    <mergeCell ref="A31:D31"/>
    <mergeCell ref="B34:D35"/>
    <mergeCell ref="E34:E35"/>
    <mergeCell ref="F34:F35"/>
    <mergeCell ref="G34:G35"/>
    <mergeCell ref="A21:D21"/>
    <mergeCell ref="E21:G21"/>
    <mergeCell ref="A23:D23"/>
    <mergeCell ref="E23:G23"/>
    <mergeCell ref="A25:D25"/>
    <mergeCell ref="E25:G25"/>
    <mergeCell ref="A15:D15"/>
    <mergeCell ref="E15:G15"/>
    <mergeCell ref="A17:D17"/>
    <mergeCell ref="E17:G17"/>
    <mergeCell ref="A19:D19"/>
    <mergeCell ref="E19:G19"/>
    <mergeCell ref="A10:D10"/>
    <mergeCell ref="E10:G10"/>
    <mergeCell ref="A12:D12"/>
    <mergeCell ref="E12:G12"/>
    <mergeCell ref="A13:D13"/>
    <mergeCell ref="E13:G13"/>
    <mergeCell ref="A3:G3"/>
    <mergeCell ref="A5:D5"/>
    <mergeCell ref="E5:G5"/>
    <mergeCell ref="A7:D7"/>
    <mergeCell ref="E7:G7"/>
    <mergeCell ref="A9:D9"/>
    <mergeCell ref="E9:G9"/>
    <mergeCell ref="H3:J3"/>
    <mergeCell ref="H5:J5"/>
    <mergeCell ref="H7:J7"/>
    <mergeCell ref="H9:J9"/>
    <mergeCell ref="H10:J10"/>
    <mergeCell ref="H12:J12"/>
    <mergeCell ref="H13:J13"/>
    <mergeCell ref="H15:J15"/>
    <mergeCell ref="H17:J17"/>
    <mergeCell ref="H19:J19"/>
    <mergeCell ref="H21:J21"/>
    <mergeCell ref="H23:J23"/>
    <mergeCell ref="H25:J25"/>
    <mergeCell ref="H27:J27"/>
    <mergeCell ref="H29:J29"/>
    <mergeCell ref="H69:J69"/>
    <mergeCell ref="H71:J71"/>
    <mergeCell ref="H72:J72"/>
    <mergeCell ref="H57:H58"/>
    <mergeCell ref="I57:I58"/>
    <mergeCell ref="J57:J58"/>
    <mergeCell ref="H59:J59"/>
    <mergeCell ref="L3:N3"/>
    <mergeCell ref="L5:N5"/>
    <mergeCell ref="L7:N7"/>
    <mergeCell ref="L9:N9"/>
    <mergeCell ref="L10:N10"/>
    <mergeCell ref="L12:N12"/>
    <mergeCell ref="L13:N13"/>
    <mergeCell ref="L15:N15"/>
    <mergeCell ref="L17:N17"/>
    <mergeCell ref="L19:N19"/>
    <mergeCell ref="L21:N21"/>
    <mergeCell ref="L23:N23"/>
    <mergeCell ref="L71:N71"/>
    <mergeCell ref="L72:N72"/>
    <mergeCell ref="L66:N66"/>
    <mergeCell ref="M60:M61"/>
    <mergeCell ref="M62:M63"/>
    <mergeCell ref="N60:N61"/>
    <mergeCell ref="N62:N63"/>
    <mergeCell ref="L25:N25"/>
    <mergeCell ref="H34:H35"/>
    <mergeCell ref="I34:I35"/>
    <mergeCell ref="J34:J35"/>
    <mergeCell ref="H36:J36"/>
    <mergeCell ref="H51:H52"/>
    <mergeCell ref="I51:I52"/>
    <mergeCell ref="J51:J52"/>
    <mergeCell ref="L27:N27"/>
    <mergeCell ref="L29:N29"/>
    <mergeCell ref="H60:H61"/>
    <mergeCell ref="I60:I61"/>
    <mergeCell ref="J60:J61"/>
    <mergeCell ref="H62:H63"/>
    <mergeCell ref="I62:I63"/>
    <mergeCell ref="J62:J63"/>
  </mergeCells>
  <printOptions/>
  <pageMargins left="0.7" right="0.7" top="0.75" bottom="0.75" header="0.3" footer="0.3"/>
  <pageSetup fitToHeight="1" fitToWidth="1" horizontalDpi="600" verticalDpi="600" orientation="portrait" scale="43" r:id="rId1"/>
</worksheet>
</file>

<file path=xl/worksheets/sheet9.xml><?xml version="1.0" encoding="utf-8"?>
<worksheet xmlns="http://schemas.openxmlformats.org/spreadsheetml/2006/main" xmlns:r="http://schemas.openxmlformats.org/officeDocument/2006/relationships">
  <sheetPr>
    <pageSetUpPr fitToPage="1"/>
  </sheetPr>
  <dimension ref="A1:N81"/>
  <sheetViews>
    <sheetView showGridLines="0" zoomScale="60" zoomScaleNormal="60" zoomScaleSheetLayoutView="75" workbookViewId="0" topLeftCell="A1">
      <selection activeCell="W66" sqref="W66"/>
    </sheetView>
  </sheetViews>
  <sheetFormatPr defaultColWidth="9.140625" defaultRowHeight="15"/>
  <cols>
    <col min="1" max="1" width="15.7109375" style="3" customWidth="1"/>
    <col min="2" max="2" width="11.7109375" style="3" customWidth="1"/>
    <col min="3" max="3" width="30.7109375" style="3" customWidth="1"/>
    <col min="4" max="4" width="16.7109375" style="3" customWidth="1"/>
    <col min="5" max="7" width="20.7109375" style="3" hidden="1" customWidth="1"/>
    <col min="8" max="10" width="17.7109375" style="2" customWidth="1"/>
    <col min="11" max="16384" width="9.140625" style="2" customWidth="1"/>
  </cols>
  <sheetData>
    <row r="1" spans="1:7" s="24" customFormat="1" ht="19.5" customHeight="1">
      <c r="A1" s="85" t="s">
        <v>52</v>
      </c>
      <c r="G1" s="25"/>
    </row>
    <row r="2" spans="1:7" s="24" customFormat="1" ht="19.5" customHeight="1">
      <c r="A2" s="30"/>
      <c r="B2" s="30"/>
      <c r="C2" s="30"/>
      <c r="D2" s="31"/>
      <c r="E2" s="31"/>
      <c r="F2" s="31"/>
      <c r="G2" s="26"/>
    </row>
    <row r="3" spans="1:7" ht="30" customHeight="1">
      <c r="A3" s="16"/>
      <c r="B3" s="16"/>
      <c r="C3" s="16"/>
      <c r="D3" s="16"/>
      <c r="E3" s="16"/>
      <c r="F3" s="16"/>
      <c r="G3" s="16"/>
    </row>
    <row r="4" spans="1:10" ht="19.5" customHeight="1">
      <c r="A4" s="286" t="s">
        <v>143</v>
      </c>
      <c r="B4" s="286"/>
      <c r="C4" s="286"/>
      <c r="D4" s="286"/>
      <c r="E4" s="286"/>
      <c r="F4" s="286"/>
      <c r="G4" s="286"/>
      <c r="H4" s="230" t="s">
        <v>189</v>
      </c>
      <c r="I4" s="231"/>
      <c r="J4" s="232"/>
    </row>
    <row r="5" spans="8:10" ht="19.5" customHeight="1">
      <c r="H5" s="3"/>
      <c r="I5" s="3"/>
      <c r="J5" s="3"/>
    </row>
    <row r="6" spans="1:10" ht="19.5" customHeight="1">
      <c r="A6" s="195" t="s">
        <v>6</v>
      </c>
      <c r="B6" s="195"/>
      <c r="C6" s="195"/>
      <c r="D6" s="195"/>
      <c r="E6" s="196"/>
      <c r="F6" s="197"/>
      <c r="G6" s="198"/>
      <c r="H6" s="196" t="s">
        <v>389</v>
      </c>
      <c r="I6" s="197"/>
      <c r="J6" s="198"/>
    </row>
    <row r="7" spans="1:10" ht="19.5" customHeight="1">
      <c r="A7" s="32"/>
      <c r="B7" s="32"/>
      <c r="C7" s="32"/>
      <c r="D7" s="32"/>
      <c r="E7" s="9"/>
      <c r="F7" s="9"/>
      <c r="G7" s="9"/>
      <c r="H7" s="9"/>
      <c r="I7" s="9"/>
      <c r="J7" s="9"/>
    </row>
    <row r="8" spans="1:10" ht="19.5" customHeight="1">
      <c r="A8" s="195" t="s">
        <v>60</v>
      </c>
      <c r="B8" s="195"/>
      <c r="C8" s="195"/>
      <c r="D8" s="195"/>
      <c r="E8" s="196"/>
      <c r="F8" s="197"/>
      <c r="G8" s="198"/>
      <c r="H8" s="202"/>
      <c r="I8" s="203"/>
      <c r="J8" s="204"/>
    </row>
    <row r="9" spans="1:10" ht="19.5" customHeight="1">
      <c r="A9" s="33"/>
      <c r="B9" s="33"/>
      <c r="C9" s="33"/>
      <c r="D9" s="33"/>
      <c r="E9" s="11"/>
      <c r="F9" s="11"/>
      <c r="G9" s="11"/>
      <c r="H9" s="202"/>
      <c r="I9" s="203"/>
      <c r="J9" s="204"/>
    </row>
    <row r="10" spans="1:10" ht="19.5" customHeight="1">
      <c r="A10" s="195" t="s">
        <v>7</v>
      </c>
      <c r="B10" s="195"/>
      <c r="C10" s="195"/>
      <c r="D10" s="195"/>
      <c r="E10" s="262"/>
      <c r="F10" s="263"/>
      <c r="G10" s="264"/>
      <c r="H10" s="202" t="s">
        <v>45</v>
      </c>
      <c r="I10" s="203"/>
      <c r="J10" s="204"/>
    </row>
    <row r="11" spans="1:10" ht="19.5" customHeight="1">
      <c r="A11" s="195" t="s">
        <v>8</v>
      </c>
      <c r="B11" s="195"/>
      <c r="C11" s="195"/>
      <c r="D11" s="195"/>
      <c r="E11" s="213"/>
      <c r="F11" s="214"/>
      <c r="G11" s="215"/>
      <c r="H11" s="208" t="s">
        <v>46</v>
      </c>
      <c r="I11" s="209"/>
      <c r="J11" s="210"/>
    </row>
    <row r="12" spans="1:10" ht="19.5" customHeight="1">
      <c r="A12" s="33"/>
      <c r="B12" s="33"/>
      <c r="C12" s="33"/>
      <c r="D12" s="33"/>
      <c r="E12" s="11"/>
      <c r="F12" s="11"/>
      <c r="G12" s="11"/>
      <c r="H12" s="11"/>
      <c r="I12" s="11"/>
      <c r="J12" s="11"/>
    </row>
    <row r="13" spans="1:10" ht="19.5" customHeight="1">
      <c r="A13" s="195" t="s">
        <v>9</v>
      </c>
      <c r="B13" s="195"/>
      <c r="C13" s="195"/>
      <c r="D13" s="195"/>
      <c r="E13" s="262"/>
      <c r="F13" s="263"/>
      <c r="G13" s="264"/>
      <c r="H13" s="202" t="s">
        <v>47</v>
      </c>
      <c r="I13" s="203"/>
      <c r="J13" s="204"/>
    </row>
    <row r="14" spans="1:10" ht="19.5" customHeight="1">
      <c r="A14" s="195" t="s">
        <v>10</v>
      </c>
      <c r="B14" s="195"/>
      <c r="C14" s="195"/>
      <c r="D14" s="195"/>
      <c r="E14" s="213"/>
      <c r="F14" s="214"/>
      <c r="G14" s="215"/>
      <c r="H14" s="208" t="s">
        <v>46</v>
      </c>
      <c r="I14" s="209"/>
      <c r="J14" s="210"/>
    </row>
    <row r="15" spans="1:10" ht="19.5" customHeight="1">
      <c r="A15" s="34"/>
      <c r="B15" s="34"/>
      <c r="C15" s="34"/>
      <c r="D15" s="34"/>
      <c r="E15" s="9"/>
      <c r="F15" s="9"/>
      <c r="G15" s="9"/>
      <c r="H15" s="12"/>
      <c r="I15" s="12"/>
      <c r="J15" s="12"/>
    </row>
    <row r="16" spans="1:10" ht="19.5" customHeight="1">
      <c r="A16" s="195" t="s">
        <v>11</v>
      </c>
      <c r="B16" s="195"/>
      <c r="C16" s="195"/>
      <c r="D16" s="195"/>
      <c r="E16" s="262"/>
      <c r="F16" s="263"/>
      <c r="G16" s="264"/>
      <c r="H16" s="202" t="s">
        <v>48</v>
      </c>
      <c r="I16" s="203"/>
      <c r="J16" s="204"/>
    </row>
    <row r="17" spans="1:10" ht="19.5" customHeight="1">
      <c r="A17" s="34"/>
      <c r="B17" s="34"/>
      <c r="C17" s="34"/>
      <c r="D17" s="34"/>
      <c r="E17" s="9"/>
      <c r="F17" s="9"/>
      <c r="G17" s="9"/>
      <c r="H17" s="12"/>
      <c r="I17" s="12"/>
      <c r="J17" s="12"/>
    </row>
    <row r="18" spans="1:10" ht="19.5" customHeight="1">
      <c r="A18" s="195" t="s">
        <v>12</v>
      </c>
      <c r="B18" s="195"/>
      <c r="C18" s="195"/>
      <c r="D18" s="195"/>
      <c r="E18" s="196"/>
      <c r="F18" s="197"/>
      <c r="G18" s="198"/>
      <c r="H18" s="199" t="s">
        <v>49</v>
      </c>
      <c r="I18" s="200"/>
      <c r="J18" s="201"/>
    </row>
    <row r="19" spans="1:10" ht="19.5" customHeight="1">
      <c r="A19" s="34"/>
      <c r="B19" s="34"/>
      <c r="C19" s="34"/>
      <c r="D19" s="34"/>
      <c r="E19" s="9"/>
      <c r="F19" s="9"/>
      <c r="G19" s="9"/>
      <c r="H19" s="12"/>
      <c r="I19" s="12"/>
      <c r="J19" s="12"/>
    </row>
    <row r="20" spans="1:10" ht="19.5" customHeight="1">
      <c r="A20" s="195" t="s">
        <v>13</v>
      </c>
      <c r="B20" s="195"/>
      <c r="C20" s="195"/>
      <c r="D20" s="195"/>
      <c r="E20" s="265"/>
      <c r="F20" s="266"/>
      <c r="G20" s="198"/>
      <c r="H20" s="211" t="s">
        <v>48</v>
      </c>
      <c r="I20" s="212"/>
      <c r="J20" s="201"/>
    </row>
    <row r="21" spans="1:10" ht="19.5" customHeight="1">
      <c r="A21" s="34"/>
      <c r="B21" s="34"/>
      <c r="C21" s="34"/>
      <c r="D21" s="34"/>
      <c r="E21" s="12"/>
      <c r="F21" s="12"/>
      <c r="G21" s="12"/>
      <c r="H21" s="12"/>
      <c r="I21" s="12"/>
      <c r="J21" s="12"/>
    </row>
    <row r="22" spans="1:10" ht="19.5" customHeight="1">
      <c r="A22" s="195" t="s">
        <v>14</v>
      </c>
      <c r="B22" s="195"/>
      <c r="C22" s="195"/>
      <c r="D22" s="195"/>
      <c r="E22" s="205">
        <v>5</v>
      </c>
      <c r="F22" s="206"/>
      <c r="G22" s="207"/>
      <c r="H22" s="205">
        <v>5</v>
      </c>
      <c r="I22" s="206"/>
      <c r="J22" s="207"/>
    </row>
    <row r="23" spans="1:10" ht="19.5" customHeight="1">
      <c r="A23" s="33"/>
      <c r="B23" s="33"/>
      <c r="C23" s="33"/>
      <c r="D23" s="33"/>
      <c r="E23" s="13"/>
      <c r="F23" s="13"/>
      <c r="G23" s="13"/>
      <c r="H23" s="13"/>
      <c r="I23" s="13"/>
      <c r="J23" s="13"/>
    </row>
    <row r="24" spans="1:10" ht="19.5" customHeight="1">
      <c r="A24" s="195" t="s">
        <v>15</v>
      </c>
      <c r="B24" s="195"/>
      <c r="C24" s="195"/>
      <c r="D24" s="195"/>
      <c r="E24" s="213"/>
      <c r="F24" s="214"/>
      <c r="G24" s="215"/>
      <c r="H24" s="213">
        <v>34945</v>
      </c>
      <c r="I24" s="214"/>
      <c r="J24" s="215"/>
    </row>
    <row r="25" spans="1:10" ht="19.5" customHeight="1">
      <c r="A25" s="34"/>
      <c r="B25" s="34"/>
      <c r="C25" s="34"/>
      <c r="D25" s="34"/>
      <c r="E25" s="12"/>
      <c r="F25" s="12"/>
      <c r="G25" s="12"/>
      <c r="H25" s="12"/>
      <c r="I25" s="12"/>
      <c r="J25" s="12"/>
    </row>
    <row r="26" spans="1:10" ht="19.5" customHeight="1">
      <c r="A26" s="195" t="s">
        <v>16</v>
      </c>
      <c r="B26" s="195"/>
      <c r="C26" s="195"/>
      <c r="D26" s="195"/>
      <c r="E26" s="213"/>
      <c r="F26" s="214"/>
      <c r="G26" s="215"/>
      <c r="H26" s="233">
        <v>23169</v>
      </c>
      <c r="I26" s="234"/>
      <c r="J26" s="235"/>
    </row>
    <row r="27" spans="1:10" ht="19.5" customHeight="1">
      <c r="A27" s="34"/>
      <c r="B27" s="34"/>
      <c r="C27" s="34"/>
      <c r="D27" s="34"/>
      <c r="E27" s="12"/>
      <c r="F27" s="12"/>
      <c r="G27" s="12"/>
      <c r="H27" s="12"/>
      <c r="I27" s="12"/>
      <c r="J27" s="12"/>
    </row>
    <row r="28" spans="1:10" ht="19.5" customHeight="1">
      <c r="A28" s="195" t="s">
        <v>61</v>
      </c>
      <c r="B28" s="195"/>
      <c r="C28" s="195"/>
      <c r="D28" s="195"/>
      <c r="E28" s="217">
        <f>+E26*E22</f>
        <v>0</v>
      </c>
      <c r="F28" s="218"/>
      <c r="G28" s="219"/>
      <c r="H28" s="256">
        <f>+H26*H22</f>
        <v>115845</v>
      </c>
      <c r="I28" s="257"/>
      <c r="J28" s="258"/>
    </row>
    <row r="29" spans="1:10" ht="19.5" customHeight="1">
      <c r="A29" s="34"/>
      <c r="B29" s="34"/>
      <c r="C29" s="34"/>
      <c r="D29" s="34"/>
      <c r="E29" s="36"/>
      <c r="F29" s="36"/>
      <c r="G29" s="36"/>
      <c r="H29" s="36"/>
      <c r="I29" s="36"/>
      <c r="J29" s="36"/>
    </row>
    <row r="30" spans="1:10" ht="19.5" customHeight="1">
      <c r="A30" s="195" t="s">
        <v>17</v>
      </c>
      <c r="B30" s="195"/>
      <c r="C30" s="195"/>
      <c r="D30" s="195"/>
      <c r="E30" s="217">
        <f>+(E24-E26)*E22</f>
        <v>0</v>
      </c>
      <c r="F30" s="218"/>
      <c r="G30" s="219"/>
      <c r="H30" s="256">
        <f>+(H24-H26)*H22</f>
        <v>58880</v>
      </c>
      <c r="I30" s="257"/>
      <c r="J30" s="258"/>
    </row>
    <row r="31" spans="1:10" ht="19.5" customHeight="1">
      <c r="A31" s="34"/>
      <c r="B31" s="34"/>
      <c r="C31" s="34"/>
      <c r="D31" s="34"/>
      <c r="E31" s="36"/>
      <c r="F31" s="36"/>
      <c r="G31" s="36"/>
      <c r="H31" s="36"/>
      <c r="I31" s="36"/>
      <c r="J31" s="36"/>
    </row>
    <row r="32" spans="1:10" ht="19.5" customHeight="1">
      <c r="A32" s="195" t="s">
        <v>18</v>
      </c>
      <c r="B32" s="195"/>
      <c r="C32" s="195"/>
      <c r="D32" s="195"/>
      <c r="E32" s="37" t="s">
        <v>19</v>
      </c>
      <c r="F32" s="37" t="s">
        <v>20</v>
      </c>
      <c r="G32" s="38" t="s">
        <v>21</v>
      </c>
      <c r="H32" s="86" t="s">
        <v>19</v>
      </c>
      <c r="I32" s="86" t="s">
        <v>20</v>
      </c>
      <c r="J32" s="87" t="s">
        <v>21</v>
      </c>
    </row>
    <row r="33" spans="1:10" ht="19.5" customHeight="1">
      <c r="A33" s="41" t="s">
        <v>22</v>
      </c>
      <c r="B33" s="42" t="s">
        <v>64</v>
      </c>
      <c r="C33" s="39"/>
      <c r="D33" s="39"/>
      <c r="E33" s="67"/>
      <c r="F33" s="68"/>
      <c r="G33" s="67"/>
      <c r="H33" s="135"/>
      <c r="I33" s="135">
        <v>0</v>
      </c>
      <c r="J33" s="135">
        <v>153</v>
      </c>
    </row>
    <row r="34" spans="1:10" ht="19.5" customHeight="1">
      <c r="A34" s="41" t="s">
        <v>23</v>
      </c>
      <c r="B34" s="42" t="s">
        <v>131</v>
      </c>
      <c r="C34" s="39"/>
      <c r="D34" s="39"/>
      <c r="E34" s="69"/>
      <c r="F34" s="68"/>
      <c r="G34" s="69"/>
      <c r="H34" s="135">
        <v>8595</v>
      </c>
      <c r="I34" s="135">
        <v>7908</v>
      </c>
      <c r="J34" s="135" t="s">
        <v>277</v>
      </c>
    </row>
    <row r="35" spans="1:10" ht="19.5" customHeight="1">
      <c r="A35" s="41" t="s">
        <v>25</v>
      </c>
      <c r="B35" s="294" t="s">
        <v>91</v>
      </c>
      <c r="C35" s="237"/>
      <c r="D35" s="295"/>
      <c r="E35" s="320"/>
      <c r="F35" s="320"/>
      <c r="G35" s="320"/>
      <c r="H35" s="135">
        <v>315</v>
      </c>
      <c r="I35" s="135">
        <v>289</v>
      </c>
      <c r="J35" s="135" t="s">
        <v>220</v>
      </c>
    </row>
    <row r="36" spans="1:10" ht="19.5" customHeight="1">
      <c r="A36" s="41"/>
      <c r="B36" s="237"/>
      <c r="C36" s="237"/>
      <c r="D36" s="295"/>
      <c r="E36" s="297"/>
      <c r="F36" s="297"/>
      <c r="G36" s="297"/>
      <c r="H36" s="135"/>
      <c r="I36" s="135"/>
      <c r="J36" s="135"/>
    </row>
    <row r="37" spans="1:10" ht="19.5" customHeight="1">
      <c r="A37" s="41"/>
      <c r="B37" s="321" t="s">
        <v>132</v>
      </c>
      <c r="C37" s="322"/>
      <c r="D37" s="323"/>
      <c r="E37" s="299"/>
      <c r="F37" s="324"/>
      <c r="G37" s="325"/>
      <c r="H37" s="135" t="s">
        <v>372</v>
      </c>
      <c r="I37" s="135" t="s">
        <v>373</v>
      </c>
      <c r="J37" s="135"/>
    </row>
    <row r="38" spans="1:10" ht="19.5" customHeight="1">
      <c r="A38" s="41" t="s">
        <v>68</v>
      </c>
      <c r="B38" s="42" t="s">
        <v>93</v>
      </c>
      <c r="C38" s="39"/>
      <c r="D38" s="39"/>
      <c r="E38" s="69"/>
      <c r="F38" s="68"/>
      <c r="G38" s="67"/>
      <c r="H38" s="135" t="s">
        <v>390</v>
      </c>
      <c r="I38" s="135">
        <v>0</v>
      </c>
      <c r="J38" s="135" t="s">
        <v>391</v>
      </c>
    </row>
    <row r="39" spans="1:10" ht="19.5" customHeight="1">
      <c r="A39" s="41" t="s">
        <v>70</v>
      </c>
      <c r="B39" s="42" t="s">
        <v>94</v>
      </c>
      <c r="C39" s="39"/>
      <c r="D39" s="39"/>
      <c r="E39" s="69"/>
      <c r="F39" s="68"/>
      <c r="G39" s="69"/>
      <c r="H39" s="135">
        <v>2800</v>
      </c>
      <c r="I39" s="135">
        <v>1957</v>
      </c>
      <c r="J39" s="135" t="s">
        <v>392</v>
      </c>
    </row>
    <row r="40" spans="1:10" ht="19.5" customHeight="1">
      <c r="A40" s="41" t="s">
        <v>72</v>
      </c>
      <c r="B40" s="42" t="s">
        <v>97</v>
      </c>
      <c r="C40" s="39"/>
      <c r="D40" s="39"/>
      <c r="E40" s="69"/>
      <c r="F40" s="68"/>
      <c r="G40" s="69"/>
      <c r="H40" s="135">
        <v>2540</v>
      </c>
      <c r="I40" s="135">
        <v>1329</v>
      </c>
      <c r="J40" s="135" t="s">
        <v>393</v>
      </c>
    </row>
    <row r="41" spans="1:10" ht="19.5" customHeight="1">
      <c r="A41" s="41" t="s">
        <v>79</v>
      </c>
      <c r="B41" s="42" t="s">
        <v>99</v>
      </c>
      <c r="C41" s="39"/>
      <c r="D41" s="39"/>
      <c r="E41" s="69"/>
      <c r="F41" s="68"/>
      <c r="G41" s="69"/>
      <c r="H41" s="135">
        <v>5340</v>
      </c>
      <c r="I41" s="135">
        <v>3986</v>
      </c>
      <c r="J41" s="135" t="s">
        <v>394</v>
      </c>
    </row>
    <row r="42" spans="1:10" ht="19.5" customHeight="1">
      <c r="A42" s="41" t="s">
        <v>86</v>
      </c>
      <c r="B42" s="42" t="s">
        <v>101</v>
      </c>
      <c r="C42" s="39"/>
      <c r="D42" s="39"/>
      <c r="E42" s="69"/>
      <c r="F42" s="68"/>
      <c r="G42" s="69"/>
      <c r="H42" s="135">
        <v>3600</v>
      </c>
      <c r="I42" s="135">
        <v>1859</v>
      </c>
      <c r="J42" s="135" t="s">
        <v>395</v>
      </c>
    </row>
    <row r="43" spans="1:10" ht="19.5" customHeight="1">
      <c r="A43" s="41" t="s">
        <v>87</v>
      </c>
      <c r="B43" s="42" t="s">
        <v>103</v>
      </c>
      <c r="C43" s="39"/>
      <c r="D43" s="39"/>
      <c r="E43" s="69"/>
      <c r="F43" s="68"/>
      <c r="G43" s="69"/>
      <c r="H43" s="135">
        <v>6405</v>
      </c>
      <c r="I43" s="135">
        <v>5821</v>
      </c>
      <c r="J43" s="135" t="s">
        <v>396</v>
      </c>
    </row>
    <row r="44" spans="1:10" ht="19.5" customHeight="1">
      <c r="A44" s="41" t="s">
        <v>98</v>
      </c>
      <c r="B44" s="43" t="s">
        <v>105</v>
      </c>
      <c r="C44" s="39"/>
      <c r="D44" s="39"/>
      <c r="E44" s="69"/>
      <c r="F44" s="68"/>
      <c r="G44" s="69"/>
      <c r="H44" s="135">
        <v>3800</v>
      </c>
      <c r="I44" s="135">
        <v>2139</v>
      </c>
      <c r="J44" s="135" t="s">
        <v>397</v>
      </c>
    </row>
    <row r="45" spans="1:10" ht="19.5" customHeight="1">
      <c r="A45" s="41" t="s">
        <v>100</v>
      </c>
      <c r="B45" s="43" t="s">
        <v>107</v>
      </c>
      <c r="C45" s="39"/>
      <c r="D45" s="39"/>
      <c r="E45" s="69"/>
      <c r="F45" s="68"/>
      <c r="G45" s="69"/>
      <c r="H45" s="135">
        <v>6600</v>
      </c>
      <c r="I45" s="135">
        <v>5993</v>
      </c>
      <c r="J45" s="135" t="s">
        <v>398</v>
      </c>
    </row>
    <row r="46" spans="1:10" ht="19.5" customHeight="1">
      <c r="A46" s="41" t="s">
        <v>102</v>
      </c>
      <c r="B46" s="43" t="s">
        <v>109</v>
      </c>
      <c r="C46" s="39"/>
      <c r="D46" s="43"/>
      <c r="E46" s="44"/>
      <c r="F46" s="44"/>
      <c r="G46" s="45"/>
      <c r="H46" s="135"/>
      <c r="I46" s="135" t="s">
        <v>360</v>
      </c>
      <c r="J46" s="135"/>
    </row>
    <row r="47" spans="1:10" ht="19.5" customHeight="1">
      <c r="A47" s="41" t="s">
        <v>104</v>
      </c>
      <c r="B47" s="43" t="s">
        <v>133</v>
      </c>
      <c r="C47" s="39"/>
      <c r="D47" s="43"/>
      <c r="E47" s="44"/>
      <c r="F47" s="44"/>
      <c r="G47" s="45"/>
      <c r="H47" s="135">
        <v>270</v>
      </c>
      <c r="I47" s="135">
        <v>249</v>
      </c>
      <c r="J47" s="135" t="s">
        <v>221</v>
      </c>
    </row>
    <row r="48" spans="1:10" ht="19.5" customHeight="1">
      <c r="A48" s="41" t="s">
        <v>106</v>
      </c>
      <c r="B48" s="43" t="s">
        <v>113</v>
      </c>
      <c r="C48" s="39"/>
      <c r="D48" s="43"/>
      <c r="E48" s="44"/>
      <c r="F48" s="44"/>
      <c r="G48" s="45"/>
      <c r="H48" s="135">
        <v>390</v>
      </c>
      <c r="I48" s="135">
        <v>359</v>
      </c>
      <c r="J48" s="135" t="s">
        <v>385</v>
      </c>
    </row>
    <row r="49" spans="1:10" ht="19.5" customHeight="1">
      <c r="A49" s="41" t="s">
        <v>108</v>
      </c>
      <c r="B49" s="326" t="s">
        <v>134</v>
      </c>
      <c r="C49" s="237"/>
      <c r="D49" s="295"/>
      <c r="E49" s="296"/>
      <c r="F49" s="296"/>
      <c r="G49" s="298"/>
      <c r="H49" s="135">
        <v>1125</v>
      </c>
      <c r="I49" s="135">
        <v>1035</v>
      </c>
      <c r="J49" s="135" t="s">
        <v>222</v>
      </c>
    </row>
    <row r="50" spans="1:10" ht="19.5" customHeight="1">
      <c r="A50" s="41"/>
      <c r="B50" s="237"/>
      <c r="C50" s="237"/>
      <c r="D50" s="295"/>
      <c r="E50" s="297"/>
      <c r="F50" s="297"/>
      <c r="G50" s="297"/>
      <c r="H50" s="135"/>
      <c r="I50" s="135"/>
      <c r="J50" s="135"/>
    </row>
    <row r="51" spans="1:10" ht="19.5" customHeight="1">
      <c r="A51" s="41" t="s">
        <v>110</v>
      </c>
      <c r="B51" s="334" t="s">
        <v>117</v>
      </c>
      <c r="C51" s="334"/>
      <c r="D51" s="335"/>
      <c r="E51" s="44"/>
      <c r="F51" s="44"/>
      <c r="G51" s="45"/>
      <c r="H51" s="135"/>
      <c r="I51" s="135">
        <v>36</v>
      </c>
      <c r="J51" s="135"/>
    </row>
    <row r="52" spans="1:10" ht="19.5" customHeight="1">
      <c r="A52" s="41" t="s">
        <v>112</v>
      </c>
      <c r="B52" s="300" t="s">
        <v>119</v>
      </c>
      <c r="C52" s="301"/>
      <c r="D52" s="302"/>
      <c r="E52" s="44"/>
      <c r="F52" s="44"/>
      <c r="G52" s="45"/>
      <c r="H52" s="135">
        <v>235</v>
      </c>
      <c r="I52" s="135">
        <v>216</v>
      </c>
      <c r="J52" s="135">
        <v>525</v>
      </c>
    </row>
    <row r="53" spans="1:10" ht="19.5" customHeight="1">
      <c r="A53" s="41" t="s">
        <v>114</v>
      </c>
      <c r="B53" s="42" t="s">
        <v>136</v>
      </c>
      <c r="C53" s="39"/>
      <c r="D53" s="43"/>
      <c r="E53" s="44"/>
      <c r="F53" s="44"/>
      <c r="G53" s="45"/>
      <c r="H53" s="135">
        <v>640</v>
      </c>
      <c r="I53" s="135">
        <v>589</v>
      </c>
      <c r="J53" s="135" t="s">
        <v>227</v>
      </c>
    </row>
    <row r="54" spans="1:10" ht="19.5" customHeight="1">
      <c r="A54" s="41" t="s">
        <v>116</v>
      </c>
      <c r="B54" s="42" t="s">
        <v>77</v>
      </c>
      <c r="C54" s="43"/>
      <c r="D54" s="43"/>
      <c r="E54" s="44"/>
      <c r="F54" s="44"/>
      <c r="G54" s="45"/>
      <c r="H54" s="135">
        <v>370</v>
      </c>
      <c r="I54" s="135">
        <v>341</v>
      </c>
      <c r="J54" s="135">
        <v>871</v>
      </c>
    </row>
    <row r="55" spans="1:10" ht="19.5" customHeight="1">
      <c r="A55" s="41" t="s">
        <v>118</v>
      </c>
      <c r="B55" s="326" t="s">
        <v>124</v>
      </c>
      <c r="C55" s="237"/>
      <c r="D55" s="295"/>
      <c r="E55" s="296"/>
      <c r="F55" s="296"/>
      <c r="G55" s="298"/>
      <c r="H55" s="135">
        <v>495</v>
      </c>
      <c r="I55" s="135">
        <v>456</v>
      </c>
      <c r="J55" s="135" t="s">
        <v>279</v>
      </c>
    </row>
    <row r="56" spans="1:10" ht="19.5" customHeight="1">
      <c r="A56" s="41"/>
      <c r="B56" s="237"/>
      <c r="C56" s="237"/>
      <c r="D56" s="295"/>
      <c r="E56" s="297"/>
      <c r="F56" s="297"/>
      <c r="G56" s="297"/>
      <c r="H56" s="135"/>
      <c r="I56" s="135"/>
      <c r="J56" s="135"/>
    </row>
    <row r="57" spans="1:10" ht="19.5" customHeight="1">
      <c r="A57" s="41"/>
      <c r="B57" s="336" t="s">
        <v>144</v>
      </c>
      <c r="C57" s="337"/>
      <c r="D57" s="338"/>
      <c r="E57" s="299"/>
      <c r="F57" s="183"/>
      <c r="G57" s="184"/>
      <c r="H57" s="135"/>
      <c r="I57" s="135"/>
      <c r="J57" s="135"/>
    </row>
    <row r="58" spans="1:10" ht="19.5" customHeight="1">
      <c r="A58" s="70" t="s">
        <v>120</v>
      </c>
      <c r="B58" s="326" t="s">
        <v>138</v>
      </c>
      <c r="C58" s="237"/>
      <c r="D58" s="295"/>
      <c r="E58" s="296"/>
      <c r="F58" s="296"/>
      <c r="G58" s="298"/>
      <c r="H58" s="135"/>
      <c r="I58" s="135">
        <v>4730</v>
      </c>
      <c r="J58" s="135" t="s">
        <v>399</v>
      </c>
    </row>
    <row r="59" spans="1:10" ht="19.5" customHeight="1">
      <c r="A59" s="41"/>
      <c r="B59" s="237"/>
      <c r="C59" s="237"/>
      <c r="D59" s="295"/>
      <c r="E59" s="297"/>
      <c r="F59" s="297"/>
      <c r="G59" s="297"/>
      <c r="H59" s="135"/>
      <c r="I59" s="135"/>
      <c r="J59" s="135"/>
    </row>
    <row r="60" spans="1:10" ht="19.5" customHeight="1">
      <c r="A60" s="41" t="s">
        <v>122</v>
      </c>
      <c r="B60" s="326" t="s">
        <v>139</v>
      </c>
      <c r="C60" s="237"/>
      <c r="D60" s="295"/>
      <c r="E60" s="296"/>
      <c r="F60" s="296"/>
      <c r="G60" s="298"/>
      <c r="H60" s="135"/>
      <c r="I60" s="135">
        <v>5535</v>
      </c>
      <c r="J60" s="135" t="s">
        <v>400</v>
      </c>
    </row>
    <row r="61" spans="1:10" ht="19.5" customHeight="1">
      <c r="A61" s="41"/>
      <c r="B61" s="237"/>
      <c r="C61" s="237"/>
      <c r="D61" s="295"/>
      <c r="E61" s="297"/>
      <c r="F61" s="297"/>
      <c r="G61" s="297"/>
      <c r="H61" s="135"/>
      <c r="I61" s="135"/>
      <c r="J61" s="135"/>
    </row>
    <row r="62" spans="1:10" ht="19.5" customHeight="1">
      <c r="A62" s="41" t="s">
        <v>123</v>
      </c>
      <c r="B62" s="43" t="s">
        <v>127</v>
      </c>
      <c r="C62" s="43"/>
      <c r="D62" s="43"/>
      <c r="E62" s="44"/>
      <c r="F62" s="44"/>
      <c r="G62" s="45"/>
      <c r="H62" s="135">
        <v>165</v>
      </c>
      <c r="I62" s="135">
        <v>152</v>
      </c>
      <c r="J62" s="135" t="s">
        <v>224</v>
      </c>
    </row>
    <row r="63" spans="1:10" ht="19.5" customHeight="1">
      <c r="A63" s="41" t="s">
        <v>126</v>
      </c>
      <c r="B63" s="307" t="s">
        <v>145</v>
      </c>
      <c r="C63" s="327"/>
      <c r="D63" s="328"/>
      <c r="E63" s="71"/>
      <c r="F63" s="71"/>
      <c r="G63" s="72"/>
      <c r="H63" s="135">
        <v>1490</v>
      </c>
      <c r="I63" s="135">
        <v>1042</v>
      </c>
      <c r="J63" s="135" t="s">
        <v>226</v>
      </c>
    </row>
    <row r="64" spans="1:10" ht="19.5" customHeight="1">
      <c r="A64" s="195" t="s">
        <v>27</v>
      </c>
      <c r="B64" s="195"/>
      <c r="C64" s="195"/>
      <c r="D64" s="276"/>
      <c r="E64" s="270"/>
      <c r="F64" s="271"/>
      <c r="G64" s="272"/>
      <c r="H64" s="250">
        <v>0.05</v>
      </c>
      <c r="I64" s="245"/>
      <c r="J64" s="246"/>
    </row>
    <row r="65" spans="1:10" ht="19.5" customHeight="1">
      <c r="A65" s="39"/>
      <c r="B65" s="39"/>
      <c r="C65" s="39"/>
      <c r="D65" s="39"/>
      <c r="E65" s="66"/>
      <c r="F65" s="66"/>
      <c r="G65" s="66"/>
      <c r="H65" s="48"/>
      <c r="I65" s="49"/>
      <c r="J65" s="50"/>
    </row>
    <row r="66" spans="1:10" ht="19.5" customHeight="1">
      <c r="A66" s="273" t="s">
        <v>74</v>
      </c>
      <c r="B66" s="274"/>
      <c r="C66" s="274"/>
      <c r="D66" s="275"/>
      <c r="E66" s="15"/>
      <c r="F66" s="15"/>
      <c r="G66" s="15"/>
      <c r="H66" s="44"/>
      <c r="I66" s="102">
        <v>1950</v>
      </c>
      <c r="J66" s="61"/>
    </row>
    <row r="67" spans="1:10" ht="19.5" customHeight="1">
      <c r="A67" s="195" t="s">
        <v>28</v>
      </c>
      <c r="B67" s="195"/>
      <c r="C67" s="195"/>
      <c r="D67" s="195"/>
      <c r="E67" s="213" t="s">
        <v>29</v>
      </c>
      <c r="F67" s="214"/>
      <c r="G67" s="215"/>
      <c r="H67" s="213" t="s">
        <v>32</v>
      </c>
      <c r="I67" s="183"/>
      <c r="J67" s="184"/>
    </row>
    <row r="68" ht="19.5" customHeight="1"/>
    <row r="69" spans="1:10" ht="19.5" customHeight="1">
      <c r="A69" s="96"/>
      <c r="B69" s="96"/>
      <c r="C69" s="6" t="s">
        <v>50</v>
      </c>
      <c r="D69" s="96"/>
      <c r="E69" s="96"/>
      <c r="F69" s="96"/>
      <c r="G69" s="96"/>
      <c r="H69" s="331">
        <f>SUM(I33:I63)</f>
        <v>46021</v>
      </c>
      <c r="I69" s="332"/>
      <c r="J69" s="333"/>
    </row>
    <row r="70" spans="1:10" ht="19.5" customHeight="1">
      <c r="A70" s="56"/>
      <c r="B70" s="57"/>
      <c r="C70" s="6" t="s">
        <v>51</v>
      </c>
      <c r="D70" s="57"/>
      <c r="E70" s="57"/>
      <c r="F70" s="57"/>
      <c r="G70" s="57"/>
      <c r="H70" s="331">
        <f>H26+H69</f>
        <v>69190</v>
      </c>
      <c r="I70" s="183"/>
      <c r="J70" s="184"/>
    </row>
    <row r="71" spans="1:7" ht="14.25">
      <c r="A71" s="96"/>
      <c r="B71" s="96"/>
      <c r="C71" s="96"/>
      <c r="D71" s="96"/>
      <c r="E71" s="96"/>
      <c r="F71" s="96"/>
      <c r="G71" s="96"/>
    </row>
    <row r="72" spans="1:7" ht="14.25">
      <c r="A72" s="96"/>
      <c r="B72" s="96"/>
      <c r="C72" s="96"/>
      <c r="D72" s="96"/>
      <c r="E72" s="96"/>
      <c r="F72" s="96"/>
      <c r="G72" s="96"/>
    </row>
    <row r="73" spans="1:7" ht="15.75">
      <c r="A73" s="305"/>
      <c r="B73" s="306"/>
      <c r="C73" s="306"/>
      <c r="D73" s="306"/>
      <c r="E73" s="306"/>
      <c r="F73" s="306"/>
      <c r="G73" s="306"/>
    </row>
    <row r="78" spans="1:14" s="152" customFormat="1" ht="15" customHeight="1">
      <c r="A78" s="236" t="s">
        <v>160</v>
      </c>
      <c r="B78" s="237"/>
      <c r="C78" s="237"/>
      <c r="D78" s="237"/>
      <c r="E78" s="237"/>
      <c r="F78" s="237"/>
      <c r="G78" s="237"/>
      <c r="H78" s="237"/>
      <c r="I78" s="237"/>
      <c r="J78" s="237"/>
      <c r="K78" s="237"/>
      <c r="L78" s="237"/>
      <c r="M78" s="237"/>
      <c r="N78" s="237"/>
    </row>
    <row r="79" spans="1:14" s="152" customFormat="1" ht="15">
      <c r="A79" s="237"/>
      <c r="B79" s="237"/>
      <c r="C79" s="237"/>
      <c r="D79" s="237"/>
      <c r="E79" s="237"/>
      <c r="F79" s="237"/>
      <c r="G79" s="237"/>
      <c r="H79" s="237"/>
      <c r="I79" s="237"/>
      <c r="J79" s="237"/>
      <c r="K79" s="237"/>
      <c r="L79" s="237"/>
      <c r="M79" s="237"/>
      <c r="N79" s="237"/>
    </row>
    <row r="80" spans="1:14" ht="14.25">
      <c r="A80" s="237"/>
      <c r="B80" s="237"/>
      <c r="C80" s="237"/>
      <c r="D80" s="237"/>
      <c r="E80" s="237"/>
      <c r="F80" s="237"/>
      <c r="G80" s="237"/>
      <c r="H80" s="237"/>
      <c r="I80" s="237"/>
      <c r="J80" s="237"/>
      <c r="K80" s="237"/>
      <c r="L80" s="237"/>
      <c r="M80" s="237"/>
      <c r="N80" s="237"/>
    </row>
    <row r="81" spans="1:14" ht="14.25">
      <c r="A81" s="237"/>
      <c r="B81" s="237"/>
      <c r="C81" s="237"/>
      <c r="D81" s="237"/>
      <c r="E81" s="237"/>
      <c r="F81" s="237"/>
      <c r="G81" s="237"/>
      <c r="H81" s="237"/>
      <c r="I81" s="237"/>
      <c r="J81" s="237"/>
      <c r="K81" s="237"/>
      <c r="L81" s="237"/>
      <c r="M81" s="237"/>
      <c r="N81" s="237"/>
    </row>
  </sheetData>
  <sheetProtection/>
  <mergeCells count="84">
    <mergeCell ref="A78:N81"/>
    <mergeCell ref="A73:G73"/>
    <mergeCell ref="A66:D66"/>
    <mergeCell ref="A67:D67"/>
    <mergeCell ref="E67:G67"/>
    <mergeCell ref="B60:D61"/>
    <mergeCell ref="E60:E61"/>
    <mergeCell ref="F60:F61"/>
    <mergeCell ref="G60:G61"/>
    <mergeCell ref="B63:D63"/>
    <mergeCell ref="A64:D64"/>
    <mergeCell ref="E64:G64"/>
    <mergeCell ref="B57:D57"/>
    <mergeCell ref="E57:G57"/>
    <mergeCell ref="B58:D59"/>
    <mergeCell ref="E58:E59"/>
    <mergeCell ref="F58:F59"/>
    <mergeCell ref="G58:G59"/>
    <mergeCell ref="B51:D51"/>
    <mergeCell ref="B52:D52"/>
    <mergeCell ref="B55:D56"/>
    <mergeCell ref="E55:E56"/>
    <mergeCell ref="F55:F56"/>
    <mergeCell ref="G55:G56"/>
    <mergeCell ref="B37:D37"/>
    <mergeCell ref="E37:G37"/>
    <mergeCell ref="B49:D50"/>
    <mergeCell ref="E49:E50"/>
    <mergeCell ref="F49:F50"/>
    <mergeCell ref="G49:G50"/>
    <mergeCell ref="A28:D28"/>
    <mergeCell ref="E28:G28"/>
    <mergeCell ref="A30:D30"/>
    <mergeCell ref="E30:G30"/>
    <mergeCell ref="A32:D32"/>
    <mergeCell ref="B35:D36"/>
    <mergeCell ref="E35:E36"/>
    <mergeCell ref="F35:F36"/>
    <mergeCell ref="G35:G36"/>
    <mergeCell ref="A22:D22"/>
    <mergeCell ref="E22:G22"/>
    <mergeCell ref="A24:D24"/>
    <mergeCell ref="E24:G24"/>
    <mergeCell ref="A26:D26"/>
    <mergeCell ref="E26:G26"/>
    <mergeCell ref="A16:D16"/>
    <mergeCell ref="E16:G16"/>
    <mergeCell ref="A18:D18"/>
    <mergeCell ref="E18:G18"/>
    <mergeCell ref="A20:D20"/>
    <mergeCell ref="E20:G20"/>
    <mergeCell ref="A11:D11"/>
    <mergeCell ref="E11:G11"/>
    <mergeCell ref="A13:D13"/>
    <mergeCell ref="E13:G13"/>
    <mergeCell ref="A14:D14"/>
    <mergeCell ref="E14:G14"/>
    <mergeCell ref="A4:G4"/>
    <mergeCell ref="A6:D6"/>
    <mergeCell ref="E6:G6"/>
    <mergeCell ref="A8:D8"/>
    <mergeCell ref="E8:G8"/>
    <mergeCell ref="A10:D10"/>
    <mergeCell ref="E10:G10"/>
    <mergeCell ref="H4:J4"/>
    <mergeCell ref="H6:J6"/>
    <mergeCell ref="H8:J8"/>
    <mergeCell ref="H10:J10"/>
    <mergeCell ref="H11:J11"/>
    <mergeCell ref="H13:J13"/>
    <mergeCell ref="H9:J9"/>
    <mergeCell ref="H14:J14"/>
    <mergeCell ref="H16:J16"/>
    <mergeCell ref="H18:J18"/>
    <mergeCell ref="H20:J20"/>
    <mergeCell ref="H22:J22"/>
    <mergeCell ref="H24:J24"/>
    <mergeCell ref="H26:J26"/>
    <mergeCell ref="H28:J28"/>
    <mergeCell ref="H30:J30"/>
    <mergeCell ref="H67:J67"/>
    <mergeCell ref="H69:J69"/>
    <mergeCell ref="H70:J70"/>
    <mergeCell ref="H64:J64"/>
  </mergeCells>
  <printOptions/>
  <pageMargins left="0.7" right="0.7" top="0.75" bottom="0.75" header="0.3" footer="0.3"/>
  <pageSetup fitToHeight="1" fitToWidth="1" horizontalDpi="600" verticalDpi="600" orientation="portrait" scale="4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OMB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courtney.mccarty</dc:creator>
  <cp:keywords/>
  <dc:description/>
  <cp:lastModifiedBy>Jacobs, Madonna (OMB)</cp:lastModifiedBy>
  <cp:lastPrinted>2016-11-09T19:42:13Z</cp:lastPrinted>
  <dcterms:created xsi:type="dcterms:W3CDTF">2010-10-22T15:23:43Z</dcterms:created>
  <dcterms:modified xsi:type="dcterms:W3CDTF">2017-02-23T16:58:39Z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