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784" activeTab="0"/>
  </bookViews>
  <sheets>
    <sheet name="Addendum History" sheetId="1" r:id="rId1"/>
    <sheet name="Vendor Info" sheetId="2" r:id="rId2"/>
    <sheet name="Pricing - NC" sheetId="3" r:id="rId3"/>
    <sheet name="Pricing - KC" sheetId="4" r:id="rId4"/>
    <sheet name="Pricing - S" sheetId="5" r:id="rId5"/>
  </sheets>
  <externalReferences>
    <externalReference r:id="rId8"/>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<sst xmlns="http://schemas.openxmlformats.org/spreadsheetml/2006/main" count="3159" uniqueCount="538">
  <si>
    <t>US IT Solutions, Inc.</t>
  </si>
  <si>
    <t>Abacus Corporation</t>
  </si>
  <si>
    <t>NC</t>
  </si>
  <si>
    <t>Express Employment Professionals</t>
  </si>
  <si>
    <t>22nd Century Technologies, Inc.</t>
  </si>
  <si>
    <t>Premier Staffing Source, Inc</t>
  </si>
  <si>
    <t>Acro Service Corporation</t>
  </si>
  <si>
    <t>Delmarva Temporary Staffing, Inc.</t>
  </si>
  <si>
    <t xml:space="preserve">$5 for up to 3 employees electing health coverage, and $8 for 4 or more employees electing </t>
  </si>
  <si>
    <t>per invoice</t>
  </si>
  <si>
    <t>VENDOR INFORMATION</t>
  </si>
  <si>
    <t xml:space="preserve">Vendor Name: </t>
  </si>
  <si>
    <t>Eva Gaddis-McKnight</t>
  </si>
  <si>
    <t>Phone number:</t>
  </si>
  <si>
    <t>888-99-TSCTI (87284)</t>
  </si>
  <si>
    <t>Email:</t>
  </si>
  <si>
    <t xml:space="preserve">govt@tscti.com  </t>
  </si>
  <si>
    <t>ACCOUNT MANAGER(S)</t>
  </si>
  <si>
    <t>Account Manager:</t>
  </si>
  <si>
    <t>Karolina Plan</t>
  </si>
  <si>
    <t>Account Manager phone:</t>
  </si>
  <si>
    <t>732-658-4023</t>
  </si>
  <si>
    <t>Account Manager email:</t>
  </si>
  <si>
    <t>karolina.plan@tscti.com</t>
  </si>
  <si>
    <t>County:</t>
  </si>
  <si>
    <t>New Castle County</t>
  </si>
  <si>
    <t>Kent County</t>
  </si>
  <si>
    <t>Sussex County</t>
  </si>
  <si>
    <t>PAYROLL &amp; INVOICING</t>
  </si>
  <si>
    <t>Weekly Payroll Timing</t>
  </si>
  <si>
    <t>Semi-monthly payroll</t>
  </si>
  <si>
    <t>Time Sheet Submission Deadline</t>
  </si>
  <si>
    <t xml:space="preserve">For the first 15 days of every month, timesheets got submitted on the 20th of every month 
And for rest days,  timesheets got submitted on the 5th of next month </t>
  </si>
  <si>
    <t>Submission method (fax or email):
Identify method and provide fax # or email address</t>
  </si>
  <si>
    <t>Electronic</t>
  </si>
  <si>
    <t xml:space="preserve">Invoicing Frequency: </t>
  </si>
  <si>
    <t>Monthly</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</si>
  <si>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</si>
  <si>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</si>
  <si>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t>It takes 3 - 5 working days</t>
  </si>
  <si>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</si>
  <si>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t>We do have an online request option. We understand that the job titles through online request must match those covered under this contract.</t>
  </si>
  <si>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</si>
  <si>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</si>
  <si>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NEW CASTLE COUNTY</t>
  </si>
  <si>
    <t>Job Title</t>
  </si>
  <si>
    <t>HOURLY (RANGE)</t>
  </si>
  <si>
    <t>AVERAGE
PERCENT
MARK-UP</t>
  </si>
  <si>
    <t>PAY RATE</t>
  </si>
  <si>
    <t>BILL RATE</t>
  </si>
  <si>
    <t>Minimum</t>
  </si>
  <si>
    <t>Maximum</t>
  </si>
  <si>
    <t>SET-ASIDE</t>
  </si>
  <si>
    <t>Accounting Technician (Set Aside)</t>
  </si>
  <si>
    <t>Administrative Specialist I (Set Aside)</t>
  </si>
  <si>
    <t>Administrative Specialist II (Set Aside)</t>
  </si>
  <si>
    <t>Administrative Specialist III (Set Aside)</t>
  </si>
  <si>
    <t>Data Entry Technician (Set Aside)</t>
  </si>
  <si>
    <t>Operation Support Specialist (Set Aside)</t>
  </si>
  <si>
    <t>Social Worker/Case Manager (Set Aside)</t>
  </si>
  <si>
    <t>Supply, Storage and Distribution Clerk I (Partial Set Aside)</t>
  </si>
  <si>
    <t>Supply, Storage and Distribution Clerk II (Partial Set Aside)</t>
  </si>
  <si>
    <t>Supply, Storage and Distribution Clerk III (Partial Set Aside)</t>
  </si>
  <si>
    <t>Clerical Assistant (set aside)</t>
  </si>
  <si>
    <t>Telephone Operator (set aside)</t>
  </si>
  <si>
    <t>Housekeeper (set aside)</t>
  </si>
  <si>
    <t>DART - Reservationist (set aside)</t>
  </si>
  <si>
    <t>DART - Customer Ride Checker (set aside)</t>
  </si>
  <si>
    <t>Food Service Worker (set aside)</t>
  </si>
  <si>
    <t>Food Service Director (set aside)</t>
  </si>
  <si>
    <t>ADMINISTRATIVE SERVICES</t>
  </si>
  <si>
    <t>Accounting Specialist</t>
  </si>
  <si>
    <t>Accountant I</t>
  </si>
  <si>
    <t>Accountant II</t>
  </si>
  <si>
    <t>Employment and Training Contract Specialist</t>
  </si>
  <si>
    <t>Executive Assistant</t>
  </si>
  <si>
    <t>Human Resources Technician</t>
  </si>
  <si>
    <t>Judicial Case Manager II</t>
  </si>
  <si>
    <t>Paralegal I</t>
  </si>
  <si>
    <t>Paralegal II</t>
  </si>
  <si>
    <t>Paralegal III</t>
  </si>
  <si>
    <t>Trainer/Educator I</t>
  </si>
  <si>
    <t>Trainer/Educator II</t>
  </si>
  <si>
    <t>Trainer/Educator III</t>
  </si>
  <si>
    <t>Unemployment Compensation Appeals Referee</t>
  </si>
  <si>
    <t>LABOR TRADES &amp; CRAFTS</t>
  </si>
  <si>
    <t>Cook</t>
  </si>
  <si>
    <t>Custodial Worker</t>
  </si>
  <si>
    <t>Laborer</t>
  </si>
  <si>
    <t>Laundry Worker</t>
  </si>
  <si>
    <t>Physical Plant Maintenance/Trades Helper</t>
  </si>
  <si>
    <t>Physical Plant Maintenance/Trades Mechanic I</t>
  </si>
  <si>
    <t>Supply, Storage and Distribution Technician I</t>
  </si>
  <si>
    <t>Supply, Storage and Distribution Technician II</t>
  </si>
  <si>
    <t>PUBLIC SAFETY</t>
  </si>
  <si>
    <t>Investigator I</t>
  </si>
  <si>
    <t>Investigator II</t>
  </si>
  <si>
    <t>HEALTH AND HUMAN SERVICES</t>
  </si>
  <si>
    <t>Employment Services Specialist I</t>
  </si>
  <si>
    <t>Program Compliance Specialist</t>
  </si>
  <si>
    <t>Psychiatric Social Worker I</t>
  </si>
  <si>
    <t>Psychiatric Social Worker II</t>
  </si>
  <si>
    <t>Psychiatric Social Worker III</t>
  </si>
  <si>
    <t>Volunteer Services Coordinator</t>
  </si>
  <si>
    <t>Unemployment Insurance Claims Interviewer</t>
  </si>
  <si>
    <t>ENGINEERING, PLANNING, TECHNICAL SERVICES</t>
  </si>
  <si>
    <t>Management Analyst I</t>
  </si>
  <si>
    <t>Management Analyst II</t>
  </si>
  <si>
    <t>Management Analyst III</t>
  </si>
  <si>
    <t>Planner I</t>
  </si>
  <si>
    <t>Planner II</t>
  </si>
  <si>
    <t>Planner III</t>
  </si>
  <si>
    <t>Planner IV</t>
  </si>
  <si>
    <t>Planner V</t>
  </si>
  <si>
    <t>AGRICULTURE, NATURAL RESOURCES, AND SCIENCES</t>
  </si>
  <si>
    <t>DART ONLY</t>
  </si>
  <si>
    <t>DART - Transportation Store Representative</t>
  </si>
  <si>
    <t>DNG ONLY</t>
  </si>
  <si>
    <t>Housekeeper - DNG</t>
  </si>
  <si>
    <t>Front Desk Clerk - DNG</t>
  </si>
  <si>
    <t>KENT COUNTY</t>
  </si>
  <si>
    <t>SUSSEX COUNTY</t>
  </si>
  <si>
    <t>Per employee/per hour</t>
  </si>
  <si>
    <t>Drew Davanzo</t>
  </si>
  <si>
    <t>410-608-9654</t>
  </si>
  <si>
    <t>dd@abacuscorporation.com</t>
  </si>
  <si>
    <t>New Castle</t>
  </si>
  <si>
    <t>Kent</t>
  </si>
  <si>
    <t>Sussex</t>
  </si>
  <si>
    <t>Sat-Friday (weekly pay)</t>
  </si>
  <si>
    <t>10am Monday morning</t>
  </si>
  <si>
    <t>Email preferred - TimeDE@abacuscorporation.com</t>
  </si>
  <si>
    <t>weekly</t>
  </si>
  <si>
    <t>24-48 hours</t>
  </si>
  <si>
    <t>request can be submitted via email</t>
  </si>
  <si>
    <t xml:space="preserve">Mr. Rick Faber </t>
  </si>
  <si>
    <t>734-542-4279</t>
  </si>
  <si>
    <t>rfaber@acrocorp.com</t>
  </si>
  <si>
    <t>N/A</t>
  </si>
  <si>
    <t>Acro processes payroll on Tuesday and Wednesday.  Hours need to be reported and approved by noon on Monday for the prior work week.</t>
  </si>
  <si>
    <t>Our standard is Monday at 12:00 ET.</t>
  </si>
  <si>
    <t>We prefer that all manual (paper) time sheets be submitted via our TimePort system - where employees will get their supervisor to sign off on the time sheet, then type in the daily hours and attach the form. We can also accommodate fax and email for submitting timecards if needed.</t>
  </si>
  <si>
    <t>Our preferred standard is weekly invoicing, but we do other frequencies upon request.</t>
  </si>
  <si>
    <t>Acro will require 5-10 days for completion of background check.</t>
  </si>
  <si>
    <t>No, Acro does not currently have an online request submission option for staffing the State of Delaware's positions.</t>
  </si>
  <si>
    <t>The fee identified in the section above will be applied per empoyee per month for employee's enrolled in Acro's ACA compliant health care program</t>
  </si>
  <si>
    <t>Wendy Harkins</t>
  </si>
  <si>
    <t>941-746-4380</t>
  </si>
  <si>
    <t>contracts@tadpgs.com</t>
  </si>
  <si>
    <t>Sunday midnight</t>
  </si>
  <si>
    <t>tadpgspayroll@adeccona.com</t>
  </si>
  <si>
    <t>3-7 business days</t>
  </si>
  <si>
    <t>Weekly</t>
  </si>
  <si>
    <t>KC</t>
  </si>
  <si>
    <t>MELISSA JOSEPH, CPC,  PRESIDENT</t>
  </si>
  <si>
    <t>(302)644-1807</t>
  </si>
  <si>
    <t>DTSTEMPS@COMCAST.NET</t>
  </si>
  <si>
    <t>MONDAY-SUNDAY weekly</t>
  </si>
  <si>
    <t>MONDAY mornings by l0:00</t>
  </si>
  <si>
    <t>Fax (302)644-1925 Email DTSTEMPS@COMCAST.NET</t>
  </si>
  <si>
    <t>Weekly with copies of signed State timecards</t>
  </si>
  <si>
    <t>CERTIPHI BACKGROUND CHECK takes 1-3 days.</t>
  </si>
  <si>
    <t>ALL PLACEMENT DETAILS ARE CONFIRMED ONLINE.</t>
  </si>
  <si>
    <t xml:space="preserve">$20.00 mth per employee selecting Bronze Plan </t>
  </si>
  <si>
    <t>per Bronze Plan employee, billed quarterly</t>
  </si>
  <si>
    <t>Delta-T Group, Inc.</t>
  </si>
  <si>
    <t>Rachana Patel</t>
  </si>
  <si>
    <t>484-919-1752</t>
  </si>
  <si>
    <t>rpatel@deltatg.com</t>
  </si>
  <si>
    <t>Marlio Escobar</t>
  </si>
  <si>
    <t>484-381-3185</t>
  </si>
  <si>
    <t>mescobar@deltatg.com</t>
  </si>
  <si>
    <t>by close of business each Friday</t>
  </si>
  <si>
    <t>12pm each Monday</t>
  </si>
  <si>
    <t>Fax or email, mail hard copy with original signatures</t>
  </si>
  <si>
    <t>Typically monthly, but can be adjusted if needed</t>
  </si>
  <si>
    <t>Typically within 2 weeks</t>
  </si>
  <si>
    <t>Per Employee Per Week</t>
  </si>
  <si>
    <t>Joshua Latshaw, Regional Manager</t>
  </si>
  <si>
    <t>Monday - Sunday (paid weekly on Friday)</t>
  </si>
  <si>
    <t>Tuesday by 11 AM</t>
  </si>
  <si>
    <t>fax or email
fax: 410.582.8734
email: delawarestaffing@depaulindustries.com</t>
  </si>
  <si>
    <t>Customized per customer (weekly, bi-weekly, &amp; not less than monthly)</t>
  </si>
  <si>
    <t xml:space="preserve">There is typically a one day turnaround to complete background investigations. We use a third party system called Intellifi which offers online access local, state and federal criminal conviction, bankruptcy, liens, judgments, motor vehicle and employment background reports. </t>
  </si>
  <si>
    <t>We do not have a customer online request option.</t>
  </si>
  <si>
    <t>$0.89 per associate per hour worked who chooses to use our insurance</t>
  </si>
  <si>
    <t>For associates who choose our insurance we will include a separate billing of $0.89 an hour per associate worked. This will be broken out on the invoice given to the state.</t>
  </si>
  <si>
    <t>David Rodier</t>
  </si>
  <si>
    <t>302-324-0140</t>
  </si>
  <si>
    <t>dave.rodier@expresspros.com</t>
  </si>
  <si>
    <t>Kim Waltz</t>
  </si>
  <si>
    <t>kimberly.waltz@expresspros.com</t>
  </si>
  <si>
    <t>Monday through Sunday</t>
  </si>
  <si>
    <t>Tuesdays by Noon</t>
  </si>
  <si>
    <t>Fax: Fax# 302-324-1173</t>
  </si>
  <si>
    <t>Between 24 to 48 hours</t>
  </si>
  <si>
    <t>$0.33 per hr. worked</t>
  </si>
  <si>
    <t>Per employee who elects coverage, per invoice</t>
  </si>
  <si>
    <t>Zanthea Nichols</t>
  </si>
  <si>
    <t>302.761.4640</t>
  </si>
  <si>
    <t>znichols@goodwillde.org</t>
  </si>
  <si>
    <t xml:space="preserve">Hanan Goher </t>
  </si>
  <si>
    <t>302.741.2083</t>
  </si>
  <si>
    <t>hgoher@goodwillde.org</t>
  </si>
  <si>
    <t xml:space="preserve">Kent &amp; Sussex County </t>
  </si>
  <si>
    <t>1.866.317.2299</t>
  </si>
  <si>
    <t xml:space="preserve">all counties </t>
  </si>
  <si>
    <t xml:space="preserve">Pay periods are Sunday at 12:00 a.m. to Saturday 11:59 p.m. weekly. </t>
  </si>
  <si>
    <t xml:space="preserve">All time records are due each Monday 10:00 a.m </t>
  </si>
  <si>
    <t xml:space="preserve">Timesheet should be submitted to: gsstimesheets@goodwillde.org   </t>
  </si>
  <si>
    <t xml:space="preserve">Weekly </t>
  </si>
  <si>
    <t xml:space="preserve">The standard timeline is 36 hours /3 business days for results.  There could be a substantial delay if the applicant is a New York resident.  New legislation yields a county by county independent search.  </t>
  </si>
  <si>
    <t>Goodwill supports an online job requisition and can meet the contract requirements for the positions covered in this contract.</t>
  </si>
  <si>
    <t>Premier Staffing Source, Inc.</t>
  </si>
  <si>
    <t>Myrna Cooks</t>
  </si>
  <si>
    <t>301-306-0774</t>
  </si>
  <si>
    <t>mcooks@premierstaffingsource.com</t>
  </si>
  <si>
    <t>Elizabeth Harris</t>
  </si>
  <si>
    <t>eharris@premierstaffingsourc.com</t>
  </si>
  <si>
    <t>Jonathan Cooks</t>
  </si>
  <si>
    <t>jcooks@premierstaffingsource.com</t>
  </si>
  <si>
    <t>Shardae Harris</t>
  </si>
  <si>
    <t>sharris@premierstaffingsource.com</t>
  </si>
  <si>
    <t xml:space="preserve">Temporary staff are paid each Friday for the prior work week </t>
  </si>
  <si>
    <t>Monday, 12 noon</t>
  </si>
  <si>
    <t>Fax: 302-689-4732 (Kent and Sussex) 
Fax: 302-689-4721 (New Castle)
E-mail is acceptable to each county's Account Manager.</t>
  </si>
  <si>
    <t>The estimated turn around time for background checks is 2 - 3 business days.</t>
  </si>
  <si>
    <t>Premier Staffing Source, Inc. has its own online customer portal for job orders.</t>
  </si>
  <si>
    <t>The ACA Surcharge is $.16/Hour</t>
  </si>
  <si>
    <t>The ACA Surcharge is a fixed hourly rate that is multiplied by the number of actual hours worked and it is included on the invoice.  This charge is invoiced only for  employee(s) that are eligible to participate in Premier Staffing Source, Inc.'s Affordable Care Act compliant health benefit plan.  The hours worked do not include leave time.</t>
  </si>
  <si>
    <t>Vishal Mangla</t>
  </si>
  <si>
    <t>408-916-5999 ext.375</t>
  </si>
  <si>
    <t>govt@usitsol.com</t>
  </si>
  <si>
    <t>Ritu Mangla</t>
  </si>
  <si>
    <t>Following Monday of/after timesheet submittal</t>
  </si>
  <si>
    <t>Every Friday 2:00 PM to following Monday 10:00 AM</t>
  </si>
  <si>
    <t>Email preferred: govt@usitsol.com</t>
  </si>
  <si>
    <t>Monthly by 07th of subsequent month</t>
  </si>
  <si>
    <t>7 - 10 working days</t>
  </si>
  <si>
    <t>We are currently in a prosecc of building our own properietery online request tool.</t>
  </si>
  <si>
    <t>$1.00 per hour per employee</t>
  </si>
  <si>
    <t>of the payroll rate</t>
  </si>
  <si>
    <t>22nd Century Technologies Inc</t>
  </si>
  <si>
    <t>A portion of this contract has been established pursuant to 16 Del. Code, Chapter 96 and is a mandatory use contract for any "Agency of this State". Pursuant to 16 Del. C., Section 9602(1) "Agency of this State" shall include all counties, towns, school districts or any other entity which is supported in whole or in part by funds appropriated by the General Assembly. The remainder of this contract has been established pursuant to 29 Del. Code 69 through the competitive bidding process.</t>
  </si>
  <si>
    <t>Vendors are not authorized to fill positions that are not covered under the Temporary Employment Contract. It is the requesting agencies responsibility to notify the Contract Officer of positions that need to be added. For positions not listed under the Classifications and Compensation, the requesting agency's HR department is responsible for submitting the job duties for review prior to the position being added to the contract.</t>
  </si>
  <si>
    <t>Positions will be added using only approved job descriptions.</t>
  </si>
  <si>
    <t>Award Documents</t>
  </si>
  <si>
    <t>Award Notice</t>
  </si>
  <si>
    <t>Award Notice - Addendum #1</t>
  </si>
  <si>
    <t>Award Notice - Addendum #2</t>
  </si>
  <si>
    <t>Pricing Documents</t>
  </si>
  <si>
    <t>Pricing Spreadsheet</t>
  </si>
  <si>
    <t>Pricing Spreadsheet - Addendum #1</t>
  </si>
  <si>
    <t>Pricing Spreadsheet - Addendum #2</t>
  </si>
  <si>
    <t>FSF Vendor Number:</t>
  </si>
  <si>
    <t xml:space="preserve">FSF Contract Number: </t>
  </si>
  <si>
    <t>Primary: Contact Person:</t>
  </si>
  <si>
    <t>PRIMARY CONTACT</t>
  </si>
  <si>
    <t>POC for placement requests, billing questions, and other day-to-day services.</t>
  </si>
  <si>
    <t>SET-ASIDE TITLE. CONTACT A.N.D.</t>
  </si>
  <si>
    <t>DART - Customer Ride Check Supervisor (set aside)</t>
  </si>
  <si>
    <t>GSS16112-TEMP_EMPLV02</t>
  </si>
  <si>
    <t>GSS16112-TEMP_EMPLV03</t>
  </si>
  <si>
    <t>GSS16112-TEMP_EMPLV04</t>
  </si>
  <si>
    <t>GSS16112-TEMP_EMPLV05</t>
  </si>
  <si>
    <t>GSS16112-TEMP_EMPLV06</t>
  </si>
  <si>
    <t>GSS16112-TEMP_EMPLV07</t>
  </si>
  <si>
    <t>GSS16112-TEMP_EMPLV08</t>
  </si>
  <si>
    <t>GSS16112-TEMP_EMPLV09</t>
  </si>
  <si>
    <t>GSS16112-TEMP_EMPLV10</t>
  </si>
  <si>
    <t>GSS16112-TEMP_EMPLV11</t>
  </si>
  <si>
    <t>GSS16112-TEMP_EMPLV12</t>
  </si>
  <si>
    <t>Document Name</t>
  </si>
  <si>
    <t>Description</t>
  </si>
  <si>
    <t>Effective</t>
  </si>
  <si>
    <t>Goodwill Delaware &amp; Delaware County PA</t>
  </si>
  <si>
    <t>TAD PGS, Inc /AKA/ Adecco Government Solutions (AGS)</t>
  </si>
  <si>
    <t>Delta T Group, Inc.</t>
  </si>
  <si>
    <t>Goodwill of Delaware &amp; Delaware County PA</t>
  </si>
  <si>
    <t>ALL</t>
  </si>
  <si>
    <t>Every Monday</t>
  </si>
  <si>
    <t>Placed thru (fax):
Goodwill (Wilm): 761-9868
Goodwill (Dover): 741-2107
DELARF: 622-9254</t>
  </si>
  <si>
    <t>Authorized</t>
  </si>
  <si>
    <t>up to 2 days</t>
  </si>
  <si>
    <t>A.N.D. Work Order</t>
  </si>
  <si>
    <t>0000142590</t>
  </si>
  <si>
    <t>0000180210</t>
  </si>
  <si>
    <t>0000288188</t>
  </si>
  <si>
    <t>0000026950</t>
  </si>
  <si>
    <t>0000018545</t>
  </si>
  <si>
    <t>0000139258</t>
  </si>
  <si>
    <t>0000024324</t>
  </si>
  <si>
    <t>0000142353</t>
  </si>
  <si>
    <t>0000287777</t>
  </si>
  <si>
    <r>
      <rPr>
        <b/>
        <sz val="11"/>
        <color indexed="10"/>
        <rFont val="Calibri"/>
        <family val="2"/>
      </rPr>
      <t>USE OF STATE EQUIPMENT</t>
    </r>
    <r>
      <rPr>
        <b/>
        <sz val="11"/>
        <color indexed="10"/>
        <rFont val="Calibri"/>
        <family val="2"/>
      </rPr>
      <t xml:space="preserve"> (Fleet)</t>
    </r>
  </si>
  <si>
    <t>Not Authorized</t>
  </si>
  <si>
    <t>0000292219</t>
  </si>
  <si>
    <t>0000292214</t>
  </si>
  <si>
    <t>Ability Network of Delaware (A.N.D.) /DBA/ 
Delaware Association of Rehabilitation Facilities (DELARF)</t>
  </si>
  <si>
    <t>GSS16112-TEMP_EMPLV13</t>
  </si>
  <si>
    <t>0000026637</t>
  </si>
  <si>
    <t>Awards contract July 1, 2016 through June 30, 2018.</t>
  </si>
  <si>
    <t>Updates the POC for TAD PGS aka Adecco Government Solutions (AGS)</t>
  </si>
  <si>
    <t>Maria Gomez</t>
  </si>
  <si>
    <t>714-622-3967</t>
  </si>
  <si>
    <t>maria.gomez@adeccona.com</t>
  </si>
  <si>
    <t>Adds Cosmetologist</t>
  </si>
  <si>
    <t>Cosmetologist</t>
  </si>
  <si>
    <t>Pricing Spreadsheet - Addendum #3</t>
  </si>
  <si>
    <t xml:space="preserve">Updates Account Manager for Acro Service </t>
  </si>
  <si>
    <t>Jennifer Maitland</t>
  </si>
  <si>
    <t>734-787-9398</t>
  </si>
  <si>
    <t>jmaitland@acrocorp.com</t>
  </si>
  <si>
    <t xml:space="preserve">**NOTE** Fee negotiable, please contact A.N.D for possible waiver </t>
  </si>
  <si>
    <t>Percentage is of annual salary being offered to candidate to hire</t>
  </si>
  <si>
    <t>Less Than 1 Month = 12%</t>
  </si>
  <si>
    <t>1 to 3 Months =  10%</t>
  </si>
  <si>
    <t>Less Than 30 Calendar Days = $450/per hire</t>
  </si>
  <si>
    <t>31-60 Calendar Days = $300/per hire</t>
  </si>
  <si>
    <t>61-90 Calendar Days = $150/per hire</t>
  </si>
  <si>
    <t>18% of the annual salary</t>
  </si>
  <si>
    <t>30 days = 20%</t>
  </si>
  <si>
    <t>31-60 Days = 15%</t>
  </si>
  <si>
    <t>61-90 Days = 10%</t>
  </si>
  <si>
    <t>Example: employee worked 350 hours (50 hours to go)</t>
  </si>
  <si>
    <t>$2500.00 Flat Fee</t>
  </si>
  <si>
    <t>**NOTE** This fee is negotiable for reduction on a case by case basis with agreement by both parties.</t>
  </si>
  <si>
    <t>20% of the annual salary</t>
  </si>
  <si>
    <t>No Fee</t>
  </si>
  <si>
    <t>Example Pay off fee: 50 hours x $3.60 =  $l80 pay-off fee</t>
  </si>
  <si>
    <t xml:space="preserve">Less than 400 hours worked = $3.60  mark up per hour remaining </t>
  </si>
  <si>
    <t>31-60 Calendar Days = $300/per hire            31-60 Calendar Days = $300/per hire           61-90 Calendar Days = $150/per hire</t>
  </si>
  <si>
    <t>Less Than 350 Hours = 100% of fee</t>
  </si>
  <si>
    <t>Fee is 10% of an employees annual salary</t>
  </si>
  <si>
    <t>Greater than 520 hours = no fee</t>
  </si>
  <si>
    <t>351- 520 hours = 50% of fee</t>
  </si>
  <si>
    <t xml:space="preserve">0 - 160 Hours Worked = 15% </t>
  </si>
  <si>
    <t>161 - 320 Hours Worked = 10%</t>
  </si>
  <si>
    <t>321 - 480 Hours Worked = 5%</t>
  </si>
  <si>
    <t>Greater than 481 Hours Worked = no fee</t>
  </si>
  <si>
    <t>25% of the Annual Salary</t>
  </si>
  <si>
    <t>Doug Cloutier</t>
  </si>
  <si>
    <t>734-542-4203</t>
  </si>
  <si>
    <t>dcloutier@acrocorp.com</t>
  </si>
  <si>
    <t>all</t>
  </si>
  <si>
    <t>Pricing Spreadsheet - Addendum #4</t>
  </si>
  <si>
    <t>SEPARATION FEE                                  (less than 90 days)</t>
  </si>
  <si>
    <t>Pricing Spreadsheet - Addendum #5</t>
  </si>
  <si>
    <t>updates contact information for Goodwill</t>
  </si>
  <si>
    <t>adds separation fee for workers hired before completing continuous 90 days of work</t>
  </si>
  <si>
    <t>updates contact information for DePaul</t>
  </si>
  <si>
    <t>410-403-6223</t>
  </si>
  <si>
    <t>Nancy Hornburg</t>
  </si>
  <si>
    <t>443-566-2380</t>
  </si>
  <si>
    <t>Lottery Field Representative</t>
  </si>
  <si>
    <t>Adds Lottery Field Representative</t>
  </si>
  <si>
    <t>Thomas Cook</t>
  </si>
  <si>
    <t>tcook@abilitynetworkde.org</t>
  </si>
  <si>
    <t>Carolyn Petrak</t>
  </si>
  <si>
    <t>cpetrak@abilitynetworkde.org</t>
  </si>
  <si>
    <t>updates contact information for Ability Network of DE</t>
  </si>
  <si>
    <t>Gina Harvey</t>
  </si>
  <si>
    <t>951-317-8439</t>
  </si>
  <si>
    <t>delawareprogram@tadpgs.com</t>
  </si>
  <si>
    <t>updates contact information for TAD PGS aka Adecco Government Solutions (AGS)</t>
  </si>
  <si>
    <t>Plumbing Inspector</t>
  </si>
  <si>
    <t>Adds Plumbing Inspector</t>
  </si>
  <si>
    <t>Adds Conservation Technician I</t>
  </si>
  <si>
    <t>Conservation Technician I</t>
  </si>
  <si>
    <t>Physical Plant Maintenance/Trades Mechanic II</t>
  </si>
  <si>
    <t>Pricing Spreadsheet - Addendum #6</t>
  </si>
  <si>
    <t>Pricing Spreadsheet - Addendum #7</t>
  </si>
  <si>
    <t>Pricing Spreadsheet - Addendum #8</t>
  </si>
  <si>
    <t>Pricing Spreadsheet - Addendum #9</t>
  </si>
  <si>
    <t>Pricing Spreadsheet - Addendum #10</t>
  </si>
  <si>
    <t>Pricing Spreadsheet - Addendum #11</t>
  </si>
  <si>
    <t>Pricing Spreadsheet - Addendum #12</t>
  </si>
  <si>
    <t>Adds Physical Plant Maintenance/Trades Mechanic II</t>
  </si>
  <si>
    <t>Pricing Spreadsheet - Addendum #13</t>
  </si>
  <si>
    <t>Changes Abacus Corporation's use of fleet from authorized to not authorized</t>
  </si>
  <si>
    <t>Contract Expires June 30, 2018</t>
  </si>
  <si>
    <t>Expiration June 30, 2018</t>
  </si>
  <si>
    <t>Effective July 1, 2018</t>
  </si>
  <si>
    <t>TAD PGS, Inc /AKA/ 
Adecco Government Solutions (AGS)</t>
  </si>
  <si>
    <t>NO BID</t>
  </si>
  <si>
    <t>302-622-9177 ext 101</t>
  </si>
  <si>
    <t>Ability Network of Delaware (A.N.D.) 
/DBA/ Delaware Association of Rehabilitation Facilities (DELARF)</t>
  </si>
  <si>
    <r>
      <t> </t>
    </r>
    <r>
      <rPr>
        <strike/>
        <sz val="11"/>
        <color indexed="56"/>
        <rFont val="Calibri"/>
        <family val="2"/>
      </rPr>
      <t>Monday to Sunday</t>
    </r>
  </si>
  <si>
    <t>Contract Expiration effective June 30, 2018</t>
  </si>
  <si>
    <t>Award Notice - Addendum #3</t>
  </si>
  <si>
    <t>Award Notice - Addendum #4</t>
  </si>
  <si>
    <t>Award Notice - Addendum #5</t>
  </si>
  <si>
    <t>Pricing Spreadsheet - Addendum #14</t>
  </si>
  <si>
    <t>extends the contract through June 30, 2019 with updated bill rates</t>
  </si>
  <si>
    <t>Award Notice - Addendum #6</t>
  </si>
  <si>
    <t>extends the contract through June 30, 2019 with updated bill rates, updates Acro's pay and bill rates effective January 29, 2018</t>
  </si>
  <si>
    <t xml:space="preserve"> Pricing Expiration January 28, 2018</t>
  </si>
  <si>
    <t>Updated Pay Rates Effective January 29, 2018</t>
  </si>
  <si>
    <t>Award Notice - Addendum #7</t>
  </si>
  <si>
    <t>Adds Cultural Preservation Specialist</t>
  </si>
  <si>
    <t>Pricing Spreadsheet - Addendum #15</t>
  </si>
  <si>
    <t>Cultural Preservation Specialist - History</t>
  </si>
  <si>
    <t>CULTURAL &amp; INFORMATION RESOURCES SERVICES</t>
  </si>
  <si>
    <t>Cultural Preservation Specialist - Architectural History</t>
  </si>
  <si>
    <t>Cultural Preservation Speciliast - Archeology</t>
  </si>
  <si>
    <t>302-622-9177 ext 103</t>
  </si>
  <si>
    <t>Pricing Spreadsheet - Addendum #16</t>
  </si>
  <si>
    <t>Pricing Spreadsheet - Addendum #17</t>
  </si>
  <si>
    <t>Award Notice - Addendum #8</t>
  </si>
  <si>
    <t>Analytical Chemist I</t>
  </si>
  <si>
    <t>Analytical Chemist II</t>
  </si>
  <si>
    <t>Analytical Chemist III</t>
  </si>
  <si>
    <t>Analytical Chemist IV</t>
  </si>
  <si>
    <t>Laboratory Technician I</t>
  </si>
  <si>
    <t>Laboratory Technician II</t>
  </si>
  <si>
    <t>Laboratory Manager I</t>
  </si>
  <si>
    <t>Laboratory Manager II</t>
  </si>
  <si>
    <t>Microbiologist I</t>
  </si>
  <si>
    <t>Microbiologist II</t>
  </si>
  <si>
    <t>Microbiologist III</t>
  </si>
  <si>
    <t>Laboratory Technician III</t>
  </si>
  <si>
    <t>n/a</t>
  </si>
  <si>
    <t>Pricing Spreadsheet - Addendum #18</t>
  </si>
  <si>
    <t>Tammy Brewer</t>
  </si>
  <si>
    <t xml:space="preserve">tbrewer@goodwillde.org </t>
  </si>
  <si>
    <t>Pricing Spreadsheet - Addendum #19</t>
  </si>
  <si>
    <t>adds two set aside positions: Records Management Specialist &amp; Sr. Data Entry Technician</t>
  </si>
  <si>
    <t>Award Notice - Addendum #9</t>
  </si>
  <si>
    <t>Adds - 12 Lab positions: Microbiologist I, Microbiologist II, Microbiologist III, Analytical Chemist I,  Analytical Chemist II, Analytical Chemist III, Analytical Chemist IV, Laboratory Technician I,  Laboratory Technician II, Laboratory Technician III, Laboratory Manager I, and Laboratory Manager II</t>
  </si>
  <si>
    <t>Sr. Data Entry Technician (Set Aside)</t>
  </si>
  <si>
    <t>Records Management Specialist (Set Aside)</t>
  </si>
  <si>
    <t>Award Notice - Addendum #10</t>
  </si>
  <si>
    <t>extends the contract through June 30, 2020, and removes US IT Solutions, Inc</t>
  </si>
  <si>
    <t>Pricing Spreadsheet - Addendum #20</t>
  </si>
  <si>
    <t>Contract Expiration effective June 30, 2019</t>
  </si>
  <si>
    <t>Contract Expires June 30, 2019</t>
  </si>
  <si>
    <t>Award Notice - Addendum #11</t>
  </si>
  <si>
    <t>Add two positions: Custodial Supervisor I, and Senior Fiscal Management Analyst</t>
  </si>
  <si>
    <t>Pricing Spreadsheet - Addendum #21</t>
  </si>
  <si>
    <t>Custodial Supervisor I</t>
  </si>
  <si>
    <t>Senior Fiscal Management Analyst</t>
  </si>
  <si>
    <t>Pricing Spreadsheet - Addendum #22</t>
  </si>
  <si>
    <t>MABA01</t>
  </si>
  <si>
    <t>MAAA01</t>
  </si>
  <si>
    <t>MAAA02</t>
  </si>
  <si>
    <t>MAAA03</t>
  </si>
  <si>
    <t>MAAD01</t>
  </si>
  <si>
    <t>MAAD02</t>
  </si>
  <si>
    <t>MAAZ12</t>
  </si>
  <si>
    <t>MDDZ57</t>
  </si>
  <si>
    <t>MAGA01</t>
  </si>
  <si>
    <t>MAGA02</t>
  </si>
  <si>
    <t>MAGA03</t>
  </si>
  <si>
    <t>MAAZ02</t>
  </si>
  <si>
    <t>MAAH01</t>
  </si>
  <si>
    <t>MCAC01</t>
  </si>
  <si>
    <t>DARTR1</t>
  </si>
  <si>
    <t>DARTC1</t>
  </si>
  <si>
    <t>DARTC2</t>
  </si>
  <si>
    <t>MCBD01</t>
  </si>
  <si>
    <t>MCBA05</t>
  </si>
  <si>
    <t>MAAZ15</t>
  </si>
  <si>
    <t>MABA02</t>
  </si>
  <si>
    <t>ACCT01</t>
  </si>
  <si>
    <t>ACCT02</t>
  </si>
  <si>
    <t>MAGZ09</t>
  </si>
  <si>
    <t>MAAZ05</t>
  </si>
  <si>
    <t>MACA01</t>
  </si>
  <si>
    <t>MAFC05</t>
  </si>
  <si>
    <t>MAFD01</t>
  </si>
  <si>
    <t>MAFD02</t>
  </si>
  <si>
    <t>MAFD03</t>
  </si>
  <si>
    <t>MABZ65</t>
  </si>
  <si>
    <t>MACC01</t>
  </si>
  <si>
    <t>MACC02</t>
  </si>
  <si>
    <t>MACC03</t>
  </si>
  <si>
    <t>MAFZ01</t>
  </si>
  <si>
    <t>MGCA01</t>
  </si>
  <si>
    <t>MCBA01</t>
  </si>
  <si>
    <t>MCCZ11</t>
  </si>
  <si>
    <t>MCAB01</t>
  </si>
  <si>
    <t>MCAB03</t>
  </si>
  <si>
    <t>MCCZ18</t>
  </si>
  <si>
    <t>MCAD01</t>
  </si>
  <si>
    <t>MABM01</t>
  </si>
  <si>
    <t>MCCK01</t>
  </si>
  <si>
    <t>MCCK02</t>
  </si>
  <si>
    <t>MCCK03</t>
  </si>
  <si>
    <t>MCCZ21</t>
  </si>
  <si>
    <t>MAGA04</t>
  </si>
  <si>
    <t>MAGA05</t>
  </si>
  <si>
    <t>MBAA01</t>
  </si>
  <si>
    <t>MBAA02</t>
  </si>
  <si>
    <t>MGBA01</t>
  </si>
  <si>
    <t>MGBA02</t>
  </si>
  <si>
    <t>MGBA03</t>
  </si>
  <si>
    <t>MGBA04</t>
  </si>
  <si>
    <t>MDDB01</t>
  </si>
  <si>
    <t>MGBB01</t>
  </si>
  <si>
    <t>MGBB02</t>
  </si>
  <si>
    <t>MGBC01</t>
  </si>
  <si>
    <t>MGBC02</t>
  </si>
  <si>
    <t>MGBC03</t>
  </si>
  <si>
    <t>MGBG01</t>
  </si>
  <si>
    <t>MGBG02</t>
  </si>
  <si>
    <t>MGBG03</t>
  </si>
  <si>
    <t>MDBZ19</t>
  </si>
  <si>
    <t>MDDR01</t>
  </si>
  <si>
    <t>MDDR02</t>
  </si>
  <si>
    <t>MDDR03</t>
  </si>
  <si>
    <t>MDLA01</t>
  </si>
  <si>
    <t>MDDZ67</t>
  </si>
  <si>
    <t>MEAZ041</t>
  </si>
  <si>
    <t>MEAZ042</t>
  </si>
  <si>
    <t>MEAZ043</t>
  </si>
  <si>
    <t>MFDB01</t>
  </si>
  <si>
    <t>MFDB02</t>
  </si>
  <si>
    <t>MFDB03</t>
  </si>
  <si>
    <t>MFEA01</t>
  </si>
  <si>
    <t>MFEA02</t>
  </si>
  <si>
    <t>MFEA03</t>
  </si>
  <si>
    <t>MFEA04</t>
  </si>
  <si>
    <t>MFEA05</t>
  </si>
  <si>
    <t>DARTT1</t>
  </si>
  <si>
    <t>DNGH01</t>
  </si>
  <si>
    <t>DNGH02</t>
  </si>
  <si>
    <t>Job Code</t>
  </si>
  <si>
    <t>jlatshaw@dpistaffing.com</t>
  </si>
  <si>
    <t>nhornburg@dpistafffing.com</t>
  </si>
  <si>
    <t>DePaul Industries
DBA DPI Staffing</t>
  </si>
  <si>
    <t>adds job codes for all of the jobs, and updates DePaul Industries' name &amp; contact information</t>
  </si>
  <si>
    <t>Award Notice - Addendum #12</t>
  </si>
  <si>
    <t>updates name and contact information for DePaul Industries</t>
  </si>
  <si>
    <t>Award Notice - Addendum #13</t>
  </si>
  <si>
    <t>Award Notice - Addendum #14</t>
  </si>
  <si>
    <t>Updates How to Use section</t>
  </si>
  <si>
    <t>Pricing Spreadsheet - Addendum #23</t>
  </si>
  <si>
    <t xml:space="preserve">removes DART – Reservationist, DART – Customer Ride Checker, &amp; DART – Customer Ride Check Supervisor from the contract and adjust pricing on: Accounting Technician, Data Entry Technician, Operation Support Specialist, Clerical Assistant, &amp; Supply, Storage &amp; Distribution Clerk I (Partial Set Aside).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</si>
</sst>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 numFmtId="180" formatCode="mmm\-yyyy"/>
  </numFmts>
  <fonts count="79">
    <font>
      <sz val="11"/>
      <color theme="1"/>
      <name val="Calibri"/>
      <family val="2"/>
    </font>
    <font>
      <sz val="11"/>
      <color indexed="8"/>
      <name val="Calibri"/>
      <family val="2"/>
    </font>
    <font>
      <u val="single"/>
      <sz val="11"/>
      <color indexed="12"/>
      <name val="Calibri"/>
      <family val="2"/>
    </font>
    <font>
      <sz val="10"/>
      <name val="Arial"/>
      <family val="2"/>
    </font>
    <font>
      <b/>
      <sz val="11"/>
      <color indexed="8"/>
      <name val="Calibri"/>
      <family val="2"/>
    </font>
    <font>
      <b/>
      <sz val="11"/>
      <color indexed="10"/>
      <name val="Calibri"/>
      <family val="2"/>
    </font>
    <font>
      <strike/>
      <sz val="11"/>
      <color indexed="56"/>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sz val="11"/>
      <color indexed="56"/>
      <name val="Calibri"/>
      <family val="2"/>
    </font>
    <font>
      <sz val="10"/>
      <color indexed="63"/>
      <name val="Arial"/>
      <family val="2"/>
    </font>
    <font>
      <sz val="10"/>
      <color indexed="8"/>
      <name val="Calibri"/>
      <family val="2"/>
    </font>
    <font>
      <sz val="10"/>
      <color indexed="8"/>
      <name val="Times New Roman"/>
      <family val="1"/>
    </font>
    <font>
      <b/>
      <sz val="14"/>
      <color indexed="8"/>
      <name val="Calibri"/>
      <family val="2"/>
    </font>
    <font>
      <sz val="14"/>
      <color indexed="8"/>
      <name val="Calibri"/>
      <family val="2"/>
    </font>
    <font>
      <strike/>
      <sz val="11"/>
      <color indexed="8"/>
      <name val="Calibri"/>
      <family val="2"/>
    </font>
    <font>
      <b/>
      <strike/>
      <sz val="11"/>
      <color indexed="8"/>
      <name val="Calibri"/>
      <family val="2"/>
    </font>
    <font>
      <u val="single"/>
      <strike/>
      <sz val="11"/>
      <color indexed="12"/>
      <name val="Calibri"/>
      <family val="2"/>
    </font>
    <font>
      <b/>
      <strike/>
      <sz val="11"/>
      <color indexed="10"/>
      <name val="Calibri"/>
      <family val="2"/>
    </font>
    <font>
      <b/>
      <sz val="10"/>
      <color indexed="8"/>
      <name val="Calibri"/>
      <family val="2"/>
    </font>
    <font>
      <strike/>
      <sz val="14"/>
      <color indexed="8"/>
      <name val="Calibri"/>
      <family val="2"/>
    </font>
    <font>
      <sz val="11"/>
      <color indexed="63"/>
      <name val="Calibri"/>
      <family val="2"/>
    </font>
    <font>
      <sz val="11"/>
      <name val="Calibri"/>
      <family val="2"/>
    </font>
    <font>
      <b/>
      <strike/>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rgb="FF1F497D"/>
      <name val="Calibri"/>
      <family val="2"/>
    </font>
    <font>
      <b/>
      <sz val="11"/>
      <color rgb="FFFF0000"/>
      <name val="Calibri"/>
      <family val="2"/>
    </font>
    <font>
      <sz val="10"/>
      <color rgb="FF333333"/>
      <name val="Arial"/>
      <family val="2"/>
    </font>
    <font>
      <sz val="10"/>
      <color theme="1"/>
      <name val="Calibri"/>
      <family val="2"/>
    </font>
    <font>
      <sz val="10"/>
      <color theme="1"/>
      <name val="Times New Roman"/>
      <family val="1"/>
    </font>
    <font>
      <b/>
      <sz val="14"/>
      <color theme="1"/>
      <name val="Calibri"/>
      <family val="2"/>
    </font>
    <font>
      <sz val="14"/>
      <color theme="1"/>
      <name val="Calibri"/>
      <family val="2"/>
    </font>
    <font>
      <strike/>
      <sz val="11"/>
      <color theme="1"/>
      <name val="Calibri"/>
      <family val="2"/>
    </font>
    <font>
      <b/>
      <strike/>
      <sz val="11"/>
      <color theme="1"/>
      <name val="Calibri"/>
      <family val="2"/>
    </font>
    <font>
      <u val="single"/>
      <strike/>
      <sz val="11"/>
      <color theme="10"/>
      <name val="Calibri"/>
      <family val="2"/>
    </font>
    <font>
      <b/>
      <strike/>
      <sz val="11"/>
      <color rgb="FFFF0000"/>
      <name val="Calibri"/>
      <family val="2"/>
    </font>
    <font>
      <b/>
      <sz val="10"/>
      <color theme="1"/>
      <name val="Calibri"/>
      <family val="2"/>
    </font>
    <font>
      <strike/>
      <sz val="14"/>
      <color theme="1"/>
      <name val="Calibri"/>
      <family val="2"/>
    </font>
    <font>
      <strike/>
      <sz val="11"/>
      <color rgb="FF000000"/>
      <name val="Calibri"/>
      <family val="2"/>
    </font>
    <font>
      <sz val="11"/>
      <color rgb="FF333333"/>
      <name val="Calibri"/>
      <family val="2"/>
    </font>
    <font>
      <b/>
      <strike/>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top style="thin"/>
      <bottom style="thin"/>
    </border>
    <border>
      <left/>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right style="thin"/>
      <top/>
      <bottom style="thin"/>
    </border>
    <border>
      <left/>
      <right>
        <color indexed="63"/>
      </right>
      <top style="thin"/>
      <bottom/>
    </border>
    <border>
      <left style="thin"/>
      <right>
        <color indexed="63"/>
      </right>
      <top>
        <color indexed="63"/>
      </top>
      <bottom style="thin"/>
    </border>
    <border>
      <left/>
      <right style="thin"/>
      <top style="thin"/>
      <bottom/>
    </border>
    <border>
      <left/>
      <right style="thin"/>
      <top/>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3" fillId="0" borderId="0">
      <alignment/>
      <protection/>
    </xf>
    <xf numFmtId="0" fontId="5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94">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Font="1" applyBorder="1" applyAlignment="1">
      <alignment/>
    </xf>
    <xf numFmtId="0" fontId="60" fillId="33"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0" xfId="0" applyBorder="1" applyAlignment="1">
      <alignment wrapText="1"/>
    </xf>
    <xf numFmtId="0" fontId="0" fillId="0" borderId="0" xfId="0" applyAlignment="1">
      <alignment wrapText="1"/>
    </xf>
    <xf numFmtId="0" fontId="0" fillId="0" borderId="10" xfId="0" applyFont="1" applyFill="1" applyBorder="1" applyAlignment="1">
      <alignment wrapText="1"/>
    </xf>
    <xf numFmtId="0" fontId="0" fillId="0" borderId="0" xfId="0" applyFont="1" applyAlignment="1">
      <alignment horizontal="left"/>
    </xf>
    <xf numFmtId="0" fontId="26" fillId="0" borderId="10" xfId="87" applyFont="1" applyFill="1" applyBorder="1">
      <alignment/>
      <protection/>
    </xf>
    <xf numFmtId="0" fontId="26" fillId="0" borderId="10" xfId="82" applyFont="1" applyBorder="1" applyAlignment="1">
      <alignment/>
      <protection/>
    </xf>
    <xf numFmtId="0" fontId="26" fillId="0" borderId="10" xfId="82" applyFont="1" applyFill="1" applyBorder="1" applyAlignment="1">
      <alignment/>
      <protection/>
    </xf>
    <xf numFmtId="0" fontId="26" fillId="33" borderId="10" xfId="82" applyFont="1" applyFill="1" applyBorder="1" applyAlignment="1">
      <alignment/>
      <protection/>
    </xf>
    <xf numFmtId="0" fontId="0" fillId="0" borderId="10" xfId="82" applyFont="1" applyFill="1" applyBorder="1" applyAlignment="1">
      <alignment vertical="top" wrapText="1"/>
      <protection/>
    </xf>
    <xf numFmtId="10" fontId="0" fillId="0" borderId="10" xfId="0" applyNumberFormat="1" applyFont="1" applyFill="1" applyBorder="1" applyAlignment="1">
      <alignment/>
    </xf>
    <xf numFmtId="2" fontId="0" fillId="0" borderId="0" xfId="0" applyNumberFormat="1" applyFont="1" applyAlignment="1">
      <alignment/>
    </xf>
    <xf numFmtId="0" fontId="0" fillId="3" borderId="10" xfId="0" applyFill="1" applyBorder="1" applyAlignment="1">
      <alignment wrapText="1"/>
    </xf>
    <xf numFmtId="0" fontId="0" fillId="3" borderId="10" xfId="0" applyFont="1" applyFill="1" applyBorder="1" applyAlignment="1">
      <alignment wrapText="1"/>
    </xf>
    <xf numFmtId="0" fontId="0" fillId="10" borderId="10" xfId="0" applyFill="1" applyBorder="1" applyAlignment="1">
      <alignment/>
    </xf>
    <xf numFmtId="49" fontId="60" fillId="33" borderId="10" xfId="0" applyNumberFormat="1" applyFont="1" applyFill="1" applyBorder="1" applyAlignment="1">
      <alignment horizontal="center"/>
    </xf>
    <xf numFmtId="2" fontId="60" fillId="33" borderId="10" xfId="0" applyNumberFormat="1" applyFont="1" applyFill="1" applyBorder="1" applyAlignment="1">
      <alignment horizontal="center"/>
    </xf>
    <xf numFmtId="0" fontId="60" fillId="33" borderId="10" xfId="0" applyFont="1" applyFill="1" applyBorder="1" applyAlignment="1">
      <alignment horizontal="center"/>
    </xf>
    <xf numFmtId="0" fontId="0" fillId="34" borderId="10" xfId="0" applyFont="1" applyFill="1" applyBorder="1" applyAlignment="1">
      <alignment/>
    </xf>
    <xf numFmtId="0" fontId="52" fillId="34" borderId="10" xfId="63" applyFill="1" applyBorder="1" applyAlignment="1" applyProtection="1">
      <alignment/>
      <protection/>
    </xf>
    <xf numFmtId="0" fontId="0" fillId="34" borderId="10" xfId="0" applyFill="1" applyBorder="1" applyAlignment="1">
      <alignment/>
    </xf>
    <xf numFmtId="8" fontId="0" fillId="34" borderId="10" xfId="0" applyNumberFormat="1" applyFont="1" applyFill="1" applyBorder="1" applyAlignment="1">
      <alignment/>
    </xf>
    <xf numFmtId="0" fontId="0" fillId="3" borderId="10" xfId="0" applyFont="1" applyFill="1" applyBorder="1" applyAlignment="1">
      <alignment/>
    </xf>
    <xf numFmtId="0" fontId="52" fillId="3" borderId="10" xfId="63" applyFill="1" applyBorder="1" applyAlignment="1" applyProtection="1">
      <alignment/>
      <protection/>
    </xf>
    <xf numFmtId="0" fontId="0" fillId="3" borderId="10" xfId="0" applyFill="1" applyBorder="1" applyAlignment="1">
      <alignment/>
    </xf>
    <xf numFmtId="8" fontId="0" fillId="3" borderId="10" xfId="0" applyNumberFormat="1" applyFont="1" applyFill="1" applyBorder="1" applyAlignment="1">
      <alignment/>
    </xf>
    <xf numFmtId="0" fontId="0" fillId="4" borderId="10" xfId="0" applyFill="1" applyBorder="1" applyAlignment="1">
      <alignment/>
    </xf>
    <xf numFmtId="0" fontId="52" fillId="4" borderId="10" xfId="63" applyFill="1" applyBorder="1" applyAlignment="1" applyProtection="1">
      <alignment/>
      <protection/>
    </xf>
    <xf numFmtId="0" fontId="0" fillId="5" borderId="10" xfId="0" applyFont="1" applyFill="1" applyBorder="1" applyAlignment="1">
      <alignment/>
    </xf>
    <xf numFmtId="0" fontId="52" fillId="5" borderId="10" xfId="63" applyFill="1" applyBorder="1" applyAlignment="1" applyProtection="1">
      <alignment/>
      <protection/>
    </xf>
    <xf numFmtId="0" fontId="0" fillId="5" borderId="10" xfId="0" applyFill="1" applyBorder="1" applyAlignment="1">
      <alignment wrapText="1"/>
    </xf>
    <xf numFmtId="0" fontId="0" fillId="5" borderId="10" xfId="0" applyFill="1" applyBorder="1" applyAlignment="1">
      <alignment/>
    </xf>
    <xf numFmtId="0" fontId="0" fillId="5" borderId="10" xfId="0" applyFont="1" applyFill="1" applyBorder="1" applyAlignment="1">
      <alignment wrapText="1"/>
    </xf>
    <xf numFmtId="8" fontId="0" fillId="5" borderId="10" xfId="0" applyNumberFormat="1" applyFont="1" applyFill="1" applyBorder="1" applyAlignment="1">
      <alignment/>
    </xf>
    <xf numFmtId="0" fontId="0" fillId="6" borderId="10" xfId="0" applyFont="1" applyFill="1" applyBorder="1" applyAlignment="1">
      <alignment/>
    </xf>
    <xf numFmtId="0" fontId="0" fillId="6" borderId="10" xfId="0" applyFill="1" applyBorder="1" applyAlignment="1">
      <alignment/>
    </xf>
    <xf numFmtId="0" fontId="0" fillId="12" borderId="10" xfId="0" applyFont="1" applyFill="1" applyBorder="1" applyAlignment="1">
      <alignment/>
    </xf>
    <xf numFmtId="0" fontId="52" fillId="12" borderId="10" xfId="63" applyFill="1" applyBorder="1" applyAlignment="1" applyProtection="1">
      <alignment/>
      <protection/>
    </xf>
    <xf numFmtId="0" fontId="0" fillId="12" borderId="10" xfId="0" applyFill="1" applyBorder="1" applyAlignment="1">
      <alignment wrapText="1"/>
    </xf>
    <xf numFmtId="0" fontId="0" fillId="12" borderId="10" xfId="0" applyFill="1" applyBorder="1" applyAlignment="1">
      <alignment/>
    </xf>
    <xf numFmtId="0" fontId="52" fillId="6" borderId="10" xfId="63" applyFill="1" applyBorder="1" applyAlignment="1" applyProtection="1" quotePrefix="1">
      <alignment/>
      <protection/>
    </xf>
    <xf numFmtId="10" fontId="0" fillId="6" borderId="10" xfId="0" applyNumberFormat="1" applyFill="1" applyBorder="1" applyAlignment="1">
      <alignment/>
    </xf>
    <xf numFmtId="0" fontId="62" fillId="6" borderId="10" xfId="0" applyFont="1" applyFill="1" applyBorder="1" applyAlignment="1">
      <alignment/>
    </xf>
    <xf numFmtId="0" fontId="63" fillId="6" borderId="10" xfId="0" applyFont="1" applyFill="1" applyBorder="1" applyAlignment="1">
      <alignment/>
    </xf>
    <xf numFmtId="0" fontId="0" fillId="7" borderId="11" xfId="0" applyFill="1" applyBorder="1" applyAlignment="1">
      <alignment/>
    </xf>
    <xf numFmtId="0" fontId="52" fillId="7" borderId="11" xfId="63" applyFill="1" applyBorder="1" applyAlignment="1" applyProtection="1">
      <alignment/>
      <protection/>
    </xf>
    <xf numFmtId="0" fontId="0" fillId="9" borderId="10" xfId="0" applyFont="1" applyFill="1" applyBorder="1" applyAlignment="1">
      <alignment/>
    </xf>
    <xf numFmtId="0" fontId="52"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vertical="top" wrapText="1"/>
    </xf>
    <xf numFmtId="49" fontId="0" fillId="9" borderId="10" xfId="0" applyNumberFormat="1" applyFont="1" applyFill="1" applyBorder="1" applyAlignment="1">
      <alignment wrapText="1"/>
    </xf>
    <xf numFmtId="0" fontId="0" fillId="10" borderId="10" xfId="0" applyFont="1" applyFill="1" applyBorder="1" applyAlignment="1">
      <alignment/>
    </xf>
    <xf numFmtId="0" fontId="52" fillId="10" borderId="10" xfId="63" applyFill="1" applyBorder="1" applyAlignment="1" applyProtection="1">
      <alignment/>
      <protection/>
    </xf>
    <xf numFmtId="0" fontId="0" fillId="11" borderId="10" xfId="0" applyFont="1" applyFill="1" applyBorder="1" applyAlignment="1">
      <alignment/>
    </xf>
    <xf numFmtId="0" fontId="52" fillId="11" borderId="10" xfId="63" applyFill="1" applyBorder="1" applyAlignment="1" applyProtection="1">
      <alignment/>
      <protection/>
    </xf>
    <xf numFmtId="0" fontId="0" fillId="11" borderId="10" xfId="0" applyFill="1" applyBorder="1" applyAlignment="1">
      <alignment wrapText="1"/>
    </xf>
    <xf numFmtId="0" fontId="0" fillId="11" borderId="10" xfId="0" applyFill="1" applyBorder="1" applyAlignment="1">
      <alignment/>
    </xf>
    <xf numFmtId="0" fontId="0" fillId="11" borderId="10" xfId="0" applyFont="1" applyFill="1" applyBorder="1" applyAlignment="1">
      <alignment wrapText="1"/>
    </xf>
    <xf numFmtId="9" fontId="0" fillId="11" borderId="10" xfId="0" applyNumberFormat="1" applyFont="1" applyFill="1" applyBorder="1" applyAlignment="1">
      <alignment/>
    </xf>
    <xf numFmtId="2" fontId="0" fillId="34" borderId="10" xfId="0" applyNumberFormat="1" applyFont="1" applyFill="1" applyBorder="1" applyAlignment="1">
      <alignment/>
    </xf>
    <xf numFmtId="164" fontId="60" fillId="33" borderId="10" xfId="0" applyNumberFormat="1" applyFont="1" applyFill="1" applyBorder="1" applyAlignment="1">
      <alignment horizontal="center"/>
    </xf>
    <xf numFmtId="164" fontId="0" fillId="4" borderId="10" xfId="0" applyNumberFormat="1" applyFont="1" applyFill="1" applyBorder="1" applyAlignment="1">
      <alignment/>
    </xf>
    <xf numFmtId="164" fontId="0" fillId="3" borderId="10" xfId="0" applyNumberFormat="1" applyFont="1" applyFill="1" applyBorder="1" applyAlignment="1">
      <alignment/>
    </xf>
    <xf numFmtId="164" fontId="0" fillId="0" borderId="0" xfId="0" applyNumberFormat="1" applyFont="1" applyAlignment="1">
      <alignment/>
    </xf>
    <xf numFmtId="164" fontId="0" fillId="5" borderId="10" xfId="0" applyNumberFormat="1" applyFont="1" applyFill="1" applyBorder="1" applyAlignment="1">
      <alignment/>
    </xf>
    <xf numFmtId="164" fontId="0" fillId="6" borderId="10" xfId="0" applyNumberFormat="1" applyFont="1" applyFill="1" applyBorder="1" applyAlignment="1">
      <alignment/>
    </xf>
    <xf numFmtId="164" fontId="0" fillId="7" borderId="10" xfId="0" applyNumberFormat="1" applyFont="1" applyFill="1" applyBorder="1" applyAlignment="1">
      <alignment/>
    </xf>
    <xf numFmtId="164" fontId="0" fillId="9" borderId="10" xfId="0" applyNumberFormat="1" applyFont="1" applyFill="1" applyBorder="1" applyAlignment="1">
      <alignment/>
    </xf>
    <xf numFmtId="164" fontId="0" fillId="0" borderId="0" xfId="52" applyNumberFormat="1" applyFont="1" applyAlignment="1">
      <alignment/>
    </xf>
    <xf numFmtId="164" fontId="0" fillId="10" borderId="10" xfId="0" applyNumberFormat="1" applyFont="1" applyFill="1" applyBorder="1" applyAlignment="1">
      <alignment/>
    </xf>
    <xf numFmtId="164" fontId="0" fillId="10" borderId="10" xfId="52" applyNumberFormat="1" applyFont="1" applyFill="1" applyBorder="1" applyAlignment="1">
      <alignment/>
    </xf>
    <xf numFmtId="164" fontId="0" fillId="11" borderId="10" xfId="0" applyNumberFormat="1" applyFont="1" applyFill="1" applyBorder="1" applyAlignment="1">
      <alignment/>
    </xf>
    <xf numFmtId="164" fontId="0" fillId="12" borderId="10" xfId="0" applyNumberFormat="1" applyFont="1" applyFill="1" applyBorder="1" applyAlignment="1">
      <alignment/>
    </xf>
    <xf numFmtId="164" fontId="0" fillId="12" borderId="10" xfId="52" applyNumberFormat="1" applyFont="1" applyFill="1" applyBorder="1" applyAlignment="1">
      <alignment/>
    </xf>
    <xf numFmtId="164" fontId="0" fillId="34" borderId="10" xfId="0" applyNumberFormat="1" applyFont="1" applyFill="1" applyBorder="1" applyAlignment="1">
      <alignment/>
    </xf>
    <xf numFmtId="0" fontId="60" fillId="34" borderId="10" xfId="0" applyFont="1" applyFill="1" applyBorder="1" applyAlignment="1">
      <alignment/>
    </xf>
    <xf numFmtId="0" fontId="60" fillId="3" borderId="10" xfId="0" applyFont="1" applyFill="1" applyBorder="1" applyAlignment="1">
      <alignment/>
    </xf>
    <xf numFmtId="0" fontId="60" fillId="4" borderId="10" xfId="0" applyFont="1" applyFill="1" applyBorder="1" applyAlignment="1">
      <alignment/>
    </xf>
    <xf numFmtId="0" fontId="60" fillId="5" borderId="10" xfId="0" applyFont="1" applyFill="1" applyBorder="1" applyAlignment="1">
      <alignment/>
    </xf>
    <xf numFmtId="0" fontId="60" fillId="6" borderId="10" xfId="0" applyFont="1" applyFill="1" applyBorder="1" applyAlignment="1">
      <alignment/>
    </xf>
    <xf numFmtId="0" fontId="60" fillId="7" borderId="11" xfId="0" applyFont="1" applyFill="1" applyBorder="1" applyAlignment="1">
      <alignment/>
    </xf>
    <xf numFmtId="0" fontId="60" fillId="9" borderId="10" xfId="0" applyFont="1" applyFill="1" applyBorder="1" applyAlignment="1">
      <alignment/>
    </xf>
    <xf numFmtId="0" fontId="60" fillId="10" borderId="10" xfId="0" applyFont="1" applyFill="1" applyBorder="1" applyAlignment="1">
      <alignment/>
    </xf>
    <xf numFmtId="0" fontId="60" fillId="11" borderId="10" xfId="0" applyFont="1" applyFill="1" applyBorder="1" applyAlignment="1">
      <alignment/>
    </xf>
    <xf numFmtId="0" fontId="60" fillId="12" borderId="10" xfId="0" applyFont="1" applyFill="1" applyBorder="1" applyAlignment="1">
      <alignment/>
    </xf>
    <xf numFmtId="0" fontId="26" fillId="0" borderId="0" xfId="87" applyFont="1" applyFill="1" applyBorder="1" applyAlignment="1">
      <alignment/>
      <protection/>
    </xf>
    <xf numFmtId="0" fontId="26" fillId="35" borderId="0" xfId="87" applyFont="1" applyFill="1" applyBorder="1" applyAlignment="1">
      <alignment/>
      <protection/>
    </xf>
    <xf numFmtId="0" fontId="60" fillId="0" borderId="0" xfId="0" applyFont="1" applyAlignment="1">
      <alignment wrapText="1"/>
    </xf>
    <xf numFmtId="0" fontId="60" fillId="35" borderId="0" xfId="0" applyFont="1" applyFill="1" applyAlignment="1">
      <alignment horizontal="center" wrapText="1"/>
    </xf>
    <xf numFmtId="177" fontId="0" fillId="0" borderId="0" xfId="0" applyNumberFormat="1" applyAlignment="1">
      <alignment horizontal="left"/>
    </xf>
    <xf numFmtId="177" fontId="0" fillId="0" borderId="0" xfId="0" applyNumberFormat="1" applyAlignment="1">
      <alignment/>
    </xf>
    <xf numFmtId="0" fontId="26" fillId="0" borderId="10" xfId="87" applyFont="1" applyFill="1" applyBorder="1" applyAlignment="1">
      <alignment wrapText="1"/>
      <protection/>
    </xf>
    <xf numFmtId="0" fontId="60" fillId="34" borderId="10" xfId="82" applyFont="1" applyFill="1" applyBorder="1" applyAlignment="1">
      <alignment vertical="top"/>
      <protection/>
    </xf>
    <xf numFmtId="0" fontId="52" fillId="34" borderId="10" xfId="63" applyFill="1" applyBorder="1" applyAlignment="1" applyProtection="1">
      <alignment horizontal="left"/>
      <protection/>
    </xf>
    <xf numFmtId="49" fontId="26" fillId="0" borderId="10" xfId="87" applyNumberFormat="1" applyFont="1" applyFill="1" applyBorder="1">
      <alignment/>
      <protection/>
    </xf>
    <xf numFmtId="49" fontId="60" fillId="3" borderId="10" xfId="0" applyNumberFormat="1" applyFont="1" applyFill="1" applyBorder="1" applyAlignment="1">
      <alignment/>
    </xf>
    <xf numFmtId="49" fontId="60" fillId="4" borderId="10" xfId="0" applyNumberFormat="1" applyFont="1" applyFill="1" applyBorder="1" applyAlignment="1">
      <alignment/>
    </xf>
    <xf numFmtId="49" fontId="60" fillId="5" borderId="10" xfId="0" applyNumberFormat="1" applyFont="1" applyFill="1" applyBorder="1" applyAlignment="1">
      <alignment/>
    </xf>
    <xf numFmtId="49" fontId="60" fillId="6" borderId="10" xfId="0" applyNumberFormat="1" applyFont="1" applyFill="1" applyBorder="1" applyAlignment="1">
      <alignment/>
    </xf>
    <xf numFmtId="49" fontId="60" fillId="7" borderId="11" xfId="0" applyNumberFormat="1" applyFont="1" applyFill="1" applyBorder="1" applyAlignment="1">
      <alignment/>
    </xf>
    <xf numFmtId="49" fontId="60" fillId="9" borderId="10" xfId="0" applyNumberFormat="1" applyFont="1" applyFill="1" applyBorder="1" applyAlignment="1">
      <alignment/>
    </xf>
    <xf numFmtId="49" fontId="60" fillId="10" borderId="10" xfId="0" applyNumberFormat="1" applyFont="1" applyFill="1" applyBorder="1" applyAlignment="1">
      <alignment/>
    </xf>
    <xf numFmtId="49" fontId="60" fillId="11" borderId="10" xfId="0" applyNumberFormat="1" applyFont="1" applyFill="1" applyBorder="1" applyAlignment="1">
      <alignment/>
    </xf>
    <xf numFmtId="49" fontId="60" fillId="12" borderId="10" xfId="0" applyNumberFormat="1" applyFont="1" applyFill="1" applyBorder="1" applyAlignment="1">
      <alignment/>
    </xf>
    <xf numFmtId="49" fontId="0" fillId="0" borderId="0" xfId="0" applyNumberFormat="1" applyAlignment="1">
      <alignment/>
    </xf>
    <xf numFmtId="0" fontId="64" fillId="0" borderId="10" xfId="0" applyFont="1" applyBorder="1" applyAlignment="1">
      <alignment/>
    </xf>
    <xf numFmtId="0" fontId="64" fillId="34" borderId="10" xfId="0" applyFont="1" applyFill="1" applyBorder="1" applyAlignment="1">
      <alignment/>
    </xf>
    <xf numFmtId="0" fontId="64" fillId="3" borderId="10" xfId="0" applyFont="1" applyFill="1" applyBorder="1" applyAlignment="1">
      <alignment/>
    </xf>
    <xf numFmtId="0" fontId="64" fillId="4" borderId="10" xfId="0" applyFont="1" applyFill="1" applyBorder="1" applyAlignment="1">
      <alignment/>
    </xf>
    <xf numFmtId="0" fontId="64" fillId="5" borderId="10" xfId="0" applyFont="1" applyFill="1" applyBorder="1" applyAlignment="1">
      <alignment/>
    </xf>
    <xf numFmtId="0" fontId="64" fillId="6" borderId="10" xfId="0" applyFont="1" applyFill="1" applyBorder="1" applyAlignment="1">
      <alignment/>
    </xf>
    <xf numFmtId="0" fontId="64" fillId="7" borderId="11" xfId="0" applyFont="1" applyFill="1" applyBorder="1" applyAlignment="1">
      <alignment/>
    </xf>
    <xf numFmtId="0" fontId="64" fillId="9" borderId="10" xfId="0" applyFont="1" applyFill="1" applyBorder="1" applyAlignment="1">
      <alignment/>
    </xf>
    <xf numFmtId="0" fontId="64" fillId="10" borderId="10" xfId="0" applyFont="1" applyFill="1" applyBorder="1" applyAlignment="1">
      <alignment/>
    </xf>
    <xf numFmtId="0" fontId="64" fillId="11" borderId="10" xfId="0" applyFont="1" applyFill="1" applyBorder="1" applyAlignment="1">
      <alignment/>
    </xf>
    <xf numFmtId="0" fontId="64" fillId="12" borderId="10" xfId="0" applyFont="1" applyFill="1" applyBorder="1" applyAlignment="1">
      <alignment/>
    </xf>
    <xf numFmtId="0" fontId="64" fillId="0" borderId="0" xfId="0" applyFont="1" applyAlignment="1">
      <alignment/>
    </xf>
    <xf numFmtId="49" fontId="60" fillId="34" borderId="10" xfId="0" applyNumberFormat="1" applyFont="1" applyFill="1" applyBorder="1" applyAlignment="1" quotePrefix="1">
      <alignment/>
    </xf>
    <xf numFmtId="0" fontId="0" fillId="0" borderId="0" xfId="0" applyFill="1" applyBorder="1" applyAlignment="1">
      <alignment/>
    </xf>
    <xf numFmtId="0" fontId="0" fillId="12" borderId="10" xfId="0" applyFont="1" applyFill="1" applyBorder="1" applyAlignment="1">
      <alignment wrapText="1"/>
    </xf>
    <xf numFmtId="0" fontId="0" fillId="34" borderId="12" xfId="63" applyFont="1" applyFill="1" applyBorder="1" applyAlignment="1" applyProtection="1">
      <alignment horizontal="left"/>
      <protection/>
    </xf>
    <xf numFmtId="0" fontId="65" fillId="0" borderId="0" xfId="0" applyFont="1" applyAlignment="1">
      <alignment vertical="center"/>
    </xf>
    <xf numFmtId="0" fontId="66" fillId="0" borderId="0" xfId="0" applyFont="1" applyAlignment="1">
      <alignment/>
    </xf>
    <xf numFmtId="0" fontId="67" fillId="0" borderId="0" xfId="0" applyFont="1" applyAlignment="1">
      <alignment vertical="center"/>
    </xf>
    <xf numFmtId="0" fontId="0" fillId="4" borderId="10" xfId="0" applyFill="1" applyBorder="1" applyAlignment="1">
      <alignment wrapText="1"/>
    </xf>
    <xf numFmtId="0" fontId="0" fillId="34" borderId="10" xfId="0" applyFont="1" applyFill="1" applyBorder="1" applyAlignment="1">
      <alignment vertical="top"/>
    </xf>
    <xf numFmtId="0" fontId="0" fillId="3" borderId="10" xfId="0" applyFont="1" applyFill="1" applyBorder="1" applyAlignment="1">
      <alignment vertical="top"/>
    </xf>
    <xf numFmtId="0" fontId="0" fillId="4" borderId="10" xfId="0" applyFill="1" applyBorder="1" applyAlignment="1">
      <alignment vertical="top"/>
    </xf>
    <xf numFmtId="0" fontId="0" fillId="5" borderId="10" xfId="0" applyFont="1" applyFill="1" applyBorder="1" applyAlignment="1">
      <alignment vertical="top" wrapText="1"/>
    </xf>
    <xf numFmtId="0" fontId="0" fillId="6" borderId="10" xfId="0" applyFill="1" applyBorder="1" applyAlignment="1">
      <alignment vertical="top"/>
    </xf>
    <xf numFmtId="0" fontId="0" fillId="7" borderId="11" xfId="0" applyFill="1" applyBorder="1" applyAlignment="1">
      <alignment vertical="top"/>
    </xf>
    <xf numFmtId="0" fontId="0" fillId="10" borderId="10" xfId="0" applyFont="1" applyFill="1" applyBorder="1" applyAlignment="1">
      <alignment vertical="top"/>
    </xf>
    <xf numFmtId="0" fontId="0" fillId="11" borderId="10" xfId="0" applyFont="1" applyFill="1" applyBorder="1" applyAlignment="1">
      <alignment vertical="top" wrapText="1"/>
    </xf>
    <xf numFmtId="0" fontId="0" fillId="12" borderId="10" xfId="0" applyFont="1" applyFill="1" applyBorder="1" applyAlignment="1">
      <alignment vertical="top" wrapText="1"/>
    </xf>
    <xf numFmtId="0" fontId="0" fillId="0" borderId="0" xfId="0" applyAlignment="1">
      <alignment vertical="top"/>
    </xf>
    <xf numFmtId="0" fontId="0" fillId="6" borderId="11" xfId="0" applyFont="1" applyFill="1" applyBorder="1" applyAlignment="1">
      <alignment wrapText="1"/>
    </xf>
    <xf numFmtId="0" fontId="0" fillId="5" borderId="10" xfId="0" applyFont="1" applyFill="1" applyBorder="1" applyAlignment="1">
      <alignment horizontal="center"/>
    </xf>
    <xf numFmtId="0" fontId="0" fillId="5" borderId="10" xfId="0" applyFont="1" applyFill="1" applyBorder="1" applyAlignment="1">
      <alignment horizontal="center" wrapText="1"/>
    </xf>
    <xf numFmtId="0" fontId="0" fillId="7" borderId="13" xfId="0" applyFont="1" applyFill="1" applyBorder="1" applyAlignment="1">
      <alignment horizontal="center"/>
    </xf>
    <xf numFmtId="0" fontId="0" fillId="0" borderId="0" xfId="0" applyFill="1" applyBorder="1" applyAlignment="1">
      <alignment wrapText="1"/>
    </xf>
    <xf numFmtId="0" fontId="0" fillId="5" borderId="10" xfId="0" applyFill="1" applyBorder="1" applyAlignment="1">
      <alignment horizontal="center" vertical="center" wrapText="1"/>
    </xf>
    <xf numFmtId="0" fontId="0" fillId="7" borderId="11" xfId="0" applyFill="1" applyBorder="1" applyAlignment="1">
      <alignment wrapText="1"/>
    </xf>
    <xf numFmtId="0" fontId="0" fillId="0" borderId="10" xfId="0" applyBorder="1" applyAlignment="1">
      <alignment vertical="center" wrapText="1"/>
    </xf>
    <xf numFmtId="0" fontId="60" fillId="34" borderId="10" xfId="82" applyFont="1" applyFill="1" applyBorder="1" applyAlignment="1">
      <alignment vertical="center" wrapText="1"/>
      <protection/>
    </xf>
    <xf numFmtId="0" fontId="0" fillId="3" borderId="10" xfId="0" applyFill="1" applyBorder="1" applyAlignment="1">
      <alignment vertical="center"/>
    </xf>
    <xf numFmtId="0" fontId="0" fillId="4" borderId="10" xfId="0" applyFill="1" applyBorder="1" applyAlignment="1">
      <alignment vertical="center"/>
    </xf>
    <xf numFmtId="0" fontId="0" fillId="5" borderId="10" xfId="0" applyFill="1" applyBorder="1" applyAlignment="1">
      <alignment vertical="center" wrapText="1"/>
    </xf>
    <xf numFmtId="0" fontId="52" fillId="6" borderId="10" xfId="63" applyFill="1" applyBorder="1" applyAlignment="1" applyProtection="1" quotePrefix="1">
      <alignment vertical="center"/>
      <protection/>
    </xf>
    <xf numFmtId="0" fontId="0" fillId="7" borderId="11" xfId="0" applyFill="1" applyBorder="1" applyAlignment="1">
      <alignment vertical="center" wrapText="1"/>
    </xf>
    <xf numFmtId="0" fontId="0" fillId="9" borderId="10" xfId="0" applyFill="1" applyBorder="1" applyAlignment="1">
      <alignment vertical="center" wrapText="1"/>
    </xf>
    <xf numFmtId="0" fontId="0" fillId="10" borderId="10" xfId="0" applyFill="1" applyBorder="1" applyAlignment="1">
      <alignment vertical="center"/>
    </xf>
    <xf numFmtId="0" fontId="0" fillId="11" borderId="10" xfId="0" applyFill="1" applyBorder="1" applyAlignment="1">
      <alignment vertical="center" wrapText="1"/>
    </xf>
    <xf numFmtId="0" fontId="0" fillId="12" borderId="10" xfId="0" applyFill="1" applyBorder="1" applyAlignment="1">
      <alignment vertical="center" wrapText="1"/>
    </xf>
    <xf numFmtId="0" fontId="0" fillId="0" borderId="0" xfId="0" applyAlignment="1">
      <alignment vertical="center"/>
    </xf>
    <xf numFmtId="0" fontId="0" fillId="0" borderId="10" xfId="0" applyBorder="1" applyAlignment="1">
      <alignment horizontal="center" vertical="center" wrapText="1"/>
    </xf>
    <xf numFmtId="0" fontId="0" fillId="34" borderId="10" xfId="0" applyFill="1" applyBorder="1" applyAlignment="1">
      <alignment horizontal="center" vertical="center"/>
    </xf>
    <xf numFmtId="0" fontId="0" fillId="3" borderId="10" xfId="0" applyFill="1" applyBorder="1" applyAlignment="1">
      <alignment horizontal="center" vertical="center"/>
    </xf>
    <xf numFmtId="0" fontId="0" fillId="4" borderId="10" xfId="0" applyFill="1" applyBorder="1" applyAlignment="1">
      <alignment horizontal="center" vertical="center"/>
    </xf>
    <xf numFmtId="0" fontId="0" fillId="6" borderId="10" xfId="0" applyFill="1" applyBorder="1" applyAlignment="1">
      <alignment horizontal="center" vertical="center" wrapText="1"/>
    </xf>
    <xf numFmtId="0" fontId="0" fillId="7" borderId="11" xfId="0" applyFill="1" applyBorder="1" applyAlignment="1">
      <alignment horizontal="center" vertical="center"/>
    </xf>
    <xf numFmtId="0" fontId="0" fillId="9" borderId="10" xfId="0" applyFill="1" applyBorder="1" applyAlignment="1">
      <alignment horizontal="center" vertical="center" wrapText="1"/>
    </xf>
    <xf numFmtId="0" fontId="0" fillId="10" borderId="10" xfId="0" applyFill="1" applyBorder="1" applyAlignment="1">
      <alignment horizontal="center" vertical="center"/>
    </xf>
    <xf numFmtId="0" fontId="0" fillId="11" borderId="10" xfId="0" applyFill="1" applyBorder="1" applyAlignment="1">
      <alignment horizontal="center" vertical="center"/>
    </xf>
    <xf numFmtId="0" fontId="0" fillId="12" borderId="10" xfId="0" applyFill="1" applyBorder="1" applyAlignment="1">
      <alignment horizontal="center" vertical="center" wrapText="1"/>
    </xf>
    <xf numFmtId="0" fontId="0" fillId="0" borderId="0" xfId="0" applyAlignment="1">
      <alignment horizontal="center" vertical="center"/>
    </xf>
    <xf numFmtId="0" fontId="0" fillId="34" borderId="10" xfId="63" applyFont="1" applyFill="1" applyBorder="1" applyAlignment="1" applyProtection="1">
      <alignment horizontal="left"/>
      <protection/>
    </xf>
    <xf numFmtId="49" fontId="60" fillId="33" borderId="13" xfId="0" applyNumberFormat="1" applyFont="1" applyFill="1" applyBorder="1" applyAlignment="1">
      <alignment horizontal="center"/>
    </xf>
    <xf numFmtId="49" fontId="60" fillId="33" borderId="14" xfId="0" applyNumberFormat="1" applyFont="1" applyFill="1" applyBorder="1" applyAlignment="1">
      <alignment horizontal="center"/>
    </xf>
    <xf numFmtId="49" fontId="60" fillId="33" borderId="11" xfId="0" applyNumberFormat="1" applyFont="1" applyFill="1" applyBorder="1" applyAlignment="1">
      <alignment horizontal="center"/>
    </xf>
    <xf numFmtId="2" fontId="60" fillId="33" borderId="13" xfId="0" applyNumberFormat="1" applyFont="1" applyFill="1" applyBorder="1" applyAlignment="1">
      <alignment horizontal="center"/>
    </xf>
    <xf numFmtId="2" fontId="60" fillId="33" borderId="14" xfId="0" applyNumberFormat="1" applyFont="1" applyFill="1" applyBorder="1" applyAlignment="1">
      <alignment horizontal="center"/>
    </xf>
    <xf numFmtId="164" fontId="60" fillId="33" borderId="10" xfId="0" applyNumberFormat="1" applyFont="1" applyFill="1" applyBorder="1" applyAlignment="1">
      <alignment horizontal="center"/>
    </xf>
    <xf numFmtId="164" fontId="60" fillId="33" borderId="13" xfId="0" applyNumberFormat="1" applyFont="1" applyFill="1" applyBorder="1" applyAlignment="1">
      <alignment horizontal="center"/>
    </xf>
    <xf numFmtId="164" fontId="60" fillId="33" borderId="14" xfId="0" applyNumberFormat="1" applyFont="1" applyFill="1" applyBorder="1" applyAlignment="1">
      <alignment horizontal="center"/>
    </xf>
    <xf numFmtId="49" fontId="60" fillId="33" borderId="0" xfId="0" applyNumberFormat="1" applyFont="1" applyFill="1" applyBorder="1" applyAlignment="1">
      <alignment horizontal="center"/>
    </xf>
    <xf numFmtId="49" fontId="60" fillId="33" borderId="13" xfId="0" applyNumberFormat="1" applyFont="1" applyFill="1" applyBorder="1" applyAlignment="1">
      <alignment/>
    </xf>
    <xf numFmtId="49" fontId="60" fillId="33" borderId="14" xfId="0" applyNumberFormat="1" applyFont="1" applyFill="1" applyBorder="1" applyAlignment="1">
      <alignment/>
    </xf>
    <xf numFmtId="49" fontId="60" fillId="33" borderId="11" xfId="0" applyNumberFormat="1" applyFont="1" applyFill="1" applyBorder="1" applyAlignment="1">
      <alignment/>
    </xf>
    <xf numFmtId="0" fontId="68" fillId="0" borderId="15" xfId="0" applyFont="1" applyBorder="1" applyAlignment="1">
      <alignment horizontal="center" vertical="center"/>
    </xf>
    <xf numFmtId="0" fontId="69" fillId="0" borderId="0" xfId="0" applyFont="1" applyAlignment="1">
      <alignment vertical="center"/>
    </xf>
    <xf numFmtId="49" fontId="60" fillId="33" borderId="16" xfId="0" applyNumberFormat="1" applyFont="1" applyFill="1" applyBorder="1" applyAlignment="1">
      <alignment/>
    </xf>
    <xf numFmtId="49" fontId="60" fillId="33" borderId="0" xfId="0" applyNumberFormat="1" applyFont="1" applyFill="1" applyBorder="1" applyAlignment="1">
      <alignment/>
    </xf>
    <xf numFmtId="164" fontId="0" fillId="3" borderId="12" xfId="0" applyNumberFormat="1" applyFont="1" applyFill="1" applyBorder="1" applyAlignment="1">
      <alignment/>
    </xf>
    <xf numFmtId="164" fontId="0" fillId="3" borderId="17" xfId="0" applyNumberFormat="1" applyFont="1" applyFill="1" applyBorder="1" applyAlignment="1">
      <alignment/>
    </xf>
    <xf numFmtId="164" fontId="60" fillId="33" borderId="0" xfId="0" applyNumberFormat="1" applyFont="1" applyFill="1" applyBorder="1" applyAlignment="1">
      <alignment horizontal="center"/>
    </xf>
    <xf numFmtId="164" fontId="60" fillId="33" borderId="0" xfId="0" applyNumberFormat="1" applyFont="1" applyFill="1" applyBorder="1" applyAlignment="1">
      <alignment/>
    </xf>
    <xf numFmtId="164" fontId="60" fillId="33" borderId="14" xfId="0" applyNumberFormat="1" applyFont="1" applyFill="1" applyBorder="1" applyAlignment="1">
      <alignment/>
    </xf>
    <xf numFmtId="10" fontId="70" fillId="0" borderId="10" xfId="0" applyNumberFormat="1" applyFont="1" applyFill="1" applyBorder="1" applyAlignment="1">
      <alignment/>
    </xf>
    <xf numFmtId="164" fontId="70" fillId="13" borderId="10" xfId="0" applyNumberFormat="1" applyFont="1" applyFill="1" applyBorder="1" applyAlignment="1">
      <alignment/>
    </xf>
    <xf numFmtId="164" fontId="70" fillId="3" borderId="10" xfId="0" applyNumberFormat="1" applyFont="1" applyFill="1" applyBorder="1" applyAlignment="1">
      <alignment/>
    </xf>
    <xf numFmtId="164" fontId="70" fillId="3" borderId="17" xfId="0" applyNumberFormat="1" applyFont="1" applyFill="1" applyBorder="1" applyAlignment="1">
      <alignment/>
    </xf>
    <xf numFmtId="10" fontId="70" fillId="0" borderId="17" xfId="0" applyNumberFormat="1" applyFont="1" applyFill="1" applyBorder="1" applyAlignment="1">
      <alignment/>
    </xf>
    <xf numFmtId="164" fontId="70" fillId="3" borderId="12" xfId="0" applyNumberFormat="1" applyFont="1" applyFill="1" applyBorder="1" applyAlignment="1">
      <alignment/>
    </xf>
    <xf numFmtId="10" fontId="70" fillId="0" borderId="12" xfId="0" applyNumberFormat="1" applyFont="1" applyFill="1" applyBorder="1" applyAlignment="1">
      <alignment/>
    </xf>
    <xf numFmtId="164" fontId="70" fillId="4" borderId="10" xfId="0" applyNumberFormat="1" applyFont="1" applyFill="1" applyBorder="1" applyAlignment="1">
      <alignment/>
    </xf>
    <xf numFmtId="164" fontId="70" fillId="5" borderId="10" xfId="52" applyNumberFormat="1" applyFont="1" applyFill="1" applyBorder="1" applyAlignment="1">
      <alignment/>
    </xf>
    <xf numFmtId="164" fontId="70" fillId="5" borderId="10" xfId="0" applyNumberFormat="1" applyFont="1" applyFill="1" applyBorder="1" applyAlignment="1">
      <alignment/>
    </xf>
    <xf numFmtId="164" fontId="70" fillId="6" borderId="10" xfId="0" applyNumberFormat="1" applyFont="1" applyFill="1" applyBorder="1" applyAlignment="1">
      <alignment/>
    </xf>
    <xf numFmtId="164" fontId="70" fillId="7" borderId="10" xfId="0" applyNumberFormat="1" applyFont="1" applyFill="1" applyBorder="1" applyAlignment="1">
      <alignment/>
    </xf>
    <xf numFmtId="164" fontId="70" fillId="9" borderId="10" xfId="0" applyNumberFormat="1" applyFont="1" applyFill="1" applyBorder="1" applyAlignment="1">
      <alignment/>
    </xf>
    <xf numFmtId="164" fontId="70" fillId="10" borderId="10" xfId="0" applyNumberFormat="1" applyFont="1" applyFill="1" applyBorder="1" applyAlignment="1">
      <alignment/>
    </xf>
    <xf numFmtId="164" fontId="70" fillId="11" borderId="10" xfId="0" applyNumberFormat="1" applyFont="1" applyFill="1" applyBorder="1" applyAlignment="1">
      <alignment/>
    </xf>
    <xf numFmtId="164" fontId="70" fillId="12" borderId="10" xfId="52" applyNumberFormat="1" applyFont="1" applyFill="1" applyBorder="1" applyAlignment="1">
      <alignment/>
    </xf>
    <xf numFmtId="164" fontId="60" fillId="33" borderId="14" xfId="0" applyNumberFormat="1" applyFont="1" applyFill="1" applyBorder="1" applyAlignment="1">
      <alignment horizontal="center"/>
    </xf>
    <xf numFmtId="49" fontId="60" fillId="33" borderId="11" xfId="0" applyNumberFormat="1" applyFont="1" applyFill="1" applyBorder="1" applyAlignment="1">
      <alignment horizontal="center"/>
    </xf>
    <xf numFmtId="164" fontId="60" fillId="33" borderId="10" xfId="0" applyNumberFormat="1" applyFont="1" applyFill="1" applyBorder="1" applyAlignment="1">
      <alignment horizontal="center"/>
    </xf>
    <xf numFmtId="164" fontId="60" fillId="33" borderId="10" xfId="0" applyNumberFormat="1" applyFont="1" applyFill="1" applyBorder="1" applyAlignment="1">
      <alignment horizontal="center"/>
    </xf>
    <xf numFmtId="164" fontId="60" fillId="33" borderId="13" xfId="0" applyNumberFormat="1" applyFont="1" applyFill="1" applyBorder="1" applyAlignment="1">
      <alignment horizontal="center"/>
    </xf>
    <xf numFmtId="164" fontId="60" fillId="33" borderId="10" xfId="52" applyNumberFormat="1" applyFont="1" applyFill="1" applyBorder="1" applyAlignment="1">
      <alignment horizontal="center"/>
    </xf>
    <xf numFmtId="164" fontId="60" fillId="33" borderId="14" xfId="0" applyNumberFormat="1" applyFont="1" applyFill="1" applyBorder="1" applyAlignment="1">
      <alignment horizontal="center"/>
    </xf>
    <xf numFmtId="0" fontId="70" fillId="0" borderId="0" xfId="0" applyFont="1" applyAlignment="1">
      <alignment/>
    </xf>
    <xf numFmtId="0" fontId="71" fillId="13" borderId="10" xfId="0" applyFont="1" applyFill="1" applyBorder="1" applyAlignment="1">
      <alignment/>
    </xf>
    <xf numFmtId="49" fontId="71" fillId="13" borderId="10" xfId="0" applyNumberFormat="1" applyFont="1" applyFill="1" applyBorder="1" applyAlignment="1">
      <alignment/>
    </xf>
    <xf numFmtId="0" fontId="70" fillId="13" borderId="10" xfId="0" applyFont="1" applyFill="1" applyBorder="1" applyAlignment="1">
      <alignment/>
    </xf>
    <xf numFmtId="0" fontId="72" fillId="13" borderId="10" xfId="63" applyFont="1" applyFill="1" applyBorder="1" applyAlignment="1" applyProtection="1">
      <alignment/>
      <protection/>
    </xf>
    <xf numFmtId="0" fontId="70" fillId="13" borderId="10" xfId="0" applyFont="1" applyFill="1" applyBorder="1" applyAlignment="1">
      <alignment vertical="center"/>
    </xf>
    <xf numFmtId="0" fontId="73" fillId="13" borderId="10" xfId="0" applyFont="1" applyFill="1" applyBorder="1" applyAlignment="1">
      <alignment/>
    </xf>
    <xf numFmtId="0" fontId="70" fillId="13" borderId="10" xfId="0" applyFont="1" applyFill="1" applyBorder="1" applyAlignment="1">
      <alignment vertical="top"/>
    </xf>
    <xf numFmtId="0" fontId="70" fillId="13" borderId="10" xfId="0" applyFont="1" applyFill="1" applyBorder="1" applyAlignment="1">
      <alignment vertical="top" wrapText="1"/>
    </xf>
    <xf numFmtId="0" fontId="70" fillId="13" borderId="10" xfId="0" applyFont="1" applyFill="1" applyBorder="1" applyAlignment="1">
      <alignment horizontal="center" vertical="center"/>
    </xf>
    <xf numFmtId="0" fontId="70" fillId="13" borderId="10" xfId="0" applyFont="1" applyFill="1" applyBorder="1" applyAlignment="1">
      <alignment horizontal="center" vertical="top" wrapText="1"/>
    </xf>
    <xf numFmtId="0" fontId="70" fillId="0" borderId="0" xfId="0" applyFont="1" applyFill="1" applyBorder="1" applyAlignment="1">
      <alignment vertical="top" wrapText="1"/>
    </xf>
    <xf numFmtId="0" fontId="70" fillId="0" borderId="0" xfId="0" applyFont="1" applyFill="1" applyAlignment="1">
      <alignment/>
    </xf>
    <xf numFmtId="0" fontId="64" fillId="0" borderId="0" xfId="0" applyFont="1" applyAlignment="1">
      <alignment horizontal="center"/>
    </xf>
    <xf numFmtId="0" fontId="74" fillId="34" borderId="10" xfId="0" applyFont="1" applyFill="1" applyBorder="1" applyAlignment="1">
      <alignment horizontal="center" wrapText="1"/>
    </xf>
    <xf numFmtId="0" fontId="60" fillId="3" borderId="10" xfId="0" applyFont="1" applyFill="1" applyBorder="1" applyAlignment="1">
      <alignment horizontal="center" wrapText="1"/>
    </xf>
    <xf numFmtId="0" fontId="60" fillId="4" borderId="10" xfId="0" applyFont="1" applyFill="1" applyBorder="1" applyAlignment="1">
      <alignment horizontal="center" wrapText="1"/>
    </xf>
    <xf numFmtId="0" fontId="60" fillId="5" borderId="10" xfId="0" applyFont="1" applyFill="1" applyBorder="1" applyAlignment="1">
      <alignment horizontal="center" wrapText="1"/>
    </xf>
    <xf numFmtId="0" fontId="60" fillId="6" borderId="10" xfId="0" applyFont="1" applyFill="1" applyBorder="1" applyAlignment="1">
      <alignment horizontal="center" wrapText="1"/>
    </xf>
    <xf numFmtId="0" fontId="60" fillId="7" borderId="11" xfId="0" applyFont="1" applyFill="1" applyBorder="1" applyAlignment="1">
      <alignment horizontal="center" wrapText="1"/>
    </xf>
    <xf numFmtId="0" fontId="60" fillId="9" borderId="10" xfId="0" applyFont="1" applyFill="1" applyBorder="1" applyAlignment="1">
      <alignment horizontal="center" wrapText="1"/>
    </xf>
    <xf numFmtId="0" fontId="60" fillId="10" borderId="10" xfId="0" applyFont="1" applyFill="1" applyBorder="1" applyAlignment="1">
      <alignment horizontal="center" wrapText="1"/>
    </xf>
    <xf numFmtId="0" fontId="60" fillId="11" borderId="10" xfId="0" applyFont="1" applyFill="1" applyBorder="1" applyAlignment="1">
      <alignment horizontal="center" wrapText="1"/>
    </xf>
    <xf numFmtId="0" fontId="60" fillId="12" borderId="10" xfId="0" applyFont="1" applyFill="1" applyBorder="1" applyAlignment="1">
      <alignment horizontal="center" wrapText="1"/>
    </xf>
    <xf numFmtId="0" fontId="71" fillId="13" borderId="10" xfId="0" applyFont="1" applyFill="1" applyBorder="1" applyAlignment="1">
      <alignment horizontal="center" wrapText="1"/>
    </xf>
    <xf numFmtId="0" fontId="0" fillId="5" borderId="0" xfId="0" applyFill="1" applyAlignment="1">
      <alignment/>
    </xf>
    <xf numFmtId="164" fontId="0" fillId="5" borderId="10" xfId="52" applyNumberFormat="1" applyFont="1" applyFill="1" applyBorder="1" applyAlignment="1">
      <alignment/>
    </xf>
    <xf numFmtId="164" fontId="0" fillId="12" borderId="10" xfId="52" applyNumberFormat="1" applyFont="1" applyFill="1" applyBorder="1" applyAlignment="1">
      <alignment/>
    </xf>
    <xf numFmtId="164" fontId="0" fillId="13" borderId="10" xfId="0" applyNumberFormat="1" applyFont="1" applyFill="1" applyBorder="1" applyAlignment="1">
      <alignment/>
    </xf>
    <xf numFmtId="164" fontId="0" fillId="0" borderId="18" xfId="0" applyNumberFormat="1" applyFont="1" applyFill="1" applyBorder="1" applyAlignment="1">
      <alignment/>
    </xf>
    <xf numFmtId="164" fontId="0" fillId="9" borderId="10" xfId="0" applyNumberFormat="1" applyFont="1" applyFill="1" applyBorder="1" applyAlignment="1">
      <alignment/>
    </xf>
    <xf numFmtId="164" fontId="60" fillId="33" borderId="10" xfId="0" applyNumberFormat="1" applyFont="1" applyFill="1" applyBorder="1" applyAlignment="1">
      <alignment horizontal="center"/>
    </xf>
    <xf numFmtId="164" fontId="60" fillId="33" borderId="13" xfId="0" applyNumberFormat="1" applyFont="1" applyFill="1" applyBorder="1" applyAlignment="1">
      <alignment horizontal="center"/>
    </xf>
    <xf numFmtId="164" fontId="60" fillId="33" borderId="10" xfId="52" applyNumberFormat="1" applyFont="1" applyFill="1" applyBorder="1" applyAlignment="1">
      <alignment horizontal="center"/>
    </xf>
    <xf numFmtId="49" fontId="60" fillId="33" borderId="11" xfId="0" applyNumberFormat="1" applyFont="1" applyFill="1" applyBorder="1" applyAlignment="1">
      <alignment horizontal="center"/>
    </xf>
    <xf numFmtId="164" fontId="60" fillId="33" borderId="14" xfId="0" applyNumberFormat="1" applyFont="1" applyFill="1" applyBorder="1" applyAlignment="1">
      <alignment horizontal="center"/>
    </xf>
    <xf numFmtId="164" fontId="70" fillId="3" borderId="10" xfId="0" applyNumberFormat="1" applyFont="1" applyFill="1" applyBorder="1" applyAlignment="1">
      <alignment horizontal="center"/>
    </xf>
    <xf numFmtId="164" fontId="70" fillId="4" borderId="10" xfId="0" applyNumberFormat="1" applyFont="1" applyFill="1" applyBorder="1" applyAlignment="1">
      <alignment horizontal="center"/>
    </xf>
    <xf numFmtId="164" fontId="70" fillId="5" borderId="10" xfId="0" applyNumberFormat="1" applyFont="1" applyFill="1" applyBorder="1" applyAlignment="1">
      <alignment horizontal="center"/>
    </xf>
    <xf numFmtId="164" fontId="70" fillId="9" borderId="10" xfId="0" applyNumberFormat="1" applyFont="1" applyFill="1" applyBorder="1" applyAlignment="1">
      <alignment horizontal="center"/>
    </xf>
    <xf numFmtId="164" fontId="70" fillId="10" borderId="10" xfId="0" applyNumberFormat="1" applyFont="1" applyFill="1" applyBorder="1" applyAlignment="1">
      <alignment horizontal="center"/>
    </xf>
    <xf numFmtId="164" fontId="70" fillId="11" borderId="10" xfId="0" applyNumberFormat="1" applyFont="1" applyFill="1" applyBorder="1" applyAlignment="1">
      <alignment horizontal="center"/>
    </xf>
    <xf numFmtId="164" fontId="70" fillId="12" borderId="10" xfId="52" applyNumberFormat="1" applyFont="1" applyFill="1" applyBorder="1" applyAlignment="1">
      <alignment horizontal="center"/>
    </xf>
    <xf numFmtId="164" fontId="0" fillId="5" borderId="0" xfId="0" applyNumberFormat="1" applyFill="1" applyAlignment="1">
      <alignment/>
    </xf>
    <xf numFmtId="164" fontId="0" fillId="0" borderId="0" xfId="0" applyNumberFormat="1" applyAlignment="1">
      <alignment/>
    </xf>
    <xf numFmtId="164" fontId="0" fillId="4" borderId="10" xfId="0" applyNumberFormat="1" applyFont="1" applyFill="1" applyBorder="1" applyAlignment="1">
      <alignment vertical="center" wrapText="1"/>
    </xf>
    <xf numFmtId="164" fontId="0" fillId="5" borderId="10" xfId="0" applyNumberFormat="1" applyFont="1" applyFill="1" applyBorder="1" applyAlignment="1">
      <alignment vertical="center" wrapText="1"/>
    </xf>
    <xf numFmtId="2" fontId="0" fillId="5" borderId="10" xfId="0" applyNumberFormat="1" applyFont="1" applyFill="1" applyBorder="1" applyAlignment="1">
      <alignment vertical="center" wrapText="1"/>
    </xf>
    <xf numFmtId="8" fontId="0" fillId="12" borderId="10" xfId="0" applyNumberFormat="1" applyFont="1" applyFill="1" applyBorder="1" applyAlignment="1">
      <alignment vertical="center" wrapText="1"/>
    </xf>
    <xf numFmtId="164" fontId="0" fillId="9" borderId="10" xfId="0" applyNumberFormat="1" applyFont="1" applyFill="1" applyBorder="1" applyAlignment="1">
      <alignment vertical="center" wrapText="1"/>
    </xf>
    <xf numFmtId="164" fontId="70" fillId="0" borderId="10" xfId="0" applyNumberFormat="1" applyFont="1" applyFill="1" applyBorder="1" applyAlignment="1">
      <alignment/>
    </xf>
    <xf numFmtId="164" fontId="0" fillId="0" borderId="10" xfId="0" applyNumberFormat="1" applyFont="1" applyFill="1" applyBorder="1" applyAlignment="1">
      <alignment/>
    </xf>
    <xf numFmtId="164" fontId="0" fillId="10" borderId="10" xfId="0" applyNumberFormat="1" applyFont="1" applyFill="1" applyBorder="1" applyAlignment="1">
      <alignment vertical="center" wrapText="1"/>
    </xf>
    <xf numFmtId="0" fontId="52" fillId="11" borderId="0" xfId="63" applyFill="1" applyAlignment="1" applyProtection="1">
      <alignment vertical="center"/>
      <protection/>
    </xf>
    <xf numFmtId="0" fontId="0" fillId="0" borderId="19" xfId="0" applyFont="1" applyBorder="1" applyAlignment="1">
      <alignment/>
    </xf>
    <xf numFmtId="10" fontId="70" fillId="0" borderId="11" xfId="0" applyNumberFormat="1" applyFont="1" applyFill="1" applyBorder="1" applyAlignment="1">
      <alignment/>
    </xf>
    <xf numFmtId="164" fontId="60" fillId="33" borderId="13" xfId="0" applyNumberFormat="1" applyFont="1" applyFill="1" applyBorder="1" applyAlignment="1">
      <alignment horizontal="center"/>
    </xf>
    <xf numFmtId="164" fontId="60" fillId="33" borderId="14" xfId="0" applyNumberFormat="1" applyFont="1" applyFill="1" applyBorder="1" applyAlignment="1">
      <alignment horizontal="center"/>
    </xf>
    <xf numFmtId="49" fontId="60" fillId="33" borderId="13" xfId="0" applyNumberFormat="1" applyFont="1" applyFill="1" applyBorder="1" applyAlignment="1">
      <alignment horizontal="center"/>
    </xf>
    <xf numFmtId="49" fontId="60" fillId="33" borderId="14" xfId="0" applyNumberFormat="1" applyFont="1" applyFill="1" applyBorder="1" applyAlignment="1">
      <alignment horizontal="center"/>
    </xf>
    <xf numFmtId="49" fontId="60" fillId="33" borderId="11" xfId="0" applyNumberFormat="1" applyFont="1" applyFill="1" applyBorder="1" applyAlignment="1">
      <alignment horizontal="center"/>
    </xf>
    <xf numFmtId="164" fontId="60" fillId="33" borderId="10" xfId="0" applyNumberFormat="1" applyFont="1" applyFill="1" applyBorder="1" applyAlignment="1">
      <alignment horizontal="center"/>
    </xf>
    <xf numFmtId="49" fontId="60" fillId="33" borderId="10" xfId="0" applyNumberFormat="1" applyFont="1" applyFill="1" applyBorder="1" applyAlignment="1">
      <alignment horizontal="center"/>
    </xf>
    <xf numFmtId="2" fontId="60" fillId="33" borderId="10" xfId="0" applyNumberFormat="1" applyFont="1" applyFill="1" applyBorder="1" applyAlignment="1">
      <alignment horizontal="center"/>
    </xf>
    <xf numFmtId="164" fontId="60" fillId="33" borderId="10" xfId="52" applyNumberFormat="1" applyFont="1" applyFill="1" applyBorder="1" applyAlignment="1">
      <alignment horizontal="center"/>
    </xf>
    <xf numFmtId="0" fontId="60" fillId="33" borderId="19" xfId="0" applyFont="1" applyFill="1" applyBorder="1" applyAlignment="1">
      <alignment horizontal="center"/>
    </xf>
    <xf numFmtId="0" fontId="71" fillId="8" borderId="10" xfId="0" applyFont="1" applyFill="1" applyBorder="1" applyAlignment="1">
      <alignment horizontal="center" wrapText="1"/>
    </xf>
    <xf numFmtId="0" fontId="71" fillId="8" borderId="10" xfId="0" applyFont="1" applyFill="1" applyBorder="1" applyAlignment="1">
      <alignment/>
    </xf>
    <xf numFmtId="49" fontId="71" fillId="8" borderId="10" xfId="0" applyNumberFormat="1" applyFont="1" applyFill="1" applyBorder="1" applyAlignment="1">
      <alignment/>
    </xf>
    <xf numFmtId="0" fontId="70" fillId="8" borderId="10" xfId="0" applyFont="1" applyFill="1" applyBorder="1" applyAlignment="1">
      <alignment/>
    </xf>
    <xf numFmtId="0" fontId="72" fillId="8" borderId="10" xfId="63" applyFont="1" applyFill="1" applyBorder="1" applyAlignment="1" applyProtection="1">
      <alignment/>
      <protection/>
    </xf>
    <xf numFmtId="0" fontId="70" fillId="8" borderId="10" xfId="0" applyFont="1" applyFill="1" applyBorder="1" applyAlignment="1">
      <alignment vertical="center"/>
    </xf>
    <xf numFmtId="0" fontId="73" fillId="8" borderId="10" xfId="0" applyFont="1" applyFill="1" applyBorder="1" applyAlignment="1">
      <alignment/>
    </xf>
    <xf numFmtId="0" fontId="70" fillId="8" borderId="10" xfId="0" applyFont="1" applyFill="1" applyBorder="1" applyAlignment="1">
      <alignment vertical="top"/>
    </xf>
    <xf numFmtId="0" fontId="70" fillId="8" borderId="10" xfId="0" applyFont="1" applyFill="1" applyBorder="1" applyAlignment="1">
      <alignment vertical="top" wrapText="1"/>
    </xf>
    <xf numFmtId="0" fontId="70" fillId="8" borderId="10" xfId="0" applyFont="1" applyFill="1" applyBorder="1" applyAlignment="1">
      <alignment horizontal="center" vertical="center"/>
    </xf>
    <xf numFmtId="164" fontId="70" fillId="8" borderId="10" xfId="0" applyNumberFormat="1" applyFont="1" applyFill="1" applyBorder="1" applyAlignment="1">
      <alignment/>
    </xf>
    <xf numFmtId="164" fontId="0" fillId="11" borderId="10" xfId="52" applyNumberFormat="1" applyFont="1" applyFill="1" applyBorder="1" applyAlignment="1">
      <alignment/>
    </xf>
    <xf numFmtId="164" fontId="70" fillId="11" borderId="10" xfId="52" applyNumberFormat="1" applyFont="1" applyFill="1" applyBorder="1" applyAlignment="1">
      <alignment/>
    </xf>
    <xf numFmtId="0" fontId="60" fillId="33" borderId="15" xfId="0" applyFont="1" applyFill="1" applyBorder="1" applyAlignment="1">
      <alignment horizontal="center"/>
    </xf>
    <xf numFmtId="0" fontId="60" fillId="33" borderId="13" xfId="0" applyFont="1" applyFill="1" applyBorder="1" applyAlignment="1">
      <alignment/>
    </xf>
    <xf numFmtId="0" fontId="0" fillId="0" borderId="13" xfId="0" applyFont="1" applyFill="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3" xfId="0" applyBorder="1" applyAlignment="1">
      <alignment/>
    </xf>
    <xf numFmtId="2" fontId="60" fillId="33" borderId="11" xfId="0" applyNumberFormat="1" applyFont="1" applyFill="1" applyBorder="1" applyAlignment="1">
      <alignment horizontal="center"/>
    </xf>
    <xf numFmtId="164" fontId="0" fillId="34" borderId="11" xfId="0" applyNumberFormat="1" applyFont="1" applyFill="1" applyBorder="1" applyAlignment="1">
      <alignment/>
    </xf>
    <xf numFmtId="2" fontId="0" fillId="34" borderId="11" xfId="0" applyNumberFormat="1" applyFont="1" applyFill="1" applyBorder="1" applyAlignment="1">
      <alignment/>
    </xf>
    <xf numFmtId="0" fontId="62" fillId="0" borderId="10" xfId="0" applyFont="1" applyBorder="1" applyAlignment="1">
      <alignment vertical="center"/>
    </xf>
    <xf numFmtId="0" fontId="0" fillId="33" borderId="10" xfId="0" applyFont="1" applyFill="1" applyBorder="1" applyAlignment="1">
      <alignment/>
    </xf>
    <xf numFmtId="0" fontId="68" fillId="0" borderId="0" xfId="0" applyFont="1" applyBorder="1" applyAlignment="1">
      <alignment horizontal="center" vertical="center"/>
    </xf>
    <xf numFmtId="0" fontId="60" fillId="33" borderId="17" xfId="0" applyFont="1" applyFill="1" applyBorder="1" applyAlignment="1">
      <alignment horizontal="center"/>
    </xf>
    <xf numFmtId="0" fontId="60" fillId="33" borderId="12" xfId="0" applyFont="1" applyFill="1" applyBorder="1" applyAlignment="1">
      <alignment horizontal="center"/>
    </xf>
    <xf numFmtId="0" fontId="60" fillId="33" borderId="18" xfId="0" applyFont="1" applyFill="1" applyBorder="1" applyAlignment="1">
      <alignment horizontal="center"/>
    </xf>
    <xf numFmtId="0" fontId="75" fillId="0" borderId="0" xfId="0" applyFont="1" applyAlignment="1">
      <alignment vertical="center"/>
    </xf>
    <xf numFmtId="0" fontId="0" fillId="0" borderId="0" xfId="0" applyFill="1" applyBorder="1" applyAlignment="1">
      <alignment horizontal="left" vertical="top" wrapText="1"/>
    </xf>
    <xf numFmtId="0" fontId="0" fillId="0" borderId="0" xfId="0" applyAlignment="1">
      <alignment horizontal="left" vertical="top" wrapText="1"/>
    </xf>
    <xf numFmtId="0" fontId="70" fillId="0" borderId="13" xfId="0" applyFont="1" applyFill="1" applyBorder="1" applyAlignment="1">
      <alignment/>
    </xf>
    <xf numFmtId="0" fontId="76" fillId="0" borderId="10" xfId="0" applyFont="1" applyBorder="1" applyAlignment="1">
      <alignment vertical="center"/>
    </xf>
    <xf numFmtId="164" fontId="70" fillId="34" borderId="11" xfId="0" applyNumberFormat="1" applyFont="1" applyFill="1" applyBorder="1" applyAlignment="1">
      <alignment/>
    </xf>
    <xf numFmtId="164" fontId="70" fillId="34" borderId="10" xfId="0" applyNumberFormat="1" applyFont="1" applyFill="1" applyBorder="1" applyAlignment="1">
      <alignment/>
    </xf>
    <xf numFmtId="0" fontId="70" fillId="0" borderId="10" xfId="0" applyFont="1" applyFill="1" applyBorder="1" applyAlignment="1">
      <alignment/>
    </xf>
    <xf numFmtId="164" fontId="60" fillId="34" borderId="10" xfId="0" applyNumberFormat="1" applyFont="1" applyFill="1" applyBorder="1" applyAlignment="1">
      <alignment/>
    </xf>
    <xf numFmtId="164" fontId="60" fillId="34" borderId="11" xfId="0" applyNumberFormat="1" applyFont="1" applyFill="1" applyBorder="1" applyAlignment="1">
      <alignment/>
    </xf>
    <xf numFmtId="0" fontId="60" fillId="35" borderId="0" xfId="0" applyFont="1" applyFill="1" applyAlignment="1">
      <alignment horizontal="center"/>
    </xf>
    <xf numFmtId="0" fontId="77" fillId="0" borderId="0" xfId="0" applyFont="1" applyAlignment="1">
      <alignment horizontal="left" vertical="top" wrapText="1"/>
    </xf>
    <xf numFmtId="0" fontId="0" fillId="11" borderId="12" xfId="0" applyFont="1" applyFill="1" applyBorder="1" applyAlignment="1">
      <alignment horizontal="center" vertical="center"/>
    </xf>
    <xf numFmtId="0" fontId="0" fillId="11" borderId="18" xfId="0" applyFont="1" applyFill="1" applyBorder="1" applyAlignment="1">
      <alignment horizontal="center" vertical="center"/>
    </xf>
    <xf numFmtId="0" fontId="0" fillId="11" borderId="17" xfId="0" applyFont="1" applyFill="1" applyBorder="1" applyAlignment="1">
      <alignment horizontal="center" vertical="center"/>
    </xf>
    <xf numFmtId="0" fontId="0" fillId="12" borderId="12" xfId="0" applyFont="1" applyFill="1" applyBorder="1" applyAlignment="1">
      <alignment horizontal="center" vertical="center"/>
    </xf>
    <xf numFmtId="0" fontId="0" fillId="12" borderId="17" xfId="0" applyFont="1" applyFill="1" applyBorder="1" applyAlignment="1">
      <alignment horizontal="center" vertical="center"/>
    </xf>
    <xf numFmtId="0" fontId="70" fillId="8" borderId="12" xfId="0" applyFont="1" applyFill="1" applyBorder="1" applyAlignment="1">
      <alignment horizontal="center" vertical="center"/>
    </xf>
    <xf numFmtId="0" fontId="70" fillId="8" borderId="18" xfId="0" applyFont="1" applyFill="1" applyBorder="1" applyAlignment="1">
      <alignment horizontal="center" vertical="center"/>
    </xf>
    <xf numFmtId="0" fontId="70" fillId="8" borderId="17" xfId="0" applyFont="1" applyFill="1" applyBorder="1" applyAlignment="1">
      <alignment horizontal="center" vertical="center"/>
    </xf>
    <xf numFmtId="0" fontId="0" fillId="3" borderId="10" xfId="0" applyFill="1" applyBorder="1" applyAlignment="1">
      <alignment horizontal="center" vertical="center" wrapText="1"/>
    </xf>
    <xf numFmtId="0" fontId="0" fillId="4"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10" borderId="10" xfId="0" applyFont="1" applyFill="1" applyBorder="1" applyAlignment="1">
      <alignment horizontal="center" vertical="center"/>
    </xf>
    <xf numFmtId="0" fontId="40" fillId="0" borderId="0" xfId="87" applyFont="1" applyFill="1" applyBorder="1" applyAlignment="1">
      <alignment horizontal="left" vertical="top" wrapText="1"/>
      <protection/>
    </xf>
    <xf numFmtId="8" fontId="0" fillId="34" borderId="10" xfId="0" applyNumberFormat="1" applyFont="1" applyFill="1" applyBorder="1" applyAlignment="1">
      <alignment horizontal="left" vertical="center" wrapText="1"/>
    </xf>
    <xf numFmtId="0" fontId="0" fillId="5" borderId="10" xfId="0" applyFill="1" applyBorder="1" applyAlignment="1">
      <alignment horizontal="center" vertical="center" wrapText="1"/>
    </xf>
    <xf numFmtId="0" fontId="0" fillId="6" borderId="11" xfId="0" applyFont="1" applyFill="1" applyBorder="1" applyAlignment="1">
      <alignment horizontal="center" wrapText="1"/>
    </xf>
    <xf numFmtId="0" fontId="77" fillId="6" borderId="10" xfId="0" applyFont="1" applyFill="1" applyBorder="1" applyAlignment="1">
      <alignment horizontal="center" vertical="center"/>
    </xf>
    <xf numFmtId="0" fontId="60" fillId="35" borderId="12"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0" fillId="35" borderId="17" xfId="0" applyFont="1" applyFill="1" applyBorder="1" applyAlignment="1">
      <alignment horizontal="center" vertical="center" wrapText="1"/>
    </xf>
    <xf numFmtId="164" fontId="70" fillId="8" borderId="13" xfId="0" applyNumberFormat="1" applyFont="1" applyFill="1" applyBorder="1" applyAlignment="1">
      <alignment horizontal="center"/>
    </xf>
    <xf numFmtId="164" fontId="70" fillId="8" borderId="14" xfId="0" applyNumberFormat="1" applyFont="1" applyFill="1" applyBorder="1" applyAlignment="1">
      <alignment horizontal="center"/>
    </xf>
    <xf numFmtId="164" fontId="70" fillId="8" borderId="11" xfId="0" applyNumberFormat="1" applyFont="1" applyFill="1" applyBorder="1" applyAlignment="1">
      <alignment horizontal="center"/>
    </xf>
    <xf numFmtId="164" fontId="70" fillId="13" borderId="13" xfId="0" applyNumberFormat="1" applyFont="1" applyFill="1" applyBorder="1" applyAlignment="1">
      <alignment horizontal="center"/>
    </xf>
    <xf numFmtId="164" fontId="70" fillId="13" borderId="14" xfId="0" applyNumberFormat="1" applyFont="1" applyFill="1" applyBorder="1" applyAlignment="1">
      <alignment horizontal="center"/>
    </xf>
    <xf numFmtId="164" fontId="70" fillId="13" borderId="11" xfId="0" applyNumberFormat="1" applyFont="1" applyFill="1" applyBorder="1" applyAlignment="1">
      <alignment horizontal="center"/>
    </xf>
    <xf numFmtId="164" fontId="0" fillId="7" borderId="13" xfId="0" applyNumberFormat="1" applyFont="1" applyFill="1" applyBorder="1" applyAlignment="1">
      <alignment horizontal="center"/>
    </xf>
    <xf numFmtId="164" fontId="0" fillId="7" borderId="14" xfId="0" applyNumberFormat="1" applyFont="1" applyFill="1" applyBorder="1" applyAlignment="1">
      <alignment horizontal="center"/>
    </xf>
    <xf numFmtId="164" fontId="0" fillId="7" borderId="11" xfId="0" applyNumberFormat="1" applyFont="1" applyFill="1" applyBorder="1" applyAlignment="1">
      <alignment horizontal="center"/>
    </xf>
    <xf numFmtId="164" fontId="0" fillId="6" borderId="13" xfId="0" applyNumberFormat="1" applyFont="1" applyFill="1" applyBorder="1" applyAlignment="1">
      <alignment horizontal="center"/>
    </xf>
    <xf numFmtId="164" fontId="0" fillId="6" borderId="14" xfId="0" applyNumberFormat="1" applyFont="1" applyFill="1" applyBorder="1" applyAlignment="1">
      <alignment horizontal="center"/>
    </xf>
    <xf numFmtId="164" fontId="0" fillId="6" borderId="11" xfId="0" applyNumberFormat="1" applyFont="1" applyFill="1" applyBorder="1" applyAlignment="1">
      <alignment horizontal="center"/>
    </xf>
    <xf numFmtId="164" fontId="60" fillId="33" borderId="10" xfId="52" applyNumberFormat="1" applyFont="1" applyFill="1" applyBorder="1" applyAlignment="1">
      <alignment horizontal="center"/>
    </xf>
    <xf numFmtId="164" fontId="60" fillId="33" borderId="10" xfId="0" applyNumberFormat="1" applyFont="1" applyFill="1" applyBorder="1" applyAlignment="1">
      <alignment horizontal="center"/>
    </xf>
    <xf numFmtId="49" fontId="71" fillId="33" borderId="13" xfId="0" applyNumberFormat="1" applyFont="1" applyFill="1" applyBorder="1" applyAlignment="1">
      <alignment horizontal="center"/>
    </xf>
    <xf numFmtId="49" fontId="71" fillId="33" borderId="14" xfId="0" applyNumberFormat="1" applyFont="1" applyFill="1" applyBorder="1" applyAlignment="1">
      <alignment horizontal="center"/>
    </xf>
    <xf numFmtId="49" fontId="60" fillId="33" borderId="10" xfId="0" applyNumberFormat="1" applyFont="1" applyFill="1" applyBorder="1" applyAlignment="1">
      <alignment horizontal="center"/>
    </xf>
    <xf numFmtId="49" fontId="71" fillId="33" borderId="10" xfId="0" applyNumberFormat="1" applyFont="1" applyFill="1" applyBorder="1" applyAlignment="1">
      <alignment horizontal="center"/>
    </xf>
    <xf numFmtId="164" fontId="60" fillId="5" borderId="13" xfId="52" applyNumberFormat="1" applyFont="1" applyFill="1" applyBorder="1" applyAlignment="1">
      <alignment horizontal="center"/>
    </xf>
    <xf numFmtId="164" fontId="60" fillId="5" borderId="14" xfId="52" applyNumberFormat="1" applyFont="1" applyFill="1" applyBorder="1" applyAlignment="1">
      <alignment horizontal="center"/>
    </xf>
    <xf numFmtId="164" fontId="60" fillId="5" borderId="11" xfId="52" applyNumberFormat="1" applyFont="1" applyFill="1" applyBorder="1" applyAlignment="1">
      <alignment horizontal="center"/>
    </xf>
    <xf numFmtId="164" fontId="71" fillId="5" borderId="13" xfId="52" applyNumberFormat="1" applyFont="1" applyFill="1" applyBorder="1" applyAlignment="1">
      <alignment horizontal="center"/>
    </xf>
    <xf numFmtId="164" fontId="71" fillId="5" borderId="14" xfId="52" applyNumberFormat="1" applyFont="1" applyFill="1" applyBorder="1" applyAlignment="1">
      <alignment horizontal="center"/>
    </xf>
    <xf numFmtId="164" fontId="71" fillId="5" borderId="11" xfId="52" applyNumberFormat="1" applyFont="1" applyFill="1" applyBorder="1" applyAlignment="1">
      <alignment horizontal="center"/>
    </xf>
    <xf numFmtId="164" fontId="0" fillId="5" borderId="13" xfId="52" applyNumberFormat="1" applyFont="1" applyFill="1" applyBorder="1" applyAlignment="1">
      <alignment horizontal="center"/>
    </xf>
    <xf numFmtId="164" fontId="0" fillId="5" borderId="14" xfId="52" applyNumberFormat="1" applyFont="1" applyFill="1" applyBorder="1" applyAlignment="1">
      <alignment horizontal="center"/>
    </xf>
    <xf numFmtId="49" fontId="60" fillId="33" borderId="13" xfId="0" applyNumberFormat="1" applyFont="1" applyFill="1" applyBorder="1" applyAlignment="1">
      <alignment horizontal="center"/>
    </xf>
    <xf numFmtId="49" fontId="60" fillId="33" borderId="14" xfId="0" applyNumberFormat="1" applyFont="1" applyFill="1" applyBorder="1" applyAlignment="1">
      <alignment horizontal="center"/>
    </xf>
    <xf numFmtId="49" fontId="60" fillId="33" borderId="10" xfId="0" applyNumberFormat="1" applyFont="1" applyFill="1" applyBorder="1" applyAlignment="1">
      <alignment horizontal="center" wrapText="1"/>
    </xf>
    <xf numFmtId="164" fontId="64" fillId="33" borderId="13" xfId="0" applyNumberFormat="1" applyFont="1" applyFill="1" applyBorder="1" applyAlignment="1">
      <alignment horizontal="center"/>
    </xf>
    <xf numFmtId="164" fontId="64" fillId="33" borderId="14" xfId="0" applyNumberFormat="1" applyFont="1" applyFill="1" applyBorder="1" applyAlignment="1">
      <alignment horizontal="center"/>
    </xf>
    <xf numFmtId="164" fontId="64" fillId="33" borderId="11" xfId="0" applyNumberFormat="1" applyFont="1" applyFill="1" applyBorder="1" applyAlignment="1">
      <alignment horizontal="center"/>
    </xf>
    <xf numFmtId="164" fontId="60" fillId="33" borderId="13" xfId="0" applyNumberFormat="1" applyFont="1" applyFill="1" applyBorder="1" applyAlignment="1">
      <alignment horizontal="center"/>
    </xf>
    <xf numFmtId="164" fontId="60" fillId="33" borderId="11" xfId="0" applyNumberFormat="1" applyFont="1" applyFill="1" applyBorder="1" applyAlignment="1">
      <alignment horizontal="center"/>
    </xf>
    <xf numFmtId="164" fontId="73" fillId="33" borderId="13" xfId="0" applyNumberFormat="1" applyFont="1" applyFill="1" applyBorder="1" applyAlignment="1">
      <alignment horizontal="center"/>
    </xf>
    <xf numFmtId="164" fontId="73" fillId="33" borderId="14" xfId="0" applyNumberFormat="1" applyFont="1" applyFill="1" applyBorder="1" applyAlignment="1">
      <alignment horizontal="center"/>
    </xf>
    <xf numFmtId="164" fontId="73" fillId="33" borderId="11" xfId="0" applyNumberFormat="1" applyFont="1" applyFill="1" applyBorder="1" applyAlignment="1">
      <alignment horizontal="center"/>
    </xf>
    <xf numFmtId="2" fontId="64" fillId="33" borderId="13" xfId="0" applyNumberFormat="1" applyFont="1" applyFill="1" applyBorder="1" applyAlignment="1">
      <alignment horizontal="center"/>
    </xf>
    <xf numFmtId="2" fontId="64" fillId="33" borderId="14" xfId="0" applyNumberFormat="1" applyFont="1" applyFill="1" applyBorder="1" applyAlignment="1">
      <alignment horizontal="center"/>
    </xf>
    <xf numFmtId="2" fontId="64" fillId="33" borderId="11" xfId="0" applyNumberFormat="1" applyFont="1" applyFill="1" applyBorder="1" applyAlignment="1">
      <alignment horizontal="center"/>
    </xf>
    <xf numFmtId="0" fontId="60" fillId="33" borderId="20" xfId="0" applyFont="1" applyFill="1" applyBorder="1" applyAlignment="1">
      <alignment horizontal="center"/>
    </xf>
    <xf numFmtId="0" fontId="60" fillId="33" borderId="0" xfId="0" applyFont="1" applyFill="1" applyBorder="1" applyAlignment="1">
      <alignment horizontal="center"/>
    </xf>
    <xf numFmtId="0" fontId="60" fillId="33" borderId="15" xfId="0" applyFont="1" applyFill="1" applyBorder="1" applyAlignment="1">
      <alignment horizontal="center"/>
    </xf>
    <xf numFmtId="0" fontId="68" fillId="34" borderId="21" xfId="87" applyFont="1" applyFill="1" applyBorder="1" applyAlignment="1">
      <alignment horizontal="center" vertical="center" wrapText="1"/>
      <protection/>
    </xf>
    <xf numFmtId="0" fontId="68" fillId="34" borderId="15" xfId="87" applyFont="1" applyFill="1" applyBorder="1" applyAlignment="1">
      <alignment horizontal="center" vertical="center" wrapText="1"/>
      <protection/>
    </xf>
    <xf numFmtId="2" fontId="60" fillId="33" borderId="11" xfId="0" applyNumberFormat="1" applyFont="1" applyFill="1" applyBorder="1" applyAlignment="1">
      <alignment horizontal="center"/>
    </xf>
    <xf numFmtId="2" fontId="60" fillId="33" borderId="10" xfId="0" applyNumberFormat="1" applyFont="1" applyFill="1" applyBorder="1" applyAlignment="1">
      <alignment horizontal="center"/>
    </xf>
    <xf numFmtId="0" fontId="68" fillId="3" borderId="21" xfId="87" applyFont="1" applyFill="1" applyBorder="1" applyAlignment="1">
      <alignment horizontal="center" vertical="center"/>
      <protection/>
    </xf>
    <xf numFmtId="0" fontId="68" fillId="3" borderId="15" xfId="87" applyFont="1" applyFill="1" applyBorder="1" applyAlignment="1">
      <alignment horizontal="center" vertical="center"/>
      <protection/>
    </xf>
    <xf numFmtId="49" fontId="60" fillId="33" borderId="11" xfId="0" applyNumberFormat="1" applyFont="1" applyFill="1" applyBorder="1" applyAlignment="1">
      <alignment horizontal="center"/>
    </xf>
    <xf numFmtId="164" fontId="0" fillId="3" borderId="13" xfId="0" applyNumberFormat="1" applyFont="1" applyFill="1" applyBorder="1" applyAlignment="1">
      <alignment horizontal="center"/>
    </xf>
    <xf numFmtId="164" fontId="0" fillId="3" borderId="14" xfId="0" applyNumberFormat="1" applyFont="1" applyFill="1" applyBorder="1" applyAlignment="1">
      <alignment horizontal="center"/>
    </xf>
    <xf numFmtId="164" fontId="0" fillId="3" borderId="11" xfId="0" applyNumberFormat="1" applyFont="1" applyFill="1" applyBorder="1" applyAlignment="1">
      <alignment horizontal="center"/>
    </xf>
    <xf numFmtId="2" fontId="71" fillId="3" borderId="13" xfId="0" applyNumberFormat="1" applyFont="1" applyFill="1" applyBorder="1" applyAlignment="1">
      <alignment horizontal="center"/>
    </xf>
    <xf numFmtId="2" fontId="71" fillId="3" borderId="14" xfId="0" applyNumberFormat="1" applyFont="1" applyFill="1" applyBorder="1" applyAlignment="1">
      <alignment horizontal="center"/>
    </xf>
    <xf numFmtId="2" fontId="71" fillId="3" borderId="11" xfId="0" applyNumberFormat="1" applyFont="1" applyFill="1" applyBorder="1" applyAlignment="1">
      <alignment horizontal="center"/>
    </xf>
    <xf numFmtId="2" fontId="60" fillId="3" borderId="13" xfId="0" applyNumberFormat="1" applyFont="1" applyFill="1" applyBorder="1" applyAlignment="1">
      <alignment horizontal="center"/>
    </xf>
    <xf numFmtId="2" fontId="60" fillId="3" borderId="14" xfId="0" applyNumberFormat="1" applyFont="1" applyFill="1" applyBorder="1" applyAlignment="1">
      <alignment horizontal="center"/>
    </xf>
    <xf numFmtId="2" fontId="60" fillId="3" borderId="11" xfId="0" applyNumberFormat="1" applyFont="1" applyFill="1" applyBorder="1" applyAlignment="1">
      <alignment horizontal="center"/>
    </xf>
    <xf numFmtId="49" fontId="64" fillId="33" borderId="10" xfId="0" applyNumberFormat="1" applyFont="1" applyFill="1" applyBorder="1" applyAlignment="1">
      <alignment horizontal="center"/>
    </xf>
    <xf numFmtId="164" fontId="78" fillId="13" borderId="21" xfId="87" applyNumberFormat="1" applyFont="1" applyFill="1" applyBorder="1" applyAlignment="1">
      <alignment horizontal="center" vertical="center" wrapText="1"/>
      <protection/>
    </xf>
    <xf numFmtId="164" fontId="78" fillId="13" borderId="15" xfId="87" applyNumberFormat="1" applyFont="1" applyFill="1" applyBorder="1" applyAlignment="1">
      <alignment horizontal="center" vertical="center" wrapText="1"/>
      <protection/>
    </xf>
    <xf numFmtId="49" fontId="71" fillId="33" borderId="11" xfId="0" applyNumberFormat="1" applyFont="1" applyFill="1" applyBorder="1" applyAlignment="1">
      <alignment horizontal="center"/>
    </xf>
    <xf numFmtId="164" fontId="71" fillId="13" borderId="13" xfId="0" applyNumberFormat="1" applyFont="1" applyFill="1" applyBorder="1" applyAlignment="1">
      <alignment horizontal="center"/>
    </xf>
    <xf numFmtId="164" fontId="71" fillId="13" borderId="14" xfId="0" applyNumberFormat="1" applyFont="1" applyFill="1" applyBorder="1" applyAlignment="1">
      <alignment horizontal="center"/>
    </xf>
    <xf numFmtId="164" fontId="71" fillId="13" borderId="11" xfId="0" applyNumberFormat="1" applyFont="1" applyFill="1" applyBorder="1" applyAlignment="1">
      <alignment horizontal="center"/>
    </xf>
    <xf numFmtId="164" fontId="60" fillId="33" borderId="14" xfId="0" applyNumberFormat="1" applyFont="1" applyFill="1" applyBorder="1" applyAlignment="1">
      <alignment horizontal="center"/>
    </xf>
    <xf numFmtId="49" fontId="60" fillId="33" borderId="12" xfId="0" applyNumberFormat="1" applyFont="1" applyFill="1" applyBorder="1" applyAlignment="1">
      <alignment horizontal="center" wrapText="1"/>
    </xf>
    <xf numFmtId="49" fontId="60" fillId="33" borderId="18" xfId="0" applyNumberFormat="1" applyFont="1" applyFill="1" applyBorder="1" applyAlignment="1">
      <alignment horizontal="center" wrapText="1"/>
    </xf>
    <xf numFmtId="49" fontId="60" fillId="33" borderId="17" xfId="0" applyNumberFormat="1" applyFont="1" applyFill="1" applyBorder="1" applyAlignment="1">
      <alignment horizontal="center" wrapText="1"/>
    </xf>
    <xf numFmtId="2" fontId="60" fillId="6" borderId="13" xfId="0" applyNumberFormat="1" applyFont="1" applyFill="1" applyBorder="1" applyAlignment="1">
      <alignment horizontal="center"/>
    </xf>
    <xf numFmtId="2" fontId="60" fillId="6" borderId="14" xfId="0" applyNumberFormat="1" applyFont="1" applyFill="1" applyBorder="1" applyAlignment="1">
      <alignment horizontal="center"/>
    </xf>
    <xf numFmtId="2" fontId="60" fillId="6" borderId="11" xfId="0" applyNumberFormat="1" applyFont="1" applyFill="1" applyBorder="1" applyAlignment="1">
      <alignment horizontal="center"/>
    </xf>
    <xf numFmtId="164" fontId="0" fillId="12" borderId="13" xfId="0" applyNumberFormat="1" applyFont="1" applyFill="1" applyBorder="1" applyAlignment="1">
      <alignment horizontal="center"/>
    </xf>
    <xf numFmtId="164" fontId="0" fillId="12" borderId="14" xfId="0" applyNumberFormat="1" applyFont="1" applyFill="1" applyBorder="1" applyAlignment="1">
      <alignment horizontal="center"/>
    </xf>
    <xf numFmtId="164" fontId="0" fillId="12" borderId="11" xfId="0" applyNumberFormat="1" applyFont="1" applyFill="1" applyBorder="1" applyAlignment="1">
      <alignment horizontal="center"/>
    </xf>
    <xf numFmtId="2" fontId="60" fillId="11" borderId="13" xfId="0" applyNumberFormat="1" applyFont="1" applyFill="1" applyBorder="1" applyAlignment="1">
      <alignment horizontal="center"/>
    </xf>
    <xf numFmtId="2" fontId="60" fillId="11" borderId="14" xfId="0" applyNumberFormat="1" applyFont="1" applyFill="1" applyBorder="1" applyAlignment="1">
      <alignment horizontal="center"/>
    </xf>
    <xf numFmtId="2" fontId="60" fillId="11" borderId="11" xfId="0" applyNumberFormat="1" applyFont="1" applyFill="1" applyBorder="1" applyAlignment="1">
      <alignment horizontal="center"/>
    </xf>
    <xf numFmtId="164" fontId="0" fillId="10" borderId="13" xfId="0" applyNumberFormat="1" applyFont="1" applyFill="1" applyBorder="1" applyAlignment="1">
      <alignment horizontal="center"/>
    </xf>
    <xf numFmtId="164" fontId="0" fillId="10" borderId="14" xfId="0" applyNumberFormat="1" applyFont="1" applyFill="1" applyBorder="1" applyAlignment="1">
      <alignment horizontal="center"/>
    </xf>
    <xf numFmtId="164" fontId="0" fillId="10" borderId="11" xfId="0" applyNumberFormat="1" applyFont="1" applyFill="1" applyBorder="1" applyAlignment="1">
      <alignment horizontal="center"/>
    </xf>
    <xf numFmtId="2" fontId="71" fillId="11" borderId="13" xfId="0" applyNumberFormat="1" applyFont="1" applyFill="1" applyBorder="1" applyAlignment="1">
      <alignment horizontal="center"/>
    </xf>
    <xf numFmtId="2" fontId="71" fillId="11" borderId="14" xfId="0" applyNumberFormat="1" applyFont="1" applyFill="1" applyBorder="1" applyAlignment="1">
      <alignment horizontal="center"/>
    </xf>
    <xf numFmtId="2" fontId="71" fillId="11" borderId="11" xfId="0" applyNumberFormat="1" applyFont="1" applyFill="1" applyBorder="1" applyAlignment="1">
      <alignment horizontal="center"/>
    </xf>
    <xf numFmtId="2" fontId="71" fillId="8" borderId="13" xfId="0" applyNumberFormat="1" applyFont="1" applyFill="1" applyBorder="1" applyAlignment="1">
      <alignment horizontal="center"/>
    </xf>
    <xf numFmtId="2" fontId="71" fillId="8" borderId="14" xfId="0" applyNumberFormat="1" applyFont="1" applyFill="1" applyBorder="1" applyAlignment="1">
      <alignment horizontal="center"/>
    </xf>
    <xf numFmtId="2" fontId="71" fillId="8" borderId="11" xfId="0" applyNumberFormat="1" applyFont="1" applyFill="1" applyBorder="1" applyAlignment="1">
      <alignment horizontal="center"/>
    </xf>
    <xf numFmtId="2" fontId="60" fillId="9" borderId="13" xfId="0" applyNumberFormat="1" applyFont="1" applyFill="1" applyBorder="1" applyAlignment="1">
      <alignment horizontal="center"/>
    </xf>
    <xf numFmtId="2" fontId="60" fillId="9" borderId="14" xfId="0" applyNumberFormat="1" applyFont="1" applyFill="1" applyBorder="1" applyAlignment="1">
      <alignment horizontal="center"/>
    </xf>
    <xf numFmtId="2" fontId="60" fillId="9" borderId="11" xfId="0" applyNumberFormat="1" applyFont="1" applyFill="1" applyBorder="1" applyAlignment="1">
      <alignment horizontal="center"/>
    </xf>
    <xf numFmtId="164" fontId="60" fillId="33" borderId="10" xfId="0" applyNumberFormat="1" applyFont="1" applyFill="1" applyBorder="1" applyAlignment="1">
      <alignment horizontal="center" wrapText="1"/>
    </xf>
    <xf numFmtId="2" fontId="60" fillId="10" borderId="13" xfId="0" applyNumberFormat="1" applyFont="1" applyFill="1" applyBorder="1" applyAlignment="1">
      <alignment horizontal="center"/>
    </xf>
    <xf numFmtId="2" fontId="60" fillId="10" borderId="14" xfId="0" applyNumberFormat="1" applyFont="1" applyFill="1" applyBorder="1" applyAlignment="1">
      <alignment horizontal="center"/>
    </xf>
    <xf numFmtId="2" fontId="60" fillId="10" borderId="11" xfId="0" applyNumberFormat="1" applyFont="1" applyFill="1" applyBorder="1" applyAlignment="1">
      <alignment horizontal="center"/>
    </xf>
    <xf numFmtId="164" fontId="0" fillId="9" borderId="13" xfId="0" applyNumberFormat="1" applyFont="1" applyFill="1" applyBorder="1" applyAlignment="1">
      <alignment horizontal="center"/>
    </xf>
    <xf numFmtId="164" fontId="0" fillId="9" borderId="14" xfId="0" applyNumberFormat="1" applyFont="1" applyFill="1" applyBorder="1" applyAlignment="1">
      <alignment horizontal="center"/>
    </xf>
    <xf numFmtId="164" fontId="0" fillId="9" borderId="11" xfId="0" applyNumberFormat="1" applyFont="1" applyFill="1" applyBorder="1" applyAlignment="1">
      <alignment horizontal="center"/>
    </xf>
    <xf numFmtId="2" fontId="60" fillId="7" borderId="13" xfId="0" applyNumberFormat="1" applyFont="1" applyFill="1" applyBorder="1" applyAlignment="1">
      <alignment horizontal="center"/>
    </xf>
    <xf numFmtId="2" fontId="60" fillId="7" borderId="14" xfId="0" applyNumberFormat="1" applyFont="1" applyFill="1" applyBorder="1" applyAlignment="1">
      <alignment horizontal="center"/>
    </xf>
    <xf numFmtId="2" fontId="60" fillId="7" borderId="11" xfId="0" applyNumberFormat="1" applyFont="1" applyFill="1" applyBorder="1" applyAlignment="1">
      <alignment horizontal="center"/>
    </xf>
    <xf numFmtId="2" fontId="71" fillId="9" borderId="13" xfId="0" applyNumberFormat="1" applyFont="1" applyFill="1" applyBorder="1" applyAlignment="1">
      <alignment horizontal="center"/>
    </xf>
    <xf numFmtId="2" fontId="71" fillId="9" borderId="14" xfId="0" applyNumberFormat="1" applyFont="1" applyFill="1" applyBorder="1" applyAlignment="1">
      <alignment horizontal="center"/>
    </xf>
    <xf numFmtId="2" fontId="71" fillId="9" borderId="11" xfId="0" applyNumberFormat="1" applyFont="1" applyFill="1" applyBorder="1" applyAlignment="1">
      <alignment horizontal="center"/>
    </xf>
    <xf numFmtId="164" fontId="0" fillId="11" borderId="13" xfId="0" applyNumberFormat="1" applyFont="1" applyFill="1" applyBorder="1" applyAlignment="1">
      <alignment horizontal="center"/>
    </xf>
    <xf numFmtId="164" fontId="0" fillId="11" borderId="14" xfId="0" applyNumberFormat="1" applyFont="1" applyFill="1" applyBorder="1" applyAlignment="1">
      <alignment horizontal="center"/>
    </xf>
    <xf numFmtId="164" fontId="0" fillId="11" borderId="11" xfId="0" applyNumberFormat="1" applyFont="1" applyFill="1" applyBorder="1" applyAlignment="1">
      <alignment horizontal="center"/>
    </xf>
    <xf numFmtId="2" fontId="71" fillId="7" borderId="13" xfId="0" applyNumberFormat="1" applyFont="1" applyFill="1" applyBorder="1" applyAlignment="1">
      <alignment horizontal="center"/>
    </xf>
    <xf numFmtId="2" fontId="71" fillId="7" borderId="14" xfId="0" applyNumberFormat="1" applyFont="1" applyFill="1" applyBorder="1" applyAlignment="1">
      <alignment horizontal="center"/>
    </xf>
    <xf numFmtId="2" fontId="71" fillId="7" borderId="11" xfId="0" applyNumberFormat="1" applyFont="1" applyFill="1" applyBorder="1" applyAlignment="1">
      <alignment horizontal="center"/>
    </xf>
    <xf numFmtId="164" fontId="78" fillId="8" borderId="21" xfId="87" applyNumberFormat="1" applyFont="1" applyFill="1" applyBorder="1" applyAlignment="1">
      <alignment horizontal="center" vertical="center"/>
      <protection/>
    </xf>
    <xf numFmtId="164" fontId="78" fillId="8" borderId="15" xfId="87" applyNumberFormat="1" applyFont="1" applyFill="1" applyBorder="1" applyAlignment="1">
      <alignment horizontal="center" vertical="center"/>
      <protection/>
    </xf>
    <xf numFmtId="0" fontId="68" fillId="7" borderId="21" xfId="87" applyFont="1" applyFill="1" applyBorder="1" applyAlignment="1">
      <alignment horizontal="center" vertical="center"/>
      <protection/>
    </xf>
    <xf numFmtId="0" fontId="68" fillId="7" borderId="15" xfId="87" applyFont="1" applyFill="1" applyBorder="1" applyAlignment="1">
      <alignment horizontal="center" vertical="center"/>
      <protection/>
    </xf>
    <xf numFmtId="0" fontId="68" fillId="9" borderId="21" xfId="87" applyFont="1" applyFill="1" applyBorder="1" applyAlignment="1">
      <alignment horizontal="center" vertical="center" wrapText="1"/>
      <protection/>
    </xf>
    <xf numFmtId="0" fontId="68" fillId="9" borderId="15" xfId="87" applyFont="1" applyFill="1" applyBorder="1" applyAlignment="1">
      <alignment horizontal="center" vertical="center"/>
      <protection/>
    </xf>
    <xf numFmtId="0" fontId="68" fillId="10" borderId="21" xfId="87" applyFont="1" applyFill="1" applyBorder="1" applyAlignment="1">
      <alignment horizontal="center" vertical="center"/>
      <protection/>
    </xf>
    <xf numFmtId="0" fontId="68" fillId="10" borderId="15" xfId="87" applyFont="1" applyFill="1" applyBorder="1" applyAlignment="1">
      <alignment horizontal="center" vertical="center"/>
      <protection/>
    </xf>
    <xf numFmtId="164" fontId="68" fillId="11" borderId="21" xfId="87" applyNumberFormat="1" applyFont="1" applyFill="1" applyBorder="1" applyAlignment="1">
      <alignment horizontal="center" vertical="center"/>
      <protection/>
    </xf>
    <xf numFmtId="164" fontId="68" fillId="11" borderId="15" xfId="87" applyNumberFormat="1" applyFont="1" applyFill="1" applyBorder="1" applyAlignment="1">
      <alignment horizontal="center" vertical="center"/>
      <protection/>
    </xf>
    <xf numFmtId="0" fontId="68" fillId="12" borderId="21" xfId="87" applyFont="1" applyFill="1" applyBorder="1" applyAlignment="1">
      <alignment horizontal="center" vertical="center"/>
      <protection/>
    </xf>
    <xf numFmtId="0" fontId="68" fillId="12" borderId="15" xfId="87" applyFont="1" applyFill="1" applyBorder="1" applyAlignment="1">
      <alignment horizontal="center" vertical="center"/>
      <protection/>
    </xf>
    <xf numFmtId="2" fontId="60" fillId="4" borderId="13" xfId="0" applyNumberFormat="1" applyFont="1" applyFill="1" applyBorder="1" applyAlignment="1">
      <alignment horizontal="center"/>
    </xf>
    <xf numFmtId="2" fontId="60" fillId="4" borderId="14" xfId="0" applyNumberFormat="1" applyFont="1" applyFill="1" applyBorder="1" applyAlignment="1">
      <alignment horizontal="center"/>
    </xf>
    <xf numFmtId="2" fontId="60" fillId="4" borderId="11" xfId="0" applyNumberFormat="1" applyFont="1" applyFill="1" applyBorder="1" applyAlignment="1">
      <alignment horizontal="center"/>
    </xf>
    <xf numFmtId="2" fontId="71" fillId="4" borderId="13" xfId="0" applyNumberFormat="1" applyFont="1" applyFill="1" applyBorder="1" applyAlignment="1">
      <alignment horizontal="center"/>
    </xf>
    <xf numFmtId="2" fontId="71" fillId="4" borderId="14"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6" borderId="13" xfId="0" applyNumberFormat="1" applyFont="1" applyFill="1" applyBorder="1" applyAlignment="1">
      <alignment horizontal="center"/>
    </xf>
    <xf numFmtId="2" fontId="71" fillId="6" borderId="14" xfId="0" applyNumberFormat="1" applyFont="1" applyFill="1" applyBorder="1" applyAlignment="1">
      <alignment horizontal="center"/>
    </xf>
    <xf numFmtId="2" fontId="71" fillId="6" borderId="11" xfId="0" applyNumberFormat="1" applyFont="1" applyFill="1" applyBorder="1" applyAlignment="1">
      <alignment horizontal="center"/>
    </xf>
    <xf numFmtId="2" fontId="71" fillId="10" borderId="13" xfId="0" applyNumberFormat="1" applyFont="1" applyFill="1" applyBorder="1" applyAlignment="1">
      <alignment horizontal="center"/>
    </xf>
    <xf numFmtId="2" fontId="71" fillId="10" borderId="14" xfId="0" applyNumberFormat="1" applyFont="1" applyFill="1" applyBorder="1" applyAlignment="1">
      <alignment horizontal="center"/>
    </xf>
    <xf numFmtId="2" fontId="71" fillId="10" borderId="11" xfId="0" applyNumberFormat="1" applyFont="1" applyFill="1" applyBorder="1" applyAlignment="1">
      <alignment horizontal="center"/>
    </xf>
    <xf numFmtId="2" fontId="60" fillId="12" borderId="13" xfId="0" applyNumberFormat="1" applyFont="1" applyFill="1" applyBorder="1" applyAlignment="1">
      <alignment horizontal="center"/>
    </xf>
    <xf numFmtId="2" fontId="60" fillId="12" borderId="14" xfId="0" applyNumberFormat="1" applyFont="1" applyFill="1" applyBorder="1" applyAlignment="1">
      <alignment horizontal="center"/>
    </xf>
    <xf numFmtId="2" fontId="60" fillId="12" borderId="11" xfId="0" applyNumberFormat="1" applyFont="1" applyFill="1" applyBorder="1" applyAlignment="1">
      <alignment horizontal="center"/>
    </xf>
    <xf numFmtId="2" fontId="71" fillId="12" borderId="13" xfId="0" applyNumberFormat="1" applyFont="1" applyFill="1" applyBorder="1" applyAlignment="1">
      <alignment horizontal="center"/>
    </xf>
    <xf numFmtId="2" fontId="71" fillId="12" borderId="14" xfId="0" applyNumberFormat="1" applyFont="1" applyFill="1" applyBorder="1" applyAlignment="1">
      <alignment horizontal="center"/>
    </xf>
    <xf numFmtId="2" fontId="71" fillId="12" borderId="11" xfId="0" applyNumberFormat="1" applyFont="1" applyFill="1" applyBorder="1" applyAlignment="1">
      <alignment horizontal="center"/>
    </xf>
    <xf numFmtId="0" fontId="68" fillId="4" borderId="21" xfId="87" applyFont="1" applyFill="1" applyBorder="1" applyAlignment="1">
      <alignment horizontal="center" vertical="center"/>
      <protection/>
    </xf>
    <xf numFmtId="0" fontId="68" fillId="4" borderId="15" xfId="87" applyFont="1" applyFill="1" applyBorder="1" applyAlignment="1">
      <alignment horizontal="center" vertical="center"/>
      <protection/>
    </xf>
    <xf numFmtId="0" fontId="68" fillId="5" borderId="21" xfId="87" applyFont="1" applyFill="1" applyBorder="1" applyAlignment="1">
      <alignment horizontal="center" vertical="center"/>
      <protection/>
    </xf>
    <xf numFmtId="0" fontId="68" fillId="5" borderId="15" xfId="87" applyFont="1" applyFill="1" applyBorder="1" applyAlignment="1">
      <alignment horizontal="center" vertical="center"/>
      <protection/>
    </xf>
    <xf numFmtId="0" fontId="68" fillId="6" borderId="21" xfId="87" applyFont="1" applyFill="1" applyBorder="1" applyAlignment="1">
      <alignment horizontal="center" vertical="center"/>
      <protection/>
    </xf>
    <xf numFmtId="0" fontId="68" fillId="6" borderId="15" xfId="87" applyFont="1" applyFill="1" applyBorder="1" applyAlignment="1">
      <alignment horizontal="center" vertical="center"/>
      <protection/>
    </xf>
    <xf numFmtId="164" fontId="0" fillId="9" borderId="10" xfId="0" applyNumberFormat="1" applyFont="1" applyFill="1" applyBorder="1" applyAlignment="1">
      <alignment horizontal="center"/>
    </xf>
    <xf numFmtId="0" fontId="60" fillId="33" borderId="22" xfId="0" applyFont="1" applyFill="1" applyBorder="1" applyAlignment="1">
      <alignment horizontal="center"/>
    </xf>
    <xf numFmtId="0" fontId="60" fillId="33" borderId="23" xfId="0" applyFont="1" applyFill="1" applyBorder="1" applyAlignment="1">
      <alignment horizontal="center"/>
    </xf>
    <xf numFmtId="0" fontId="60" fillId="33" borderId="19" xfId="0" applyFont="1" applyFill="1" applyBorder="1" applyAlignment="1">
      <alignment horizontal="center"/>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 val="Section"/>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ovt@tscti.com" TargetMode="External" /><Relationship Id="rId2" Type="http://schemas.openxmlformats.org/officeDocument/2006/relationships/hyperlink" Target="mailto:karolina.plan@tscti.com" TargetMode="External" /><Relationship Id="rId3" Type="http://schemas.openxmlformats.org/officeDocument/2006/relationships/hyperlink" Target="mailto:karolina.plan@tscti.com" TargetMode="External" /><Relationship Id="rId4" Type="http://schemas.openxmlformats.org/officeDocument/2006/relationships/hyperlink" Target="mailto:karolina.plan@tscti.com" TargetMode="External" /><Relationship Id="rId5" Type="http://schemas.openxmlformats.org/officeDocument/2006/relationships/hyperlink" Target="mailto:dd@abacuscorporation.com" TargetMode="External" /><Relationship Id="rId6" Type="http://schemas.openxmlformats.org/officeDocument/2006/relationships/hyperlink" Target="mailto:dd@abacuscorporation.com" TargetMode="External" /><Relationship Id="rId7" Type="http://schemas.openxmlformats.org/officeDocument/2006/relationships/hyperlink" Target="mailto:dd@abacuscorporation.com" TargetMode="External" /><Relationship Id="rId8" Type="http://schemas.openxmlformats.org/officeDocument/2006/relationships/hyperlink" Target="mailto:dd@abacuscorporation.com" TargetMode="External" /><Relationship Id="rId9" Type="http://schemas.openxmlformats.org/officeDocument/2006/relationships/hyperlink" Target="mailto:rfaber@acrocorp.com" TargetMode="External" /><Relationship Id="rId10" Type="http://schemas.openxmlformats.org/officeDocument/2006/relationships/hyperlink" Target="mailto:jmaitland@acrocorp.com" TargetMode="External" /><Relationship Id="rId11" Type="http://schemas.openxmlformats.org/officeDocument/2006/relationships/hyperlink" Target="mailto:DTSTEMPS@COMCAST.NET" TargetMode="External" /><Relationship Id="rId12" Type="http://schemas.openxmlformats.org/officeDocument/2006/relationships/hyperlink" Target="mailto:DTSTEMPS@COMCAST.NET" TargetMode="External" /><Relationship Id="rId13" Type="http://schemas.openxmlformats.org/officeDocument/2006/relationships/hyperlink" Target="mailto:DTSTEMPS@COMCAST.NET" TargetMode="External" /><Relationship Id="rId14" Type="http://schemas.openxmlformats.org/officeDocument/2006/relationships/hyperlink" Target="mailto:DTSTEMPS@COMCAST.NET" TargetMode="External" /><Relationship Id="rId15" Type="http://schemas.openxmlformats.org/officeDocument/2006/relationships/hyperlink" Target="mailto:rpatel@deltatg.com" TargetMode="External" /><Relationship Id="rId16" Type="http://schemas.openxmlformats.org/officeDocument/2006/relationships/hyperlink" Target="mailto:swalsh@deltatg.com" TargetMode="External" /><Relationship Id="rId17" Type="http://schemas.openxmlformats.org/officeDocument/2006/relationships/hyperlink" Target="mailto:swalsh@deltatg.com" TargetMode="External" /><Relationship Id="rId18" Type="http://schemas.openxmlformats.org/officeDocument/2006/relationships/hyperlink" Target="mailto:swalsh@deltatg.com" TargetMode="External" /><Relationship Id="rId19" Type="http://schemas.openxmlformats.org/officeDocument/2006/relationships/hyperlink" Target="mailto:nhornburg@dpistafffing.com" TargetMode="External" /><Relationship Id="rId20" Type="http://schemas.openxmlformats.org/officeDocument/2006/relationships/hyperlink" Target="mailto:dave.rodier@expresspros.com" TargetMode="External" /><Relationship Id="rId21" Type="http://schemas.openxmlformats.org/officeDocument/2006/relationships/hyperlink" Target="mailto:kimberly.waltz@expresspros.com" TargetMode="External" /><Relationship Id="rId22" Type="http://schemas.openxmlformats.org/officeDocument/2006/relationships/hyperlink" Target="mailto:znichols@goodwillde.org" TargetMode="External" /><Relationship Id="rId23" Type="http://schemas.openxmlformats.org/officeDocument/2006/relationships/hyperlink" Target="mailto:hgoher@goodwillde.org" TargetMode="External" /><Relationship Id="rId24" Type="http://schemas.openxmlformats.org/officeDocument/2006/relationships/hyperlink" Target="mailto:znichols@goodwillde.org" TargetMode="External" /><Relationship Id="rId25" Type="http://schemas.openxmlformats.org/officeDocument/2006/relationships/hyperlink" Target="mailto:mcooks@premierstaffingsource.com" TargetMode="External" /><Relationship Id="rId26" Type="http://schemas.openxmlformats.org/officeDocument/2006/relationships/hyperlink" Target="mailto:eharris@premierstaffingsourc.com" TargetMode="External" /><Relationship Id="rId27" Type="http://schemas.openxmlformats.org/officeDocument/2006/relationships/hyperlink" Target="mailto:jcooks@premierstaffingsource.com" TargetMode="External" /><Relationship Id="rId28" Type="http://schemas.openxmlformats.org/officeDocument/2006/relationships/hyperlink" Target="mailto:sharris@premierstaffingsource.com" TargetMode="External" /><Relationship Id="rId29" Type="http://schemas.openxmlformats.org/officeDocument/2006/relationships/hyperlink" Target="mailto:govt@usitsol.com" TargetMode="External" /><Relationship Id="rId30" Type="http://schemas.openxmlformats.org/officeDocument/2006/relationships/hyperlink" Target="mailto:govt@usitsol.com" TargetMode="External" /><Relationship Id="rId31" Type="http://schemas.openxmlformats.org/officeDocument/2006/relationships/hyperlink" Target="mailto:govt@usitsol.com" TargetMode="External" /><Relationship Id="rId32" Type="http://schemas.openxmlformats.org/officeDocument/2006/relationships/hyperlink" Target="mailto:govt@usitsol.com" TargetMode="External" /><Relationship Id="rId33" Type="http://schemas.openxmlformats.org/officeDocument/2006/relationships/hyperlink" Target="mailto:tcook@abilitynetworkde.org" TargetMode="External" /><Relationship Id="rId34" Type="http://schemas.openxmlformats.org/officeDocument/2006/relationships/hyperlink" Target="mailto:cpetrak@abilitynetworkde.org" TargetMode="External" /><Relationship Id="rId35" Type="http://schemas.openxmlformats.org/officeDocument/2006/relationships/hyperlink" Target="http://64.150.177.129/staffing/delarf/ClientRegistration/ClientRegistrationDelarf.aspx" TargetMode="External" /><Relationship Id="rId36" Type="http://schemas.openxmlformats.org/officeDocument/2006/relationships/hyperlink" Target="http://64.150.177.129/staffing/delarf/ClientRegistration/ClientRegistrationDelarf.aspx" TargetMode="External" /><Relationship Id="rId37" Type="http://schemas.openxmlformats.org/officeDocument/2006/relationships/hyperlink" Target="http://64.150.177.129/staffing/delarf/ClientRegistration/ClientRegistrationDelarf.aspx" TargetMode="External" /><Relationship Id="rId38" Type="http://schemas.openxmlformats.org/officeDocument/2006/relationships/hyperlink" Target="mailto:delawareprogram@tadpgs.com" TargetMode="External" /><Relationship Id="rId39" Type="http://schemas.openxmlformats.org/officeDocument/2006/relationships/hyperlink" Target="mailto:maria.gomez@adeccona.com" TargetMode="External" /><Relationship Id="rId40" Type="http://schemas.openxmlformats.org/officeDocument/2006/relationships/hyperlink" Target="mailto:dcloutier@acrocorp.com" TargetMode="External" /><Relationship Id="rId41" Type="http://schemas.openxmlformats.org/officeDocument/2006/relationships/hyperlink" Target="mailto:tbrewer@goodwillde.org" TargetMode="External" /><Relationship Id="rId42" Type="http://schemas.openxmlformats.org/officeDocument/2006/relationships/hyperlink" Target="mailto:jlatshaw@dpistaffing.com" TargetMode="External" /><Relationship Id="rId43" Type="http://schemas.openxmlformats.org/officeDocument/2006/relationships/hyperlink" Target="mailto:nhornburg@dpistafffing.com" TargetMode="External" /><Relationship Id="rId44" Type="http://schemas.openxmlformats.org/officeDocument/2006/relationships/hyperlink" Target="mailto:nhornburg@dpistafffing.com" TargetMode="External" /><Relationship Id="rId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C50"/>
  <sheetViews>
    <sheetView tabSelected="1" zoomScalePageLayoutView="0" workbookViewId="0" topLeftCell="A25">
      <selection activeCell="B50" sqref="B50"/>
    </sheetView>
  </sheetViews>
  <sheetFormatPr defaultColWidth="9.140625" defaultRowHeight="15"/>
  <cols>
    <col min="1" max="1" width="34.28125" style="0" bestFit="1" customWidth="1"/>
    <col min="2" max="2" width="91.28125" style="0" bestFit="1" customWidth="1"/>
    <col min="3" max="3" width="8.8515625" style="97" customWidth="1"/>
  </cols>
  <sheetData>
    <row r="1" spans="1:3" ht="58.5" customHeight="1">
      <c r="A1" s="322" t="s">
        <v>243</v>
      </c>
      <c r="B1" s="322"/>
      <c r="C1" s="322"/>
    </row>
    <row r="2" spans="1:3" ht="15">
      <c r="A2" s="10"/>
      <c r="B2" s="10"/>
      <c r="C2" s="96"/>
    </row>
    <row r="3" spans="1:3" ht="57.75" customHeight="1">
      <c r="A3" s="322" t="s">
        <v>244</v>
      </c>
      <c r="B3" s="322"/>
      <c r="C3" s="322"/>
    </row>
    <row r="4" spans="1:3" ht="15">
      <c r="A4" s="10"/>
      <c r="B4" s="10"/>
      <c r="C4" s="96"/>
    </row>
    <row r="5" spans="1:3" ht="14.25" customHeight="1">
      <c r="A5" s="322" t="s">
        <v>245</v>
      </c>
      <c r="B5" s="322"/>
      <c r="C5" s="322"/>
    </row>
    <row r="6" spans="1:2" ht="15">
      <c r="A6" s="2"/>
      <c r="B6" s="2"/>
    </row>
    <row r="7" spans="1:3" ht="15">
      <c r="A7" s="321" t="s">
        <v>246</v>
      </c>
      <c r="B7" s="321"/>
      <c r="C7" s="321"/>
    </row>
    <row r="8" spans="1:3" s="2" customFormat="1" ht="15">
      <c r="A8" s="23" t="s">
        <v>272</v>
      </c>
      <c r="B8" s="23" t="s">
        <v>273</v>
      </c>
      <c r="C8" s="23" t="s">
        <v>274</v>
      </c>
    </row>
    <row r="9" spans="1:3" ht="15">
      <c r="A9" s="1" t="s">
        <v>247</v>
      </c>
      <c r="B9" s="2" t="s">
        <v>301</v>
      </c>
      <c r="C9" s="97">
        <v>42552</v>
      </c>
    </row>
    <row r="10" spans="1:3" ht="15">
      <c r="A10" s="1" t="s">
        <v>248</v>
      </c>
      <c r="B10" s="2" t="s">
        <v>306</v>
      </c>
      <c r="C10" s="97">
        <v>42647</v>
      </c>
    </row>
    <row r="11" spans="1:3" ht="15">
      <c r="A11" s="1" t="s">
        <v>249</v>
      </c>
      <c r="B11" s="125" t="s">
        <v>355</v>
      </c>
      <c r="C11" s="97">
        <v>42789</v>
      </c>
    </row>
    <row r="12" spans="1:3" ht="15">
      <c r="A12" s="1" t="s">
        <v>389</v>
      </c>
      <c r="B12" s="125" t="s">
        <v>366</v>
      </c>
      <c r="C12" s="97">
        <v>42986</v>
      </c>
    </row>
    <row r="13" spans="1:3" ht="15">
      <c r="A13" s="1" t="s">
        <v>390</v>
      </c>
      <c r="B13" s="125" t="s">
        <v>367</v>
      </c>
      <c r="C13" s="97">
        <v>43006</v>
      </c>
    </row>
    <row r="14" spans="1:3" s="2" customFormat="1" ht="15">
      <c r="A14" s="1" t="s">
        <v>391</v>
      </c>
      <c r="B14" s="125" t="s">
        <v>377</v>
      </c>
      <c r="C14" s="97">
        <v>43021</v>
      </c>
    </row>
    <row r="15" spans="1:3" s="2" customFormat="1" ht="15">
      <c r="A15" s="1" t="s">
        <v>394</v>
      </c>
      <c r="B15" s="125" t="s">
        <v>393</v>
      </c>
      <c r="C15" s="97">
        <v>43282</v>
      </c>
    </row>
    <row r="16" spans="1:3" s="2" customFormat="1" ht="15">
      <c r="A16" s="1" t="s">
        <v>398</v>
      </c>
      <c r="B16" s="125" t="s">
        <v>399</v>
      </c>
      <c r="C16" s="97">
        <v>43193</v>
      </c>
    </row>
    <row r="17" spans="1:3" ht="45" customHeight="1">
      <c r="A17" s="1" t="s">
        <v>408</v>
      </c>
      <c r="B17" s="146" t="s">
        <v>428</v>
      </c>
      <c r="C17" s="97">
        <v>43342</v>
      </c>
    </row>
    <row r="18" spans="1:3" s="2" customFormat="1" ht="15" customHeight="1">
      <c r="A18" s="1" t="s">
        <v>427</v>
      </c>
      <c r="B18" s="125" t="s">
        <v>426</v>
      </c>
      <c r="C18" s="97">
        <v>43424</v>
      </c>
    </row>
    <row r="19" spans="1:3" s="2" customFormat="1" ht="15">
      <c r="A19" s="1" t="s">
        <v>431</v>
      </c>
      <c r="B19" s="125" t="s">
        <v>432</v>
      </c>
      <c r="C19" s="97">
        <v>43647</v>
      </c>
    </row>
    <row r="20" spans="1:3" ht="12.75" customHeight="1">
      <c r="A20" s="1" t="s">
        <v>436</v>
      </c>
      <c r="B20" s="125" t="s">
        <v>437</v>
      </c>
      <c r="C20" s="97">
        <v>43605</v>
      </c>
    </row>
    <row r="21" spans="1:3" s="2" customFormat="1" ht="12.75" customHeight="1">
      <c r="A21" s="1" t="s">
        <v>531</v>
      </c>
      <c r="B21" s="125" t="s">
        <v>532</v>
      </c>
      <c r="C21" s="97">
        <v>43635</v>
      </c>
    </row>
    <row r="22" spans="1:3" s="2" customFormat="1" ht="12.75" customHeight="1">
      <c r="A22" s="1" t="s">
        <v>533</v>
      </c>
      <c r="B22" s="125" t="s">
        <v>535</v>
      </c>
      <c r="C22" s="97">
        <v>43669</v>
      </c>
    </row>
    <row r="23" spans="1:3" s="2" customFormat="1" ht="60">
      <c r="A23" s="1" t="s">
        <v>534</v>
      </c>
      <c r="B23" s="312" t="s">
        <v>537</v>
      </c>
      <c r="C23" s="97">
        <v>43865</v>
      </c>
    </row>
    <row r="24" ht="12.75" customHeight="1"/>
    <row r="25" spans="1:3" ht="15">
      <c r="A25" s="321" t="s">
        <v>250</v>
      </c>
      <c r="B25" s="321"/>
      <c r="C25" s="321"/>
    </row>
    <row r="26" spans="1:3" ht="15">
      <c r="A26" s="23" t="s">
        <v>272</v>
      </c>
      <c r="B26" s="23" t="s">
        <v>273</v>
      </c>
      <c r="C26" s="23" t="s">
        <v>274</v>
      </c>
    </row>
    <row r="27" spans="1:3" ht="15">
      <c r="A27" s="1" t="s">
        <v>251</v>
      </c>
      <c r="B27" s="2" t="s">
        <v>301</v>
      </c>
      <c r="C27" s="97">
        <v>42552</v>
      </c>
    </row>
    <row r="28" spans="1:3" ht="15">
      <c r="A28" s="1" t="s">
        <v>252</v>
      </c>
      <c r="B28" s="2" t="s">
        <v>302</v>
      </c>
      <c r="C28" s="97">
        <v>42552</v>
      </c>
    </row>
    <row r="29" spans="1:3" ht="15">
      <c r="A29" s="1" t="s">
        <v>253</v>
      </c>
      <c r="B29" s="2" t="s">
        <v>306</v>
      </c>
      <c r="C29" s="97">
        <v>42647</v>
      </c>
    </row>
    <row r="30" spans="1:3" ht="15">
      <c r="A30" s="1" t="s">
        <v>308</v>
      </c>
      <c r="B30" s="125" t="s">
        <v>309</v>
      </c>
      <c r="C30" s="97">
        <v>42654</v>
      </c>
    </row>
    <row r="31" spans="1:3" ht="15">
      <c r="A31" s="1" t="s">
        <v>345</v>
      </c>
      <c r="B31" s="146" t="s">
        <v>349</v>
      </c>
      <c r="C31" s="97">
        <v>42706</v>
      </c>
    </row>
    <row r="32" spans="1:3" ht="15">
      <c r="A32" s="1" t="s">
        <v>347</v>
      </c>
      <c r="B32" s="125" t="s">
        <v>348</v>
      </c>
      <c r="C32" s="97">
        <v>42755</v>
      </c>
    </row>
    <row r="33" spans="1:3" ht="15">
      <c r="A33" s="1" t="s">
        <v>370</v>
      </c>
      <c r="B33" s="125" t="s">
        <v>350</v>
      </c>
      <c r="C33" s="97">
        <v>42768</v>
      </c>
    </row>
    <row r="34" spans="1:3" ht="15">
      <c r="A34" s="1" t="s">
        <v>371</v>
      </c>
      <c r="B34" s="125" t="s">
        <v>355</v>
      </c>
      <c r="C34" s="97">
        <v>42789</v>
      </c>
    </row>
    <row r="35" spans="1:3" ht="15">
      <c r="A35" s="1" t="s">
        <v>372</v>
      </c>
      <c r="B35" s="125" t="s">
        <v>360</v>
      </c>
      <c r="C35" s="97">
        <v>42887</v>
      </c>
    </row>
    <row r="36" spans="1:3" ht="15">
      <c r="A36" s="1" t="s">
        <v>373</v>
      </c>
      <c r="B36" s="125" t="s">
        <v>364</v>
      </c>
      <c r="C36" s="97">
        <v>42905</v>
      </c>
    </row>
    <row r="37" spans="1:3" ht="15">
      <c r="A37" s="1" t="s">
        <v>374</v>
      </c>
      <c r="B37" s="125" t="s">
        <v>366</v>
      </c>
      <c r="C37" s="97">
        <v>42986</v>
      </c>
    </row>
    <row r="38" spans="1:3" ht="15">
      <c r="A38" s="1" t="s">
        <v>375</v>
      </c>
      <c r="B38" s="125" t="s">
        <v>367</v>
      </c>
      <c r="C38" s="97">
        <v>43006</v>
      </c>
    </row>
    <row r="39" spans="1:3" ht="15">
      <c r="A39" s="1" t="s">
        <v>376</v>
      </c>
      <c r="B39" s="125" t="s">
        <v>377</v>
      </c>
      <c r="C39" s="97">
        <v>43021</v>
      </c>
    </row>
    <row r="40" spans="1:3" ht="15">
      <c r="A40" s="1" t="s">
        <v>378</v>
      </c>
      <c r="B40" s="125" t="s">
        <v>379</v>
      </c>
      <c r="C40" s="97">
        <v>43096</v>
      </c>
    </row>
    <row r="41" spans="1:3" ht="30">
      <c r="A41" s="1" t="s">
        <v>392</v>
      </c>
      <c r="B41" s="146" t="s">
        <v>395</v>
      </c>
      <c r="C41" s="97">
        <v>43282</v>
      </c>
    </row>
    <row r="42" spans="1:3" ht="15">
      <c r="A42" s="1" t="s">
        <v>400</v>
      </c>
      <c r="B42" s="125" t="s">
        <v>399</v>
      </c>
      <c r="C42" s="97">
        <v>43193</v>
      </c>
    </row>
    <row r="43" spans="1:3" ht="15">
      <c r="A43" s="1" t="s">
        <v>406</v>
      </c>
      <c r="B43" s="125" t="s">
        <v>360</v>
      </c>
      <c r="C43" s="97">
        <v>43210</v>
      </c>
    </row>
    <row r="44" spans="1:3" ht="45">
      <c r="A44" s="1" t="s">
        <v>407</v>
      </c>
      <c r="B44" s="146" t="s">
        <v>428</v>
      </c>
      <c r="C44" s="97">
        <v>43342</v>
      </c>
    </row>
    <row r="45" spans="1:3" ht="15">
      <c r="A45" s="1" t="s">
        <v>422</v>
      </c>
      <c r="B45" s="125" t="s">
        <v>348</v>
      </c>
      <c r="C45" s="97">
        <v>43425</v>
      </c>
    </row>
    <row r="46" spans="1:3" ht="15">
      <c r="A46" s="1" t="s">
        <v>425</v>
      </c>
      <c r="B46" s="125" t="s">
        <v>426</v>
      </c>
      <c r="C46" s="97">
        <v>43424</v>
      </c>
    </row>
    <row r="47" spans="1:3" ht="15">
      <c r="A47" s="1" t="s">
        <v>433</v>
      </c>
      <c r="B47" s="125" t="s">
        <v>432</v>
      </c>
      <c r="C47" s="97">
        <v>43647</v>
      </c>
    </row>
    <row r="48" spans="1:3" ht="15">
      <c r="A48" s="1" t="s">
        <v>438</v>
      </c>
      <c r="B48" s="125" t="s">
        <v>437</v>
      </c>
      <c r="C48" s="97">
        <v>43605</v>
      </c>
    </row>
    <row r="49" spans="1:3" ht="15">
      <c r="A49" s="1" t="s">
        <v>441</v>
      </c>
      <c r="B49" s="125" t="s">
        <v>530</v>
      </c>
      <c r="C49" s="97">
        <v>43635</v>
      </c>
    </row>
    <row r="50" spans="1:3" ht="60">
      <c r="A50" s="1" t="s">
        <v>536</v>
      </c>
      <c r="B50" s="313" t="s">
        <v>537</v>
      </c>
      <c r="C50" s="97">
        <v>43865</v>
      </c>
    </row>
  </sheetData>
  <sheetProtection/>
  <mergeCells count="5">
    <mergeCell ref="A25:C25"/>
    <mergeCell ref="A7:C7"/>
    <mergeCell ref="A5:C5"/>
    <mergeCell ref="A3:C3"/>
    <mergeCell ref="A1:C1"/>
  </mergeCells>
  <printOptions/>
  <pageMargins left="0.25" right="0.25" top="0.75" bottom="0.75" header="0.3" footer="0.3"/>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dimension ref="A1:M5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9.140625" defaultRowHeight="13.5" customHeight="1"/>
  <cols>
    <col min="1" max="1" width="32.28125" style="2" customWidth="1"/>
    <col min="2" max="2" width="36.8515625" style="2" bestFit="1" customWidth="1"/>
    <col min="3" max="3" width="30.421875" style="2" bestFit="1" customWidth="1"/>
    <col min="4" max="4" width="43.421875" style="2" bestFit="1" customWidth="1"/>
    <col min="5" max="5" width="31.00390625" style="2" bestFit="1" customWidth="1"/>
    <col min="6" max="6" width="46.28125" style="2" bestFit="1" customWidth="1"/>
    <col min="7" max="7" width="30.7109375" style="2" customWidth="1"/>
    <col min="8" max="8" width="36.8515625" style="2" bestFit="1" customWidth="1"/>
    <col min="9" max="9" width="39.7109375" style="2" bestFit="1" customWidth="1"/>
    <col min="10" max="10" width="41.421875" style="2" bestFit="1" customWidth="1"/>
    <col min="11" max="11" width="42.7109375" style="2" bestFit="1" customWidth="1"/>
    <col min="12" max="12" width="37.28125" style="217" bestFit="1" customWidth="1"/>
    <col min="13" max="13" width="44.28125" style="2" bestFit="1" customWidth="1"/>
  </cols>
  <sheetData>
    <row r="1" spans="1:13" ht="13.5" customHeight="1">
      <c r="A1" s="95" t="s">
        <v>10</v>
      </c>
      <c r="B1" s="94"/>
      <c r="C1" s="94"/>
      <c r="D1"/>
      <c r="E1"/>
      <c r="H1"/>
      <c r="I1"/>
      <c r="J1"/>
      <c r="K1"/>
      <c r="M1"/>
    </row>
    <row r="2" spans="1:13" ht="13.5" customHeight="1">
      <c r="A2" s="1"/>
      <c r="B2" s="1"/>
      <c r="C2" s="1"/>
      <c r="D2" s="1"/>
      <c r="E2" s="1"/>
      <c r="F2" s="1"/>
      <c r="G2" s="1"/>
      <c r="H2" s="1"/>
      <c r="I2" s="1"/>
      <c r="J2" s="1"/>
      <c r="K2" s="1"/>
      <c r="L2" s="230" t="s">
        <v>388</v>
      </c>
      <c r="M2" s="230" t="s">
        <v>434</v>
      </c>
    </row>
    <row r="3" spans="1:13" s="8" customFormat="1" ht="60.75" customHeight="1">
      <c r="A3" s="98" t="s">
        <v>11</v>
      </c>
      <c r="B3" s="231" t="s">
        <v>386</v>
      </c>
      <c r="C3" s="232" t="s">
        <v>4</v>
      </c>
      <c r="D3" s="233" t="s">
        <v>1</v>
      </c>
      <c r="E3" s="234" t="s">
        <v>6</v>
      </c>
      <c r="F3" s="235" t="s">
        <v>7</v>
      </c>
      <c r="G3" s="236" t="s">
        <v>165</v>
      </c>
      <c r="H3" s="237" t="s">
        <v>529</v>
      </c>
      <c r="I3" s="238" t="s">
        <v>3</v>
      </c>
      <c r="J3" s="239" t="s">
        <v>275</v>
      </c>
      <c r="K3" s="240" t="s">
        <v>213</v>
      </c>
      <c r="L3" s="241" t="s">
        <v>276</v>
      </c>
      <c r="M3" s="283" t="s">
        <v>0</v>
      </c>
    </row>
    <row r="4" spans="1:13" s="2" customFormat="1" ht="13.5" customHeight="1">
      <c r="A4" s="11" t="s">
        <v>254</v>
      </c>
      <c r="B4" s="82" t="s">
        <v>299</v>
      </c>
      <c r="C4" s="83" t="s">
        <v>261</v>
      </c>
      <c r="D4" s="84" t="s">
        <v>262</v>
      </c>
      <c r="E4" s="85" t="s">
        <v>263</v>
      </c>
      <c r="F4" s="86" t="s">
        <v>264</v>
      </c>
      <c r="G4" s="87" t="s">
        <v>265</v>
      </c>
      <c r="H4" s="88" t="s">
        <v>266</v>
      </c>
      <c r="I4" s="89" t="s">
        <v>267</v>
      </c>
      <c r="J4" s="90" t="s">
        <v>268</v>
      </c>
      <c r="K4" s="91" t="s">
        <v>269</v>
      </c>
      <c r="L4" s="218" t="s">
        <v>270</v>
      </c>
      <c r="M4" s="284" t="s">
        <v>271</v>
      </c>
    </row>
    <row r="5" spans="1:13" s="111" customFormat="1" ht="13.5" customHeight="1">
      <c r="A5" s="101" t="s">
        <v>255</v>
      </c>
      <c r="B5" s="124" t="s">
        <v>300</v>
      </c>
      <c r="C5" s="102" t="s">
        <v>285</v>
      </c>
      <c r="D5" s="103" t="s">
        <v>286</v>
      </c>
      <c r="E5" s="104" t="s">
        <v>287</v>
      </c>
      <c r="F5" s="105" t="s">
        <v>288</v>
      </c>
      <c r="G5" s="106" t="s">
        <v>289</v>
      </c>
      <c r="H5" s="107" t="s">
        <v>296</v>
      </c>
      <c r="I5" s="108" t="s">
        <v>290</v>
      </c>
      <c r="J5" s="109" t="s">
        <v>291</v>
      </c>
      <c r="K5" s="110" t="s">
        <v>292</v>
      </c>
      <c r="L5" s="219" t="s">
        <v>297</v>
      </c>
      <c r="M5" s="285" t="s">
        <v>293</v>
      </c>
    </row>
    <row r="6" spans="1:13" s="2" customFormat="1" ht="13.5" customHeight="1">
      <c r="A6" s="1"/>
      <c r="B6" s="1"/>
      <c r="C6" s="1"/>
      <c r="D6" s="1"/>
      <c r="E6" s="1"/>
      <c r="F6" s="1"/>
      <c r="G6" s="1"/>
      <c r="H6" s="1"/>
      <c r="I6" s="1"/>
      <c r="J6" s="1"/>
      <c r="K6" s="1"/>
      <c r="L6" s="217"/>
      <c r="M6" s="217"/>
    </row>
    <row r="7" spans="1:13" s="2" customFormat="1" ht="13.5" customHeight="1">
      <c r="A7" s="93" t="s">
        <v>257</v>
      </c>
      <c r="B7" s="92"/>
      <c r="C7" s="92"/>
      <c r="L7" s="217"/>
      <c r="M7" s="217"/>
    </row>
    <row r="8" spans="1:13" ht="13.5" customHeight="1">
      <c r="A8" s="11" t="s">
        <v>256</v>
      </c>
      <c r="B8" s="26" t="s">
        <v>356</v>
      </c>
      <c r="C8" s="28" t="s">
        <v>12</v>
      </c>
      <c r="D8" s="32" t="s">
        <v>123</v>
      </c>
      <c r="E8" s="34" t="s">
        <v>135</v>
      </c>
      <c r="F8" s="41" t="s">
        <v>154</v>
      </c>
      <c r="G8" s="50" t="s">
        <v>166</v>
      </c>
      <c r="H8" s="52" t="s">
        <v>178</v>
      </c>
      <c r="I8" s="58" t="s">
        <v>187</v>
      </c>
      <c r="J8" s="60" t="s">
        <v>198</v>
      </c>
      <c r="K8" s="42" t="s">
        <v>214</v>
      </c>
      <c r="L8" s="220" t="s">
        <v>146</v>
      </c>
      <c r="M8" s="286" t="s">
        <v>230</v>
      </c>
    </row>
    <row r="9" spans="1:13" ht="13.5" customHeight="1">
      <c r="A9" s="11" t="s">
        <v>13</v>
      </c>
      <c r="B9" s="172" t="s">
        <v>405</v>
      </c>
      <c r="C9" s="28" t="s">
        <v>14</v>
      </c>
      <c r="D9" s="32" t="s">
        <v>124</v>
      </c>
      <c r="E9" s="34" t="s">
        <v>136</v>
      </c>
      <c r="F9" s="41" t="s">
        <v>155</v>
      </c>
      <c r="G9" s="50" t="s">
        <v>167</v>
      </c>
      <c r="H9" s="52" t="s">
        <v>353</v>
      </c>
      <c r="I9" s="58" t="s">
        <v>188</v>
      </c>
      <c r="J9" s="60" t="s">
        <v>199</v>
      </c>
      <c r="K9" s="42" t="s">
        <v>215</v>
      </c>
      <c r="L9" s="220" t="s">
        <v>147</v>
      </c>
      <c r="M9" s="286" t="s">
        <v>231</v>
      </c>
    </row>
    <row r="10" spans="1:13" ht="13.5" customHeight="1">
      <c r="A10" s="11" t="s">
        <v>15</v>
      </c>
      <c r="B10" s="25" t="s">
        <v>357</v>
      </c>
      <c r="C10" s="29" t="s">
        <v>16</v>
      </c>
      <c r="D10" s="33" t="s">
        <v>125</v>
      </c>
      <c r="E10" s="35" t="s">
        <v>137</v>
      </c>
      <c r="F10" s="46" t="s">
        <v>156</v>
      </c>
      <c r="G10" s="51" t="s">
        <v>168</v>
      </c>
      <c r="H10" s="53" t="s">
        <v>527</v>
      </c>
      <c r="I10" s="59" t="s">
        <v>189</v>
      </c>
      <c r="J10" s="61" t="s">
        <v>200</v>
      </c>
      <c r="K10" s="43" t="s">
        <v>216</v>
      </c>
      <c r="L10" s="221" t="s">
        <v>148</v>
      </c>
      <c r="M10" s="287" t="s">
        <v>232</v>
      </c>
    </row>
    <row r="11" spans="1:13" ht="13.5" customHeight="1">
      <c r="A11" s="1"/>
      <c r="B11" s="1"/>
      <c r="C11" s="1"/>
      <c r="D11" s="1"/>
      <c r="E11" s="1"/>
      <c r="F11" s="1"/>
      <c r="G11" s="1"/>
      <c r="H11" s="1"/>
      <c r="I11" s="1"/>
      <c r="J11" s="1"/>
      <c r="K11" s="1"/>
      <c r="M11" s="217"/>
    </row>
    <row r="12" spans="1:13" ht="13.5" customHeight="1">
      <c r="A12" s="93" t="s">
        <v>17</v>
      </c>
      <c r="B12" s="92"/>
      <c r="C12" s="92"/>
      <c r="D12"/>
      <c r="E12"/>
      <c r="H12"/>
      <c r="I12"/>
      <c r="J12"/>
      <c r="K12"/>
      <c r="M12" s="217"/>
    </row>
    <row r="13" spans="1:13" ht="13.5" customHeight="1">
      <c r="A13" s="336" t="s">
        <v>258</v>
      </c>
      <c r="B13" s="336"/>
      <c r="C13" s="336"/>
      <c r="D13"/>
      <c r="E13"/>
      <c r="H13"/>
      <c r="I13"/>
      <c r="J13"/>
      <c r="K13"/>
      <c r="M13" s="217"/>
    </row>
    <row r="14" spans="1:13" ht="13.5" customHeight="1">
      <c r="A14" s="12" t="s">
        <v>18</v>
      </c>
      <c r="B14" s="26" t="s">
        <v>358</v>
      </c>
      <c r="C14" s="28" t="s">
        <v>19</v>
      </c>
      <c r="D14" s="32" t="s">
        <v>123</v>
      </c>
      <c r="E14" s="34" t="s">
        <v>310</v>
      </c>
      <c r="F14" s="41" t="s">
        <v>154</v>
      </c>
      <c r="G14" s="50" t="s">
        <v>169</v>
      </c>
      <c r="H14" s="52" t="s">
        <v>352</v>
      </c>
      <c r="I14" s="58" t="s">
        <v>190</v>
      </c>
      <c r="J14" s="60" t="s">
        <v>201</v>
      </c>
      <c r="K14" s="42" t="s">
        <v>217</v>
      </c>
      <c r="L14" s="220" t="s">
        <v>361</v>
      </c>
      <c r="M14" s="286" t="s">
        <v>233</v>
      </c>
    </row>
    <row r="15" spans="1:13" ht="13.5" customHeight="1">
      <c r="A15" s="12" t="s">
        <v>20</v>
      </c>
      <c r="B15" s="172" t="s">
        <v>385</v>
      </c>
      <c r="C15" s="28" t="s">
        <v>21</v>
      </c>
      <c r="D15" s="32" t="s">
        <v>124</v>
      </c>
      <c r="E15" s="34" t="s">
        <v>311</v>
      </c>
      <c r="F15" s="41" t="s">
        <v>155</v>
      </c>
      <c r="G15" s="50" t="s">
        <v>170</v>
      </c>
      <c r="H15" s="52" t="s">
        <v>351</v>
      </c>
      <c r="I15" s="58" t="s">
        <v>188</v>
      </c>
      <c r="J15" s="60" t="s">
        <v>202</v>
      </c>
      <c r="K15" s="42" t="s">
        <v>215</v>
      </c>
      <c r="L15" s="220" t="s">
        <v>362</v>
      </c>
      <c r="M15" s="286" t="s">
        <v>231</v>
      </c>
    </row>
    <row r="16" spans="1:13" ht="13.5" customHeight="1">
      <c r="A16" s="12" t="s">
        <v>22</v>
      </c>
      <c r="B16" s="25" t="s">
        <v>359</v>
      </c>
      <c r="C16" s="29" t="s">
        <v>23</v>
      </c>
      <c r="D16" s="33" t="s">
        <v>125</v>
      </c>
      <c r="E16" s="35" t="s">
        <v>312</v>
      </c>
      <c r="F16" s="46" t="s">
        <v>156</v>
      </c>
      <c r="G16" s="51" t="s">
        <v>171</v>
      </c>
      <c r="H16" s="53" t="s">
        <v>528</v>
      </c>
      <c r="I16" s="59" t="s">
        <v>191</v>
      </c>
      <c r="J16" s="61" t="s">
        <v>203</v>
      </c>
      <c r="K16" s="43" t="s">
        <v>218</v>
      </c>
      <c r="L16" s="221" t="s">
        <v>363</v>
      </c>
      <c r="M16" s="286" t="s">
        <v>232</v>
      </c>
    </row>
    <row r="17" spans="1:13" ht="13.5" customHeight="1">
      <c r="A17" s="13" t="s">
        <v>24</v>
      </c>
      <c r="B17" s="24" t="s">
        <v>279</v>
      </c>
      <c r="C17" s="28" t="s">
        <v>25</v>
      </c>
      <c r="D17" s="32" t="s">
        <v>126</v>
      </c>
      <c r="E17" s="34" t="s">
        <v>344</v>
      </c>
      <c r="F17" s="41" t="s">
        <v>44</v>
      </c>
      <c r="G17" s="50" t="s">
        <v>2</v>
      </c>
      <c r="H17" s="52" t="s">
        <v>25</v>
      </c>
      <c r="I17" s="58" t="s">
        <v>126</v>
      </c>
      <c r="J17" s="60" t="s">
        <v>204</v>
      </c>
      <c r="K17" s="42" t="s">
        <v>126</v>
      </c>
      <c r="L17" s="220"/>
      <c r="M17" s="286" t="s">
        <v>25</v>
      </c>
    </row>
    <row r="18" spans="1:13" ht="13.5" customHeight="1">
      <c r="A18" s="14" t="s">
        <v>18</v>
      </c>
      <c r="B18" s="24"/>
      <c r="C18" s="28" t="s">
        <v>19</v>
      </c>
      <c r="D18" s="32" t="s">
        <v>123</v>
      </c>
      <c r="E18" s="34" t="s">
        <v>341</v>
      </c>
      <c r="F18" s="41" t="s">
        <v>154</v>
      </c>
      <c r="G18" s="50" t="s">
        <v>169</v>
      </c>
      <c r="H18" s="52" t="s">
        <v>352</v>
      </c>
      <c r="I18" s="58" t="s">
        <v>190</v>
      </c>
      <c r="J18" s="60" t="s">
        <v>423</v>
      </c>
      <c r="K18" s="42" t="s">
        <v>219</v>
      </c>
      <c r="L18" s="220" t="s">
        <v>303</v>
      </c>
      <c r="M18" s="286" t="s">
        <v>233</v>
      </c>
    </row>
    <row r="19" spans="1:13" ht="13.5" customHeight="1">
      <c r="A19" s="14" t="s">
        <v>20</v>
      </c>
      <c r="B19" s="24"/>
      <c r="C19" s="28" t="s">
        <v>21</v>
      </c>
      <c r="D19" s="32" t="s">
        <v>124</v>
      </c>
      <c r="E19" s="34" t="s">
        <v>342</v>
      </c>
      <c r="F19" s="41" t="s">
        <v>155</v>
      </c>
      <c r="G19" s="50" t="s">
        <v>170</v>
      </c>
      <c r="H19" s="52" t="s">
        <v>351</v>
      </c>
      <c r="I19" s="58" t="s">
        <v>188</v>
      </c>
      <c r="J19" s="60" t="s">
        <v>199</v>
      </c>
      <c r="K19" s="42" t="s">
        <v>215</v>
      </c>
      <c r="L19" s="220" t="s">
        <v>304</v>
      </c>
      <c r="M19" s="286" t="s">
        <v>231</v>
      </c>
    </row>
    <row r="20" spans="1:13" ht="13.5" customHeight="1">
      <c r="A20" s="14" t="s">
        <v>22</v>
      </c>
      <c r="B20" s="25"/>
      <c r="C20" s="29" t="s">
        <v>23</v>
      </c>
      <c r="D20" s="33" t="s">
        <v>125</v>
      </c>
      <c r="E20" s="35" t="s">
        <v>343</v>
      </c>
      <c r="F20" s="46" t="s">
        <v>156</v>
      </c>
      <c r="G20" s="51" t="s">
        <v>171</v>
      </c>
      <c r="H20" s="53" t="s">
        <v>528</v>
      </c>
      <c r="I20" s="58" t="s">
        <v>191</v>
      </c>
      <c r="J20" s="270" t="s">
        <v>424</v>
      </c>
      <c r="K20" s="43" t="s">
        <v>220</v>
      </c>
      <c r="L20" s="221" t="s">
        <v>305</v>
      </c>
      <c r="M20" s="286" t="s">
        <v>232</v>
      </c>
    </row>
    <row r="21" spans="1:13" ht="13.5" customHeight="1">
      <c r="A21" s="14" t="s">
        <v>24</v>
      </c>
      <c r="B21" s="24"/>
      <c r="C21" s="28" t="s">
        <v>26</v>
      </c>
      <c r="D21" s="32" t="s">
        <v>127</v>
      </c>
      <c r="E21" s="34" t="s">
        <v>344</v>
      </c>
      <c r="F21" s="41" t="s">
        <v>120</v>
      </c>
      <c r="G21" s="50" t="s">
        <v>153</v>
      </c>
      <c r="H21" s="52" t="s">
        <v>26</v>
      </c>
      <c r="I21" s="58" t="s">
        <v>127</v>
      </c>
      <c r="J21" s="60" t="s">
        <v>25</v>
      </c>
      <c r="K21" s="42" t="s">
        <v>127</v>
      </c>
      <c r="L21" s="220"/>
      <c r="M21" s="286" t="s">
        <v>26</v>
      </c>
    </row>
    <row r="22" spans="1:13" ht="13.5" customHeight="1">
      <c r="A22" s="12" t="s">
        <v>18</v>
      </c>
      <c r="B22" s="24"/>
      <c r="C22" s="28" t="s">
        <v>19</v>
      </c>
      <c r="D22" s="32" t="s">
        <v>123</v>
      </c>
      <c r="E22" s="34"/>
      <c r="F22" s="40" t="s">
        <v>154</v>
      </c>
      <c r="G22" s="50" t="s">
        <v>169</v>
      </c>
      <c r="H22" s="52" t="s">
        <v>352</v>
      </c>
      <c r="I22" s="58" t="s">
        <v>190</v>
      </c>
      <c r="J22" s="60" t="s">
        <v>198</v>
      </c>
      <c r="K22" s="42" t="s">
        <v>221</v>
      </c>
      <c r="L22" s="220"/>
      <c r="M22" s="286" t="s">
        <v>233</v>
      </c>
    </row>
    <row r="23" spans="1:13" ht="13.5" customHeight="1">
      <c r="A23" s="12" t="s">
        <v>20</v>
      </c>
      <c r="B23" s="24"/>
      <c r="C23" s="28" t="s">
        <v>21</v>
      </c>
      <c r="D23" s="32" t="s">
        <v>124</v>
      </c>
      <c r="E23" s="34"/>
      <c r="F23" s="40" t="s">
        <v>155</v>
      </c>
      <c r="G23" s="50" t="s">
        <v>170</v>
      </c>
      <c r="H23" s="52" t="s">
        <v>351</v>
      </c>
      <c r="I23" s="58" t="s">
        <v>188</v>
      </c>
      <c r="J23" s="60" t="s">
        <v>205</v>
      </c>
      <c r="K23" s="42" t="s">
        <v>215</v>
      </c>
      <c r="L23" s="220"/>
      <c r="M23" s="286" t="s">
        <v>231</v>
      </c>
    </row>
    <row r="24" spans="1:13" ht="13.5" customHeight="1">
      <c r="A24" s="12" t="s">
        <v>22</v>
      </c>
      <c r="B24" s="25"/>
      <c r="C24" s="29" t="s">
        <v>23</v>
      </c>
      <c r="D24" s="33" t="s">
        <v>125</v>
      </c>
      <c r="E24" s="35"/>
      <c r="F24" s="40" t="s">
        <v>156</v>
      </c>
      <c r="G24" s="51" t="s">
        <v>171</v>
      </c>
      <c r="H24" s="53" t="s">
        <v>528</v>
      </c>
      <c r="I24" s="58" t="s">
        <v>191</v>
      </c>
      <c r="J24" s="61" t="s">
        <v>200</v>
      </c>
      <c r="K24" s="43" t="s">
        <v>222</v>
      </c>
      <c r="L24" s="220"/>
      <c r="M24" s="286" t="s">
        <v>232</v>
      </c>
    </row>
    <row r="25" spans="1:13" ht="13.5" customHeight="1">
      <c r="A25" s="13" t="s">
        <v>24</v>
      </c>
      <c r="B25" s="24"/>
      <c r="C25" s="28" t="s">
        <v>27</v>
      </c>
      <c r="D25" s="32" t="s">
        <v>128</v>
      </c>
      <c r="E25" s="34"/>
      <c r="F25" s="40" t="s">
        <v>121</v>
      </c>
      <c r="G25" s="50" t="s">
        <v>128</v>
      </c>
      <c r="H25" s="52" t="s">
        <v>27</v>
      </c>
      <c r="I25" s="58" t="s">
        <v>128</v>
      </c>
      <c r="J25" s="60" t="s">
        <v>206</v>
      </c>
      <c r="K25" s="42" t="s">
        <v>128</v>
      </c>
      <c r="L25" s="220"/>
      <c r="M25" s="286" t="s">
        <v>27</v>
      </c>
    </row>
    <row r="26" ht="13.5" customHeight="1">
      <c r="M26" s="217"/>
    </row>
    <row r="27" spans="1:13" ht="13.5" customHeight="1">
      <c r="A27" s="93" t="s">
        <v>28</v>
      </c>
      <c r="B27" s="92"/>
      <c r="C27" s="92"/>
      <c r="D27"/>
      <c r="E27"/>
      <c r="H27"/>
      <c r="I27"/>
      <c r="J27"/>
      <c r="K27"/>
      <c r="M27" s="217"/>
    </row>
    <row r="28" spans="1:13" ht="13.5" customHeight="1">
      <c r="A28" s="5" t="s">
        <v>29</v>
      </c>
      <c r="B28" s="26"/>
      <c r="C28" s="30" t="s">
        <v>30</v>
      </c>
      <c r="D28" s="32" t="s">
        <v>129</v>
      </c>
      <c r="E28" s="36" t="s">
        <v>139</v>
      </c>
      <c r="F28" s="48" t="s">
        <v>157</v>
      </c>
      <c r="G28" s="148" t="s">
        <v>172</v>
      </c>
      <c r="H28" s="54" t="s">
        <v>179</v>
      </c>
      <c r="I28" s="20" t="s">
        <v>192</v>
      </c>
      <c r="J28" s="62" t="s">
        <v>207</v>
      </c>
      <c r="K28" s="44" t="s">
        <v>223</v>
      </c>
      <c r="L28" s="220" t="s">
        <v>387</v>
      </c>
      <c r="M28" s="286" t="s">
        <v>234</v>
      </c>
    </row>
    <row r="29" spans="1:13" ht="13.5" customHeight="1">
      <c r="A29" s="7" t="s">
        <v>31</v>
      </c>
      <c r="B29" s="99" t="s">
        <v>280</v>
      </c>
      <c r="C29" s="18" t="s">
        <v>32</v>
      </c>
      <c r="D29" s="32" t="s">
        <v>130</v>
      </c>
      <c r="E29" s="37" t="s">
        <v>140</v>
      </c>
      <c r="F29" s="49" t="s">
        <v>158</v>
      </c>
      <c r="G29" s="148" t="s">
        <v>173</v>
      </c>
      <c r="H29" s="54" t="s">
        <v>180</v>
      </c>
      <c r="I29" s="20" t="s">
        <v>193</v>
      </c>
      <c r="J29" s="63" t="s">
        <v>208</v>
      </c>
      <c r="K29" s="45" t="s">
        <v>224</v>
      </c>
      <c r="L29" s="220" t="s">
        <v>149</v>
      </c>
      <c r="M29" s="286" t="s">
        <v>235</v>
      </c>
    </row>
    <row r="30" spans="1:13" s="160" customFormat="1" ht="150">
      <c r="A30" s="149" t="s">
        <v>33</v>
      </c>
      <c r="B30" s="150" t="s">
        <v>281</v>
      </c>
      <c r="C30" s="151" t="s">
        <v>34</v>
      </c>
      <c r="D30" s="152" t="s">
        <v>131</v>
      </c>
      <c r="E30" s="153" t="s">
        <v>141</v>
      </c>
      <c r="F30" s="154" t="s">
        <v>159</v>
      </c>
      <c r="G30" s="155" t="s">
        <v>174</v>
      </c>
      <c r="H30" s="156" t="s">
        <v>181</v>
      </c>
      <c r="I30" s="157" t="s">
        <v>194</v>
      </c>
      <c r="J30" s="158" t="s">
        <v>209</v>
      </c>
      <c r="K30" s="159" t="s">
        <v>225</v>
      </c>
      <c r="L30" s="222" t="s">
        <v>150</v>
      </c>
      <c r="M30" s="288" t="s">
        <v>236</v>
      </c>
    </row>
    <row r="31" spans="1:13" ht="13.5" customHeight="1">
      <c r="A31" s="7" t="s">
        <v>35</v>
      </c>
      <c r="B31" s="26"/>
      <c r="C31" s="30" t="s">
        <v>36</v>
      </c>
      <c r="D31" s="32" t="s">
        <v>132</v>
      </c>
      <c r="E31" s="36" t="s">
        <v>142</v>
      </c>
      <c r="F31" s="41" t="s">
        <v>160</v>
      </c>
      <c r="G31" s="148" t="s">
        <v>175</v>
      </c>
      <c r="H31" s="55" t="s">
        <v>182</v>
      </c>
      <c r="I31" s="20" t="s">
        <v>152</v>
      </c>
      <c r="J31" s="63" t="s">
        <v>210</v>
      </c>
      <c r="K31" s="45" t="s">
        <v>152</v>
      </c>
      <c r="L31" s="220" t="s">
        <v>132</v>
      </c>
      <c r="M31" s="286" t="s">
        <v>237</v>
      </c>
    </row>
    <row r="32" ht="13.5" customHeight="1">
      <c r="M32" s="217"/>
    </row>
    <row r="33" spans="1:13" ht="13.5" customHeight="1">
      <c r="A33" s="93" t="s">
        <v>37</v>
      </c>
      <c r="B33" s="92"/>
      <c r="C33" s="92"/>
      <c r="D33"/>
      <c r="E33"/>
      <c r="H33"/>
      <c r="I33"/>
      <c r="J33"/>
      <c r="K33"/>
      <c r="M33" s="217"/>
    </row>
    <row r="34" spans="1:13" s="123" customFormat="1" ht="13.5" customHeight="1">
      <c r="A34" s="112" t="s">
        <v>294</v>
      </c>
      <c r="B34" s="113" t="s">
        <v>282</v>
      </c>
      <c r="C34" s="114" t="s">
        <v>282</v>
      </c>
      <c r="D34" s="115" t="s">
        <v>295</v>
      </c>
      <c r="E34" s="116" t="s">
        <v>295</v>
      </c>
      <c r="F34" s="117" t="s">
        <v>282</v>
      </c>
      <c r="G34" s="118" t="s">
        <v>282</v>
      </c>
      <c r="H34" s="119" t="s">
        <v>282</v>
      </c>
      <c r="I34" s="120" t="s">
        <v>282</v>
      </c>
      <c r="J34" s="121" t="s">
        <v>282</v>
      </c>
      <c r="K34" s="122" t="s">
        <v>282</v>
      </c>
      <c r="L34" s="223" t="s">
        <v>295</v>
      </c>
      <c r="M34" s="289" t="s">
        <v>282</v>
      </c>
    </row>
    <row r="35" spans="1:13" s="141" customFormat="1" ht="120">
      <c r="A35" s="15" t="s">
        <v>38</v>
      </c>
      <c r="B35" s="132" t="s">
        <v>283</v>
      </c>
      <c r="C35" s="133" t="s">
        <v>39</v>
      </c>
      <c r="D35" s="134" t="s">
        <v>133</v>
      </c>
      <c r="E35" s="135" t="s">
        <v>143</v>
      </c>
      <c r="F35" s="136" t="s">
        <v>161</v>
      </c>
      <c r="G35" s="137" t="s">
        <v>176</v>
      </c>
      <c r="H35" s="56" t="s">
        <v>183</v>
      </c>
      <c r="I35" s="138" t="s">
        <v>195</v>
      </c>
      <c r="J35" s="139" t="s">
        <v>211</v>
      </c>
      <c r="K35" s="140" t="s">
        <v>226</v>
      </c>
      <c r="L35" s="224" t="s">
        <v>151</v>
      </c>
      <c r="M35" s="290" t="s">
        <v>238</v>
      </c>
    </row>
    <row r="36" spans="1:13" ht="13.5" customHeight="1">
      <c r="A36" s="15" t="s">
        <v>40</v>
      </c>
      <c r="B36" s="100" t="s">
        <v>284</v>
      </c>
      <c r="C36" s="19" t="s">
        <v>41</v>
      </c>
      <c r="D36" s="32" t="s">
        <v>134</v>
      </c>
      <c r="E36" s="38" t="s">
        <v>144</v>
      </c>
      <c r="F36" s="40" t="s">
        <v>162</v>
      </c>
      <c r="G36" s="50" t="s">
        <v>138</v>
      </c>
      <c r="H36" s="56" t="s">
        <v>184</v>
      </c>
      <c r="I36" s="58" t="s">
        <v>138</v>
      </c>
      <c r="J36" s="64" t="s">
        <v>212</v>
      </c>
      <c r="K36" s="126" t="s">
        <v>227</v>
      </c>
      <c r="L36" s="225"/>
      <c r="M36" s="291" t="s">
        <v>239</v>
      </c>
    </row>
    <row r="37" spans="1:13" ht="45">
      <c r="A37" s="9" t="s">
        <v>42</v>
      </c>
      <c r="B37" s="27"/>
      <c r="C37" s="31">
        <v>3.75</v>
      </c>
      <c r="D37" s="131" t="s">
        <v>8</v>
      </c>
      <c r="E37" s="39">
        <v>90</v>
      </c>
      <c r="F37" s="47" t="s">
        <v>163</v>
      </c>
      <c r="G37" s="50">
        <v>10</v>
      </c>
      <c r="H37" s="57" t="s">
        <v>185</v>
      </c>
      <c r="I37" s="58" t="s">
        <v>196</v>
      </c>
      <c r="J37" s="65">
        <v>0.01</v>
      </c>
      <c r="K37" s="42" t="s">
        <v>228</v>
      </c>
      <c r="L37" s="224">
        <v>0.0145</v>
      </c>
      <c r="M37" s="290" t="s">
        <v>240</v>
      </c>
    </row>
    <row r="38" spans="1:13" s="171" customFormat="1" ht="120">
      <c r="A38" s="161" t="s">
        <v>43</v>
      </c>
      <c r="B38" s="162"/>
      <c r="C38" s="163" t="s">
        <v>122</v>
      </c>
      <c r="D38" s="164" t="s">
        <v>9</v>
      </c>
      <c r="E38" s="147" t="s">
        <v>145</v>
      </c>
      <c r="F38" s="165" t="s">
        <v>164</v>
      </c>
      <c r="G38" s="166" t="s">
        <v>177</v>
      </c>
      <c r="H38" s="167" t="s">
        <v>186</v>
      </c>
      <c r="I38" s="168" t="s">
        <v>197</v>
      </c>
      <c r="J38" s="169" t="s">
        <v>9</v>
      </c>
      <c r="K38" s="170" t="s">
        <v>229</v>
      </c>
      <c r="L38" s="226" t="s">
        <v>241</v>
      </c>
      <c r="M38" s="292" t="s">
        <v>240</v>
      </c>
    </row>
    <row r="39" ht="13.5" customHeight="1">
      <c r="M39" s="217"/>
    </row>
    <row r="40" ht="13.5" customHeight="1">
      <c r="M40" s="217"/>
    </row>
    <row r="41" spans="1:13" ht="13.5" customHeight="1">
      <c r="A41" s="341" t="s">
        <v>346</v>
      </c>
      <c r="B41" s="24" t="s">
        <v>317</v>
      </c>
      <c r="C41" s="28" t="s">
        <v>315</v>
      </c>
      <c r="D41" s="332" t="s">
        <v>320</v>
      </c>
      <c r="E41" s="143" t="s">
        <v>321</v>
      </c>
      <c r="F41" s="339" t="s">
        <v>330</v>
      </c>
      <c r="G41" s="145" t="s">
        <v>325</v>
      </c>
      <c r="H41" s="334" t="s">
        <v>331</v>
      </c>
      <c r="I41" s="335" t="s">
        <v>327</v>
      </c>
      <c r="J41" s="323" t="s">
        <v>328</v>
      </c>
      <c r="K41" s="326" t="s">
        <v>333</v>
      </c>
      <c r="L41" s="220" t="s">
        <v>336</v>
      </c>
      <c r="M41" s="328" t="s">
        <v>340</v>
      </c>
    </row>
    <row r="42" spans="1:13" ht="13.5" customHeight="1">
      <c r="A42" s="342"/>
      <c r="B42" s="24" t="s">
        <v>318</v>
      </c>
      <c r="C42" s="28" t="s">
        <v>316</v>
      </c>
      <c r="D42" s="332"/>
      <c r="E42" s="144" t="s">
        <v>322</v>
      </c>
      <c r="F42" s="339"/>
      <c r="G42" s="333" t="s">
        <v>326</v>
      </c>
      <c r="H42" s="334"/>
      <c r="I42" s="335"/>
      <c r="J42" s="324"/>
      <c r="K42" s="327"/>
      <c r="L42" s="224" t="s">
        <v>337</v>
      </c>
      <c r="M42" s="329"/>
    </row>
    <row r="43" spans="1:13" ht="13.5" customHeight="1">
      <c r="A43" s="342"/>
      <c r="B43" s="127" t="s">
        <v>319</v>
      </c>
      <c r="C43" s="331" t="s">
        <v>314</v>
      </c>
      <c r="D43" s="332"/>
      <c r="E43" s="144" t="s">
        <v>323</v>
      </c>
      <c r="F43" s="142" t="s">
        <v>324</v>
      </c>
      <c r="G43" s="333"/>
      <c r="H43" s="334"/>
      <c r="I43" s="335"/>
      <c r="J43" s="324"/>
      <c r="K43" s="42" t="s">
        <v>332</v>
      </c>
      <c r="L43" s="225" t="s">
        <v>338</v>
      </c>
      <c r="M43" s="329"/>
    </row>
    <row r="44" spans="1:13" ht="13.5" customHeight="1">
      <c r="A44" s="342"/>
      <c r="B44" s="337" t="s">
        <v>313</v>
      </c>
      <c r="C44" s="331"/>
      <c r="D44" s="332"/>
      <c r="E44" s="338" t="s">
        <v>314</v>
      </c>
      <c r="F44" s="340" t="s">
        <v>329</v>
      </c>
      <c r="G44" s="333"/>
      <c r="H44" s="334"/>
      <c r="I44" s="335"/>
      <c r="J44" s="324"/>
      <c r="K44" s="42" t="s">
        <v>335</v>
      </c>
      <c r="L44" s="224" t="s">
        <v>339</v>
      </c>
      <c r="M44" s="329"/>
    </row>
    <row r="45" spans="1:13" ht="30">
      <c r="A45" s="343"/>
      <c r="B45" s="337"/>
      <c r="C45" s="331"/>
      <c r="D45" s="332"/>
      <c r="E45" s="338"/>
      <c r="F45" s="340"/>
      <c r="G45" s="333"/>
      <c r="H45" s="334"/>
      <c r="I45" s="335"/>
      <c r="J45" s="325"/>
      <c r="K45" s="42" t="s">
        <v>334</v>
      </c>
      <c r="L45" s="227" t="s">
        <v>314</v>
      </c>
      <c r="M45" s="330"/>
    </row>
    <row r="46" spans="3:13" ht="13.5" customHeight="1">
      <c r="C46" s="8"/>
      <c r="F46" s="129"/>
      <c r="L46" s="230" t="s">
        <v>388</v>
      </c>
      <c r="M46" s="230" t="s">
        <v>434</v>
      </c>
    </row>
    <row r="47" spans="6:12" ht="15">
      <c r="F47" s="130"/>
      <c r="G47" s="129"/>
      <c r="L47" s="228"/>
    </row>
    <row r="48" spans="6:12" ht="13.5" customHeight="1">
      <c r="F48" s="129"/>
      <c r="G48" s="129"/>
      <c r="L48" s="229"/>
    </row>
    <row r="49" spans="6:7" ht="13.5" customHeight="1">
      <c r="F49" s="128"/>
      <c r="G49" s="129"/>
    </row>
    <row r="50" ht="13.5" customHeight="1">
      <c r="G50" s="129"/>
    </row>
    <row r="51" ht="13.5" customHeight="1">
      <c r="G51" s="129"/>
    </row>
    <row r="52" ht="13.5" customHeight="1">
      <c r="G52" s="129"/>
    </row>
    <row r="53" ht="13.5" customHeight="1">
      <c r="G53" s="129"/>
    </row>
  </sheetData>
  <sheetProtection/>
  <mergeCells count="14">
    <mergeCell ref="A13:C13"/>
    <mergeCell ref="B44:B45"/>
    <mergeCell ref="E44:E45"/>
    <mergeCell ref="F41:F42"/>
    <mergeCell ref="F44:F45"/>
    <mergeCell ref="A41:A45"/>
    <mergeCell ref="J41:J45"/>
    <mergeCell ref="K41:K42"/>
    <mergeCell ref="M41:M45"/>
    <mergeCell ref="C43:C45"/>
    <mergeCell ref="D41:D45"/>
    <mergeCell ref="G42:G45"/>
    <mergeCell ref="H41:H45"/>
    <mergeCell ref="I41:I45"/>
  </mergeCells>
  <hyperlinks>
    <hyperlink ref="C10" r:id="rId1" display="govt@tscti.com  "/>
    <hyperlink ref="C16" r:id="rId2" display="karolina.plan@tscti.com"/>
    <hyperlink ref="C20" r:id="rId3" display="karolina.plan@tscti.com"/>
    <hyperlink ref="C24" r:id="rId4" display="karolina.plan@tscti.com"/>
    <hyperlink ref="D10" r:id="rId5" display="dd@abacuscorporation.com"/>
    <hyperlink ref="D16" r:id="rId6" display="dd@abacuscorporation.com"/>
    <hyperlink ref="D20" r:id="rId7" display="dd@abacuscorporation.com"/>
    <hyperlink ref="D24" r:id="rId8" display="dd@abacuscorporation.com"/>
    <hyperlink ref="E10" r:id="rId9" display="rfaber@acrocorp.com"/>
    <hyperlink ref="E16" r:id="rId10" display="jmaitland@acrocorp.com"/>
    <hyperlink ref="F10" r:id="rId11" display="DTSTEMPS@COMCAST.NET"/>
    <hyperlink ref="F16" r:id="rId12" display="DTSTEMPS@COMCAST.NET"/>
    <hyperlink ref="F20" r:id="rId13" display="DTSTEMPS@COMCAST.NET"/>
    <hyperlink ref="F24" r:id="rId14" display="DTSTEMPS@COMCAST.NET"/>
    <hyperlink ref="G10" r:id="rId15" display="rpatel@deltatg.com"/>
    <hyperlink ref="G16" r:id="rId16" display="swalsh@deltatg.com"/>
    <hyperlink ref="G20" r:id="rId17" display="swalsh@deltatg.com"/>
    <hyperlink ref="G24" r:id="rId18" display="swalsh@deltatg.com"/>
    <hyperlink ref="H16" r:id="rId19" display="nhornburg@dpistafffing.com"/>
    <hyperlink ref="I10" r:id="rId20" display="dave.rodier@expresspros.com"/>
    <hyperlink ref="I16" r:id="rId21" display="kimberly.waltz@expresspros.com"/>
    <hyperlink ref="J10" r:id="rId22" display="znichols@goodwillde.org"/>
    <hyperlink ref="J16" r:id="rId23" display="hgoher@goodwillde.org"/>
    <hyperlink ref="J24" r:id="rId24" display="znichols@goodwillde.org"/>
    <hyperlink ref="K10" r:id="rId25" display="mcooks@premierstaffingsource.com"/>
    <hyperlink ref="K16" r:id="rId26" display="eharris@premierstaffingsourc.com"/>
    <hyperlink ref="K20" r:id="rId27" display="jcooks@premierstaffingsource.com"/>
    <hyperlink ref="K24" r:id="rId28" display="sharris@premierstaffingsource.com"/>
    <hyperlink ref="M10" r:id="rId29" display="govt@usitsol.com"/>
    <hyperlink ref="M16" r:id="rId30" display="govt@usitsol.com"/>
    <hyperlink ref="M20" r:id="rId31" display="govt@usitsol.com"/>
    <hyperlink ref="M24" r:id="rId32" display="govt@usitsol.com"/>
    <hyperlink ref="B10" r:id="rId33" display="tcook@abilitynetworkde.org"/>
    <hyperlink ref="B16" r:id="rId34" display="cpetrak@abilitynetworkde.org"/>
    <hyperlink ref="B36" r:id="rId35" display="A.N.D. Work Order"/>
    <hyperlink ref="B9" r:id="rId36" display="A.N.D. Work Order"/>
    <hyperlink ref="B15" r:id="rId37" display="A.N.D. Work Order"/>
    <hyperlink ref="L16" r:id="rId38" display="delawareprogram@tadpgs.com"/>
    <hyperlink ref="L20" r:id="rId39" display="maria.gomez@adeccona.com"/>
    <hyperlink ref="E20" r:id="rId40" display="dcloutier@acrocorp.com"/>
    <hyperlink ref="J20" r:id="rId41" display="mailto:tbrewer@goodwillde.org"/>
    <hyperlink ref="H10" r:id="rId42" display="jlatshaw@dpistaffing.com"/>
    <hyperlink ref="H20" r:id="rId43" display="nhornburg@dpistafffing.com"/>
    <hyperlink ref="H24" r:id="rId44" display="nhornburg@dpistafffing.com"/>
  </hyperlinks>
  <printOptions/>
  <pageMargins left="0.7" right="0.7" top="0.75" bottom="0.75" header="0.3" footer="0.3"/>
  <pageSetup horizontalDpi="600" verticalDpi="600" orientation="portrait" r:id="rId45"/>
  <headerFooter>
    <oddFooter>&amp;RGSS16112-TEMP_EMPL
Pricing Spreadsheet 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D99"/>
  <sheetViews>
    <sheetView zoomScaleSheetLayoutView="85"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C27" sqref="C27:G27"/>
    </sheetView>
  </sheetViews>
  <sheetFormatPr defaultColWidth="8.8515625" defaultRowHeight="15"/>
  <cols>
    <col min="1" max="1" width="54.28125" style="1" customWidth="1"/>
    <col min="2" max="2" width="10.7109375" style="1" customWidth="1"/>
    <col min="3" max="6" width="10.00390625" style="17" customWidth="1"/>
    <col min="7" max="7" width="10.00390625" style="1" customWidth="1"/>
    <col min="8" max="8" width="1.7109375" style="1" customWidth="1"/>
    <col min="9" max="12" width="10.00390625" style="70" customWidth="1"/>
    <col min="13" max="13" width="10.8515625" style="1" customWidth="1"/>
    <col min="14" max="15" width="10.00390625" style="70" customWidth="1"/>
    <col min="16" max="16" width="10.00390625" style="1" customWidth="1"/>
    <col min="17" max="17" width="1.7109375" style="1" customWidth="1"/>
    <col min="18" max="21" width="10.00390625" style="70" customWidth="1"/>
    <col min="22" max="22" width="10.8515625" style="1" customWidth="1"/>
    <col min="23" max="24" width="10.00390625" style="70" customWidth="1"/>
    <col min="25" max="25" width="10.00390625" style="1" customWidth="1"/>
    <col min="26" max="26" width="1.7109375" style="1" customWidth="1"/>
    <col min="27" max="30" width="10.00390625" style="75" customWidth="1"/>
    <col min="31" max="31" width="11.421875" style="1" customWidth="1"/>
    <col min="32" max="32" width="10.00390625" style="75" customWidth="1"/>
    <col min="33" max="33" width="9.7109375" style="75" bestFit="1" customWidth="1"/>
    <col min="34" max="34" width="10.00390625" style="75" customWidth="1"/>
    <col min="35" max="35" width="9.7109375" style="75" bestFit="1" customWidth="1"/>
    <col min="36" max="36" width="9.57421875" style="1" bestFit="1" customWidth="1"/>
    <col min="37" max="38" width="9.7109375" style="261" bestFit="1" customWidth="1"/>
    <col min="39" max="39" width="11.140625" style="2" customWidth="1"/>
    <col min="40" max="40" width="2.140625" style="1" customWidth="1"/>
    <col min="41" max="44" width="10.00390625" style="70" customWidth="1"/>
    <col min="45" max="45" width="11.7109375" style="1" customWidth="1"/>
    <col min="46" max="47" width="10.00390625" style="70" customWidth="1"/>
    <col min="48" max="48" width="10.00390625" style="1" customWidth="1"/>
    <col min="49" max="49" width="1.7109375" style="1" customWidth="1"/>
    <col min="50" max="53" width="10.00390625" style="1" customWidth="1"/>
    <col min="54" max="54" width="12.140625" style="1" customWidth="1"/>
    <col min="55" max="56" width="10.00390625" style="70" customWidth="1"/>
    <col min="57" max="57" width="10.00390625" style="1" customWidth="1"/>
    <col min="58" max="58" width="1.7109375" style="1" customWidth="1"/>
    <col min="59" max="62" width="10.00390625" style="70" customWidth="1"/>
    <col min="63" max="63" width="11.421875" style="1" customWidth="1"/>
    <col min="64" max="65" width="10.00390625" style="70" customWidth="1"/>
    <col min="66" max="66" width="10.00390625" style="1" customWidth="1"/>
    <col min="67" max="67" width="1.7109375" style="1" customWidth="1"/>
    <col min="68" max="71" width="10.00390625" style="70" customWidth="1"/>
    <col min="72" max="72" width="11.7109375" style="70" customWidth="1"/>
    <col min="73" max="74" width="10.00390625" style="70" customWidth="1"/>
    <col min="75" max="75" width="10.00390625" style="1" customWidth="1"/>
    <col min="76" max="76" width="1.7109375" style="1" customWidth="1"/>
    <col min="77" max="81" width="10.00390625" style="1" customWidth="1"/>
    <col min="82" max="83" width="10.00390625" style="70" customWidth="1"/>
    <col min="84" max="84" width="10.00390625" style="1" customWidth="1"/>
    <col min="85" max="85" width="2.7109375" style="1" customWidth="1"/>
    <col min="86" max="90" width="10.00390625" style="1" customWidth="1"/>
    <col min="91" max="92" width="10.00390625" style="70" customWidth="1"/>
    <col min="93" max="93" width="10.00390625" style="1" customWidth="1"/>
    <col min="94" max="94" width="1.7109375" style="1" customWidth="1"/>
    <col min="95" max="98" width="10.00390625" style="17" customWidth="1"/>
    <col min="99" max="99" width="9.57421875" style="1" bestFit="1" customWidth="1"/>
    <col min="100" max="100" width="1.7109375" style="1" customWidth="1"/>
    <col min="101" max="105" width="10.00390625" style="1" customWidth="1"/>
    <col min="106" max="107" width="10.00390625" style="70" customWidth="1"/>
    <col min="108" max="108" width="10.00390625" style="1" customWidth="1"/>
    <col min="109" max="16384" width="8.8515625" style="1" customWidth="1"/>
  </cols>
  <sheetData>
    <row r="1" spans="1:108" s="186" customFormat="1" ht="60.75" customHeight="1">
      <c r="A1" s="185" t="s">
        <v>25</v>
      </c>
      <c r="B1" s="307"/>
      <c r="C1" s="387" t="s">
        <v>298</v>
      </c>
      <c r="D1" s="388"/>
      <c r="E1" s="388"/>
      <c r="F1" s="388"/>
      <c r="G1" s="388"/>
      <c r="I1" s="391" t="s">
        <v>242</v>
      </c>
      <c r="J1" s="392"/>
      <c r="K1" s="392"/>
      <c r="L1" s="392"/>
      <c r="M1" s="392"/>
      <c r="N1" s="392"/>
      <c r="O1" s="392"/>
      <c r="P1" s="392"/>
      <c r="R1" s="484" t="s">
        <v>1</v>
      </c>
      <c r="S1" s="485"/>
      <c r="T1" s="485"/>
      <c r="U1" s="485"/>
      <c r="V1" s="485"/>
      <c r="W1" s="485"/>
      <c r="X1" s="485"/>
      <c r="Y1" s="485"/>
      <c r="AA1" s="486" t="s">
        <v>6</v>
      </c>
      <c r="AB1" s="487"/>
      <c r="AC1" s="487"/>
      <c r="AD1" s="487"/>
      <c r="AE1" s="487"/>
      <c r="AF1" s="487"/>
      <c r="AG1" s="487"/>
      <c r="AH1" s="487"/>
      <c r="AI1" s="487"/>
      <c r="AJ1" s="487"/>
      <c r="AK1" s="487"/>
      <c r="AL1" s="487"/>
      <c r="AM1" s="487"/>
      <c r="AO1" s="488" t="s">
        <v>7</v>
      </c>
      <c r="AP1" s="489"/>
      <c r="AQ1" s="489"/>
      <c r="AR1" s="489"/>
      <c r="AS1" s="489"/>
      <c r="AT1" s="489"/>
      <c r="AU1" s="489"/>
      <c r="AV1" s="489"/>
      <c r="AX1" s="456" t="s">
        <v>277</v>
      </c>
      <c r="AY1" s="457"/>
      <c r="AZ1" s="457"/>
      <c r="BA1" s="457"/>
      <c r="BB1" s="457"/>
      <c r="BC1" s="457"/>
      <c r="BD1" s="457"/>
      <c r="BE1" s="457"/>
      <c r="BG1" s="458" t="s">
        <v>529</v>
      </c>
      <c r="BH1" s="459"/>
      <c r="BI1" s="459"/>
      <c r="BJ1" s="459"/>
      <c r="BK1" s="459"/>
      <c r="BL1" s="459"/>
      <c r="BM1" s="459"/>
      <c r="BN1" s="459"/>
      <c r="BP1" s="460" t="s">
        <v>3</v>
      </c>
      <c r="BQ1" s="461"/>
      <c r="BR1" s="461"/>
      <c r="BS1" s="461"/>
      <c r="BT1" s="461"/>
      <c r="BU1" s="461"/>
      <c r="BV1" s="461"/>
      <c r="BW1" s="461"/>
      <c r="BY1" s="462" t="s">
        <v>278</v>
      </c>
      <c r="BZ1" s="463"/>
      <c r="CA1" s="463"/>
      <c r="CB1" s="463"/>
      <c r="CC1" s="463"/>
      <c r="CD1" s="463"/>
      <c r="CE1" s="463"/>
      <c r="CF1" s="463"/>
      <c r="CH1" s="464" t="s">
        <v>5</v>
      </c>
      <c r="CI1" s="465"/>
      <c r="CJ1" s="465"/>
      <c r="CK1" s="465"/>
      <c r="CL1" s="465"/>
      <c r="CM1" s="465"/>
      <c r="CN1" s="465"/>
      <c r="CO1" s="465"/>
      <c r="CQ1" s="404" t="s">
        <v>383</v>
      </c>
      <c r="CR1" s="405"/>
      <c r="CS1" s="405"/>
      <c r="CT1" s="405"/>
      <c r="CU1" s="405"/>
      <c r="CV1" s="311"/>
      <c r="CW1" s="454" t="s">
        <v>0</v>
      </c>
      <c r="CX1" s="455"/>
      <c r="CY1" s="455"/>
      <c r="CZ1" s="455"/>
      <c r="DA1" s="455"/>
      <c r="DB1" s="455"/>
      <c r="DC1" s="455"/>
      <c r="DD1" s="455"/>
    </row>
    <row r="2" spans="1:108" ht="14.25" customHeight="1">
      <c r="A2" s="384" t="s">
        <v>45</v>
      </c>
      <c r="B2" s="309"/>
      <c r="C2" s="389" t="s">
        <v>46</v>
      </c>
      <c r="D2" s="390"/>
      <c r="E2" s="390"/>
      <c r="F2" s="390"/>
      <c r="G2" s="372" t="s">
        <v>47</v>
      </c>
      <c r="I2" s="376" t="s">
        <v>46</v>
      </c>
      <c r="J2" s="410"/>
      <c r="K2" s="410"/>
      <c r="L2" s="377"/>
      <c r="M2" s="372" t="s">
        <v>47</v>
      </c>
      <c r="N2" s="376" t="s">
        <v>46</v>
      </c>
      <c r="O2" s="377"/>
      <c r="P2" s="372" t="s">
        <v>47</v>
      </c>
      <c r="R2" s="357" t="s">
        <v>46</v>
      </c>
      <c r="S2" s="357"/>
      <c r="T2" s="357"/>
      <c r="U2" s="357"/>
      <c r="V2" s="372" t="s">
        <v>47</v>
      </c>
      <c r="W2" s="376" t="s">
        <v>46</v>
      </c>
      <c r="X2" s="377"/>
      <c r="Y2" s="372" t="s">
        <v>47</v>
      </c>
      <c r="AA2" s="357" t="s">
        <v>46</v>
      </c>
      <c r="AB2" s="357"/>
      <c r="AC2" s="357"/>
      <c r="AD2" s="357"/>
      <c r="AE2" s="372" t="s">
        <v>47</v>
      </c>
      <c r="AF2" s="357" t="s">
        <v>46</v>
      </c>
      <c r="AG2" s="357"/>
      <c r="AH2" s="357"/>
      <c r="AI2" s="357"/>
      <c r="AJ2" s="372" t="s">
        <v>47</v>
      </c>
      <c r="AK2" s="376" t="s">
        <v>46</v>
      </c>
      <c r="AL2" s="377"/>
      <c r="AM2" s="372" t="s">
        <v>47</v>
      </c>
      <c r="AO2" s="376" t="s">
        <v>46</v>
      </c>
      <c r="AP2" s="410"/>
      <c r="AQ2" s="410"/>
      <c r="AR2" s="377"/>
      <c r="AS2" s="411" t="s">
        <v>47</v>
      </c>
      <c r="AT2" s="376" t="s">
        <v>46</v>
      </c>
      <c r="AU2" s="377"/>
      <c r="AV2" s="372" t="s">
        <v>47</v>
      </c>
      <c r="AX2" s="360" t="s">
        <v>46</v>
      </c>
      <c r="AY2" s="360"/>
      <c r="AZ2" s="360"/>
      <c r="BA2" s="360"/>
      <c r="BB2" s="372" t="s">
        <v>47</v>
      </c>
      <c r="BC2" s="376" t="s">
        <v>46</v>
      </c>
      <c r="BD2" s="377"/>
      <c r="BE2" s="372" t="s">
        <v>47</v>
      </c>
      <c r="BG2" s="357" t="s">
        <v>46</v>
      </c>
      <c r="BH2" s="357"/>
      <c r="BI2" s="357"/>
      <c r="BJ2" s="357"/>
      <c r="BK2" s="372" t="s">
        <v>47</v>
      </c>
      <c r="BL2" s="376" t="s">
        <v>46</v>
      </c>
      <c r="BM2" s="377"/>
      <c r="BN2" s="372" t="s">
        <v>47</v>
      </c>
      <c r="BP2" s="357" t="s">
        <v>46</v>
      </c>
      <c r="BQ2" s="357"/>
      <c r="BR2" s="357"/>
      <c r="BS2" s="357"/>
      <c r="BT2" s="435" t="s">
        <v>47</v>
      </c>
      <c r="BU2" s="376" t="s">
        <v>46</v>
      </c>
      <c r="BV2" s="377"/>
      <c r="BW2" s="372" t="s">
        <v>47</v>
      </c>
      <c r="BY2" s="360" t="s">
        <v>46</v>
      </c>
      <c r="BZ2" s="360"/>
      <c r="CA2" s="360"/>
      <c r="CB2" s="360"/>
      <c r="CC2" s="372" t="s">
        <v>47</v>
      </c>
      <c r="CD2" s="376" t="s">
        <v>46</v>
      </c>
      <c r="CE2" s="377"/>
      <c r="CF2" s="372" t="s">
        <v>47</v>
      </c>
      <c r="CH2" s="360" t="s">
        <v>46</v>
      </c>
      <c r="CI2" s="360"/>
      <c r="CJ2" s="360"/>
      <c r="CK2" s="360"/>
      <c r="CL2" s="372" t="s">
        <v>47</v>
      </c>
      <c r="CM2" s="376" t="s">
        <v>46</v>
      </c>
      <c r="CN2" s="377"/>
      <c r="CO2" s="372" t="s">
        <v>47</v>
      </c>
      <c r="CQ2" s="390" t="s">
        <v>46</v>
      </c>
      <c r="CR2" s="390"/>
      <c r="CS2" s="390"/>
      <c r="CT2" s="390"/>
      <c r="CU2" s="372" t="s">
        <v>47</v>
      </c>
      <c r="CW2" s="360" t="s">
        <v>46</v>
      </c>
      <c r="CX2" s="360"/>
      <c r="CY2" s="360"/>
      <c r="CZ2" s="360"/>
      <c r="DA2" s="372" t="s">
        <v>47</v>
      </c>
      <c r="DB2" s="376" t="s">
        <v>46</v>
      </c>
      <c r="DC2" s="377"/>
      <c r="DD2" s="372" t="s">
        <v>47</v>
      </c>
    </row>
    <row r="3" spans="1:108" ht="15">
      <c r="A3" s="385"/>
      <c r="B3" s="310"/>
      <c r="C3" s="389" t="s">
        <v>48</v>
      </c>
      <c r="D3" s="390"/>
      <c r="E3" s="390" t="s">
        <v>49</v>
      </c>
      <c r="F3" s="390"/>
      <c r="G3" s="372"/>
      <c r="I3" s="357" t="s">
        <v>48</v>
      </c>
      <c r="J3" s="357"/>
      <c r="K3" s="357" t="s">
        <v>49</v>
      </c>
      <c r="L3" s="357"/>
      <c r="M3" s="372"/>
      <c r="N3" s="357" t="s">
        <v>49</v>
      </c>
      <c r="O3" s="357"/>
      <c r="P3" s="372"/>
      <c r="R3" s="357" t="s">
        <v>48</v>
      </c>
      <c r="S3" s="357"/>
      <c r="T3" s="357" t="s">
        <v>49</v>
      </c>
      <c r="U3" s="357"/>
      <c r="V3" s="372"/>
      <c r="W3" s="357" t="s">
        <v>49</v>
      </c>
      <c r="X3" s="357"/>
      <c r="Y3" s="372"/>
      <c r="AA3" s="356" t="s">
        <v>48</v>
      </c>
      <c r="AB3" s="356"/>
      <c r="AC3" s="356" t="s">
        <v>49</v>
      </c>
      <c r="AD3" s="356"/>
      <c r="AE3" s="372"/>
      <c r="AF3" s="356" t="s">
        <v>48</v>
      </c>
      <c r="AG3" s="356"/>
      <c r="AH3" s="356" t="s">
        <v>49</v>
      </c>
      <c r="AI3" s="356"/>
      <c r="AJ3" s="372"/>
      <c r="AK3" s="357" t="s">
        <v>49</v>
      </c>
      <c r="AL3" s="357"/>
      <c r="AM3" s="372"/>
      <c r="AO3" s="376" t="s">
        <v>48</v>
      </c>
      <c r="AP3" s="377"/>
      <c r="AQ3" s="376" t="s">
        <v>49</v>
      </c>
      <c r="AR3" s="377"/>
      <c r="AS3" s="412"/>
      <c r="AT3" s="357" t="s">
        <v>49</v>
      </c>
      <c r="AU3" s="357"/>
      <c r="AV3" s="372"/>
      <c r="AX3" s="360" t="s">
        <v>48</v>
      </c>
      <c r="AY3" s="360"/>
      <c r="AZ3" s="360" t="s">
        <v>49</v>
      </c>
      <c r="BA3" s="360"/>
      <c r="BB3" s="372"/>
      <c r="BC3" s="357" t="s">
        <v>49</v>
      </c>
      <c r="BD3" s="357"/>
      <c r="BE3" s="372"/>
      <c r="BG3" s="357" t="s">
        <v>48</v>
      </c>
      <c r="BH3" s="357"/>
      <c r="BI3" s="357" t="s">
        <v>49</v>
      </c>
      <c r="BJ3" s="357"/>
      <c r="BK3" s="372"/>
      <c r="BL3" s="357" t="s">
        <v>49</v>
      </c>
      <c r="BM3" s="357"/>
      <c r="BN3" s="372"/>
      <c r="BP3" s="357" t="s">
        <v>48</v>
      </c>
      <c r="BQ3" s="357"/>
      <c r="BR3" s="357" t="s">
        <v>49</v>
      </c>
      <c r="BS3" s="357"/>
      <c r="BT3" s="435"/>
      <c r="BU3" s="357" t="s">
        <v>49</v>
      </c>
      <c r="BV3" s="357"/>
      <c r="BW3" s="372"/>
      <c r="BY3" s="360" t="s">
        <v>48</v>
      </c>
      <c r="BZ3" s="360"/>
      <c r="CA3" s="360" t="s">
        <v>49</v>
      </c>
      <c r="CB3" s="360"/>
      <c r="CC3" s="372"/>
      <c r="CD3" s="357" t="s">
        <v>49</v>
      </c>
      <c r="CE3" s="357"/>
      <c r="CF3" s="372"/>
      <c r="CH3" s="360" t="s">
        <v>48</v>
      </c>
      <c r="CI3" s="360"/>
      <c r="CJ3" s="360" t="s">
        <v>49</v>
      </c>
      <c r="CK3" s="360"/>
      <c r="CL3" s="372"/>
      <c r="CM3" s="357" t="s">
        <v>49</v>
      </c>
      <c r="CN3" s="357"/>
      <c r="CO3" s="372"/>
      <c r="CQ3" s="390" t="s">
        <v>48</v>
      </c>
      <c r="CR3" s="390"/>
      <c r="CS3" s="390" t="s">
        <v>49</v>
      </c>
      <c r="CT3" s="390"/>
      <c r="CU3" s="372"/>
      <c r="CW3" s="360" t="s">
        <v>48</v>
      </c>
      <c r="CX3" s="360"/>
      <c r="CY3" s="360" t="s">
        <v>49</v>
      </c>
      <c r="CZ3" s="360"/>
      <c r="DA3" s="372"/>
      <c r="DB3" s="357" t="s">
        <v>49</v>
      </c>
      <c r="DC3" s="357"/>
      <c r="DD3" s="372"/>
    </row>
    <row r="4" spans="1:108" ht="15">
      <c r="A4" s="386"/>
      <c r="B4" s="308" t="s">
        <v>526</v>
      </c>
      <c r="C4" s="302" t="s">
        <v>50</v>
      </c>
      <c r="D4" s="22" t="s">
        <v>51</v>
      </c>
      <c r="E4" s="22" t="s">
        <v>50</v>
      </c>
      <c r="F4" s="22" t="s">
        <v>51</v>
      </c>
      <c r="G4" s="372"/>
      <c r="I4" s="67" t="s">
        <v>50</v>
      </c>
      <c r="J4" s="67" t="s">
        <v>51</v>
      </c>
      <c r="K4" s="67" t="s">
        <v>50</v>
      </c>
      <c r="L4" s="67" t="s">
        <v>51</v>
      </c>
      <c r="M4" s="372"/>
      <c r="N4" s="178" t="s">
        <v>50</v>
      </c>
      <c r="O4" s="178" t="s">
        <v>51</v>
      </c>
      <c r="P4" s="372"/>
      <c r="R4" s="248" t="s">
        <v>50</v>
      </c>
      <c r="S4" s="248" t="s">
        <v>51</v>
      </c>
      <c r="T4" s="213" t="s">
        <v>50</v>
      </c>
      <c r="U4" s="213" t="s">
        <v>51</v>
      </c>
      <c r="V4" s="372"/>
      <c r="W4" s="248" t="s">
        <v>50</v>
      </c>
      <c r="X4" s="248" t="s">
        <v>51</v>
      </c>
      <c r="Y4" s="372"/>
      <c r="AA4" s="215" t="s">
        <v>50</v>
      </c>
      <c r="AB4" s="215" t="s">
        <v>51</v>
      </c>
      <c r="AC4" s="215" t="s">
        <v>50</v>
      </c>
      <c r="AD4" s="215" t="s">
        <v>51</v>
      </c>
      <c r="AE4" s="372"/>
      <c r="AF4" s="250" t="s">
        <v>50</v>
      </c>
      <c r="AG4" s="250" t="s">
        <v>51</v>
      </c>
      <c r="AH4" s="215" t="s">
        <v>50</v>
      </c>
      <c r="AI4" s="215" t="s">
        <v>51</v>
      </c>
      <c r="AJ4" s="372"/>
      <c r="AK4" s="248" t="s">
        <v>50</v>
      </c>
      <c r="AL4" s="248" t="s">
        <v>51</v>
      </c>
      <c r="AM4" s="372"/>
      <c r="AO4" s="213" t="s">
        <v>50</v>
      </c>
      <c r="AP4" s="213" t="s">
        <v>51</v>
      </c>
      <c r="AQ4" s="213" t="s">
        <v>50</v>
      </c>
      <c r="AR4" s="213" t="s">
        <v>51</v>
      </c>
      <c r="AS4" s="413"/>
      <c r="AT4" s="212" t="s">
        <v>50</v>
      </c>
      <c r="AU4" s="212" t="s">
        <v>51</v>
      </c>
      <c r="AV4" s="372"/>
      <c r="AX4" s="21" t="s">
        <v>50</v>
      </c>
      <c r="AY4" s="21" t="s">
        <v>51</v>
      </c>
      <c r="AZ4" s="21" t="s">
        <v>50</v>
      </c>
      <c r="BA4" s="21" t="s">
        <v>51</v>
      </c>
      <c r="BB4" s="372"/>
      <c r="BC4" s="178" t="s">
        <v>50</v>
      </c>
      <c r="BD4" s="178" t="s">
        <v>51</v>
      </c>
      <c r="BE4" s="372"/>
      <c r="BG4" s="67" t="s">
        <v>50</v>
      </c>
      <c r="BH4" s="67" t="s">
        <v>51</v>
      </c>
      <c r="BI4" s="67" t="s">
        <v>50</v>
      </c>
      <c r="BJ4" s="67" t="s">
        <v>51</v>
      </c>
      <c r="BK4" s="372"/>
      <c r="BL4" s="178" t="s">
        <v>50</v>
      </c>
      <c r="BM4" s="178" t="s">
        <v>51</v>
      </c>
      <c r="BN4" s="372"/>
      <c r="BP4" s="248" t="s">
        <v>50</v>
      </c>
      <c r="BQ4" s="248" t="s">
        <v>51</v>
      </c>
      <c r="BR4" s="248" t="s">
        <v>50</v>
      </c>
      <c r="BS4" s="248" t="s">
        <v>51</v>
      </c>
      <c r="BT4" s="435"/>
      <c r="BU4" s="248" t="s">
        <v>50</v>
      </c>
      <c r="BV4" s="248" t="s">
        <v>51</v>
      </c>
      <c r="BW4" s="372"/>
      <c r="BY4" s="21" t="s">
        <v>50</v>
      </c>
      <c r="BZ4" s="21" t="s">
        <v>51</v>
      </c>
      <c r="CA4" s="21" t="s">
        <v>50</v>
      </c>
      <c r="CB4" s="21" t="s">
        <v>51</v>
      </c>
      <c r="CC4" s="372"/>
      <c r="CD4" s="178" t="s">
        <v>50</v>
      </c>
      <c r="CE4" s="178" t="s">
        <v>51</v>
      </c>
      <c r="CF4" s="372"/>
      <c r="CH4" s="21" t="s">
        <v>50</v>
      </c>
      <c r="CI4" s="21" t="s">
        <v>51</v>
      </c>
      <c r="CJ4" s="21" t="s">
        <v>50</v>
      </c>
      <c r="CK4" s="21" t="s">
        <v>51</v>
      </c>
      <c r="CL4" s="372"/>
      <c r="CM4" s="178" t="s">
        <v>50</v>
      </c>
      <c r="CN4" s="178" t="s">
        <v>51</v>
      </c>
      <c r="CO4" s="372"/>
      <c r="CQ4" s="22" t="s">
        <v>50</v>
      </c>
      <c r="CR4" s="22" t="s">
        <v>51</v>
      </c>
      <c r="CS4" s="22" t="s">
        <v>50</v>
      </c>
      <c r="CT4" s="22" t="s">
        <v>51</v>
      </c>
      <c r="CU4" s="372"/>
      <c r="CW4" s="21" t="s">
        <v>50</v>
      </c>
      <c r="CX4" s="21" t="s">
        <v>51</v>
      </c>
      <c r="CY4" s="21" t="s">
        <v>50</v>
      </c>
      <c r="CZ4" s="21" t="s">
        <v>51</v>
      </c>
      <c r="DA4" s="372"/>
      <c r="DB4" s="178" t="s">
        <v>50</v>
      </c>
      <c r="DC4" s="178" t="s">
        <v>51</v>
      </c>
      <c r="DD4" s="372"/>
    </row>
    <row r="5" spans="1:108" ht="15">
      <c r="A5" s="296"/>
      <c r="B5" s="308"/>
      <c r="C5" s="177"/>
      <c r="D5" s="177"/>
      <c r="E5" s="177"/>
      <c r="F5" s="177"/>
      <c r="G5" s="251"/>
      <c r="I5" s="179"/>
      <c r="J5" s="180"/>
      <c r="K5" s="373" t="s">
        <v>381</v>
      </c>
      <c r="L5" s="374"/>
      <c r="M5" s="375"/>
      <c r="N5" s="373" t="s">
        <v>382</v>
      </c>
      <c r="O5" s="374"/>
      <c r="P5" s="375"/>
      <c r="R5" s="249"/>
      <c r="S5" s="252"/>
      <c r="T5" s="373" t="s">
        <v>381</v>
      </c>
      <c r="U5" s="374"/>
      <c r="V5" s="375"/>
      <c r="W5" s="373" t="s">
        <v>382</v>
      </c>
      <c r="X5" s="374"/>
      <c r="Y5" s="375"/>
      <c r="AA5" s="403" t="s">
        <v>396</v>
      </c>
      <c r="AB5" s="403"/>
      <c r="AC5" s="403"/>
      <c r="AD5" s="403"/>
      <c r="AE5" s="403"/>
      <c r="AF5" s="373" t="s">
        <v>397</v>
      </c>
      <c r="AG5" s="374"/>
      <c r="AH5" s="374"/>
      <c r="AI5" s="374"/>
      <c r="AJ5" s="375"/>
      <c r="AK5" s="373" t="s">
        <v>382</v>
      </c>
      <c r="AL5" s="374"/>
      <c r="AM5" s="375"/>
      <c r="AO5" s="214"/>
      <c r="AP5" s="216"/>
      <c r="AQ5" s="373" t="s">
        <v>381</v>
      </c>
      <c r="AR5" s="374"/>
      <c r="AS5" s="375"/>
      <c r="AT5" s="373" t="s">
        <v>382</v>
      </c>
      <c r="AU5" s="374"/>
      <c r="AV5" s="375"/>
      <c r="AX5" s="173"/>
      <c r="AY5" s="174"/>
      <c r="AZ5" s="373" t="s">
        <v>381</v>
      </c>
      <c r="BA5" s="374"/>
      <c r="BB5" s="375"/>
      <c r="BC5" s="373" t="s">
        <v>382</v>
      </c>
      <c r="BD5" s="374"/>
      <c r="BE5" s="375"/>
      <c r="BG5" s="179"/>
      <c r="BH5" s="180"/>
      <c r="BI5" s="373" t="s">
        <v>381</v>
      </c>
      <c r="BJ5" s="374"/>
      <c r="BK5" s="375"/>
      <c r="BL5" s="373" t="s">
        <v>382</v>
      </c>
      <c r="BM5" s="374"/>
      <c r="BN5" s="375"/>
      <c r="BP5" s="249"/>
      <c r="BQ5" s="252"/>
      <c r="BR5" s="373" t="s">
        <v>381</v>
      </c>
      <c r="BS5" s="374"/>
      <c r="BT5" s="375"/>
      <c r="BU5" s="373" t="s">
        <v>382</v>
      </c>
      <c r="BV5" s="374"/>
      <c r="BW5" s="375"/>
      <c r="BY5" s="173"/>
      <c r="BZ5" s="174"/>
      <c r="CA5" s="373" t="s">
        <v>381</v>
      </c>
      <c r="CB5" s="374"/>
      <c r="CC5" s="375"/>
      <c r="CD5" s="373" t="s">
        <v>382</v>
      </c>
      <c r="CE5" s="374"/>
      <c r="CF5" s="375"/>
      <c r="CH5" s="173"/>
      <c r="CI5" s="174"/>
      <c r="CJ5" s="373" t="s">
        <v>381</v>
      </c>
      <c r="CK5" s="374"/>
      <c r="CL5" s="375"/>
      <c r="CM5" s="373" t="s">
        <v>382</v>
      </c>
      <c r="CN5" s="374"/>
      <c r="CO5" s="375"/>
      <c r="CQ5" s="381" t="s">
        <v>380</v>
      </c>
      <c r="CR5" s="382"/>
      <c r="CS5" s="382"/>
      <c r="CT5" s="382"/>
      <c r="CU5" s="383"/>
      <c r="CW5" s="381" t="s">
        <v>435</v>
      </c>
      <c r="CX5" s="382"/>
      <c r="CY5" s="382"/>
      <c r="CZ5" s="382"/>
      <c r="DA5" s="382"/>
      <c r="DB5" s="382"/>
      <c r="DC5" s="382"/>
      <c r="DD5" s="382"/>
    </row>
    <row r="6" spans="1:108" ht="15">
      <c r="A6" s="296" t="s">
        <v>52</v>
      </c>
      <c r="B6" s="23"/>
      <c r="C6" s="371"/>
      <c r="D6" s="371"/>
      <c r="E6" s="371"/>
      <c r="F6" s="371"/>
      <c r="G6" s="393"/>
      <c r="I6" s="370"/>
      <c r="J6" s="371"/>
      <c r="K6" s="371"/>
      <c r="L6" s="371"/>
      <c r="M6" s="393"/>
      <c r="N6" s="191"/>
      <c r="O6" s="191"/>
      <c r="P6" s="181"/>
      <c r="R6" s="370"/>
      <c r="S6" s="371"/>
      <c r="T6" s="371"/>
      <c r="U6" s="371"/>
      <c r="V6" s="393"/>
      <c r="W6" s="191"/>
      <c r="X6" s="191"/>
      <c r="Y6" s="181"/>
      <c r="AA6" s="360"/>
      <c r="AB6" s="360"/>
      <c r="AC6" s="360"/>
      <c r="AD6" s="360"/>
      <c r="AE6" s="360"/>
      <c r="AF6" s="403" t="s">
        <v>381</v>
      </c>
      <c r="AG6" s="403"/>
      <c r="AH6" s="403"/>
      <c r="AI6" s="403"/>
      <c r="AJ6" s="403"/>
      <c r="AK6" s="191"/>
      <c r="AL6" s="191"/>
      <c r="AM6" s="181"/>
      <c r="AO6" s="370"/>
      <c r="AP6" s="371"/>
      <c r="AQ6" s="371"/>
      <c r="AR6" s="371"/>
      <c r="AS6" s="393"/>
      <c r="AT6" s="191"/>
      <c r="AU6" s="191"/>
      <c r="AV6" s="181"/>
      <c r="AX6" s="370"/>
      <c r="AY6" s="371"/>
      <c r="AZ6" s="371"/>
      <c r="BA6" s="371"/>
      <c r="BB6" s="393"/>
      <c r="BC6" s="191"/>
      <c r="BD6" s="191"/>
      <c r="BE6" s="181"/>
      <c r="BG6" s="370"/>
      <c r="BH6" s="371"/>
      <c r="BI6" s="371"/>
      <c r="BJ6" s="371"/>
      <c r="BK6" s="371"/>
      <c r="BL6" s="191"/>
      <c r="BM6" s="191"/>
      <c r="BN6" s="181"/>
      <c r="BP6" s="376"/>
      <c r="BQ6" s="410"/>
      <c r="BR6" s="410"/>
      <c r="BS6" s="410"/>
      <c r="BT6" s="377"/>
      <c r="BU6" s="191"/>
      <c r="BV6" s="191"/>
      <c r="BW6" s="181"/>
      <c r="BY6" s="370"/>
      <c r="BZ6" s="371"/>
      <c r="CA6" s="371"/>
      <c r="CB6" s="371"/>
      <c r="CC6" s="371"/>
      <c r="CD6" s="191"/>
      <c r="CE6" s="191"/>
      <c r="CF6" s="181"/>
      <c r="CH6" s="370"/>
      <c r="CI6" s="371"/>
      <c r="CJ6" s="371"/>
      <c r="CK6" s="371"/>
      <c r="CL6" s="371"/>
      <c r="CM6" s="191"/>
      <c r="CN6" s="191"/>
      <c r="CO6" s="181"/>
      <c r="CQ6" s="370"/>
      <c r="CR6" s="371"/>
      <c r="CS6" s="371"/>
      <c r="CT6" s="371"/>
      <c r="CU6" s="393"/>
      <c r="CW6" s="173"/>
      <c r="CX6" s="174"/>
      <c r="CY6" s="378" t="s">
        <v>381</v>
      </c>
      <c r="CZ6" s="379"/>
      <c r="DA6" s="380"/>
      <c r="DB6" s="378" t="s">
        <v>382</v>
      </c>
      <c r="DC6" s="379"/>
      <c r="DD6" s="380"/>
    </row>
    <row r="7" spans="1:108" ht="15">
      <c r="A7" s="298" t="s">
        <v>53</v>
      </c>
      <c r="B7" s="305" t="s">
        <v>442</v>
      </c>
      <c r="C7" s="320">
        <v>9.25</v>
      </c>
      <c r="D7" s="81">
        <v>10.45</v>
      </c>
      <c r="E7" s="81">
        <v>12.27</v>
      </c>
      <c r="F7" s="81">
        <v>15.49</v>
      </c>
      <c r="G7" s="16">
        <v>0.4845</v>
      </c>
      <c r="I7" s="400" t="s">
        <v>259</v>
      </c>
      <c r="J7" s="401"/>
      <c r="K7" s="401"/>
      <c r="L7" s="401"/>
      <c r="M7" s="401"/>
      <c r="N7" s="401"/>
      <c r="O7" s="401"/>
      <c r="P7" s="402"/>
      <c r="R7" s="466" t="s">
        <v>259</v>
      </c>
      <c r="S7" s="467"/>
      <c r="T7" s="467"/>
      <c r="U7" s="467"/>
      <c r="V7" s="467"/>
      <c r="W7" s="467"/>
      <c r="X7" s="467"/>
      <c r="Y7" s="468"/>
      <c r="AA7" s="362" t="s">
        <v>259</v>
      </c>
      <c r="AB7" s="363"/>
      <c r="AC7" s="363"/>
      <c r="AD7" s="363"/>
      <c r="AE7" s="363"/>
      <c r="AF7" s="363"/>
      <c r="AG7" s="363"/>
      <c r="AH7" s="363"/>
      <c r="AI7" s="363"/>
      <c r="AJ7" s="363"/>
      <c r="AK7" s="363"/>
      <c r="AL7" s="363"/>
      <c r="AM7" s="364"/>
      <c r="AO7" s="414" t="s">
        <v>259</v>
      </c>
      <c r="AP7" s="415"/>
      <c r="AQ7" s="415"/>
      <c r="AR7" s="415"/>
      <c r="AS7" s="415"/>
      <c r="AT7" s="415"/>
      <c r="AU7" s="415"/>
      <c r="AV7" s="416"/>
      <c r="AX7" s="442" t="s">
        <v>259</v>
      </c>
      <c r="AY7" s="443"/>
      <c r="AZ7" s="443"/>
      <c r="BA7" s="443"/>
      <c r="BB7" s="443"/>
      <c r="BC7" s="443"/>
      <c r="BD7" s="443"/>
      <c r="BE7" s="444"/>
      <c r="BG7" s="432" t="s">
        <v>259</v>
      </c>
      <c r="BH7" s="433"/>
      <c r="BI7" s="433"/>
      <c r="BJ7" s="433"/>
      <c r="BK7" s="433"/>
      <c r="BL7" s="433"/>
      <c r="BM7" s="433"/>
      <c r="BN7" s="434"/>
      <c r="BP7" s="436" t="s">
        <v>259</v>
      </c>
      <c r="BQ7" s="437"/>
      <c r="BR7" s="437"/>
      <c r="BS7" s="437"/>
      <c r="BT7" s="437"/>
      <c r="BU7" s="437"/>
      <c r="BV7" s="437"/>
      <c r="BW7" s="438"/>
      <c r="BY7" s="420" t="s">
        <v>259</v>
      </c>
      <c r="BZ7" s="421"/>
      <c r="CA7" s="421"/>
      <c r="CB7" s="421"/>
      <c r="CC7" s="421"/>
      <c r="CD7" s="421"/>
      <c r="CE7" s="421"/>
      <c r="CF7" s="422"/>
      <c r="CH7" s="478" t="s">
        <v>259</v>
      </c>
      <c r="CI7" s="479"/>
      <c r="CJ7" s="479"/>
      <c r="CK7" s="479"/>
      <c r="CL7" s="479"/>
      <c r="CM7" s="479"/>
      <c r="CN7" s="479"/>
      <c r="CO7" s="480"/>
      <c r="CQ7" s="407" t="s">
        <v>259</v>
      </c>
      <c r="CR7" s="408"/>
      <c r="CS7" s="408"/>
      <c r="CT7" s="409"/>
      <c r="CU7" s="194"/>
      <c r="CW7" s="429" t="s">
        <v>259</v>
      </c>
      <c r="CX7" s="430"/>
      <c r="CY7" s="430"/>
      <c r="CZ7" s="430"/>
      <c r="DA7" s="430"/>
      <c r="DB7" s="430"/>
      <c r="DC7" s="430"/>
      <c r="DD7" s="431"/>
    </row>
    <row r="8" spans="1:108" ht="15">
      <c r="A8" s="298" t="s">
        <v>54</v>
      </c>
      <c r="B8" s="305" t="s">
        <v>443</v>
      </c>
      <c r="C8" s="303">
        <v>10.4</v>
      </c>
      <c r="D8" s="81">
        <v>13.53</v>
      </c>
      <c r="E8" s="81">
        <v>15.41</v>
      </c>
      <c r="F8" s="81">
        <v>20.05</v>
      </c>
      <c r="G8" s="16">
        <v>0.4818</v>
      </c>
      <c r="I8" s="400" t="s">
        <v>259</v>
      </c>
      <c r="J8" s="401"/>
      <c r="K8" s="401"/>
      <c r="L8" s="401"/>
      <c r="M8" s="401"/>
      <c r="N8" s="401"/>
      <c r="O8" s="401"/>
      <c r="P8" s="402"/>
      <c r="R8" s="466" t="s">
        <v>259</v>
      </c>
      <c r="S8" s="467"/>
      <c r="T8" s="467"/>
      <c r="U8" s="467"/>
      <c r="V8" s="467"/>
      <c r="W8" s="467"/>
      <c r="X8" s="467"/>
      <c r="Y8" s="468"/>
      <c r="AA8" s="362" t="s">
        <v>259</v>
      </c>
      <c r="AB8" s="363"/>
      <c r="AC8" s="363"/>
      <c r="AD8" s="363"/>
      <c r="AE8" s="363"/>
      <c r="AF8" s="363"/>
      <c r="AG8" s="363"/>
      <c r="AH8" s="363"/>
      <c r="AI8" s="363"/>
      <c r="AJ8" s="363"/>
      <c r="AK8" s="363"/>
      <c r="AL8" s="363"/>
      <c r="AM8" s="364"/>
      <c r="AO8" s="414" t="s">
        <v>259</v>
      </c>
      <c r="AP8" s="415"/>
      <c r="AQ8" s="415"/>
      <c r="AR8" s="415"/>
      <c r="AS8" s="415"/>
      <c r="AT8" s="415"/>
      <c r="AU8" s="415"/>
      <c r="AV8" s="416"/>
      <c r="AX8" s="442" t="s">
        <v>259</v>
      </c>
      <c r="AY8" s="443"/>
      <c r="AZ8" s="443"/>
      <c r="BA8" s="443"/>
      <c r="BB8" s="443"/>
      <c r="BC8" s="443"/>
      <c r="BD8" s="443"/>
      <c r="BE8" s="444"/>
      <c r="BG8" s="432" t="s">
        <v>259</v>
      </c>
      <c r="BH8" s="433"/>
      <c r="BI8" s="433"/>
      <c r="BJ8" s="433"/>
      <c r="BK8" s="433"/>
      <c r="BL8" s="433"/>
      <c r="BM8" s="433"/>
      <c r="BN8" s="434"/>
      <c r="BP8" s="436" t="s">
        <v>259</v>
      </c>
      <c r="BQ8" s="437"/>
      <c r="BR8" s="437"/>
      <c r="BS8" s="437"/>
      <c r="BT8" s="437"/>
      <c r="BU8" s="437"/>
      <c r="BV8" s="437"/>
      <c r="BW8" s="438"/>
      <c r="BY8" s="420" t="s">
        <v>259</v>
      </c>
      <c r="BZ8" s="421"/>
      <c r="CA8" s="421"/>
      <c r="CB8" s="421"/>
      <c r="CC8" s="421"/>
      <c r="CD8" s="421"/>
      <c r="CE8" s="421"/>
      <c r="CF8" s="422"/>
      <c r="CH8" s="478" t="s">
        <v>259</v>
      </c>
      <c r="CI8" s="479"/>
      <c r="CJ8" s="479"/>
      <c r="CK8" s="479"/>
      <c r="CL8" s="479"/>
      <c r="CM8" s="479"/>
      <c r="CN8" s="479"/>
      <c r="CO8" s="480"/>
      <c r="CQ8" s="407" t="s">
        <v>259</v>
      </c>
      <c r="CR8" s="408"/>
      <c r="CS8" s="408"/>
      <c r="CT8" s="409"/>
      <c r="CU8" s="194"/>
      <c r="CW8" s="429" t="s">
        <v>259</v>
      </c>
      <c r="CX8" s="430"/>
      <c r="CY8" s="430"/>
      <c r="CZ8" s="430"/>
      <c r="DA8" s="430"/>
      <c r="DB8" s="430"/>
      <c r="DC8" s="430"/>
      <c r="DD8" s="431"/>
    </row>
    <row r="9" spans="1:108" ht="15">
      <c r="A9" s="298" t="s">
        <v>55</v>
      </c>
      <c r="B9" s="305" t="s">
        <v>444</v>
      </c>
      <c r="C9" s="303">
        <v>12.7</v>
      </c>
      <c r="D9" s="81">
        <v>15.3</v>
      </c>
      <c r="E9" s="81">
        <v>18.82</v>
      </c>
      <c r="F9" s="81">
        <v>22.67</v>
      </c>
      <c r="G9" s="16">
        <v>0.4818</v>
      </c>
      <c r="I9" s="400" t="s">
        <v>259</v>
      </c>
      <c r="J9" s="401"/>
      <c r="K9" s="401"/>
      <c r="L9" s="401"/>
      <c r="M9" s="401"/>
      <c r="N9" s="401"/>
      <c r="O9" s="401"/>
      <c r="P9" s="402"/>
      <c r="R9" s="466" t="s">
        <v>259</v>
      </c>
      <c r="S9" s="467"/>
      <c r="T9" s="467"/>
      <c r="U9" s="467"/>
      <c r="V9" s="467"/>
      <c r="W9" s="467"/>
      <c r="X9" s="467"/>
      <c r="Y9" s="468"/>
      <c r="AA9" s="362" t="s">
        <v>259</v>
      </c>
      <c r="AB9" s="363"/>
      <c r="AC9" s="363"/>
      <c r="AD9" s="363"/>
      <c r="AE9" s="363"/>
      <c r="AF9" s="363"/>
      <c r="AG9" s="363"/>
      <c r="AH9" s="363"/>
      <c r="AI9" s="363"/>
      <c r="AJ9" s="363"/>
      <c r="AK9" s="363"/>
      <c r="AL9" s="363"/>
      <c r="AM9" s="364"/>
      <c r="AO9" s="414" t="s">
        <v>259</v>
      </c>
      <c r="AP9" s="415"/>
      <c r="AQ9" s="415"/>
      <c r="AR9" s="415"/>
      <c r="AS9" s="415"/>
      <c r="AT9" s="415"/>
      <c r="AU9" s="415"/>
      <c r="AV9" s="416"/>
      <c r="AX9" s="442" t="s">
        <v>259</v>
      </c>
      <c r="AY9" s="443"/>
      <c r="AZ9" s="443"/>
      <c r="BA9" s="443"/>
      <c r="BB9" s="443"/>
      <c r="BC9" s="443"/>
      <c r="BD9" s="443"/>
      <c r="BE9" s="444"/>
      <c r="BG9" s="432" t="s">
        <v>259</v>
      </c>
      <c r="BH9" s="433"/>
      <c r="BI9" s="433"/>
      <c r="BJ9" s="433"/>
      <c r="BK9" s="433"/>
      <c r="BL9" s="433"/>
      <c r="BM9" s="433"/>
      <c r="BN9" s="434"/>
      <c r="BP9" s="436" t="s">
        <v>259</v>
      </c>
      <c r="BQ9" s="437"/>
      <c r="BR9" s="437"/>
      <c r="BS9" s="437"/>
      <c r="BT9" s="437"/>
      <c r="BU9" s="437"/>
      <c r="BV9" s="437"/>
      <c r="BW9" s="438"/>
      <c r="BY9" s="420" t="s">
        <v>259</v>
      </c>
      <c r="BZ9" s="421"/>
      <c r="CA9" s="421"/>
      <c r="CB9" s="421"/>
      <c r="CC9" s="421"/>
      <c r="CD9" s="421"/>
      <c r="CE9" s="421"/>
      <c r="CF9" s="422"/>
      <c r="CH9" s="478" t="s">
        <v>259</v>
      </c>
      <c r="CI9" s="479"/>
      <c r="CJ9" s="479"/>
      <c r="CK9" s="479"/>
      <c r="CL9" s="479"/>
      <c r="CM9" s="479"/>
      <c r="CN9" s="479"/>
      <c r="CO9" s="480"/>
      <c r="CQ9" s="407" t="s">
        <v>259</v>
      </c>
      <c r="CR9" s="408"/>
      <c r="CS9" s="408"/>
      <c r="CT9" s="409"/>
      <c r="CU9" s="194"/>
      <c r="CW9" s="429" t="s">
        <v>259</v>
      </c>
      <c r="CX9" s="430"/>
      <c r="CY9" s="430"/>
      <c r="CZ9" s="430"/>
      <c r="DA9" s="430"/>
      <c r="DB9" s="430"/>
      <c r="DC9" s="430"/>
      <c r="DD9" s="431"/>
    </row>
    <row r="10" spans="1:108" ht="15" customHeight="1">
      <c r="A10" s="298" t="s">
        <v>56</v>
      </c>
      <c r="B10" s="305" t="s">
        <v>445</v>
      </c>
      <c r="C10" s="303">
        <v>13.51</v>
      </c>
      <c r="D10" s="81">
        <v>15.59</v>
      </c>
      <c r="E10" s="81">
        <v>20.02</v>
      </c>
      <c r="F10" s="81">
        <v>23.1</v>
      </c>
      <c r="G10" s="16">
        <v>0.4818</v>
      </c>
      <c r="I10" s="400" t="s">
        <v>259</v>
      </c>
      <c r="J10" s="401"/>
      <c r="K10" s="401"/>
      <c r="L10" s="401"/>
      <c r="M10" s="401"/>
      <c r="N10" s="401"/>
      <c r="O10" s="401"/>
      <c r="P10" s="402"/>
      <c r="R10" s="466" t="s">
        <v>259</v>
      </c>
      <c r="S10" s="467"/>
      <c r="T10" s="467"/>
      <c r="U10" s="467"/>
      <c r="V10" s="467"/>
      <c r="W10" s="467"/>
      <c r="X10" s="467"/>
      <c r="Y10" s="468"/>
      <c r="AA10" s="362" t="s">
        <v>259</v>
      </c>
      <c r="AB10" s="363"/>
      <c r="AC10" s="363"/>
      <c r="AD10" s="363"/>
      <c r="AE10" s="363"/>
      <c r="AF10" s="363"/>
      <c r="AG10" s="363"/>
      <c r="AH10" s="363"/>
      <c r="AI10" s="363"/>
      <c r="AJ10" s="363"/>
      <c r="AK10" s="363"/>
      <c r="AL10" s="363"/>
      <c r="AM10" s="364"/>
      <c r="AO10" s="414" t="s">
        <v>259</v>
      </c>
      <c r="AP10" s="415"/>
      <c r="AQ10" s="415"/>
      <c r="AR10" s="415"/>
      <c r="AS10" s="415"/>
      <c r="AT10" s="415"/>
      <c r="AU10" s="415"/>
      <c r="AV10" s="416"/>
      <c r="AX10" s="442" t="s">
        <v>259</v>
      </c>
      <c r="AY10" s="443"/>
      <c r="AZ10" s="443"/>
      <c r="BA10" s="443"/>
      <c r="BB10" s="443"/>
      <c r="BC10" s="443"/>
      <c r="BD10" s="443"/>
      <c r="BE10" s="444"/>
      <c r="BG10" s="432" t="s">
        <v>259</v>
      </c>
      <c r="BH10" s="433"/>
      <c r="BI10" s="433"/>
      <c r="BJ10" s="433"/>
      <c r="BK10" s="433"/>
      <c r="BL10" s="433"/>
      <c r="BM10" s="433"/>
      <c r="BN10" s="434"/>
      <c r="BP10" s="436" t="s">
        <v>259</v>
      </c>
      <c r="BQ10" s="437"/>
      <c r="BR10" s="437"/>
      <c r="BS10" s="437"/>
      <c r="BT10" s="437"/>
      <c r="BU10" s="437"/>
      <c r="BV10" s="437"/>
      <c r="BW10" s="438"/>
      <c r="BY10" s="420" t="s">
        <v>259</v>
      </c>
      <c r="BZ10" s="421"/>
      <c r="CA10" s="421"/>
      <c r="CB10" s="421"/>
      <c r="CC10" s="421"/>
      <c r="CD10" s="421"/>
      <c r="CE10" s="421"/>
      <c r="CF10" s="422"/>
      <c r="CH10" s="478" t="s">
        <v>259</v>
      </c>
      <c r="CI10" s="479"/>
      <c r="CJ10" s="479"/>
      <c r="CK10" s="479"/>
      <c r="CL10" s="479"/>
      <c r="CM10" s="479"/>
      <c r="CN10" s="479"/>
      <c r="CO10" s="480"/>
      <c r="CQ10" s="407" t="s">
        <v>259</v>
      </c>
      <c r="CR10" s="408"/>
      <c r="CS10" s="408"/>
      <c r="CT10" s="409"/>
      <c r="CU10" s="194"/>
      <c r="CW10" s="429" t="s">
        <v>259</v>
      </c>
      <c r="CX10" s="430"/>
      <c r="CY10" s="430"/>
      <c r="CZ10" s="430"/>
      <c r="DA10" s="430"/>
      <c r="DB10" s="430"/>
      <c r="DC10" s="430"/>
      <c r="DD10" s="431"/>
    </row>
    <row r="11" spans="1:108" ht="15">
      <c r="A11" s="298" t="s">
        <v>57</v>
      </c>
      <c r="B11" s="305" t="s">
        <v>446</v>
      </c>
      <c r="C11" s="320">
        <v>9.25</v>
      </c>
      <c r="D11" s="81">
        <v>10.51</v>
      </c>
      <c r="E11" s="81">
        <v>12.23</v>
      </c>
      <c r="F11" s="81">
        <v>15.58</v>
      </c>
      <c r="G11" s="16">
        <v>0.4824</v>
      </c>
      <c r="I11" s="400" t="s">
        <v>259</v>
      </c>
      <c r="J11" s="401"/>
      <c r="K11" s="401"/>
      <c r="L11" s="401"/>
      <c r="M11" s="401"/>
      <c r="N11" s="401"/>
      <c r="O11" s="401"/>
      <c r="P11" s="402"/>
      <c r="R11" s="466" t="s">
        <v>259</v>
      </c>
      <c r="S11" s="467"/>
      <c r="T11" s="467"/>
      <c r="U11" s="467"/>
      <c r="V11" s="467"/>
      <c r="W11" s="467"/>
      <c r="X11" s="467"/>
      <c r="Y11" s="468"/>
      <c r="AA11" s="362" t="s">
        <v>259</v>
      </c>
      <c r="AB11" s="363"/>
      <c r="AC11" s="363"/>
      <c r="AD11" s="363"/>
      <c r="AE11" s="363"/>
      <c r="AF11" s="363"/>
      <c r="AG11" s="363"/>
      <c r="AH11" s="363"/>
      <c r="AI11" s="363"/>
      <c r="AJ11" s="363"/>
      <c r="AK11" s="363"/>
      <c r="AL11" s="363"/>
      <c r="AM11" s="364"/>
      <c r="AO11" s="414" t="s">
        <v>259</v>
      </c>
      <c r="AP11" s="415"/>
      <c r="AQ11" s="415"/>
      <c r="AR11" s="415"/>
      <c r="AS11" s="415"/>
      <c r="AT11" s="415"/>
      <c r="AU11" s="415"/>
      <c r="AV11" s="416"/>
      <c r="AX11" s="442" t="s">
        <v>259</v>
      </c>
      <c r="AY11" s="443"/>
      <c r="AZ11" s="443"/>
      <c r="BA11" s="443"/>
      <c r="BB11" s="443"/>
      <c r="BC11" s="443"/>
      <c r="BD11" s="443"/>
      <c r="BE11" s="444"/>
      <c r="BG11" s="432" t="s">
        <v>259</v>
      </c>
      <c r="BH11" s="433"/>
      <c r="BI11" s="433"/>
      <c r="BJ11" s="433"/>
      <c r="BK11" s="433"/>
      <c r="BL11" s="433"/>
      <c r="BM11" s="433"/>
      <c r="BN11" s="434"/>
      <c r="BP11" s="436" t="s">
        <v>259</v>
      </c>
      <c r="BQ11" s="437"/>
      <c r="BR11" s="437"/>
      <c r="BS11" s="437"/>
      <c r="BT11" s="437"/>
      <c r="BU11" s="437"/>
      <c r="BV11" s="437"/>
      <c r="BW11" s="438"/>
      <c r="BY11" s="420" t="s">
        <v>259</v>
      </c>
      <c r="BZ11" s="421"/>
      <c r="CA11" s="421"/>
      <c r="CB11" s="421"/>
      <c r="CC11" s="421"/>
      <c r="CD11" s="421"/>
      <c r="CE11" s="421"/>
      <c r="CF11" s="422"/>
      <c r="CH11" s="478" t="s">
        <v>259</v>
      </c>
      <c r="CI11" s="479"/>
      <c r="CJ11" s="479"/>
      <c r="CK11" s="479"/>
      <c r="CL11" s="479"/>
      <c r="CM11" s="479"/>
      <c r="CN11" s="479"/>
      <c r="CO11" s="480"/>
      <c r="CQ11" s="407" t="s">
        <v>259</v>
      </c>
      <c r="CR11" s="408"/>
      <c r="CS11" s="408"/>
      <c r="CT11" s="409"/>
      <c r="CU11" s="194"/>
      <c r="CW11" s="429" t="s">
        <v>259</v>
      </c>
      <c r="CX11" s="430"/>
      <c r="CY11" s="430"/>
      <c r="CZ11" s="430"/>
      <c r="DA11" s="430"/>
      <c r="DB11" s="430"/>
      <c r="DC11" s="430"/>
      <c r="DD11" s="431"/>
    </row>
    <row r="12" spans="1:108" ht="15">
      <c r="A12" s="299" t="s">
        <v>429</v>
      </c>
      <c r="B12" s="305" t="s">
        <v>447</v>
      </c>
      <c r="C12" s="303">
        <v>13.36</v>
      </c>
      <c r="D12" s="81">
        <v>20.04</v>
      </c>
      <c r="E12" s="81">
        <v>19.94</v>
      </c>
      <c r="F12" s="81">
        <v>29.92</v>
      </c>
      <c r="G12" s="16">
        <v>0.4925</v>
      </c>
      <c r="I12" s="400" t="s">
        <v>259</v>
      </c>
      <c r="J12" s="401"/>
      <c r="K12" s="401"/>
      <c r="L12" s="401"/>
      <c r="M12" s="401"/>
      <c r="N12" s="401"/>
      <c r="O12" s="401"/>
      <c r="P12" s="402"/>
      <c r="R12" s="466" t="s">
        <v>259</v>
      </c>
      <c r="S12" s="467"/>
      <c r="T12" s="467"/>
      <c r="U12" s="467"/>
      <c r="V12" s="467"/>
      <c r="W12" s="467"/>
      <c r="X12" s="467"/>
      <c r="Y12" s="468"/>
      <c r="AA12" s="362" t="s">
        <v>259</v>
      </c>
      <c r="AB12" s="363"/>
      <c r="AC12" s="363"/>
      <c r="AD12" s="363"/>
      <c r="AE12" s="363"/>
      <c r="AF12" s="363"/>
      <c r="AG12" s="363"/>
      <c r="AH12" s="363"/>
      <c r="AI12" s="363"/>
      <c r="AJ12" s="363"/>
      <c r="AK12" s="363"/>
      <c r="AL12" s="363"/>
      <c r="AM12" s="364"/>
      <c r="AO12" s="414" t="s">
        <v>259</v>
      </c>
      <c r="AP12" s="415"/>
      <c r="AQ12" s="415"/>
      <c r="AR12" s="415"/>
      <c r="AS12" s="415"/>
      <c r="AT12" s="415"/>
      <c r="AU12" s="415"/>
      <c r="AV12" s="416"/>
      <c r="AX12" s="442" t="s">
        <v>259</v>
      </c>
      <c r="AY12" s="443"/>
      <c r="AZ12" s="443"/>
      <c r="BA12" s="443"/>
      <c r="BB12" s="443"/>
      <c r="BC12" s="443"/>
      <c r="BD12" s="443"/>
      <c r="BE12" s="444"/>
      <c r="BG12" s="432" t="s">
        <v>259</v>
      </c>
      <c r="BH12" s="433"/>
      <c r="BI12" s="433"/>
      <c r="BJ12" s="433"/>
      <c r="BK12" s="433"/>
      <c r="BL12" s="433"/>
      <c r="BM12" s="433"/>
      <c r="BN12" s="434"/>
      <c r="BP12" s="436" t="s">
        <v>259</v>
      </c>
      <c r="BQ12" s="437"/>
      <c r="BR12" s="437"/>
      <c r="BS12" s="437"/>
      <c r="BT12" s="437"/>
      <c r="BU12" s="437"/>
      <c r="BV12" s="437"/>
      <c r="BW12" s="438"/>
      <c r="BY12" s="420" t="s">
        <v>259</v>
      </c>
      <c r="BZ12" s="421"/>
      <c r="CA12" s="421"/>
      <c r="CB12" s="421"/>
      <c r="CC12" s="421"/>
      <c r="CD12" s="421"/>
      <c r="CE12" s="421"/>
      <c r="CF12" s="422"/>
      <c r="CH12" s="478" t="s">
        <v>259</v>
      </c>
      <c r="CI12" s="479"/>
      <c r="CJ12" s="479"/>
      <c r="CK12" s="479"/>
      <c r="CL12" s="479"/>
      <c r="CM12" s="479"/>
      <c r="CN12" s="479"/>
      <c r="CO12" s="480"/>
      <c r="CQ12" s="407" t="s">
        <v>259</v>
      </c>
      <c r="CR12" s="408"/>
      <c r="CS12" s="408"/>
      <c r="CT12" s="409"/>
      <c r="CU12" s="272"/>
      <c r="CW12" s="429" t="s">
        <v>259</v>
      </c>
      <c r="CX12" s="430"/>
      <c r="CY12" s="430"/>
      <c r="CZ12" s="430"/>
      <c r="DA12" s="430"/>
      <c r="DB12" s="430"/>
      <c r="DC12" s="430"/>
      <c r="DD12" s="431"/>
    </row>
    <row r="13" spans="1:108" ht="15">
      <c r="A13" s="298" t="s">
        <v>58</v>
      </c>
      <c r="B13" s="305" t="s">
        <v>448</v>
      </c>
      <c r="C13" s="320">
        <v>9.25</v>
      </c>
      <c r="D13" s="81">
        <v>11.33</v>
      </c>
      <c r="E13" s="81">
        <v>12.23</v>
      </c>
      <c r="F13" s="81">
        <v>16.79</v>
      </c>
      <c r="G13" s="16">
        <v>0.4821</v>
      </c>
      <c r="I13" s="400" t="s">
        <v>259</v>
      </c>
      <c r="J13" s="401"/>
      <c r="K13" s="401"/>
      <c r="L13" s="401"/>
      <c r="M13" s="401"/>
      <c r="N13" s="401"/>
      <c r="O13" s="401"/>
      <c r="P13" s="402"/>
      <c r="R13" s="466" t="s">
        <v>259</v>
      </c>
      <c r="S13" s="467"/>
      <c r="T13" s="467"/>
      <c r="U13" s="467"/>
      <c r="V13" s="467"/>
      <c r="W13" s="467"/>
      <c r="X13" s="467"/>
      <c r="Y13" s="468"/>
      <c r="AA13" s="362" t="s">
        <v>259</v>
      </c>
      <c r="AB13" s="363"/>
      <c r="AC13" s="363"/>
      <c r="AD13" s="363"/>
      <c r="AE13" s="363"/>
      <c r="AF13" s="363"/>
      <c r="AG13" s="363"/>
      <c r="AH13" s="363"/>
      <c r="AI13" s="363"/>
      <c r="AJ13" s="363"/>
      <c r="AK13" s="363"/>
      <c r="AL13" s="363"/>
      <c r="AM13" s="364"/>
      <c r="AO13" s="414" t="s">
        <v>259</v>
      </c>
      <c r="AP13" s="415"/>
      <c r="AQ13" s="415"/>
      <c r="AR13" s="415"/>
      <c r="AS13" s="415"/>
      <c r="AT13" s="415"/>
      <c r="AU13" s="415"/>
      <c r="AV13" s="416"/>
      <c r="AX13" s="442" t="s">
        <v>259</v>
      </c>
      <c r="AY13" s="443"/>
      <c r="AZ13" s="443"/>
      <c r="BA13" s="443"/>
      <c r="BB13" s="443"/>
      <c r="BC13" s="443"/>
      <c r="BD13" s="443"/>
      <c r="BE13" s="444"/>
      <c r="BG13" s="432" t="s">
        <v>259</v>
      </c>
      <c r="BH13" s="433"/>
      <c r="BI13" s="433"/>
      <c r="BJ13" s="433"/>
      <c r="BK13" s="433"/>
      <c r="BL13" s="433"/>
      <c r="BM13" s="433"/>
      <c r="BN13" s="434"/>
      <c r="BP13" s="436" t="s">
        <v>259</v>
      </c>
      <c r="BQ13" s="437"/>
      <c r="BR13" s="437"/>
      <c r="BS13" s="437"/>
      <c r="BT13" s="437"/>
      <c r="BU13" s="437"/>
      <c r="BV13" s="437"/>
      <c r="BW13" s="438"/>
      <c r="BY13" s="420" t="s">
        <v>259</v>
      </c>
      <c r="BZ13" s="421"/>
      <c r="CA13" s="421"/>
      <c r="CB13" s="421"/>
      <c r="CC13" s="421"/>
      <c r="CD13" s="421"/>
      <c r="CE13" s="421"/>
      <c r="CF13" s="422"/>
      <c r="CH13" s="478" t="s">
        <v>259</v>
      </c>
      <c r="CI13" s="479"/>
      <c r="CJ13" s="479"/>
      <c r="CK13" s="479"/>
      <c r="CL13" s="479"/>
      <c r="CM13" s="479"/>
      <c r="CN13" s="479"/>
      <c r="CO13" s="480"/>
      <c r="CQ13" s="407" t="s">
        <v>259</v>
      </c>
      <c r="CR13" s="408"/>
      <c r="CS13" s="408"/>
      <c r="CT13" s="409"/>
      <c r="CU13" s="194"/>
      <c r="CW13" s="429" t="s">
        <v>259</v>
      </c>
      <c r="CX13" s="430"/>
      <c r="CY13" s="430"/>
      <c r="CZ13" s="430"/>
      <c r="DA13" s="430"/>
      <c r="DB13" s="430"/>
      <c r="DC13" s="430"/>
      <c r="DD13" s="431"/>
    </row>
    <row r="14" spans="1:108" ht="15">
      <c r="A14" s="298" t="s">
        <v>59</v>
      </c>
      <c r="B14" s="305" t="s">
        <v>449</v>
      </c>
      <c r="C14" s="303">
        <v>11</v>
      </c>
      <c r="D14" s="81">
        <v>19.25</v>
      </c>
      <c r="E14" s="81">
        <v>16.3</v>
      </c>
      <c r="F14" s="81">
        <v>28.53</v>
      </c>
      <c r="G14" s="16">
        <v>0.482</v>
      </c>
      <c r="I14" s="400" t="s">
        <v>259</v>
      </c>
      <c r="J14" s="401"/>
      <c r="K14" s="401"/>
      <c r="L14" s="401"/>
      <c r="M14" s="401"/>
      <c r="N14" s="401"/>
      <c r="O14" s="401"/>
      <c r="P14" s="402"/>
      <c r="R14" s="466" t="s">
        <v>259</v>
      </c>
      <c r="S14" s="467"/>
      <c r="T14" s="467"/>
      <c r="U14" s="467"/>
      <c r="V14" s="467"/>
      <c r="W14" s="467"/>
      <c r="X14" s="467"/>
      <c r="Y14" s="468"/>
      <c r="AA14" s="362" t="s">
        <v>259</v>
      </c>
      <c r="AB14" s="363"/>
      <c r="AC14" s="363"/>
      <c r="AD14" s="363"/>
      <c r="AE14" s="363"/>
      <c r="AF14" s="363"/>
      <c r="AG14" s="363"/>
      <c r="AH14" s="363"/>
      <c r="AI14" s="363"/>
      <c r="AJ14" s="363"/>
      <c r="AK14" s="363"/>
      <c r="AL14" s="363"/>
      <c r="AM14" s="364"/>
      <c r="AO14" s="414" t="s">
        <v>259</v>
      </c>
      <c r="AP14" s="415"/>
      <c r="AQ14" s="415"/>
      <c r="AR14" s="415"/>
      <c r="AS14" s="415"/>
      <c r="AT14" s="415"/>
      <c r="AU14" s="415"/>
      <c r="AV14" s="416"/>
      <c r="AX14" s="442" t="s">
        <v>259</v>
      </c>
      <c r="AY14" s="443"/>
      <c r="AZ14" s="443"/>
      <c r="BA14" s="443"/>
      <c r="BB14" s="443"/>
      <c r="BC14" s="443"/>
      <c r="BD14" s="443"/>
      <c r="BE14" s="444"/>
      <c r="BG14" s="432" t="s">
        <v>259</v>
      </c>
      <c r="BH14" s="433"/>
      <c r="BI14" s="433"/>
      <c r="BJ14" s="433"/>
      <c r="BK14" s="433"/>
      <c r="BL14" s="433"/>
      <c r="BM14" s="433"/>
      <c r="BN14" s="434"/>
      <c r="BP14" s="436" t="s">
        <v>259</v>
      </c>
      <c r="BQ14" s="437"/>
      <c r="BR14" s="437"/>
      <c r="BS14" s="437"/>
      <c r="BT14" s="437"/>
      <c r="BU14" s="437"/>
      <c r="BV14" s="437"/>
      <c r="BW14" s="438"/>
      <c r="BY14" s="420" t="s">
        <v>259</v>
      </c>
      <c r="BZ14" s="421"/>
      <c r="CA14" s="421"/>
      <c r="CB14" s="421"/>
      <c r="CC14" s="421"/>
      <c r="CD14" s="421"/>
      <c r="CE14" s="421"/>
      <c r="CF14" s="422"/>
      <c r="CH14" s="478" t="s">
        <v>259</v>
      </c>
      <c r="CI14" s="479"/>
      <c r="CJ14" s="479"/>
      <c r="CK14" s="479"/>
      <c r="CL14" s="479"/>
      <c r="CM14" s="479"/>
      <c r="CN14" s="479"/>
      <c r="CO14" s="480"/>
      <c r="CQ14" s="407" t="s">
        <v>259</v>
      </c>
      <c r="CR14" s="408"/>
      <c r="CS14" s="408"/>
      <c r="CT14" s="409"/>
      <c r="CU14" s="194"/>
      <c r="CW14" s="429" t="s">
        <v>259</v>
      </c>
      <c r="CX14" s="430"/>
      <c r="CY14" s="430"/>
      <c r="CZ14" s="430"/>
      <c r="DA14" s="430"/>
      <c r="DB14" s="430"/>
      <c r="DC14" s="430"/>
      <c r="DD14" s="431"/>
    </row>
    <row r="15" spans="1:108" ht="15">
      <c r="A15" s="298" t="s">
        <v>60</v>
      </c>
      <c r="B15" s="305" t="s">
        <v>450</v>
      </c>
      <c r="C15" s="320">
        <v>9.25</v>
      </c>
      <c r="D15" s="81">
        <v>9.5</v>
      </c>
      <c r="E15" s="319">
        <v>13.71</v>
      </c>
      <c r="F15" s="81">
        <v>14.08</v>
      </c>
      <c r="G15" s="16">
        <v>0.4822</v>
      </c>
      <c r="I15" s="400" t="s">
        <v>259</v>
      </c>
      <c r="J15" s="401"/>
      <c r="K15" s="401"/>
      <c r="L15" s="401"/>
      <c r="M15" s="401"/>
      <c r="N15" s="401"/>
      <c r="O15" s="401"/>
      <c r="P15" s="402"/>
      <c r="R15" s="466" t="s">
        <v>259</v>
      </c>
      <c r="S15" s="467"/>
      <c r="T15" s="467"/>
      <c r="U15" s="467"/>
      <c r="V15" s="467"/>
      <c r="W15" s="467"/>
      <c r="X15" s="467"/>
      <c r="Y15" s="468"/>
      <c r="AA15" s="362" t="s">
        <v>259</v>
      </c>
      <c r="AB15" s="363"/>
      <c r="AC15" s="363"/>
      <c r="AD15" s="363"/>
      <c r="AE15" s="363"/>
      <c r="AF15" s="363"/>
      <c r="AG15" s="363"/>
      <c r="AH15" s="363"/>
      <c r="AI15" s="363"/>
      <c r="AJ15" s="363"/>
      <c r="AK15" s="363"/>
      <c r="AL15" s="363"/>
      <c r="AM15" s="364"/>
      <c r="AO15" s="414" t="s">
        <v>259</v>
      </c>
      <c r="AP15" s="415"/>
      <c r="AQ15" s="415"/>
      <c r="AR15" s="415"/>
      <c r="AS15" s="415"/>
      <c r="AT15" s="415"/>
      <c r="AU15" s="415"/>
      <c r="AV15" s="416"/>
      <c r="AX15" s="442" t="s">
        <v>259</v>
      </c>
      <c r="AY15" s="443"/>
      <c r="AZ15" s="443"/>
      <c r="BA15" s="443"/>
      <c r="BB15" s="443"/>
      <c r="BC15" s="443"/>
      <c r="BD15" s="443"/>
      <c r="BE15" s="444"/>
      <c r="BG15" s="432" t="s">
        <v>259</v>
      </c>
      <c r="BH15" s="433"/>
      <c r="BI15" s="433"/>
      <c r="BJ15" s="433"/>
      <c r="BK15" s="433"/>
      <c r="BL15" s="433"/>
      <c r="BM15" s="433"/>
      <c r="BN15" s="434"/>
      <c r="BP15" s="436" t="s">
        <v>259</v>
      </c>
      <c r="BQ15" s="437"/>
      <c r="BR15" s="437"/>
      <c r="BS15" s="437"/>
      <c r="BT15" s="437"/>
      <c r="BU15" s="437"/>
      <c r="BV15" s="437"/>
      <c r="BW15" s="438"/>
      <c r="BY15" s="420" t="s">
        <v>259</v>
      </c>
      <c r="BZ15" s="421"/>
      <c r="CA15" s="421"/>
      <c r="CB15" s="421"/>
      <c r="CC15" s="421"/>
      <c r="CD15" s="421"/>
      <c r="CE15" s="421"/>
      <c r="CF15" s="422"/>
      <c r="CH15" s="478" t="s">
        <v>259</v>
      </c>
      <c r="CI15" s="479"/>
      <c r="CJ15" s="479"/>
      <c r="CK15" s="479"/>
      <c r="CL15" s="479"/>
      <c r="CM15" s="479"/>
      <c r="CN15" s="479"/>
      <c r="CO15" s="480"/>
      <c r="CQ15" s="407" t="s">
        <v>259</v>
      </c>
      <c r="CR15" s="408"/>
      <c r="CS15" s="408"/>
      <c r="CT15" s="409"/>
      <c r="CU15" s="194"/>
      <c r="CW15" s="429" t="s">
        <v>259</v>
      </c>
      <c r="CX15" s="430"/>
      <c r="CY15" s="430"/>
      <c r="CZ15" s="430"/>
      <c r="DA15" s="430"/>
      <c r="DB15" s="430"/>
      <c r="DC15" s="430"/>
      <c r="DD15" s="431"/>
    </row>
    <row r="16" spans="1:108" ht="15">
      <c r="A16" s="298" t="s">
        <v>61</v>
      </c>
      <c r="B16" s="305" t="s">
        <v>451</v>
      </c>
      <c r="C16" s="303"/>
      <c r="D16" s="81"/>
      <c r="E16" s="81"/>
      <c r="F16" s="81"/>
      <c r="G16" s="16"/>
      <c r="I16" s="69">
        <v>10</v>
      </c>
      <c r="J16" s="69">
        <v>13</v>
      </c>
      <c r="K16" s="196">
        <f>I16*1.34</f>
        <v>13.4</v>
      </c>
      <c r="L16" s="196">
        <f>J16*1.34</f>
        <v>17.42</v>
      </c>
      <c r="M16" s="194">
        <v>0.34</v>
      </c>
      <c r="N16" s="69">
        <f>K16-(K16*0.015)</f>
        <v>13.199</v>
      </c>
      <c r="O16" s="69">
        <f>L16-(L16*0.015)</f>
        <v>17.158700000000003</v>
      </c>
      <c r="P16" s="16">
        <f>(N16+O16)/(I16+J16)-1</f>
        <v>0.3199000000000001</v>
      </c>
      <c r="R16" s="68">
        <v>9.5</v>
      </c>
      <c r="S16" s="68">
        <v>13.5</v>
      </c>
      <c r="T16" s="201">
        <v>12.82</v>
      </c>
      <c r="U16" s="201">
        <v>18.22</v>
      </c>
      <c r="V16" s="194">
        <v>0.3496</v>
      </c>
      <c r="W16" s="68">
        <f>R16+(R16*Y16)</f>
        <v>12.72525</v>
      </c>
      <c r="X16" s="68">
        <f>S16+(S16*Y16)</f>
        <v>18.08325</v>
      </c>
      <c r="Y16" s="16">
        <v>0.3395</v>
      </c>
      <c r="AA16" s="202">
        <v>14.237</v>
      </c>
      <c r="AB16" s="202">
        <v>19.8605</v>
      </c>
      <c r="AC16" s="202">
        <v>19.39</v>
      </c>
      <c r="AD16" s="202">
        <v>26.882525054667784</v>
      </c>
      <c r="AE16" s="194">
        <v>0.3571</v>
      </c>
      <c r="AF16" s="243">
        <v>10</v>
      </c>
      <c r="AG16" s="243">
        <v>19.86</v>
      </c>
      <c r="AH16" s="202">
        <f>(AF16*AE16)+AF16</f>
        <v>13.571</v>
      </c>
      <c r="AI16" s="202">
        <v>26.88</v>
      </c>
      <c r="AJ16" s="194">
        <f>((AH16+AI16)/(AF16+AG16)-1)</f>
        <v>0.35468854655056936</v>
      </c>
      <c r="AK16" s="71">
        <f>AH16-(AH16*0.05)</f>
        <v>12.89245</v>
      </c>
      <c r="AL16" s="71">
        <f>AI16-(AI16*0.05)</f>
        <v>25.535999999999998</v>
      </c>
      <c r="AM16" s="16">
        <f>(AK16+AL16)/(AF16+AG16)-1</f>
        <v>0.2869541192230407</v>
      </c>
      <c r="AO16" s="72">
        <v>10</v>
      </c>
      <c r="AP16" s="72">
        <v>11.25</v>
      </c>
      <c r="AQ16" s="204">
        <v>13.6</v>
      </c>
      <c r="AR16" s="204">
        <v>15.3</v>
      </c>
      <c r="AS16" s="194">
        <v>0.36</v>
      </c>
      <c r="AT16" s="72">
        <f>AQ16-(AQ16*0.025)</f>
        <v>13.26</v>
      </c>
      <c r="AU16" s="72">
        <f>AR16-(AR16*0.025)</f>
        <v>14.9175</v>
      </c>
      <c r="AV16" s="16">
        <f>(AT16+AU16)/(AO16+AP16)-1</f>
        <v>0.32600000000000007</v>
      </c>
      <c r="AX16" s="73">
        <v>11</v>
      </c>
      <c r="AY16" s="73">
        <v>14</v>
      </c>
      <c r="AZ16" s="205">
        <v>16.5</v>
      </c>
      <c r="BA16" s="205">
        <v>21</v>
      </c>
      <c r="BB16" s="194">
        <f>((AZ16+BA16)/(AX16+AY16)-1)</f>
        <v>0.5</v>
      </c>
      <c r="BC16" s="73">
        <f>AZ16-(AZ16*0.05)</f>
        <v>15.675</v>
      </c>
      <c r="BD16" s="73">
        <f>BA16-(BA16*0.05)</f>
        <v>19.95</v>
      </c>
      <c r="BE16" s="16">
        <f>(BC16+BD16)/(AX16+AY16)-1</f>
        <v>0.42500000000000004</v>
      </c>
      <c r="BG16" s="74">
        <v>9.24</v>
      </c>
      <c r="BH16" s="74">
        <v>11.45</v>
      </c>
      <c r="BI16" s="206">
        <v>12.84</v>
      </c>
      <c r="BJ16" s="206">
        <v>15.92</v>
      </c>
      <c r="BK16" s="194">
        <v>0.39</v>
      </c>
      <c r="BL16" s="74">
        <f>BI16-(BI16*0.025)</f>
        <v>12.519</v>
      </c>
      <c r="BM16" s="74">
        <f>BJ16-(BJ16*0.025)</f>
        <v>15.522</v>
      </c>
      <c r="BN16" s="16">
        <f>(BL16+BM16)/(BG16+BH16)-1</f>
        <v>0.35529241179313686</v>
      </c>
      <c r="BP16" s="77">
        <v>10</v>
      </c>
      <c r="BQ16" s="77">
        <v>12.5</v>
      </c>
      <c r="BR16" s="207">
        <v>13.5</v>
      </c>
      <c r="BS16" s="207">
        <v>16.88</v>
      </c>
      <c r="BT16" s="267">
        <f>((BR16+BS16)/(BP16+BQ16)-1)</f>
        <v>0.3502222222222222</v>
      </c>
      <c r="BU16" s="76">
        <f>BR16-(BR16*0.015)</f>
        <v>13.2975</v>
      </c>
      <c r="BV16" s="76">
        <f>BS16-(BS16*0.015)</f>
        <v>16.6268</v>
      </c>
      <c r="BW16" s="16">
        <f>(BU16+BV16)/(BP16+BQ16)-1</f>
        <v>0.32996888888888876</v>
      </c>
      <c r="BY16" s="78">
        <v>10.5</v>
      </c>
      <c r="BZ16" s="78">
        <v>14</v>
      </c>
      <c r="CA16" s="208">
        <v>14.6</v>
      </c>
      <c r="CB16" s="208">
        <v>19.46</v>
      </c>
      <c r="CC16" s="194">
        <f>((CA16+CB16)/(BY16+BZ16)-1)</f>
        <v>0.3902040816326531</v>
      </c>
      <c r="CD16" s="78">
        <f>CA16-(CA16*0.01)</f>
        <v>14.453999999999999</v>
      </c>
      <c r="CE16" s="78">
        <f>CB16-(CB16*0.01)</f>
        <v>19.2654</v>
      </c>
      <c r="CF16" s="16">
        <f>(CD16+CE16)/(BY16+BZ16)-1</f>
        <v>0.37630204081632646</v>
      </c>
      <c r="CH16" s="417" t="s">
        <v>384</v>
      </c>
      <c r="CI16" s="418"/>
      <c r="CJ16" s="418"/>
      <c r="CK16" s="418"/>
      <c r="CL16" s="418"/>
      <c r="CM16" s="418"/>
      <c r="CN16" s="418"/>
      <c r="CO16" s="419"/>
      <c r="CQ16" s="195"/>
      <c r="CR16" s="195"/>
      <c r="CS16" s="195"/>
      <c r="CT16" s="195"/>
      <c r="CU16" s="194"/>
      <c r="CW16" s="293">
        <v>10</v>
      </c>
      <c r="CX16" s="293">
        <v>13</v>
      </c>
      <c r="CY16" s="293">
        <f>CW16*1.32</f>
        <v>13.200000000000001</v>
      </c>
      <c r="CZ16" s="293">
        <f>CX16*1.32</f>
        <v>17.16</v>
      </c>
      <c r="DA16" s="194">
        <f>((CY16+CZ16)/(CW16+CX16)-1)</f>
        <v>0.32000000000000006</v>
      </c>
      <c r="DB16" s="293">
        <f>CY16-(CY16*0.05)</f>
        <v>12.540000000000001</v>
      </c>
      <c r="DC16" s="293">
        <f>CZ16-(CZ16*0.05)</f>
        <v>16.302</v>
      </c>
      <c r="DD16" s="194">
        <f>(DB16+DC16)/(CW16+CX16)-1</f>
        <v>0.254</v>
      </c>
    </row>
    <row r="17" spans="1:108" ht="15">
      <c r="A17" s="298" t="s">
        <v>62</v>
      </c>
      <c r="B17" s="305" t="s">
        <v>452</v>
      </c>
      <c r="C17" s="303"/>
      <c r="D17" s="81"/>
      <c r="E17" s="81"/>
      <c r="F17" s="81"/>
      <c r="G17" s="16"/>
      <c r="I17" s="69">
        <v>11</v>
      </c>
      <c r="J17" s="69">
        <v>14</v>
      </c>
      <c r="K17" s="196">
        <f>I17*1.34</f>
        <v>14.74</v>
      </c>
      <c r="L17" s="196">
        <f>J17*1.34</f>
        <v>18.76</v>
      </c>
      <c r="M17" s="194">
        <v>0.34</v>
      </c>
      <c r="N17" s="69">
        <f>K17-(K17*0.015)</f>
        <v>14.5189</v>
      </c>
      <c r="O17" s="69">
        <f>L17-(L17*0.015)</f>
        <v>18.4786</v>
      </c>
      <c r="P17" s="16">
        <f>(N17+O17)/(I17+J17)-1</f>
        <v>0.3199000000000001</v>
      </c>
      <c r="R17" s="68">
        <v>10</v>
      </c>
      <c r="S17" s="68">
        <v>14</v>
      </c>
      <c r="T17" s="201">
        <v>13.5</v>
      </c>
      <c r="U17" s="201">
        <v>18.89</v>
      </c>
      <c r="V17" s="194">
        <v>0.3496</v>
      </c>
      <c r="W17" s="68">
        <f>R17+(R17*Y17)</f>
        <v>13.395</v>
      </c>
      <c r="X17" s="68">
        <f>S17+(S17*Y17)</f>
        <v>18.753</v>
      </c>
      <c r="Y17" s="16">
        <v>0.3395</v>
      </c>
      <c r="AA17" s="202">
        <v>15.260499999999999</v>
      </c>
      <c r="AB17" s="202">
        <v>21.447499999999998</v>
      </c>
      <c r="AC17" s="202">
        <v>20.75</v>
      </c>
      <c r="AD17" s="202">
        <v>28.98842030067283</v>
      </c>
      <c r="AE17" s="194">
        <v>0.355</v>
      </c>
      <c r="AF17" s="243">
        <v>12</v>
      </c>
      <c r="AG17" s="243">
        <v>21.45</v>
      </c>
      <c r="AH17" s="202">
        <f>(AF17*AE17)+AF17</f>
        <v>16.259999999999998</v>
      </c>
      <c r="AI17" s="202">
        <v>28.99</v>
      </c>
      <c r="AJ17" s="194">
        <f>((AH17+AI17)/(AF17+AG17)-1)</f>
        <v>0.3527653213751867</v>
      </c>
      <c r="AK17" s="71">
        <f>AH17-(AH17*0.05)</f>
        <v>15.446999999999997</v>
      </c>
      <c r="AL17" s="71">
        <f>AI17-(AI17*0.05)</f>
        <v>27.540499999999998</v>
      </c>
      <c r="AM17" s="16">
        <f>(AK17+AL17)/(AF17+AG17)-1</f>
        <v>0.28512705530642735</v>
      </c>
      <c r="AO17" s="72">
        <v>11.25</v>
      </c>
      <c r="AP17" s="72">
        <v>12.25</v>
      </c>
      <c r="AQ17" s="204">
        <v>15.3</v>
      </c>
      <c r="AR17" s="204">
        <v>16.66</v>
      </c>
      <c r="AS17" s="194">
        <v>0.36</v>
      </c>
      <c r="AT17" s="72">
        <f>AQ17-(AQ17*0.025)</f>
        <v>14.9175</v>
      </c>
      <c r="AU17" s="72">
        <f>AR17-(AR17*0.025)</f>
        <v>16.2435</v>
      </c>
      <c r="AV17" s="16">
        <f>(AT17+AU17)/(AO17+AP17)-1</f>
        <v>0.32600000000000007</v>
      </c>
      <c r="AX17" s="73">
        <v>12</v>
      </c>
      <c r="AY17" s="73">
        <v>15</v>
      </c>
      <c r="AZ17" s="205">
        <v>18</v>
      </c>
      <c r="BA17" s="205">
        <v>22.5</v>
      </c>
      <c r="BB17" s="194">
        <f>((AZ17+BA17)/(AX17+AY17)-1)</f>
        <v>0.5</v>
      </c>
      <c r="BC17" s="73">
        <f>AZ17-(AZ17*0.05)</f>
        <v>17.1</v>
      </c>
      <c r="BD17" s="73">
        <f>BA17-(BA17*0.05)</f>
        <v>21.375</v>
      </c>
      <c r="BE17" s="16">
        <f>(BC17+BD17)/(AX17+AY17)-1</f>
        <v>0.42500000000000004</v>
      </c>
      <c r="BG17" s="74">
        <v>10.1</v>
      </c>
      <c r="BH17" s="74">
        <v>12.34</v>
      </c>
      <c r="BI17" s="206">
        <v>14.04</v>
      </c>
      <c r="BJ17" s="206">
        <v>17.15</v>
      </c>
      <c r="BK17" s="194">
        <v>0.39</v>
      </c>
      <c r="BL17" s="74">
        <f>BI17-(BI17*0.025)</f>
        <v>13.689</v>
      </c>
      <c r="BM17" s="74">
        <f>BJ17-(BJ17*0.025)</f>
        <v>16.721249999999998</v>
      </c>
      <c r="BN17" s="16">
        <f>(BL17+BM17)/(BG17+BH17)-1</f>
        <v>0.3551804812834225</v>
      </c>
      <c r="BP17" s="77">
        <v>10.5</v>
      </c>
      <c r="BQ17" s="77">
        <v>13</v>
      </c>
      <c r="BR17" s="207">
        <v>14.18</v>
      </c>
      <c r="BS17" s="207">
        <v>17.55</v>
      </c>
      <c r="BT17" s="267">
        <f>((BR17+BS17)/(BP17+BQ17)-1)</f>
        <v>0.35021276595744677</v>
      </c>
      <c r="BU17" s="76">
        <f>BR17-(BR17*0.015)</f>
        <v>13.9673</v>
      </c>
      <c r="BV17" s="76">
        <f>BS17-(BS17*0.015)</f>
        <v>17.28675</v>
      </c>
      <c r="BW17" s="16">
        <f>(BU17+BV17)/(BP17+BQ17)-1</f>
        <v>0.329959574468085</v>
      </c>
      <c r="BY17" s="78">
        <v>11</v>
      </c>
      <c r="BZ17" s="78">
        <v>17</v>
      </c>
      <c r="CA17" s="208">
        <v>15.29</v>
      </c>
      <c r="CB17" s="208">
        <v>23.63</v>
      </c>
      <c r="CC17" s="194">
        <f>((CA17+CB17)/(BY17+BZ17)-1)</f>
        <v>0.3900000000000001</v>
      </c>
      <c r="CD17" s="78">
        <f>CA17-(CA17*0.01)</f>
        <v>15.137099999999998</v>
      </c>
      <c r="CE17" s="78">
        <f>CB17-(CB17*0.01)</f>
        <v>23.3937</v>
      </c>
      <c r="CF17" s="16">
        <f>(CD17+CE17)/(BY17+BZ17)-1</f>
        <v>0.3760999999999999</v>
      </c>
      <c r="CH17" s="417" t="s">
        <v>384</v>
      </c>
      <c r="CI17" s="418"/>
      <c r="CJ17" s="418"/>
      <c r="CK17" s="418"/>
      <c r="CL17" s="418"/>
      <c r="CM17" s="418"/>
      <c r="CN17" s="418"/>
      <c r="CO17" s="419"/>
      <c r="CQ17" s="195"/>
      <c r="CR17" s="195"/>
      <c r="CS17" s="195"/>
      <c r="CT17" s="195"/>
      <c r="CU17" s="194"/>
      <c r="CW17" s="293">
        <v>11</v>
      </c>
      <c r="CX17" s="293">
        <v>14</v>
      </c>
      <c r="CY17" s="293">
        <f>CW17*1.32</f>
        <v>14.520000000000001</v>
      </c>
      <c r="CZ17" s="293">
        <f>CX17*1.32</f>
        <v>18.48</v>
      </c>
      <c r="DA17" s="194">
        <f>((CY17+CZ17)/(CW17+CX17)-1)</f>
        <v>0.32000000000000006</v>
      </c>
      <c r="DB17" s="293">
        <f>CY17-(CY17*0.05)</f>
        <v>13.794</v>
      </c>
      <c r="DC17" s="293">
        <f>CZ17-(CZ17*0.05)</f>
        <v>17.556</v>
      </c>
      <c r="DD17" s="194">
        <f>(DB17+DC17)/(CW17+CX17)-1</f>
        <v>0.254</v>
      </c>
    </row>
    <row r="18" spans="1:108" ht="15">
      <c r="A18" s="300" t="s">
        <v>63</v>
      </c>
      <c r="B18" s="305" t="s">
        <v>453</v>
      </c>
      <c r="C18" s="320">
        <v>9.25</v>
      </c>
      <c r="D18" s="81">
        <v>10.56</v>
      </c>
      <c r="E18" s="81">
        <v>12.23</v>
      </c>
      <c r="F18" s="81">
        <v>15.65</v>
      </c>
      <c r="G18" s="16">
        <v>0.4822</v>
      </c>
      <c r="I18" s="400" t="s">
        <v>259</v>
      </c>
      <c r="J18" s="401"/>
      <c r="K18" s="401"/>
      <c r="L18" s="401"/>
      <c r="M18" s="401"/>
      <c r="N18" s="401"/>
      <c r="O18" s="401"/>
      <c r="P18" s="402"/>
      <c r="R18" s="466" t="s">
        <v>259</v>
      </c>
      <c r="S18" s="467"/>
      <c r="T18" s="467"/>
      <c r="U18" s="467"/>
      <c r="V18" s="467"/>
      <c r="W18" s="467"/>
      <c r="X18" s="467"/>
      <c r="Y18" s="468"/>
      <c r="AA18" s="362" t="s">
        <v>259</v>
      </c>
      <c r="AB18" s="363"/>
      <c r="AC18" s="363"/>
      <c r="AD18" s="363"/>
      <c r="AE18" s="363"/>
      <c r="AF18" s="363"/>
      <c r="AG18" s="363"/>
      <c r="AH18" s="363"/>
      <c r="AI18" s="363"/>
      <c r="AJ18" s="363"/>
      <c r="AK18" s="363"/>
      <c r="AL18" s="363"/>
      <c r="AM18" s="364"/>
      <c r="AO18" s="414" t="s">
        <v>259</v>
      </c>
      <c r="AP18" s="415"/>
      <c r="AQ18" s="415"/>
      <c r="AR18" s="415"/>
      <c r="AS18" s="415"/>
      <c r="AT18" s="415"/>
      <c r="AU18" s="415"/>
      <c r="AV18" s="416"/>
      <c r="AX18" s="442" t="s">
        <v>259</v>
      </c>
      <c r="AY18" s="443"/>
      <c r="AZ18" s="443"/>
      <c r="BA18" s="443"/>
      <c r="BB18" s="443"/>
      <c r="BC18" s="443"/>
      <c r="BD18" s="443"/>
      <c r="BE18" s="444"/>
      <c r="BG18" s="432" t="s">
        <v>259</v>
      </c>
      <c r="BH18" s="433"/>
      <c r="BI18" s="433"/>
      <c r="BJ18" s="433"/>
      <c r="BK18" s="433"/>
      <c r="BL18" s="433"/>
      <c r="BM18" s="433"/>
      <c r="BN18" s="434"/>
      <c r="BP18" s="436" t="s">
        <v>259</v>
      </c>
      <c r="BQ18" s="437"/>
      <c r="BR18" s="437"/>
      <c r="BS18" s="437"/>
      <c r="BT18" s="437"/>
      <c r="BU18" s="437"/>
      <c r="BV18" s="437"/>
      <c r="BW18" s="438"/>
      <c r="BY18" s="420" t="s">
        <v>259</v>
      </c>
      <c r="BZ18" s="421"/>
      <c r="CA18" s="421"/>
      <c r="CB18" s="421"/>
      <c r="CC18" s="421"/>
      <c r="CD18" s="421"/>
      <c r="CE18" s="421"/>
      <c r="CF18" s="422"/>
      <c r="CH18" s="478" t="s">
        <v>259</v>
      </c>
      <c r="CI18" s="479"/>
      <c r="CJ18" s="479"/>
      <c r="CK18" s="479"/>
      <c r="CL18" s="479"/>
      <c r="CM18" s="479"/>
      <c r="CN18" s="479"/>
      <c r="CO18" s="480"/>
      <c r="CQ18" s="407" t="s">
        <v>259</v>
      </c>
      <c r="CR18" s="408"/>
      <c r="CS18" s="408"/>
      <c r="CT18" s="409"/>
      <c r="CU18" s="194"/>
      <c r="CW18" s="429" t="s">
        <v>259</v>
      </c>
      <c r="CX18" s="430"/>
      <c r="CY18" s="430"/>
      <c r="CZ18" s="430"/>
      <c r="DA18" s="430"/>
      <c r="DB18" s="430"/>
      <c r="DC18" s="430"/>
      <c r="DD18" s="431"/>
    </row>
    <row r="19" spans="1:108" ht="15">
      <c r="A19" s="300" t="s">
        <v>64</v>
      </c>
      <c r="B19" s="305" t="s">
        <v>454</v>
      </c>
      <c r="C19" s="303">
        <v>8.8</v>
      </c>
      <c r="D19" s="81">
        <v>11.5</v>
      </c>
      <c r="E19" s="81">
        <v>13.04</v>
      </c>
      <c r="F19" s="81">
        <v>17.05</v>
      </c>
      <c r="G19" s="16">
        <v>0.4823</v>
      </c>
      <c r="I19" s="400" t="s">
        <v>259</v>
      </c>
      <c r="J19" s="401"/>
      <c r="K19" s="401"/>
      <c r="L19" s="401"/>
      <c r="M19" s="401"/>
      <c r="N19" s="401"/>
      <c r="O19" s="401"/>
      <c r="P19" s="402"/>
      <c r="R19" s="466" t="s">
        <v>259</v>
      </c>
      <c r="S19" s="467"/>
      <c r="T19" s="467"/>
      <c r="U19" s="467"/>
      <c r="V19" s="467"/>
      <c r="W19" s="467"/>
      <c r="X19" s="467"/>
      <c r="Y19" s="468"/>
      <c r="AA19" s="362" t="s">
        <v>259</v>
      </c>
      <c r="AB19" s="363"/>
      <c r="AC19" s="363"/>
      <c r="AD19" s="363"/>
      <c r="AE19" s="363"/>
      <c r="AF19" s="363"/>
      <c r="AG19" s="363"/>
      <c r="AH19" s="363"/>
      <c r="AI19" s="363"/>
      <c r="AJ19" s="363"/>
      <c r="AK19" s="363"/>
      <c r="AL19" s="363"/>
      <c r="AM19" s="364"/>
      <c r="AO19" s="414" t="s">
        <v>259</v>
      </c>
      <c r="AP19" s="415"/>
      <c r="AQ19" s="415"/>
      <c r="AR19" s="415"/>
      <c r="AS19" s="415"/>
      <c r="AT19" s="415"/>
      <c r="AU19" s="415"/>
      <c r="AV19" s="416"/>
      <c r="AX19" s="442" t="s">
        <v>259</v>
      </c>
      <c r="AY19" s="443"/>
      <c r="AZ19" s="443"/>
      <c r="BA19" s="443"/>
      <c r="BB19" s="443"/>
      <c r="BC19" s="443"/>
      <c r="BD19" s="443"/>
      <c r="BE19" s="444"/>
      <c r="BG19" s="432" t="s">
        <v>259</v>
      </c>
      <c r="BH19" s="433"/>
      <c r="BI19" s="433"/>
      <c r="BJ19" s="433"/>
      <c r="BK19" s="433"/>
      <c r="BL19" s="433"/>
      <c r="BM19" s="433"/>
      <c r="BN19" s="434"/>
      <c r="BP19" s="436" t="s">
        <v>259</v>
      </c>
      <c r="BQ19" s="437"/>
      <c r="BR19" s="437"/>
      <c r="BS19" s="437"/>
      <c r="BT19" s="437"/>
      <c r="BU19" s="437"/>
      <c r="BV19" s="437"/>
      <c r="BW19" s="438"/>
      <c r="BY19" s="420" t="s">
        <v>259</v>
      </c>
      <c r="BZ19" s="421"/>
      <c r="CA19" s="421"/>
      <c r="CB19" s="421"/>
      <c r="CC19" s="421"/>
      <c r="CD19" s="421"/>
      <c r="CE19" s="421"/>
      <c r="CF19" s="422"/>
      <c r="CH19" s="478" t="s">
        <v>259</v>
      </c>
      <c r="CI19" s="479"/>
      <c r="CJ19" s="479"/>
      <c r="CK19" s="479"/>
      <c r="CL19" s="479"/>
      <c r="CM19" s="479"/>
      <c r="CN19" s="479"/>
      <c r="CO19" s="480"/>
      <c r="CQ19" s="407" t="s">
        <v>259</v>
      </c>
      <c r="CR19" s="408"/>
      <c r="CS19" s="408"/>
      <c r="CT19" s="409"/>
      <c r="CU19" s="194"/>
      <c r="CW19" s="429" t="s">
        <v>259</v>
      </c>
      <c r="CX19" s="430"/>
      <c r="CY19" s="430"/>
      <c r="CZ19" s="430"/>
      <c r="DA19" s="430"/>
      <c r="DB19" s="430"/>
      <c r="DC19" s="430"/>
      <c r="DD19" s="431"/>
    </row>
    <row r="20" spans="1:108" ht="15">
      <c r="A20" s="300" t="s">
        <v>65</v>
      </c>
      <c r="B20" s="305" t="s">
        <v>455</v>
      </c>
      <c r="C20" s="303">
        <v>8.8</v>
      </c>
      <c r="D20" s="81">
        <v>10.82</v>
      </c>
      <c r="E20" s="81">
        <v>13.04</v>
      </c>
      <c r="F20" s="81">
        <v>16.04</v>
      </c>
      <c r="G20" s="16">
        <v>0.4822</v>
      </c>
      <c r="I20" s="400" t="s">
        <v>259</v>
      </c>
      <c r="J20" s="401"/>
      <c r="K20" s="401"/>
      <c r="L20" s="401"/>
      <c r="M20" s="401"/>
      <c r="N20" s="401"/>
      <c r="O20" s="401"/>
      <c r="P20" s="402"/>
      <c r="R20" s="466" t="s">
        <v>259</v>
      </c>
      <c r="S20" s="467"/>
      <c r="T20" s="467"/>
      <c r="U20" s="467"/>
      <c r="V20" s="467"/>
      <c r="W20" s="467"/>
      <c r="X20" s="467"/>
      <c r="Y20" s="468"/>
      <c r="AA20" s="362" t="s">
        <v>259</v>
      </c>
      <c r="AB20" s="363"/>
      <c r="AC20" s="363"/>
      <c r="AD20" s="363"/>
      <c r="AE20" s="363"/>
      <c r="AF20" s="363"/>
      <c r="AG20" s="363"/>
      <c r="AH20" s="363"/>
      <c r="AI20" s="363"/>
      <c r="AJ20" s="363"/>
      <c r="AK20" s="363"/>
      <c r="AL20" s="363"/>
      <c r="AM20" s="364"/>
      <c r="AO20" s="414" t="s">
        <v>259</v>
      </c>
      <c r="AP20" s="415"/>
      <c r="AQ20" s="415"/>
      <c r="AR20" s="415"/>
      <c r="AS20" s="415"/>
      <c r="AT20" s="415"/>
      <c r="AU20" s="415"/>
      <c r="AV20" s="416"/>
      <c r="AX20" s="442" t="s">
        <v>259</v>
      </c>
      <c r="AY20" s="443"/>
      <c r="AZ20" s="443"/>
      <c r="BA20" s="443"/>
      <c r="BB20" s="443"/>
      <c r="BC20" s="443"/>
      <c r="BD20" s="443"/>
      <c r="BE20" s="444"/>
      <c r="BG20" s="432" t="s">
        <v>259</v>
      </c>
      <c r="BH20" s="433"/>
      <c r="BI20" s="433"/>
      <c r="BJ20" s="433"/>
      <c r="BK20" s="433"/>
      <c r="BL20" s="433"/>
      <c r="BM20" s="433"/>
      <c r="BN20" s="434"/>
      <c r="BP20" s="436" t="s">
        <v>259</v>
      </c>
      <c r="BQ20" s="437"/>
      <c r="BR20" s="437"/>
      <c r="BS20" s="437"/>
      <c r="BT20" s="437"/>
      <c r="BU20" s="437"/>
      <c r="BV20" s="437"/>
      <c r="BW20" s="438"/>
      <c r="BY20" s="420" t="s">
        <v>259</v>
      </c>
      <c r="BZ20" s="421"/>
      <c r="CA20" s="421"/>
      <c r="CB20" s="421"/>
      <c r="CC20" s="421"/>
      <c r="CD20" s="421"/>
      <c r="CE20" s="421"/>
      <c r="CF20" s="422"/>
      <c r="CH20" s="478" t="s">
        <v>259</v>
      </c>
      <c r="CI20" s="479"/>
      <c r="CJ20" s="479"/>
      <c r="CK20" s="479"/>
      <c r="CL20" s="479"/>
      <c r="CM20" s="479"/>
      <c r="CN20" s="479"/>
      <c r="CO20" s="480"/>
      <c r="CQ20" s="407" t="s">
        <v>259</v>
      </c>
      <c r="CR20" s="408"/>
      <c r="CS20" s="408"/>
      <c r="CT20" s="409"/>
      <c r="CU20" s="194"/>
      <c r="CW20" s="429" t="s">
        <v>259</v>
      </c>
      <c r="CX20" s="430"/>
      <c r="CY20" s="430"/>
      <c r="CZ20" s="430"/>
      <c r="DA20" s="430"/>
      <c r="DB20" s="430"/>
      <c r="DC20" s="430"/>
      <c r="DD20" s="431"/>
    </row>
    <row r="21" spans="1:108" s="217" customFormat="1" ht="15">
      <c r="A21" s="314" t="s">
        <v>66</v>
      </c>
      <c r="B21" s="315" t="s">
        <v>456</v>
      </c>
      <c r="C21" s="316">
        <v>9.54</v>
      </c>
      <c r="D21" s="317">
        <v>13.33</v>
      </c>
      <c r="E21" s="317">
        <v>14.14</v>
      </c>
      <c r="F21" s="317">
        <v>19.75</v>
      </c>
      <c r="G21" s="194">
        <v>0.4819</v>
      </c>
      <c r="I21" s="397" t="s">
        <v>259</v>
      </c>
      <c r="J21" s="398"/>
      <c r="K21" s="398"/>
      <c r="L21" s="398"/>
      <c r="M21" s="398"/>
      <c r="N21" s="398"/>
      <c r="O21" s="398"/>
      <c r="P21" s="399"/>
      <c r="R21" s="469" t="s">
        <v>259</v>
      </c>
      <c r="S21" s="470"/>
      <c r="T21" s="470"/>
      <c r="U21" s="470"/>
      <c r="V21" s="470"/>
      <c r="W21" s="470"/>
      <c r="X21" s="470"/>
      <c r="Y21" s="471"/>
      <c r="AA21" s="365" t="s">
        <v>259</v>
      </c>
      <c r="AB21" s="366"/>
      <c r="AC21" s="366"/>
      <c r="AD21" s="366"/>
      <c r="AE21" s="366"/>
      <c r="AF21" s="366"/>
      <c r="AG21" s="366"/>
      <c r="AH21" s="366"/>
      <c r="AI21" s="366"/>
      <c r="AJ21" s="366"/>
      <c r="AK21" s="366"/>
      <c r="AL21" s="366"/>
      <c r="AM21" s="367"/>
      <c r="AO21" s="472" t="s">
        <v>259</v>
      </c>
      <c r="AP21" s="473"/>
      <c r="AQ21" s="473"/>
      <c r="AR21" s="473"/>
      <c r="AS21" s="473"/>
      <c r="AT21" s="473"/>
      <c r="AU21" s="473"/>
      <c r="AV21" s="474"/>
      <c r="AX21" s="451" t="s">
        <v>259</v>
      </c>
      <c r="AY21" s="452"/>
      <c r="AZ21" s="452"/>
      <c r="BA21" s="452"/>
      <c r="BB21" s="452"/>
      <c r="BC21" s="452"/>
      <c r="BD21" s="452"/>
      <c r="BE21" s="453"/>
      <c r="BG21" s="445" t="s">
        <v>259</v>
      </c>
      <c r="BH21" s="446"/>
      <c r="BI21" s="446"/>
      <c r="BJ21" s="446"/>
      <c r="BK21" s="446"/>
      <c r="BL21" s="446"/>
      <c r="BM21" s="446"/>
      <c r="BN21" s="447"/>
      <c r="BP21" s="475" t="s">
        <v>259</v>
      </c>
      <c r="BQ21" s="476"/>
      <c r="BR21" s="476"/>
      <c r="BS21" s="476"/>
      <c r="BT21" s="476"/>
      <c r="BU21" s="476"/>
      <c r="BV21" s="476"/>
      <c r="BW21" s="477"/>
      <c r="BY21" s="426" t="s">
        <v>259</v>
      </c>
      <c r="BZ21" s="427"/>
      <c r="CA21" s="427"/>
      <c r="CB21" s="427"/>
      <c r="CC21" s="427"/>
      <c r="CD21" s="427"/>
      <c r="CE21" s="427"/>
      <c r="CF21" s="428"/>
      <c r="CH21" s="481" t="s">
        <v>259</v>
      </c>
      <c r="CI21" s="482"/>
      <c r="CJ21" s="482"/>
      <c r="CK21" s="482"/>
      <c r="CL21" s="482"/>
      <c r="CM21" s="482"/>
      <c r="CN21" s="482"/>
      <c r="CO21" s="483"/>
      <c r="CQ21" s="407" t="s">
        <v>259</v>
      </c>
      <c r="CR21" s="408"/>
      <c r="CS21" s="408"/>
      <c r="CT21" s="409"/>
      <c r="CU21" s="194"/>
      <c r="CW21" s="429" t="s">
        <v>259</v>
      </c>
      <c r="CX21" s="430"/>
      <c r="CY21" s="430"/>
      <c r="CZ21" s="430"/>
      <c r="DA21" s="430"/>
      <c r="DB21" s="430"/>
      <c r="DC21" s="430"/>
      <c r="DD21" s="431"/>
    </row>
    <row r="22" spans="1:108" s="217" customFormat="1" ht="15">
      <c r="A22" s="314" t="s">
        <v>67</v>
      </c>
      <c r="B22" s="315" t="s">
        <v>457</v>
      </c>
      <c r="C22" s="316">
        <v>9.21</v>
      </c>
      <c r="D22" s="317">
        <v>14.28</v>
      </c>
      <c r="E22" s="317">
        <v>13.65</v>
      </c>
      <c r="F22" s="317">
        <v>21.16</v>
      </c>
      <c r="G22" s="194">
        <v>0.4819</v>
      </c>
      <c r="I22" s="397" t="s">
        <v>259</v>
      </c>
      <c r="J22" s="398"/>
      <c r="K22" s="398"/>
      <c r="L22" s="398"/>
      <c r="M22" s="398"/>
      <c r="N22" s="398"/>
      <c r="O22" s="398"/>
      <c r="P22" s="399"/>
      <c r="R22" s="469" t="s">
        <v>259</v>
      </c>
      <c r="S22" s="470"/>
      <c r="T22" s="470"/>
      <c r="U22" s="470"/>
      <c r="V22" s="470"/>
      <c r="W22" s="470"/>
      <c r="X22" s="470"/>
      <c r="Y22" s="471"/>
      <c r="AA22" s="365" t="s">
        <v>259</v>
      </c>
      <c r="AB22" s="366"/>
      <c r="AC22" s="366"/>
      <c r="AD22" s="366"/>
      <c r="AE22" s="366"/>
      <c r="AF22" s="366"/>
      <c r="AG22" s="366"/>
      <c r="AH22" s="366"/>
      <c r="AI22" s="366"/>
      <c r="AJ22" s="366"/>
      <c r="AK22" s="366"/>
      <c r="AL22" s="366"/>
      <c r="AM22" s="367"/>
      <c r="AO22" s="472" t="s">
        <v>259</v>
      </c>
      <c r="AP22" s="473"/>
      <c r="AQ22" s="473"/>
      <c r="AR22" s="473"/>
      <c r="AS22" s="473"/>
      <c r="AT22" s="473"/>
      <c r="AU22" s="473"/>
      <c r="AV22" s="474"/>
      <c r="AX22" s="451" t="s">
        <v>259</v>
      </c>
      <c r="AY22" s="452"/>
      <c r="AZ22" s="452"/>
      <c r="BA22" s="452"/>
      <c r="BB22" s="452"/>
      <c r="BC22" s="452"/>
      <c r="BD22" s="452"/>
      <c r="BE22" s="453"/>
      <c r="BG22" s="445" t="s">
        <v>259</v>
      </c>
      <c r="BH22" s="446"/>
      <c r="BI22" s="446"/>
      <c r="BJ22" s="446"/>
      <c r="BK22" s="446"/>
      <c r="BL22" s="446"/>
      <c r="BM22" s="446"/>
      <c r="BN22" s="447"/>
      <c r="BP22" s="475" t="s">
        <v>259</v>
      </c>
      <c r="BQ22" s="476"/>
      <c r="BR22" s="476"/>
      <c r="BS22" s="476"/>
      <c r="BT22" s="476"/>
      <c r="BU22" s="476"/>
      <c r="BV22" s="476"/>
      <c r="BW22" s="477"/>
      <c r="BY22" s="426" t="s">
        <v>259</v>
      </c>
      <c r="BZ22" s="427"/>
      <c r="CA22" s="427"/>
      <c r="CB22" s="427"/>
      <c r="CC22" s="427"/>
      <c r="CD22" s="427"/>
      <c r="CE22" s="427"/>
      <c r="CF22" s="428"/>
      <c r="CH22" s="481" t="s">
        <v>259</v>
      </c>
      <c r="CI22" s="482"/>
      <c r="CJ22" s="482"/>
      <c r="CK22" s="482"/>
      <c r="CL22" s="482"/>
      <c r="CM22" s="482"/>
      <c r="CN22" s="482"/>
      <c r="CO22" s="483"/>
      <c r="CQ22" s="407" t="s">
        <v>259</v>
      </c>
      <c r="CR22" s="408"/>
      <c r="CS22" s="408"/>
      <c r="CT22" s="409"/>
      <c r="CU22" s="194"/>
      <c r="CW22" s="429" t="s">
        <v>259</v>
      </c>
      <c r="CX22" s="430"/>
      <c r="CY22" s="430"/>
      <c r="CZ22" s="430"/>
      <c r="DA22" s="430"/>
      <c r="DB22" s="430"/>
      <c r="DC22" s="430"/>
      <c r="DD22" s="431"/>
    </row>
    <row r="23" spans="1:108" s="217" customFormat="1" ht="15">
      <c r="A23" s="314" t="s">
        <v>260</v>
      </c>
      <c r="B23" s="315" t="s">
        <v>458</v>
      </c>
      <c r="C23" s="316">
        <v>15.12</v>
      </c>
      <c r="D23" s="317">
        <v>21.29</v>
      </c>
      <c r="E23" s="317">
        <v>22.42</v>
      </c>
      <c r="F23" s="317">
        <v>28.37</v>
      </c>
      <c r="G23" s="194">
        <v>0.3949</v>
      </c>
      <c r="I23" s="397" t="s">
        <v>259</v>
      </c>
      <c r="J23" s="398"/>
      <c r="K23" s="398"/>
      <c r="L23" s="398"/>
      <c r="M23" s="398"/>
      <c r="N23" s="398"/>
      <c r="O23" s="398"/>
      <c r="P23" s="399"/>
      <c r="R23" s="469" t="s">
        <v>259</v>
      </c>
      <c r="S23" s="470"/>
      <c r="T23" s="470"/>
      <c r="U23" s="470"/>
      <c r="V23" s="470"/>
      <c r="W23" s="470"/>
      <c r="X23" s="470"/>
      <c r="Y23" s="471"/>
      <c r="AA23" s="365" t="s">
        <v>259</v>
      </c>
      <c r="AB23" s="366"/>
      <c r="AC23" s="366"/>
      <c r="AD23" s="366"/>
      <c r="AE23" s="366"/>
      <c r="AF23" s="366"/>
      <c r="AG23" s="366"/>
      <c r="AH23" s="366"/>
      <c r="AI23" s="366"/>
      <c r="AJ23" s="366"/>
      <c r="AK23" s="366"/>
      <c r="AL23" s="366"/>
      <c r="AM23" s="367"/>
      <c r="AO23" s="472" t="s">
        <v>259</v>
      </c>
      <c r="AP23" s="473"/>
      <c r="AQ23" s="473"/>
      <c r="AR23" s="473"/>
      <c r="AS23" s="473"/>
      <c r="AT23" s="473"/>
      <c r="AU23" s="473"/>
      <c r="AV23" s="474"/>
      <c r="AX23" s="451" t="s">
        <v>259</v>
      </c>
      <c r="AY23" s="452"/>
      <c r="AZ23" s="452"/>
      <c r="BA23" s="452"/>
      <c r="BB23" s="452"/>
      <c r="BC23" s="452"/>
      <c r="BD23" s="452"/>
      <c r="BE23" s="453"/>
      <c r="BG23" s="445" t="s">
        <v>259</v>
      </c>
      <c r="BH23" s="446"/>
      <c r="BI23" s="446"/>
      <c r="BJ23" s="446"/>
      <c r="BK23" s="446"/>
      <c r="BL23" s="446"/>
      <c r="BM23" s="446"/>
      <c r="BN23" s="447"/>
      <c r="BP23" s="475" t="s">
        <v>259</v>
      </c>
      <c r="BQ23" s="476"/>
      <c r="BR23" s="476"/>
      <c r="BS23" s="476"/>
      <c r="BT23" s="476"/>
      <c r="BU23" s="476"/>
      <c r="BV23" s="476"/>
      <c r="BW23" s="477"/>
      <c r="BY23" s="426" t="s">
        <v>259</v>
      </c>
      <c r="BZ23" s="427"/>
      <c r="CA23" s="427"/>
      <c r="CB23" s="427"/>
      <c r="CC23" s="427"/>
      <c r="CD23" s="427"/>
      <c r="CE23" s="427"/>
      <c r="CF23" s="428"/>
      <c r="CH23" s="481" t="s">
        <v>259</v>
      </c>
      <c r="CI23" s="482"/>
      <c r="CJ23" s="482"/>
      <c r="CK23" s="482"/>
      <c r="CL23" s="482"/>
      <c r="CM23" s="482"/>
      <c r="CN23" s="482"/>
      <c r="CO23" s="483"/>
      <c r="CQ23" s="407" t="s">
        <v>259</v>
      </c>
      <c r="CR23" s="408"/>
      <c r="CS23" s="408"/>
      <c r="CT23" s="409"/>
      <c r="CU23" s="194"/>
      <c r="CW23" s="429" t="s">
        <v>259</v>
      </c>
      <c r="CX23" s="430"/>
      <c r="CY23" s="430"/>
      <c r="CZ23" s="430"/>
      <c r="DA23" s="430"/>
      <c r="DB23" s="430"/>
      <c r="DC23" s="430"/>
      <c r="DD23" s="431"/>
    </row>
    <row r="24" spans="1:108" ht="15">
      <c r="A24" s="300" t="s">
        <v>68</v>
      </c>
      <c r="B24" s="305" t="s">
        <v>459</v>
      </c>
      <c r="C24" s="303">
        <v>8.8</v>
      </c>
      <c r="D24" s="81">
        <v>10.24</v>
      </c>
      <c r="E24" s="81">
        <v>13.04</v>
      </c>
      <c r="F24" s="81">
        <v>15.18</v>
      </c>
      <c r="G24" s="16">
        <v>0.4821</v>
      </c>
      <c r="I24" s="400" t="s">
        <v>259</v>
      </c>
      <c r="J24" s="401"/>
      <c r="K24" s="401"/>
      <c r="L24" s="401"/>
      <c r="M24" s="401"/>
      <c r="N24" s="401"/>
      <c r="O24" s="401"/>
      <c r="P24" s="402"/>
      <c r="R24" s="466" t="s">
        <v>259</v>
      </c>
      <c r="S24" s="467"/>
      <c r="T24" s="467"/>
      <c r="U24" s="467"/>
      <c r="V24" s="467"/>
      <c r="W24" s="467"/>
      <c r="X24" s="467"/>
      <c r="Y24" s="468"/>
      <c r="AA24" s="362" t="s">
        <v>259</v>
      </c>
      <c r="AB24" s="363"/>
      <c r="AC24" s="363"/>
      <c r="AD24" s="363"/>
      <c r="AE24" s="363"/>
      <c r="AF24" s="363"/>
      <c r="AG24" s="363"/>
      <c r="AH24" s="363"/>
      <c r="AI24" s="363"/>
      <c r="AJ24" s="363"/>
      <c r="AK24" s="363"/>
      <c r="AL24" s="363"/>
      <c r="AM24" s="364"/>
      <c r="AO24" s="414" t="s">
        <v>259</v>
      </c>
      <c r="AP24" s="415"/>
      <c r="AQ24" s="415"/>
      <c r="AR24" s="415"/>
      <c r="AS24" s="415"/>
      <c r="AT24" s="415"/>
      <c r="AU24" s="415"/>
      <c r="AV24" s="416"/>
      <c r="AX24" s="442" t="s">
        <v>259</v>
      </c>
      <c r="AY24" s="443"/>
      <c r="AZ24" s="443"/>
      <c r="BA24" s="443"/>
      <c r="BB24" s="443"/>
      <c r="BC24" s="443"/>
      <c r="BD24" s="443"/>
      <c r="BE24" s="444"/>
      <c r="BG24" s="432" t="s">
        <v>259</v>
      </c>
      <c r="BH24" s="433"/>
      <c r="BI24" s="433"/>
      <c r="BJ24" s="433"/>
      <c r="BK24" s="433"/>
      <c r="BL24" s="433"/>
      <c r="BM24" s="433"/>
      <c r="BN24" s="434"/>
      <c r="BP24" s="436" t="s">
        <v>259</v>
      </c>
      <c r="BQ24" s="437"/>
      <c r="BR24" s="437"/>
      <c r="BS24" s="437"/>
      <c r="BT24" s="437"/>
      <c r="BU24" s="437"/>
      <c r="BV24" s="437"/>
      <c r="BW24" s="438"/>
      <c r="BY24" s="420" t="s">
        <v>259</v>
      </c>
      <c r="BZ24" s="421"/>
      <c r="CA24" s="421"/>
      <c r="CB24" s="421"/>
      <c r="CC24" s="421"/>
      <c r="CD24" s="421"/>
      <c r="CE24" s="421"/>
      <c r="CF24" s="422"/>
      <c r="CH24" s="478" t="s">
        <v>259</v>
      </c>
      <c r="CI24" s="479"/>
      <c r="CJ24" s="479"/>
      <c r="CK24" s="479"/>
      <c r="CL24" s="479"/>
      <c r="CM24" s="479"/>
      <c r="CN24" s="479"/>
      <c r="CO24" s="480"/>
      <c r="CQ24" s="407" t="s">
        <v>259</v>
      </c>
      <c r="CR24" s="408"/>
      <c r="CS24" s="408"/>
      <c r="CT24" s="409"/>
      <c r="CU24" s="194"/>
      <c r="CW24" s="429" t="s">
        <v>259</v>
      </c>
      <c r="CX24" s="430"/>
      <c r="CY24" s="430"/>
      <c r="CZ24" s="430"/>
      <c r="DA24" s="430"/>
      <c r="DB24" s="430"/>
      <c r="DC24" s="430"/>
      <c r="DD24" s="431"/>
    </row>
    <row r="25" spans="1:108" ht="15">
      <c r="A25" s="300" t="s">
        <v>69</v>
      </c>
      <c r="B25" s="305" t="s">
        <v>460</v>
      </c>
      <c r="C25" s="303">
        <v>16.67</v>
      </c>
      <c r="D25" s="81">
        <v>24.82</v>
      </c>
      <c r="E25" s="81">
        <v>24.7</v>
      </c>
      <c r="F25" s="81">
        <v>36.78</v>
      </c>
      <c r="G25" s="16">
        <v>0.4818</v>
      </c>
      <c r="I25" s="400" t="s">
        <v>259</v>
      </c>
      <c r="J25" s="401"/>
      <c r="K25" s="401"/>
      <c r="L25" s="401"/>
      <c r="M25" s="401"/>
      <c r="N25" s="401"/>
      <c r="O25" s="401"/>
      <c r="P25" s="402"/>
      <c r="R25" s="466" t="s">
        <v>259</v>
      </c>
      <c r="S25" s="467"/>
      <c r="T25" s="467"/>
      <c r="U25" s="467"/>
      <c r="V25" s="467"/>
      <c r="W25" s="467"/>
      <c r="X25" s="467"/>
      <c r="Y25" s="468"/>
      <c r="AA25" s="362" t="s">
        <v>259</v>
      </c>
      <c r="AB25" s="363"/>
      <c r="AC25" s="363"/>
      <c r="AD25" s="363"/>
      <c r="AE25" s="363"/>
      <c r="AF25" s="363"/>
      <c r="AG25" s="363"/>
      <c r="AH25" s="363"/>
      <c r="AI25" s="363"/>
      <c r="AJ25" s="363"/>
      <c r="AK25" s="363"/>
      <c r="AL25" s="363"/>
      <c r="AM25" s="364"/>
      <c r="AO25" s="414" t="s">
        <v>259</v>
      </c>
      <c r="AP25" s="415"/>
      <c r="AQ25" s="415"/>
      <c r="AR25" s="415"/>
      <c r="AS25" s="415"/>
      <c r="AT25" s="415"/>
      <c r="AU25" s="415"/>
      <c r="AV25" s="416"/>
      <c r="AX25" s="442" t="s">
        <v>259</v>
      </c>
      <c r="AY25" s="443"/>
      <c r="AZ25" s="443"/>
      <c r="BA25" s="443"/>
      <c r="BB25" s="443"/>
      <c r="BC25" s="443"/>
      <c r="BD25" s="443"/>
      <c r="BE25" s="444"/>
      <c r="BG25" s="432" t="s">
        <v>259</v>
      </c>
      <c r="BH25" s="433"/>
      <c r="BI25" s="433"/>
      <c r="BJ25" s="433"/>
      <c r="BK25" s="433"/>
      <c r="BL25" s="433"/>
      <c r="BM25" s="433"/>
      <c r="BN25" s="434"/>
      <c r="BP25" s="436" t="s">
        <v>259</v>
      </c>
      <c r="BQ25" s="437"/>
      <c r="BR25" s="437"/>
      <c r="BS25" s="437"/>
      <c r="BT25" s="437"/>
      <c r="BU25" s="437"/>
      <c r="BV25" s="437"/>
      <c r="BW25" s="438"/>
      <c r="BY25" s="420" t="s">
        <v>259</v>
      </c>
      <c r="BZ25" s="421"/>
      <c r="CA25" s="421"/>
      <c r="CB25" s="421"/>
      <c r="CC25" s="421"/>
      <c r="CD25" s="421"/>
      <c r="CE25" s="421"/>
      <c r="CF25" s="422"/>
      <c r="CH25" s="478" t="s">
        <v>259</v>
      </c>
      <c r="CI25" s="479"/>
      <c r="CJ25" s="479"/>
      <c r="CK25" s="479"/>
      <c r="CL25" s="479"/>
      <c r="CM25" s="479"/>
      <c r="CN25" s="479"/>
      <c r="CO25" s="480"/>
      <c r="CQ25" s="407" t="s">
        <v>259</v>
      </c>
      <c r="CR25" s="408"/>
      <c r="CS25" s="408"/>
      <c r="CT25" s="409"/>
      <c r="CU25" s="194"/>
      <c r="CW25" s="429" t="s">
        <v>259</v>
      </c>
      <c r="CX25" s="430"/>
      <c r="CY25" s="430"/>
      <c r="CZ25" s="430"/>
      <c r="DA25" s="430"/>
      <c r="DB25" s="430"/>
      <c r="DC25" s="430"/>
      <c r="DD25" s="431"/>
    </row>
    <row r="26" spans="1:108" ht="15">
      <c r="A26" s="299" t="s">
        <v>430</v>
      </c>
      <c r="B26" s="305" t="s">
        <v>461</v>
      </c>
      <c r="C26" s="303">
        <v>13.36</v>
      </c>
      <c r="D26" s="81">
        <v>20.04</v>
      </c>
      <c r="E26" s="81">
        <v>19.94</v>
      </c>
      <c r="F26" s="81">
        <v>29.92</v>
      </c>
      <c r="G26" s="16">
        <v>0.4925</v>
      </c>
      <c r="I26" s="400" t="s">
        <v>259</v>
      </c>
      <c r="J26" s="401"/>
      <c r="K26" s="401"/>
      <c r="L26" s="401"/>
      <c r="M26" s="401"/>
      <c r="N26" s="401"/>
      <c r="O26" s="401"/>
      <c r="P26" s="402"/>
      <c r="R26" s="466" t="s">
        <v>259</v>
      </c>
      <c r="S26" s="467"/>
      <c r="T26" s="467"/>
      <c r="U26" s="467"/>
      <c r="V26" s="467"/>
      <c r="W26" s="467"/>
      <c r="X26" s="467"/>
      <c r="Y26" s="468"/>
      <c r="AA26" s="362" t="s">
        <v>259</v>
      </c>
      <c r="AB26" s="363"/>
      <c r="AC26" s="363"/>
      <c r="AD26" s="363"/>
      <c r="AE26" s="363"/>
      <c r="AF26" s="363"/>
      <c r="AG26" s="363"/>
      <c r="AH26" s="363"/>
      <c r="AI26" s="363"/>
      <c r="AJ26" s="363"/>
      <c r="AK26" s="363"/>
      <c r="AL26" s="363"/>
      <c r="AM26" s="364"/>
      <c r="AO26" s="414" t="s">
        <v>259</v>
      </c>
      <c r="AP26" s="415"/>
      <c r="AQ26" s="415"/>
      <c r="AR26" s="415"/>
      <c r="AS26" s="415"/>
      <c r="AT26" s="415"/>
      <c r="AU26" s="415"/>
      <c r="AV26" s="416"/>
      <c r="AX26" s="442" t="s">
        <v>259</v>
      </c>
      <c r="AY26" s="443"/>
      <c r="AZ26" s="443"/>
      <c r="BA26" s="443"/>
      <c r="BB26" s="443"/>
      <c r="BC26" s="443"/>
      <c r="BD26" s="443"/>
      <c r="BE26" s="444"/>
      <c r="BG26" s="432" t="s">
        <v>259</v>
      </c>
      <c r="BH26" s="433"/>
      <c r="BI26" s="433"/>
      <c r="BJ26" s="433"/>
      <c r="BK26" s="433"/>
      <c r="BL26" s="433"/>
      <c r="BM26" s="433"/>
      <c r="BN26" s="434"/>
      <c r="BP26" s="436" t="s">
        <v>259</v>
      </c>
      <c r="BQ26" s="437"/>
      <c r="BR26" s="437"/>
      <c r="BS26" s="437"/>
      <c r="BT26" s="437"/>
      <c r="BU26" s="437"/>
      <c r="BV26" s="437"/>
      <c r="BW26" s="438"/>
      <c r="BY26" s="420" t="s">
        <v>259</v>
      </c>
      <c r="BZ26" s="421"/>
      <c r="CA26" s="421"/>
      <c r="CB26" s="421"/>
      <c r="CC26" s="421"/>
      <c r="CD26" s="421"/>
      <c r="CE26" s="421"/>
      <c r="CF26" s="422"/>
      <c r="CH26" s="478" t="s">
        <v>259</v>
      </c>
      <c r="CI26" s="479"/>
      <c r="CJ26" s="479"/>
      <c r="CK26" s="479"/>
      <c r="CL26" s="479"/>
      <c r="CM26" s="479"/>
      <c r="CN26" s="479"/>
      <c r="CO26" s="480"/>
      <c r="CQ26" s="407" t="s">
        <v>259</v>
      </c>
      <c r="CR26" s="408"/>
      <c r="CS26" s="408"/>
      <c r="CT26" s="409"/>
      <c r="CU26" s="272"/>
      <c r="CW26" s="429" t="s">
        <v>259</v>
      </c>
      <c r="CX26" s="430"/>
      <c r="CY26" s="430"/>
      <c r="CZ26" s="430"/>
      <c r="DA26" s="430"/>
      <c r="DB26" s="430"/>
      <c r="DC26" s="430"/>
      <c r="DD26" s="431"/>
    </row>
    <row r="27" spans="1:108" ht="15">
      <c r="A27" s="296" t="s">
        <v>70</v>
      </c>
      <c r="B27" s="306"/>
      <c r="C27" s="371"/>
      <c r="D27" s="371"/>
      <c r="E27" s="371"/>
      <c r="F27" s="371"/>
      <c r="G27" s="393"/>
      <c r="I27" s="370"/>
      <c r="J27" s="371"/>
      <c r="K27" s="371"/>
      <c r="L27" s="371"/>
      <c r="M27" s="393"/>
      <c r="N27" s="191"/>
      <c r="O27" s="191"/>
      <c r="P27" s="181"/>
      <c r="R27" s="370"/>
      <c r="S27" s="371"/>
      <c r="T27" s="371"/>
      <c r="U27" s="371"/>
      <c r="V27" s="393"/>
      <c r="W27" s="191"/>
      <c r="X27" s="191"/>
      <c r="Y27" s="181"/>
      <c r="AA27" s="360"/>
      <c r="AB27" s="360"/>
      <c r="AC27" s="360"/>
      <c r="AD27" s="360"/>
      <c r="AE27" s="360"/>
      <c r="AF27" s="360"/>
      <c r="AG27" s="360"/>
      <c r="AH27" s="360"/>
      <c r="AI27" s="360"/>
      <c r="AJ27" s="360"/>
      <c r="AK27" s="191"/>
      <c r="AL27" s="191"/>
      <c r="AM27" s="181"/>
      <c r="AO27" s="182"/>
      <c r="AP27" s="183"/>
      <c r="AQ27" s="183"/>
      <c r="AR27" s="183"/>
      <c r="AS27" s="184"/>
      <c r="AT27" s="210"/>
      <c r="AU27" s="210"/>
      <c r="AV27" s="211"/>
      <c r="AX27" s="370"/>
      <c r="AY27" s="371"/>
      <c r="AZ27" s="371"/>
      <c r="BA27" s="371"/>
      <c r="BB27" s="393"/>
      <c r="BC27" s="180"/>
      <c r="BD27" s="180"/>
      <c r="BE27" s="175"/>
      <c r="BG27" s="370"/>
      <c r="BH27" s="371"/>
      <c r="BI27" s="371"/>
      <c r="BJ27" s="371"/>
      <c r="BK27" s="371"/>
      <c r="BL27" s="191"/>
      <c r="BM27" s="191"/>
      <c r="BN27" s="181"/>
      <c r="BP27" s="376"/>
      <c r="BQ27" s="410"/>
      <c r="BR27" s="410"/>
      <c r="BS27" s="410"/>
      <c r="BT27" s="410"/>
      <c r="BU27" s="191"/>
      <c r="BV27" s="191"/>
      <c r="BW27" s="181"/>
      <c r="BY27" s="370"/>
      <c r="BZ27" s="371"/>
      <c r="CA27" s="371"/>
      <c r="CB27" s="371"/>
      <c r="CC27" s="371"/>
      <c r="CD27" s="191"/>
      <c r="CE27" s="191"/>
      <c r="CF27" s="181"/>
      <c r="CH27" s="370"/>
      <c r="CI27" s="371"/>
      <c r="CJ27" s="371"/>
      <c r="CK27" s="371"/>
      <c r="CL27" s="371"/>
      <c r="CM27" s="191"/>
      <c r="CN27" s="191"/>
      <c r="CO27" s="181"/>
      <c r="CQ27" s="358"/>
      <c r="CR27" s="359"/>
      <c r="CS27" s="359"/>
      <c r="CT27" s="359"/>
      <c r="CU27" s="406"/>
      <c r="CW27" s="358"/>
      <c r="CX27" s="359"/>
      <c r="CY27" s="359"/>
      <c r="CZ27" s="359"/>
      <c r="DA27" s="359"/>
      <c r="DB27" s="359"/>
      <c r="DC27" s="359"/>
      <c r="DD27" s="406"/>
    </row>
    <row r="28" spans="1:108" ht="15">
      <c r="A28" s="300" t="s">
        <v>71</v>
      </c>
      <c r="B28" s="305" t="s">
        <v>462</v>
      </c>
      <c r="C28" s="304"/>
      <c r="D28" s="66"/>
      <c r="E28" s="66"/>
      <c r="F28" s="66"/>
      <c r="G28" s="16"/>
      <c r="I28" s="69">
        <v>9</v>
      </c>
      <c r="J28" s="69">
        <v>12</v>
      </c>
      <c r="K28" s="196">
        <f>I28*1.34</f>
        <v>12.06</v>
      </c>
      <c r="L28" s="196">
        <f>J28*1.34</f>
        <v>16.080000000000002</v>
      </c>
      <c r="M28" s="194">
        <v>0.34</v>
      </c>
      <c r="N28" s="69">
        <f aca="true" t="shared" si="0" ref="N28:N42">K28-(K28*0.015)</f>
        <v>11.879100000000001</v>
      </c>
      <c r="O28" s="69">
        <f aca="true" t="shared" si="1" ref="O28:O42">L28-(L28*0.015)</f>
        <v>15.838800000000003</v>
      </c>
      <c r="P28" s="16">
        <f aca="true" t="shared" si="2" ref="P28:P42">(N28+O28)/(I28+J28)-1</f>
        <v>0.3199000000000001</v>
      </c>
      <c r="R28" s="68">
        <v>9</v>
      </c>
      <c r="S28" s="68">
        <v>14</v>
      </c>
      <c r="T28" s="201">
        <v>12.15</v>
      </c>
      <c r="U28" s="201">
        <v>18.89</v>
      </c>
      <c r="V28" s="194">
        <v>0.3496</v>
      </c>
      <c r="W28" s="68">
        <f>R28+(R28*Y28)</f>
        <v>12.0555</v>
      </c>
      <c r="X28" s="68">
        <f>S28+(S28*Y28)</f>
        <v>18.753</v>
      </c>
      <c r="Y28" s="16">
        <v>0.3395</v>
      </c>
      <c r="AA28" s="202">
        <v>34.948499999999996</v>
      </c>
      <c r="AB28" s="202">
        <v>48.829</v>
      </c>
      <c r="AC28" s="202">
        <v>46.9002957884777</v>
      </c>
      <c r="AD28" s="202">
        <v>65.31565670311186</v>
      </c>
      <c r="AE28" s="194">
        <v>0.3395</v>
      </c>
      <c r="AF28" s="243">
        <v>11</v>
      </c>
      <c r="AG28" s="243">
        <v>48.829</v>
      </c>
      <c r="AH28" s="202">
        <f aca="true" t="shared" si="3" ref="AH28:AH37">(AF28*AE28)+AF28</f>
        <v>14.7345</v>
      </c>
      <c r="AI28" s="202">
        <v>65.31565670311186</v>
      </c>
      <c r="AJ28" s="194">
        <f aca="true" t="shared" si="4" ref="AJ28:AJ37">((AH28+AI28)/(AF28+AG28)-1)</f>
        <v>0.33798252859168376</v>
      </c>
      <c r="AK28" s="71">
        <f aca="true" t="shared" si="5" ref="AK28:AL37">AH28-(AH28*0.05)</f>
        <v>13.997775</v>
      </c>
      <c r="AL28" s="71">
        <f t="shared" si="5"/>
        <v>62.049873867956265</v>
      </c>
      <c r="AM28" s="16">
        <f aca="true" t="shared" si="6" ref="AM28:AM42">(AK28+AL28)/(AF28+AG28)-1</f>
        <v>0.2710834021620998</v>
      </c>
      <c r="AO28" s="72">
        <v>9</v>
      </c>
      <c r="AP28" s="72">
        <v>11</v>
      </c>
      <c r="AQ28" s="204">
        <v>12.24</v>
      </c>
      <c r="AR28" s="204">
        <v>14.96</v>
      </c>
      <c r="AS28" s="194">
        <v>0.36</v>
      </c>
      <c r="AT28" s="72">
        <f aca="true" t="shared" si="7" ref="AT28:AU42">AQ28-(AQ28*0.025)</f>
        <v>11.934000000000001</v>
      </c>
      <c r="AU28" s="72">
        <f t="shared" si="7"/>
        <v>14.586</v>
      </c>
      <c r="AV28" s="16">
        <f aca="true" t="shared" si="8" ref="AV28:AV42">(AT28+AU28)/(AO28+AP28)-1</f>
        <v>0.32600000000000007</v>
      </c>
      <c r="AX28" s="73">
        <v>11</v>
      </c>
      <c r="AY28" s="73">
        <v>14.3</v>
      </c>
      <c r="AZ28" s="205">
        <v>16.17</v>
      </c>
      <c r="BA28" s="205">
        <v>21.02</v>
      </c>
      <c r="BB28" s="194">
        <f aca="true" t="shared" si="9" ref="BB28:BB37">((AZ28+BA28)/(AX28+AY28)-1)</f>
        <v>0.46996047430830035</v>
      </c>
      <c r="BC28" s="73">
        <f aca="true" t="shared" si="10" ref="BC28:BC37">AZ28-(AZ28*0.05)</f>
        <v>15.361500000000001</v>
      </c>
      <c r="BD28" s="73">
        <f aca="true" t="shared" si="11" ref="BD28:BD37">BA28-(BA28*0.05)</f>
        <v>19.969</v>
      </c>
      <c r="BE28" s="16">
        <f aca="true" t="shared" si="12" ref="BE28:BE37">(BC28+BD28)/(AX28+AY28)-1</f>
        <v>0.3964624505928853</v>
      </c>
      <c r="BG28" s="74">
        <v>10</v>
      </c>
      <c r="BH28" s="74">
        <v>13</v>
      </c>
      <c r="BI28" s="206">
        <v>13.75</v>
      </c>
      <c r="BJ28" s="206">
        <v>17.88</v>
      </c>
      <c r="BK28" s="194">
        <v>0.375</v>
      </c>
      <c r="BL28" s="74">
        <f aca="true" t="shared" si="13" ref="BL28:BL37">BI28-(BI28*0.025)</f>
        <v>13.40625</v>
      </c>
      <c r="BM28" s="74">
        <f aca="true" t="shared" si="14" ref="BM28:BM37">BJ28-(BJ28*0.025)</f>
        <v>17.433</v>
      </c>
      <c r="BN28" s="16">
        <f aca="true" t="shared" si="15" ref="BN28:BN38">(BL28+BM28)/(BG28+BH28)-1</f>
        <v>0.34083695652173907</v>
      </c>
      <c r="BP28" s="76">
        <v>12</v>
      </c>
      <c r="BQ28" s="76">
        <v>14</v>
      </c>
      <c r="BR28" s="207">
        <v>16.2</v>
      </c>
      <c r="BS28" s="207">
        <v>18.9</v>
      </c>
      <c r="BT28" s="267">
        <f aca="true" t="shared" si="16" ref="BT28:BT80">((BR28+BS28)/(BP28+BQ28)-1)</f>
        <v>0.34999999999999987</v>
      </c>
      <c r="BU28" s="76">
        <f aca="true" t="shared" si="17" ref="BU28:BU37">BR28-(BR28*0.015)</f>
        <v>15.956999999999999</v>
      </c>
      <c r="BV28" s="76">
        <f aca="true" t="shared" si="18" ref="BV28:BV37">BS28-(BS28*0.015)</f>
        <v>18.6165</v>
      </c>
      <c r="BW28" s="16">
        <f aca="true" t="shared" si="19" ref="BW28:BW42">(BU28+BV28)/(BP28+BQ28)-1</f>
        <v>0.32974999999999977</v>
      </c>
      <c r="BY28" s="78">
        <v>9.5</v>
      </c>
      <c r="BZ28" s="78">
        <v>15</v>
      </c>
      <c r="CA28" s="208">
        <v>13.2</v>
      </c>
      <c r="CB28" s="208">
        <v>20.85</v>
      </c>
      <c r="CC28" s="194">
        <f aca="true" t="shared" si="20" ref="CC28:CC80">((CA28+CB28)/(BY28+BZ28)-1)</f>
        <v>0.3897959183673467</v>
      </c>
      <c r="CD28" s="78">
        <f aca="true" t="shared" si="21" ref="CD28:CD37">CA28-(CA28*0.01)</f>
        <v>13.068</v>
      </c>
      <c r="CE28" s="78">
        <f aca="true" t="shared" si="22" ref="CE28:CE37">CB28-(CB28*0.01)</f>
        <v>20.6415</v>
      </c>
      <c r="CF28" s="16">
        <f aca="true" t="shared" si="23" ref="CF28:CF38">(CD28+CE28)/(BY28+BZ28)-1</f>
        <v>0.3758979591836733</v>
      </c>
      <c r="CH28" s="80">
        <v>10</v>
      </c>
      <c r="CI28" s="80">
        <v>13</v>
      </c>
      <c r="CJ28" s="209">
        <v>13.55</v>
      </c>
      <c r="CK28" s="209">
        <v>17.615</v>
      </c>
      <c r="CL28" s="194">
        <f>((CJ28+CK28)/(CH28+CI28)-1)</f>
        <v>0.355</v>
      </c>
      <c r="CM28" s="79">
        <f>CJ28-(CJ28*0.015)</f>
        <v>13.34675</v>
      </c>
      <c r="CN28" s="79">
        <f>CK28-(CK28*0.015)</f>
        <v>17.350775</v>
      </c>
      <c r="CO28" s="16">
        <f>(CM28+CN28)/(CH28+CI28)-1</f>
        <v>0.33467500000000006</v>
      </c>
      <c r="CQ28" s="195">
        <v>11</v>
      </c>
      <c r="CR28" s="195">
        <v>24.288</v>
      </c>
      <c r="CS28" s="195">
        <v>15.399999999999999</v>
      </c>
      <c r="CT28" s="195">
        <v>34.0032</v>
      </c>
      <c r="CU28" s="194">
        <v>0.4</v>
      </c>
      <c r="CW28" s="293">
        <v>11.5</v>
      </c>
      <c r="CX28" s="293">
        <v>15</v>
      </c>
      <c r="CY28" s="293">
        <f aca="true" t="shared" si="24" ref="CY28:CZ42">CW28*1.32</f>
        <v>15.180000000000001</v>
      </c>
      <c r="CZ28" s="293">
        <f t="shared" si="24"/>
        <v>19.8</v>
      </c>
      <c r="DA28" s="194">
        <f aca="true" t="shared" si="25" ref="DA28:DA42">((CY28+CZ28)/(CW28+CX28)-1)</f>
        <v>0.32000000000000006</v>
      </c>
      <c r="DB28" s="293">
        <f>CY28-(CY28*0.05)</f>
        <v>14.421000000000001</v>
      </c>
      <c r="DC28" s="293">
        <f>CZ28-(CZ28*0.05)</f>
        <v>18.810000000000002</v>
      </c>
      <c r="DD28" s="194">
        <f>(DB28+DC28)/(CW28+CX28)-1</f>
        <v>0.254</v>
      </c>
    </row>
    <row r="29" spans="1:108" ht="15">
      <c r="A29" s="300" t="s">
        <v>72</v>
      </c>
      <c r="B29" s="305" t="s">
        <v>463</v>
      </c>
      <c r="C29" s="304"/>
      <c r="D29" s="66"/>
      <c r="E29" s="66"/>
      <c r="F29" s="66"/>
      <c r="G29" s="16"/>
      <c r="I29" s="69">
        <v>11</v>
      </c>
      <c r="J29" s="69">
        <v>13</v>
      </c>
      <c r="K29" s="196">
        <f aca="true" t="shared" si="26" ref="K29:L42">I29*1.34</f>
        <v>14.74</v>
      </c>
      <c r="L29" s="196">
        <f t="shared" si="26"/>
        <v>17.42</v>
      </c>
      <c r="M29" s="194">
        <v>0.34</v>
      </c>
      <c r="N29" s="69">
        <f t="shared" si="0"/>
        <v>14.5189</v>
      </c>
      <c r="O29" s="69">
        <f t="shared" si="1"/>
        <v>17.158700000000003</v>
      </c>
      <c r="P29" s="16">
        <f t="shared" si="2"/>
        <v>0.3199000000000003</v>
      </c>
      <c r="R29" s="68">
        <v>10</v>
      </c>
      <c r="S29" s="68">
        <v>15</v>
      </c>
      <c r="T29" s="201">
        <v>13.5</v>
      </c>
      <c r="U29" s="201">
        <v>20.24</v>
      </c>
      <c r="V29" s="194">
        <v>0.3496</v>
      </c>
      <c r="W29" s="68">
        <f aca="true" t="shared" si="27" ref="W29:W42">R29+(R29*Y29)</f>
        <v>13.395</v>
      </c>
      <c r="X29" s="68">
        <f aca="true" t="shared" si="28" ref="X29:X42">S29+(S29*Y29)</f>
        <v>20.0925</v>
      </c>
      <c r="Y29" s="16">
        <v>0.3395</v>
      </c>
      <c r="AA29" s="202">
        <v>26.288999999999998</v>
      </c>
      <c r="AB29" s="202">
        <v>37.271499999999996</v>
      </c>
      <c r="AC29" s="202">
        <v>35.41167377628258</v>
      </c>
      <c r="AD29" s="202">
        <v>49.98223688603868</v>
      </c>
      <c r="AE29" s="194">
        <v>0.3435</v>
      </c>
      <c r="AF29" s="243">
        <v>13</v>
      </c>
      <c r="AG29" s="243">
        <v>37.271499999999996</v>
      </c>
      <c r="AH29" s="202">
        <f t="shared" si="3"/>
        <v>17.4655</v>
      </c>
      <c r="AI29" s="202">
        <v>49.98223688603868</v>
      </c>
      <c r="AJ29" s="194">
        <f t="shared" si="4"/>
        <v>0.3416694724851792</v>
      </c>
      <c r="AK29" s="71">
        <f t="shared" si="5"/>
        <v>16.592225</v>
      </c>
      <c r="AL29" s="71">
        <f t="shared" si="5"/>
        <v>47.48312504173674</v>
      </c>
      <c r="AM29" s="16">
        <f t="shared" si="6"/>
        <v>0.27458599886092006</v>
      </c>
      <c r="AO29" s="72">
        <v>10</v>
      </c>
      <c r="AP29" s="72">
        <v>12</v>
      </c>
      <c r="AQ29" s="204">
        <v>13.6</v>
      </c>
      <c r="AR29" s="204">
        <v>16.32</v>
      </c>
      <c r="AS29" s="194">
        <v>0.36</v>
      </c>
      <c r="AT29" s="72">
        <f t="shared" si="7"/>
        <v>13.26</v>
      </c>
      <c r="AU29" s="72">
        <f t="shared" si="7"/>
        <v>15.912</v>
      </c>
      <c r="AV29" s="16">
        <f t="shared" si="8"/>
        <v>0.32600000000000007</v>
      </c>
      <c r="AX29" s="73">
        <v>12.1</v>
      </c>
      <c r="AY29" s="73">
        <v>16.5</v>
      </c>
      <c r="AZ29" s="205">
        <v>17.79</v>
      </c>
      <c r="BA29" s="205">
        <v>24.25</v>
      </c>
      <c r="BB29" s="194">
        <f t="shared" si="9"/>
        <v>0.4699300699300699</v>
      </c>
      <c r="BC29" s="73">
        <f t="shared" si="10"/>
        <v>16.9005</v>
      </c>
      <c r="BD29" s="73">
        <f t="shared" si="11"/>
        <v>23.0375</v>
      </c>
      <c r="BE29" s="16">
        <f t="shared" si="12"/>
        <v>0.39643356643356653</v>
      </c>
      <c r="BG29" s="74">
        <v>11</v>
      </c>
      <c r="BH29" s="74">
        <v>15</v>
      </c>
      <c r="BI29" s="206">
        <v>15.18</v>
      </c>
      <c r="BJ29" s="206">
        <v>20.7</v>
      </c>
      <c r="BK29" s="194">
        <v>0.38</v>
      </c>
      <c r="BL29" s="74">
        <f t="shared" si="13"/>
        <v>14.8005</v>
      </c>
      <c r="BM29" s="74">
        <f t="shared" si="14"/>
        <v>20.1825</v>
      </c>
      <c r="BN29" s="16">
        <f t="shared" si="15"/>
        <v>0.34550000000000014</v>
      </c>
      <c r="BP29" s="76">
        <v>12.5</v>
      </c>
      <c r="BQ29" s="76">
        <v>15</v>
      </c>
      <c r="BR29" s="207">
        <v>16.88</v>
      </c>
      <c r="BS29" s="207">
        <v>20.25</v>
      </c>
      <c r="BT29" s="267">
        <f t="shared" si="16"/>
        <v>0.3501818181818179</v>
      </c>
      <c r="BU29" s="76">
        <f t="shared" si="17"/>
        <v>16.6268</v>
      </c>
      <c r="BV29" s="76">
        <f t="shared" si="18"/>
        <v>19.94625</v>
      </c>
      <c r="BW29" s="16">
        <f t="shared" si="19"/>
        <v>0.3299290909090906</v>
      </c>
      <c r="BY29" s="78">
        <v>14.2</v>
      </c>
      <c r="BZ29" s="78">
        <v>23</v>
      </c>
      <c r="CA29" s="208">
        <v>19.74</v>
      </c>
      <c r="CB29" s="208">
        <v>31.97</v>
      </c>
      <c r="CC29" s="194">
        <f t="shared" si="20"/>
        <v>0.39005376344085985</v>
      </c>
      <c r="CD29" s="78">
        <f t="shared" si="21"/>
        <v>19.5426</v>
      </c>
      <c r="CE29" s="78">
        <f t="shared" si="22"/>
        <v>31.650299999999998</v>
      </c>
      <c r="CF29" s="16">
        <f t="shared" si="23"/>
        <v>0.3761532258064513</v>
      </c>
      <c r="CH29" s="80">
        <v>11.25</v>
      </c>
      <c r="CI29" s="80">
        <v>14.6</v>
      </c>
      <c r="CJ29" s="209">
        <v>15.24375</v>
      </c>
      <c r="CK29" s="209">
        <v>19.782999999999998</v>
      </c>
      <c r="CL29" s="194">
        <f aca="true" t="shared" si="29" ref="CL29:CL80">((CJ29+CK29)/(CH29+CI29)-1)</f>
        <v>0.355</v>
      </c>
      <c r="CM29" s="79">
        <f aca="true" t="shared" si="30" ref="CM29:CM37">CJ29-(CJ29*0.015)</f>
        <v>15.01509375</v>
      </c>
      <c r="CN29" s="79">
        <f aca="true" t="shared" si="31" ref="CN29:CN37">CK29-(CK29*0.015)</f>
        <v>19.486254999999996</v>
      </c>
      <c r="CO29" s="16">
        <f aca="true" t="shared" si="32" ref="CO29:CO42">(CM29+CN29)/(CH29+CI29)-1</f>
        <v>0.33467499999999983</v>
      </c>
      <c r="CQ29" s="195">
        <v>12.100000000000001</v>
      </c>
      <c r="CR29" s="195">
        <v>27.807</v>
      </c>
      <c r="CS29" s="195">
        <v>16.94</v>
      </c>
      <c r="CT29" s="195">
        <v>38.92979999999999</v>
      </c>
      <c r="CU29" s="194">
        <v>0.4</v>
      </c>
      <c r="CW29" s="293">
        <v>11</v>
      </c>
      <c r="CX29" s="293">
        <v>14</v>
      </c>
      <c r="CY29" s="293">
        <f t="shared" si="24"/>
        <v>14.520000000000001</v>
      </c>
      <c r="CZ29" s="293">
        <f t="shared" si="24"/>
        <v>18.48</v>
      </c>
      <c r="DA29" s="194">
        <f t="shared" si="25"/>
        <v>0.32000000000000006</v>
      </c>
      <c r="DB29" s="293">
        <f aca="true" t="shared" si="33" ref="DB29:DB42">CY29-(CY29*0.05)</f>
        <v>13.794</v>
      </c>
      <c r="DC29" s="293">
        <f aca="true" t="shared" si="34" ref="DC29:DC42">CZ29-(CZ29*0.05)</f>
        <v>17.556</v>
      </c>
      <c r="DD29" s="194">
        <f aca="true" t="shared" si="35" ref="DD29:DD42">(DB29+DC29)/(CW29+CX29)-1</f>
        <v>0.254</v>
      </c>
    </row>
    <row r="30" spans="1:108" ht="15">
      <c r="A30" s="300" t="s">
        <v>73</v>
      </c>
      <c r="B30" s="305" t="s">
        <v>464</v>
      </c>
      <c r="C30" s="304"/>
      <c r="D30" s="66"/>
      <c r="E30" s="66"/>
      <c r="F30" s="66"/>
      <c r="G30" s="16"/>
      <c r="I30" s="69">
        <v>12</v>
      </c>
      <c r="J30" s="69">
        <v>15</v>
      </c>
      <c r="K30" s="196">
        <f t="shared" si="26"/>
        <v>16.080000000000002</v>
      </c>
      <c r="L30" s="196">
        <f t="shared" si="26"/>
        <v>20.1</v>
      </c>
      <c r="M30" s="194">
        <v>0.34</v>
      </c>
      <c r="N30" s="69">
        <f t="shared" si="0"/>
        <v>15.838800000000003</v>
      </c>
      <c r="O30" s="69">
        <f t="shared" si="1"/>
        <v>19.7985</v>
      </c>
      <c r="P30" s="16">
        <f t="shared" si="2"/>
        <v>0.3199000000000001</v>
      </c>
      <c r="R30" s="68">
        <v>11</v>
      </c>
      <c r="S30" s="68">
        <v>16</v>
      </c>
      <c r="T30" s="201">
        <v>14.84</v>
      </c>
      <c r="U30" s="201">
        <v>21.6</v>
      </c>
      <c r="V30" s="194">
        <v>0.3496</v>
      </c>
      <c r="W30" s="68">
        <f t="shared" si="27"/>
        <v>14.7345</v>
      </c>
      <c r="X30" s="68">
        <f t="shared" si="28"/>
        <v>21.432000000000002</v>
      </c>
      <c r="Y30" s="16">
        <v>0.3395</v>
      </c>
      <c r="AA30" s="202">
        <v>27.277999999999995</v>
      </c>
      <c r="AB30" s="202">
        <v>32.66</v>
      </c>
      <c r="AC30" s="202">
        <v>36.72378731286795</v>
      </c>
      <c r="AD30" s="202">
        <v>43.86412609335576</v>
      </c>
      <c r="AE30" s="194">
        <v>0.3445</v>
      </c>
      <c r="AF30" s="243">
        <v>15</v>
      </c>
      <c r="AG30" s="243">
        <v>32.66</v>
      </c>
      <c r="AH30" s="202">
        <f t="shared" si="3"/>
        <v>20.1675</v>
      </c>
      <c r="AI30" s="202">
        <v>43.86412609335576</v>
      </c>
      <c r="AJ30" s="194">
        <f t="shared" si="4"/>
        <v>0.3435087304522819</v>
      </c>
      <c r="AK30" s="71">
        <f t="shared" si="5"/>
        <v>19.159125</v>
      </c>
      <c r="AL30" s="71">
        <f t="shared" si="5"/>
        <v>41.67091978868797</v>
      </c>
      <c r="AM30" s="16">
        <f t="shared" si="6"/>
        <v>0.2763332939296679</v>
      </c>
      <c r="AO30" s="72">
        <v>12</v>
      </c>
      <c r="AP30" s="72">
        <v>14</v>
      </c>
      <c r="AQ30" s="204">
        <v>16.32</v>
      </c>
      <c r="AR30" s="204">
        <v>19.04</v>
      </c>
      <c r="AS30" s="194">
        <v>0.36</v>
      </c>
      <c r="AT30" s="72">
        <f t="shared" si="7"/>
        <v>15.912</v>
      </c>
      <c r="AU30" s="72">
        <f t="shared" si="7"/>
        <v>18.564</v>
      </c>
      <c r="AV30" s="16">
        <f t="shared" si="8"/>
        <v>0.32600000000000007</v>
      </c>
      <c r="AX30" s="73">
        <v>13.75</v>
      </c>
      <c r="AY30" s="73">
        <v>17.6</v>
      </c>
      <c r="AZ30" s="205">
        <v>20.21</v>
      </c>
      <c r="BA30" s="205">
        <v>25.87</v>
      </c>
      <c r="BB30" s="194">
        <f t="shared" si="9"/>
        <v>0.4698564593301435</v>
      </c>
      <c r="BC30" s="73">
        <f t="shared" si="10"/>
        <v>19.1995</v>
      </c>
      <c r="BD30" s="73">
        <f t="shared" si="11"/>
        <v>24.5765</v>
      </c>
      <c r="BE30" s="16">
        <f t="shared" si="12"/>
        <v>0.39636363636363625</v>
      </c>
      <c r="BG30" s="74">
        <v>12.5</v>
      </c>
      <c r="BH30" s="74">
        <v>16</v>
      </c>
      <c r="BI30" s="206">
        <v>17.06</v>
      </c>
      <c r="BJ30" s="206">
        <v>21.84</v>
      </c>
      <c r="BK30" s="194">
        <v>0.365</v>
      </c>
      <c r="BL30" s="74">
        <f t="shared" si="13"/>
        <v>16.633499999999998</v>
      </c>
      <c r="BM30" s="74">
        <f t="shared" si="14"/>
        <v>21.294</v>
      </c>
      <c r="BN30" s="16">
        <f t="shared" si="15"/>
        <v>0.3307894736842103</v>
      </c>
      <c r="BP30" s="76">
        <v>13.5</v>
      </c>
      <c r="BQ30" s="76">
        <v>15.5</v>
      </c>
      <c r="BR30" s="207">
        <v>18.23</v>
      </c>
      <c r="BS30" s="207">
        <v>20.93</v>
      </c>
      <c r="BT30" s="267">
        <f t="shared" si="16"/>
        <v>0.3503448275862069</v>
      </c>
      <c r="BU30" s="76">
        <f t="shared" si="17"/>
        <v>17.95655</v>
      </c>
      <c r="BV30" s="76">
        <f t="shared" si="18"/>
        <v>20.61605</v>
      </c>
      <c r="BW30" s="16">
        <f t="shared" si="19"/>
        <v>0.33008965517241373</v>
      </c>
      <c r="BY30" s="78">
        <v>16.5</v>
      </c>
      <c r="BZ30" s="78">
        <v>25</v>
      </c>
      <c r="CA30" s="208">
        <v>22.94</v>
      </c>
      <c r="CB30" s="208">
        <v>34.75</v>
      </c>
      <c r="CC30" s="194">
        <f t="shared" si="20"/>
        <v>0.39012048192771087</v>
      </c>
      <c r="CD30" s="78">
        <f t="shared" si="21"/>
        <v>22.710600000000003</v>
      </c>
      <c r="CE30" s="78">
        <f t="shared" si="22"/>
        <v>34.4025</v>
      </c>
      <c r="CF30" s="16">
        <f t="shared" si="23"/>
        <v>0.37621927710843384</v>
      </c>
      <c r="CH30" s="80">
        <v>11</v>
      </c>
      <c r="CI30" s="80">
        <v>14.8</v>
      </c>
      <c r="CJ30" s="209">
        <v>14.905</v>
      </c>
      <c r="CK30" s="209">
        <v>20.054000000000002</v>
      </c>
      <c r="CL30" s="194">
        <f t="shared" si="29"/>
        <v>0.355</v>
      </c>
      <c r="CM30" s="79">
        <f t="shared" si="30"/>
        <v>14.681424999999999</v>
      </c>
      <c r="CN30" s="79">
        <f t="shared" si="31"/>
        <v>19.753190000000004</v>
      </c>
      <c r="CO30" s="16">
        <f t="shared" si="32"/>
        <v>0.33467500000000006</v>
      </c>
      <c r="CQ30" s="195">
        <v>13.750000000000002</v>
      </c>
      <c r="CR30" s="195">
        <v>34.07449999999999</v>
      </c>
      <c r="CS30" s="195">
        <v>19.25</v>
      </c>
      <c r="CT30" s="195">
        <v>47.70429999999999</v>
      </c>
      <c r="CU30" s="194">
        <v>0.4</v>
      </c>
      <c r="CW30" s="293">
        <v>12</v>
      </c>
      <c r="CX30" s="293">
        <v>15</v>
      </c>
      <c r="CY30" s="293">
        <f t="shared" si="24"/>
        <v>15.84</v>
      </c>
      <c r="CZ30" s="293">
        <f t="shared" si="24"/>
        <v>19.8</v>
      </c>
      <c r="DA30" s="194">
        <f t="shared" si="25"/>
        <v>0.32000000000000006</v>
      </c>
      <c r="DB30" s="293">
        <f t="shared" si="33"/>
        <v>15.048</v>
      </c>
      <c r="DC30" s="293">
        <f t="shared" si="34"/>
        <v>18.810000000000002</v>
      </c>
      <c r="DD30" s="194">
        <f t="shared" si="35"/>
        <v>0.2540000000000002</v>
      </c>
    </row>
    <row r="31" spans="1:108" ht="15">
      <c r="A31" s="300" t="s">
        <v>74</v>
      </c>
      <c r="B31" s="305" t="s">
        <v>465</v>
      </c>
      <c r="C31" s="304"/>
      <c r="D31" s="66"/>
      <c r="E31" s="66"/>
      <c r="F31" s="66"/>
      <c r="G31" s="16"/>
      <c r="I31" s="69">
        <v>12</v>
      </c>
      <c r="J31" s="69">
        <v>14</v>
      </c>
      <c r="K31" s="196">
        <f t="shared" si="26"/>
        <v>16.080000000000002</v>
      </c>
      <c r="L31" s="196">
        <f t="shared" si="26"/>
        <v>18.76</v>
      </c>
      <c r="M31" s="194">
        <v>0.34</v>
      </c>
      <c r="N31" s="69">
        <f t="shared" si="0"/>
        <v>15.838800000000003</v>
      </c>
      <c r="O31" s="69">
        <f t="shared" si="1"/>
        <v>18.4786</v>
      </c>
      <c r="P31" s="16">
        <f t="shared" si="2"/>
        <v>0.3199000000000003</v>
      </c>
      <c r="R31" s="68">
        <v>10</v>
      </c>
      <c r="S31" s="68">
        <v>15</v>
      </c>
      <c r="T31" s="201">
        <v>13.5</v>
      </c>
      <c r="U31" s="201">
        <v>20.24</v>
      </c>
      <c r="V31" s="194">
        <v>0.3496</v>
      </c>
      <c r="W31" s="68">
        <f t="shared" si="27"/>
        <v>13.395</v>
      </c>
      <c r="X31" s="68">
        <f t="shared" si="28"/>
        <v>20.0925</v>
      </c>
      <c r="Y31" s="16">
        <v>0.3395</v>
      </c>
      <c r="AA31" s="202">
        <v>24.7595</v>
      </c>
      <c r="AB31" s="202">
        <v>35.8685</v>
      </c>
      <c r="AC31" s="202">
        <v>33.38247493481917</v>
      </c>
      <c r="AD31" s="202">
        <v>48.12086652018502</v>
      </c>
      <c r="AE31" s="194">
        <v>0.3443</v>
      </c>
      <c r="AF31" s="243">
        <v>17</v>
      </c>
      <c r="AG31" s="243">
        <v>35.8685</v>
      </c>
      <c r="AH31" s="202">
        <f t="shared" si="3"/>
        <v>22.853099999999998</v>
      </c>
      <c r="AI31" s="202">
        <v>48.12086652018502</v>
      </c>
      <c r="AJ31" s="194">
        <f t="shared" si="4"/>
        <v>0.342462269975222</v>
      </c>
      <c r="AK31" s="71">
        <f t="shared" si="5"/>
        <v>21.710444999999996</v>
      </c>
      <c r="AL31" s="71">
        <f t="shared" si="5"/>
        <v>45.714823194175764</v>
      </c>
      <c r="AM31" s="16">
        <f t="shared" si="6"/>
        <v>0.2753391564764607</v>
      </c>
      <c r="AO31" s="72">
        <v>10</v>
      </c>
      <c r="AP31" s="72">
        <v>14</v>
      </c>
      <c r="AQ31" s="204">
        <v>13.6</v>
      </c>
      <c r="AR31" s="204">
        <v>19.04</v>
      </c>
      <c r="AS31" s="194">
        <v>0.36</v>
      </c>
      <c r="AT31" s="72">
        <f t="shared" si="7"/>
        <v>13.26</v>
      </c>
      <c r="AU31" s="72">
        <f t="shared" si="7"/>
        <v>18.564</v>
      </c>
      <c r="AV31" s="16">
        <f t="shared" si="8"/>
        <v>0.32599999999999985</v>
      </c>
      <c r="AX31" s="73">
        <v>13.75</v>
      </c>
      <c r="AY31" s="73">
        <v>17.6</v>
      </c>
      <c r="AZ31" s="205">
        <v>20.21</v>
      </c>
      <c r="BA31" s="205">
        <v>25.87</v>
      </c>
      <c r="BB31" s="194">
        <f t="shared" si="9"/>
        <v>0.4698564593301435</v>
      </c>
      <c r="BC31" s="73">
        <f t="shared" si="10"/>
        <v>19.1995</v>
      </c>
      <c r="BD31" s="73">
        <f t="shared" si="11"/>
        <v>24.5765</v>
      </c>
      <c r="BE31" s="16">
        <f t="shared" si="12"/>
        <v>0.39636363636363625</v>
      </c>
      <c r="BG31" s="439" t="s">
        <v>384</v>
      </c>
      <c r="BH31" s="440"/>
      <c r="BI31" s="440"/>
      <c r="BJ31" s="440"/>
      <c r="BK31" s="440"/>
      <c r="BL31" s="440"/>
      <c r="BM31" s="440"/>
      <c r="BN31" s="441"/>
      <c r="BP31" s="76">
        <v>14</v>
      </c>
      <c r="BQ31" s="76">
        <v>17</v>
      </c>
      <c r="BR31" s="207">
        <v>18.9</v>
      </c>
      <c r="BS31" s="207">
        <v>22.95</v>
      </c>
      <c r="BT31" s="267">
        <f t="shared" si="16"/>
        <v>0.34999999999999987</v>
      </c>
      <c r="BU31" s="76">
        <f t="shared" si="17"/>
        <v>18.6165</v>
      </c>
      <c r="BV31" s="76">
        <f t="shared" si="18"/>
        <v>22.60575</v>
      </c>
      <c r="BW31" s="16">
        <f t="shared" si="19"/>
        <v>0.32975</v>
      </c>
      <c r="BY31" s="78">
        <v>17.5</v>
      </c>
      <c r="BZ31" s="78">
        <v>28</v>
      </c>
      <c r="CA31" s="208">
        <v>24.32</v>
      </c>
      <c r="CB31" s="208">
        <v>38.92</v>
      </c>
      <c r="CC31" s="194">
        <f t="shared" si="20"/>
        <v>0.38989010989010997</v>
      </c>
      <c r="CD31" s="78">
        <f t="shared" si="21"/>
        <v>24.0768</v>
      </c>
      <c r="CE31" s="78">
        <f t="shared" si="22"/>
        <v>38.5308</v>
      </c>
      <c r="CF31" s="16">
        <f t="shared" si="23"/>
        <v>0.37599120879120873</v>
      </c>
      <c r="CH31" s="80">
        <v>19.7</v>
      </c>
      <c r="CI31" s="80">
        <v>21.7</v>
      </c>
      <c r="CJ31" s="209">
        <v>26.6935</v>
      </c>
      <c r="CK31" s="209">
        <v>29.403499999999998</v>
      </c>
      <c r="CL31" s="194">
        <f t="shared" si="29"/>
        <v>0.355</v>
      </c>
      <c r="CM31" s="79">
        <f t="shared" si="30"/>
        <v>26.293097500000002</v>
      </c>
      <c r="CN31" s="79">
        <f t="shared" si="31"/>
        <v>28.962447499999996</v>
      </c>
      <c r="CO31" s="16">
        <f t="shared" si="32"/>
        <v>0.33467500000000006</v>
      </c>
      <c r="CQ31" s="195">
        <v>13.200000000000001</v>
      </c>
      <c r="CR31" s="195">
        <v>34.07449999999999</v>
      </c>
      <c r="CS31" s="195">
        <v>18.48</v>
      </c>
      <c r="CT31" s="195">
        <v>47.70429999999999</v>
      </c>
      <c r="CU31" s="194">
        <v>0.4</v>
      </c>
      <c r="CW31" s="293">
        <v>12</v>
      </c>
      <c r="CX31" s="293">
        <v>16</v>
      </c>
      <c r="CY31" s="293">
        <f t="shared" si="24"/>
        <v>15.84</v>
      </c>
      <c r="CZ31" s="293">
        <f t="shared" si="24"/>
        <v>21.12</v>
      </c>
      <c r="DA31" s="194">
        <f t="shared" si="25"/>
        <v>0.32000000000000006</v>
      </c>
      <c r="DB31" s="293">
        <f t="shared" si="33"/>
        <v>15.048</v>
      </c>
      <c r="DC31" s="293">
        <f t="shared" si="34"/>
        <v>20.064</v>
      </c>
      <c r="DD31" s="194">
        <f t="shared" si="35"/>
        <v>0.254</v>
      </c>
    </row>
    <row r="32" spans="1:108" ht="15">
      <c r="A32" s="298" t="s">
        <v>75</v>
      </c>
      <c r="B32" s="305" t="s">
        <v>466</v>
      </c>
      <c r="C32" s="304"/>
      <c r="D32" s="66"/>
      <c r="E32" s="66"/>
      <c r="F32" s="66"/>
      <c r="G32" s="16"/>
      <c r="I32" s="69">
        <v>18</v>
      </c>
      <c r="J32" s="69">
        <v>24</v>
      </c>
      <c r="K32" s="196">
        <f t="shared" si="26"/>
        <v>24.12</v>
      </c>
      <c r="L32" s="196">
        <f t="shared" si="26"/>
        <v>32.160000000000004</v>
      </c>
      <c r="M32" s="194">
        <v>0.34</v>
      </c>
      <c r="N32" s="69">
        <f t="shared" si="0"/>
        <v>23.758200000000002</v>
      </c>
      <c r="O32" s="69">
        <f t="shared" si="1"/>
        <v>31.677600000000005</v>
      </c>
      <c r="P32" s="16">
        <f t="shared" si="2"/>
        <v>0.3199000000000001</v>
      </c>
      <c r="R32" s="68">
        <v>11.5</v>
      </c>
      <c r="S32" s="68">
        <v>20</v>
      </c>
      <c r="T32" s="201">
        <v>15.52</v>
      </c>
      <c r="U32" s="201">
        <v>26.99</v>
      </c>
      <c r="V32" s="194">
        <v>0.3495</v>
      </c>
      <c r="W32" s="68">
        <f t="shared" si="27"/>
        <v>15.404250000000001</v>
      </c>
      <c r="X32" s="68">
        <f t="shared" si="28"/>
        <v>26.79</v>
      </c>
      <c r="Y32" s="16">
        <v>0.3395</v>
      </c>
      <c r="AA32" s="202">
        <v>26.829499999999996</v>
      </c>
      <c r="AB32" s="202">
        <v>40.0775</v>
      </c>
      <c r="AC32" s="202">
        <v>36.12875908116063</v>
      </c>
      <c r="AD32" s="202">
        <v>53.704977617746</v>
      </c>
      <c r="AE32" s="194">
        <v>0.3427</v>
      </c>
      <c r="AF32" s="243">
        <v>20</v>
      </c>
      <c r="AG32" s="243">
        <v>40.0775</v>
      </c>
      <c r="AH32" s="202">
        <f t="shared" si="3"/>
        <v>26.854</v>
      </c>
      <c r="AI32" s="202">
        <v>53.704977617746</v>
      </c>
      <c r="AJ32" s="194">
        <f t="shared" si="4"/>
        <v>0.3409176083849361</v>
      </c>
      <c r="AK32" s="71">
        <f t="shared" si="5"/>
        <v>25.5113</v>
      </c>
      <c r="AL32" s="71">
        <f t="shared" si="5"/>
        <v>51.0197287368587</v>
      </c>
      <c r="AM32" s="16">
        <f t="shared" si="6"/>
        <v>0.27387172796568926</v>
      </c>
      <c r="AO32" s="72">
        <v>14</v>
      </c>
      <c r="AP32" s="72">
        <v>20</v>
      </c>
      <c r="AQ32" s="204">
        <v>19.04</v>
      </c>
      <c r="AR32" s="204">
        <v>27.2</v>
      </c>
      <c r="AS32" s="194">
        <v>0.36</v>
      </c>
      <c r="AT32" s="72">
        <f t="shared" si="7"/>
        <v>18.564</v>
      </c>
      <c r="AU32" s="72">
        <f t="shared" si="7"/>
        <v>26.52</v>
      </c>
      <c r="AV32" s="16">
        <f t="shared" si="8"/>
        <v>0.32600000000000007</v>
      </c>
      <c r="AX32" s="73">
        <v>18</v>
      </c>
      <c r="AY32" s="73">
        <v>24</v>
      </c>
      <c r="AZ32" s="205">
        <v>26.46</v>
      </c>
      <c r="BA32" s="205">
        <v>35.28</v>
      </c>
      <c r="BB32" s="194">
        <f t="shared" si="9"/>
        <v>0.47</v>
      </c>
      <c r="BC32" s="73">
        <f t="shared" si="10"/>
        <v>25.137</v>
      </c>
      <c r="BD32" s="73">
        <f t="shared" si="11"/>
        <v>33.516</v>
      </c>
      <c r="BE32" s="16">
        <f t="shared" si="12"/>
        <v>0.3965000000000001</v>
      </c>
      <c r="BG32" s="74">
        <v>18.5</v>
      </c>
      <c r="BH32" s="74">
        <v>26.5</v>
      </c>
      <c r="BI32" s="206">
        <v>25.44</v>
      </c>
      <c r="BJ32" s="206">
        <v>36.44</v>
      </c>
      <c r="BK32" s="194">
        <v>0.375</v>
      </c>
      <c r="BL32" s="74">
        <f t="shared" si="13"/>
        <v>24.804000000000002</v>
      </c>
      <c r="BM32" s="74">
        <f t="shared" si="14"/>
        <v>35.528999999999996</v>
      </c>
      <c r="BN32" s="16">
        <f t="shared" si="15"/>
        <v>0.34073333333333333</v>
      </c>
      <c r="BP32" s="76">
        <v>14</v>
      </c>
      <c r="BQ32" s="76">
        <v>18</v>
      </c>
      <c r="BR32" s="207">
        <v>18.9</v>
      </c>
      <c r="BS32" s="207">
        <v>24.3</v>
      </c>
      <c r="BT32" s="267">
        <f t="shared" si="16"/>
        <v>0.3500000000000001</v>
      </c>
      <c r="BU32" s="76">
        <f t="shared" si="17"/>
        <v>18.6165</v>
      </c>
      <c r="BV32" s="76">
        <f t="shared" si="18"/>
        <v>23.9355</v>
      </c>
      <c r="BW32" s="16">
        <f t="shared" si="19"/>
        <v>0.32975</v>
      </c>
      <c r="BY32" s="78">
        <v>22</v>
      </c>
      <c r="BZ32" s="78">
        <v>30</v>
      </c>
      <c r="CA32" s="208">
        <v>30.8</v>
      </c>
      <c r="CB32" s="208">
        <v>42</v>
      </c>
      <c r="CC32" s="194">
        <f t="shared" si="20"/>
        <v>0.3999999999999999</v>
      </c>
      <c r="CD32" s="78">
        <f t="shared" si="21"/>
        <v>30.492</v>
      </c>
      <c r="CE32" s="78">
        <f t="shared" si="22"/>
        <v>41.58</v>
      </c>
      <c r="CF32" s="16">
        <f t="shared" si="23"/>
        <v>0.3860000000000001</v>
      </c>
      <c r="CH32" s="80">
        <v>22</v>
      </c>
      <c r="CI32" s="80">
        <v>26</v>
      </c>
      <c r="CJ32" s="209">
        <v>29.81</v>
      </c>
      <c r="CK32" s="209">
        <v>35.23</v>
      </c>
      <c r="CL32" s="194">
        <f t="shared" si="29"/>
        <v>0.35499999999999976</v>
      </c>
      <c r="CM32" s="79">
        <f t="shared" si="30"/>
        <v>29.362849999999998</v>
      </c>
      <c r="CN32" s="79">
        <f t="shared" si="31"/>
        <v>34.70155</v>
      </c>
      <c r="CO32" s="16">
        <f t="shared" si="32"/>
        <v>0.33467499999999983</v>
      </c>
      <c r="CQ32" s="195">
        <v>24.904000000000003</v>
      </c>
      <c r="CR32" s="195">
        <v>44.7925</v>
      </c>
      <c r="CS32" s="195">
        <v>34.8656</v>
      </c>
      <c r="CT32" s="195">
        <v>60.469875</v>
      </c>
      <c r="CU32" s="194">
        <v>0.35</v>
      </c>
      <c r="CW32" s="293">
        <v>15</v>
      </c>
      <c r="CX32" s="293">
        <v>19</v>
      </c>
      <c r="CY32" s="293">
        <f t="shared" si="24"/>
        <v>19.8</v>
      </c>
      <c r="CZ32" s="293">
        <f t="shared" si="24"/>
        <v>25.080000000000002</v>
      </c>
      <c r="DA32" s="194">
        <f t="shared" si="25"/>
        <v>0.32000000000000006</v>
      </c>
      <c r="DB32" s="293">
        <f t="shared" si="33"/>
        <v>18.810000000000002</v>
      </c>
      <c r="DC32" s="293">
        <f t="shared" si="34"/>
        <v>23.826</v>
      </c>
      <c r="DD32" s="194">
        <f t="shared" si="35"/>
        <v>0.254</v>
      </c>
    </row>
    <row r="33" spans="1:108" ht="15">
      <c r="A33" s="300" t="s">
        <v>76</v>
      </c>
      <c r="B33" s="305" t="s">
        <v>467</v>
      </c>
      <c r="C33" s="304"/>
      <c r="D33" s="66"/>
      <c r="E33" s="66"/>
      <c r="F33" s="66"/>
      <c r="G33" s="16"/>
      <c r="I33" s="69">
        <v>12</v>
      </c>
      <c r="J33" s="69">
        <v>15</v>
      </c>
      <c r="K33" s="196">
        <f t="shared" si="26"/>
        <v>16.080000000000002</v>
      </c>
      <c r="L33" s="196">
        <f t="shared" si="26"/>
        <v>20.1</v>
      </c>
      <c r="M33" s="194">
        <v>0.34</v>
      </c>
      <c r="N33" s="69">
        <f t="shared" si="0"/>
        <v>15.838800000000003</v>
      </c>
      <c r="O33" s="69">
        <f t="shared" si="1"/>
        <v>19.7985</v>
      </c>
      <c r="P33" s="16">
        <f t="shared" si="2"/>
        <v>0.3199000000000001</v>
      </c>
      <c r="R33" s="68">
        <v>11.5</v>
      </c>
      <c r="S33" s="68">
        <v>20</v>
      </c>
      <c r="T33" s="201">
        <v>15.52</v>
      </c>
      <c r="U33" s="201">
        <v>26.99</v>
      </c>
      <c r="V33" s="194">
        <v>0.3495</v>
      </c>
      <c r="W33" s="68">
        <f t="shared" si="27"/>
        <v>15.404250000000001</v>
      </c>
      <c r="X33" s="68">
        <f t="shared" si="28"/>
        <v>26.79</v>
      </c>
      <c r="Y33" s="16">
        <v>0.3395</v>
      </c>
      <c r="AA33" s="202">
        <v>22.954</v>
      </c>
      <c r="AB33" s="202">
        <v>33.338499999999996</v>
      </c>
      <c r="AC33" s="202">
        <v>30.987104873843567</v>
      </c>
      <c r="AD33" s="202">
        <v>44.7642970079899</v>
      </c>
      <c r="AE33" s="194">
        <v>0.3457</v>
      </c>
      <c r="AF33" s="243">
        <v>12</v>
      </c>
      <c r="AG33" s="243">
        <v>33.338499999999996</v>
      </c>
      <c r="AH33" s="202">
        <f t="shared" si="3"/>
        <v>16.148400000000002</v>
      </c>
      <c r="AI33" s="202">
        <v>44.7642970079899</v>
      </c>
      <c r="AJ33" s="194">
        <f t="shared" si="4"/>
        <v>0.3435093134530236</v>
      </c>
      <c r="AK33" s="71">
        <f t="shared" si="5"/>
        <v>15.340980000000002</v>
      </c>
      <c r="AL33" s="71">
        <f t="shared" si="5"/>
        <v>42.52608215759041</v>
      </c>
      <c r="AM33" s="16">
        <f t="shared" si="6"/>
        <v>0.2763338477803725</v>
      </c>
      <c r="AO33" s="72">
        <v>10</v>
      </c>
      <c r="AP33" s="72">
        <v>14</v>
      </c>
      <c r="AQ33" s="204">
        <v>13.6</v>
      </c>
      <c r="AR33" s="204">
        <v>19.04</v>
      </c>
      <c r="AS33" s="194">
        <v>0.36</v>
      </c>
      <c r="AT33" s="72">
        <f t="shared" si="7"/>
        <v>13.26</v>
      </c>
      <c r="AU33" s="72">
        <f t="shared" si="7"/>
        <v>18.564</v>
      </c>
      <c r="AV33" s="16">
        <f t="shared" si="8"/>
        <v>0.32599999999999985</v>
      </c>
      <c r="AX33" s="73">
        <v>13.2</v>
      </c>
      <c r="AY33" s="73">
        <v>16.5</v>
      </c>
      <c r="AZ33" s="205">
        <v>19.4</v>
      </c>
      <c r="BA33" s="205">
        <v>24.26</v>
      </c>
      <c r="BB33" s="194">
        <f t="shared" si="9"/>
        <v>0.47003367003367</v>
      </c>
      <c r="BC33" s="73">
        <f t="shared" si="10"/>
        <v>18.43</v>
      </c>
      <c r="BD33" s="73">
        <f t="shared" si="11"/>
        <v>23.047</v>
      </c>
      <c r="BE33" s="16">
        <f t="shared" si="12"/>
        <v>0.39653198653198674</v>
      </c>
      <c r="BG33" s="439" t="s">
        <v>384</v>
      </c>
      <c r="BH33" s="440"/>
      <c r="BI33" s="440"/>
      <c r="BJ33" s="440"/>
      <c r="BK33" s="440"/>
      <c r="BL33" s="440"/>
      <c r="BM33" s="440"/>
      <c r="BN33" s="441"/>
      <c r="BP33" s="76">
        <v>13</v>
      </c>
      <c r="BQ33" s="76">
        <v>17</v>
      </c>
      <c r="BR33" s="207">
        <v>17.55</v>
      </c>
      <c r="BS33" s="207">
        <v>22.95</v>
      </c>
      <c r="BT33" s="267">
        <f t="shared" si="16"/>
        <v>0.3500000000000001</v>
      </c>
      <c r="BU33" s="76">
        <f t="shared" si="17"/>
        <v>17.28675</v>
      </c>
      <c r="BV33" s="76">
        <f t="shared" si="18"/>
        <v>22.60575</v>
      </c>
      <c r="BW33" s="16">
        <f t="shared" si="19"/>
        <v>0.32975</v>
      </c>
      <c r="BY33" s="78">
        <v>11.6</v>
      </c>
      <c r="BZ33" s="78">
        <v>18</v>
      </c>
      <c r="CA33" s="208">
        <v>16.12</v>
      </c>
      <c r="CB33" s="208">
        <v>25.02</v>
      </c>
      <c r="CC33" s="194">
        <f t="shared" si="20"/>
        <v>0.3898648648648648</v>
      </c>
      <c r="CD33" s="78">
        <f t="shared" si="21"/>
        <v>15.9588</v>
      </c>
      <c r="CE33" s="78">
        <f t="shared" si="22"/>
        <v>24.7698</v>
      </c>
      <c r="CF33" s="16">
        <f t="shared" si="23"/>
        <v>0.37596621621621606</v>
      </c>
      <c r="CH33" s="80">
        <v>27</v>
      </c>
      <c r="CI33" s="80">
        <v>31</v>
      </c>
      <c r="CJ33" s="209">
        <v>36.585</v>
      </c>
      <c r="CK33" s="209">
        <v>42.005</v>
      </c>
      <c r="CL33" s="194">
        <f t="shared" si="29"/>
        <v>0.355</v>
      </c>
      <c r="CM33" s="79">
        <f t="shared" si="30"/>
        <v>36.036225</v>
      </c>
      <c r="CN33" s="79">
        <f t="shared" si="31"/>
        <v>41.374925000000005</v>
      </c>
      <c r="CO33" s="16">
        <f t="shared" si="32"/>
        <v>0.33467500000000006</v>
      </c>
      <c r="CQ33" s="195">
        <v>13.200000000000001</v>
      </c>
      <c r="CR33" s="195">
        <v>22.700999999999997</v>
      </c>
      <c r="CS33" s="195">
        <v>18.48</v>
      </c>
      <c r="CT33" s="195">
        <v>30.646349999999998</v>
      </c>
      <c r="CU33" s="194">
        <v>0.35</v>
      </c>
      <c r="CW33" s="293">
        <v>11</v>
      </c>
      <c r="CX33" s="293">
        <v>15</v>
      </c>
      <c r="CY33" s="293">
        <f t="shared" si="24"/>
        <v>14.520000000000001</v>
      </c>
      <c r="CZ33" s="293">
        <f t="shared" si="24"/>
        <v>19.8</v>
      </c>
      <c r="DA33" s="194">
        <f t="shared" si="25"/>
        <v>0.32000000000000006</v>
      </c>
      <c r="DB33" s="293">
        <f t="shared" si="33"/>
        <v>13.794</v>
      </c>
      <c r="DC33" s="293">
        <f t="shared" si="34"/>
        <v>18.810000000000002</v>
      </c>
      <c r="DD33" s="194">
        <f t="shared" si="35"/>
        <v>0.254</v>
      </c>
    </row>
    <row r="34" spans="1:108" ht="15">
      <c r="A34" s="298" t="s">
        <v>77</v>
      </c>
      <c r="B34" s="305" t="s">
        <v>468</v>
      </c>
      <c r="C34" s="304"/>
      <c r="D34" s="66"/>
      <c r="E34" s="66"/>
      <c r="F34" s="66"/>
      <c r="G34" s="16"/>
      <c r="I34" s="69">
        <v>18</v>
      </c>
      <c r="J34" s="69">
        <v>23</v>
      </c>
      <c r="K34" s="196">
        <f t="shared" si="26"/>
        <v>24.12</v>
      </c>
      <c r="L34" s="196">
        <f t="shared" si="26"/>
        <v>30.82</v>
      </c>
      <c r="M34" s="194">
        <v>0.34</v>
      </c>
      <c r="N34" s="69">
        <f t="shared" si="0"/>
        <v>23.758200000000002</v>
      </c>
      <c r="O34" s="69">
        <f t="shared" si="1"/>
        <v>30.3577</v>
      </c>
      <c r="P34" s="16">
        <f t="shared" si="2"/>
        <v>0.3199000000000001</v>
      </c>
      <c r="R34" s="68">
        <v>25</v>
      </c>
      <c r="S34" s="68">
        <v>35</v>
      </c>
      <c r="T34" s="201">
        <v>33.74</v>
      </c>
      <c r="U34" s="201">
        <v>47.23</v>
      </c>
      <c r="V34" s="194">
        <v>0.3495</v>
      </c>
      <c r="W34" s="68">
        <f t="shared" si="27"/>
        <v>33.4875</v>
      </c>
      <c r="X34" s="68">
        <f t="shared" si="28"/>
        <v>46.8825</v>
      </c>
      <c r="Y34" s="16">
        <v>0.3395</v>
      </c>
      <c r="AA34" s="202">
        <v>33.23499999999999</v>
      </c>
      <c r="AB34" s="202">
        <v>44.229</v>
      </c>
      <c r="AC34" s="202">
        <v>44.62698280067282</v>
      </c>
      <c r="AD34" s="202">
        <v>59.21280304457527</v>
      </c>
      <c r="AE34" s="194">
        <v>0.3405</v>
      </c>
      <c r="AF34" s="243">
        <v>18</v>
      </c>
      <c r="AG34" s="243">
        <v>44.229</v>
      </c>
      <c r="AH34" s="202">
        <f t="shared" si="3"/>
        <v>24.129</v>
      </c>
      <c r="AI34" s="202">
        <v>59.21280304457527</v>
      </c>
      <c r="AJ34" s="194">
        <f t="shared" si="4"/>
        <v>0.33927594922906157</v>
      </c>
      <c r="AK34" s="71">
        <f t="shared" si="5"/>
        <v>22.92255</v>
      </c>
      <c r="AL34" s="71">
        <f t="shared" si="5"/>
        <v>56.252162892346504</v>
      </c>
      <c r="AM34" s="16">
        <f t="shared" si="6"/>
        <v>0.27231215176760837</v>
      </c>
      <c r="AO34" s="72">
        <v>15</v>
      </c>
      <c r="AP34" s="72">
        <v>23</v>
      </c>
      <c r="AQ34" s="204">
        <v>20.4</v>
      </c>
      <c r="AR34" s="204">
        <v>31.28</v>
      </c>
      <c r="AS34" s="194">
        <v>0.36</v>
      </c>
      <c r="AT34" s="72">
        <f t="shared" si="7"/>
        <v>19.889999999999997</v>
      </c>
      <c r="AU34" s="72">
        <f t="shared" si="7"/>
        <v>30.498</v>
      </c>
      <c r="AV34" s="16">
        <f t="shared" si="8"/>
        <v>0.32599999999999985</v>
      </c>
      <c r="AX34" s="73">
        <v>19.8</v>
      </c>
      <c r="AY34" s="73">
        <v>23.65</v>
      </c>
      <c r="AZ34" s="205">
        <v>29.11</v>
      </c>
      <c r="BA34" s="205">
        <v>34.77</v>
      </c>
      <c r="BB34" s="194">
        <f t="shared" si="9"/>
        <v>0.4701956271576524</v>
      </c>
      <c r="BC34" s="73">
        <f t="shared" si="10"/>
        <v>27.6545</v>
      </c>
      <c r="BD34" s="73">
        <f t="shared" si="11"/>
        <v>33.0315</v>
      </c>
      <c r="BE34" s="16">
        <f t="shared" si="12"/>
        <v>0.39668584579976973</v>
      </c>
      <c r="BG34" s="439" t="s">
        <v>384</v>
      </c>
      <c r="BH34" s="440"/>
      <c r="BI34" s="440"/>
      <c r="BJ34" s="440"/>
      <c r="BK34" s="440"/>
      <c r="BL34" s="440"/>
      <c r="BM34" s="440"/>
      <c r="BN34" s="441"/>
      <c r="BP34" s="76">
        <v>15</v>
      </c>
      <c r="BQ34" s="76">
        <v>18</v>
      </c>
      <c r="BR34" s="207">
        <v>20.25</v>
      </c>
      <c r="BS34" s="207">
        <v>24.3</v>
      </c>
      <c r="BT34" s="267">
        <f t="shared" si="16"/>
        <v>0.34999999999999987</v>
      </c>
      <c r="BU34" s="76">
        <f t="shared" si="17"/>
        <v>19.94625</v>
      </c>
      <c r="BV34" s="76">
        <f t="shared" si="18"/>
        <v>23.9355</v>
      </c>
      <c r="BW34" s="16">
        <f t="shared" si="19"/>
        <v>0.32975</v>
      </c>
      <c r="BY34" s="78">
        <v>16</v>
      </c>
      <c r="BZ34" s="78">
        <v>25</v>
      </c>
      <c r="CA34" s="208">
        <v>22.24</v>
      </c>
      <c r="CB34" s="208">
        <v>34.75</v>
      </c>
      <c r="CC34" s="194">
        <f t="shared" si="20"/>
        <v>0.3899999999999999</v>
      </c>
      <c r="CD34" s="78">
        <f t="shared" si="21"/>
        <v>22.017599999999998</v>
      </c>
      <c r="CE34" s="78">
        <f t="shared" si="22"/>
        <v>34.4025</v>
      </c>
      <c r="CF34" s="16">
        <f t="shared" si="23"/>
        <v>0.3761000000000001</v>
      </c>
      <c r="CH34" s="80">
        <v>13</v>
      </c>
      <c r="CI34" s="80">
        <v>19.8</v>
      </c>
      <c r="CJ34" s="209">
        <v>17.615</v>
      </c>
      <c r="CK34" s="209">
        <v>26.829</v>
      </c>
      <c r="CL34" s="194">
        <f t="shared" si="29"/>
        <v>0.3550000000000002</v>
      </c>
      <c r="CM34" s="79">
        <f t="shared" si="30"/>
        <v>17.350775</v>
      </c>
      <c r="CN34" s="79">
        <f t="shared" si="31"/>
        <v>26.426565</v>
      </c>
      <c r="CO34" s="16">
        <f t="shared" si="32"/>
        <v>0.33467500000000006</v>
      </c>
      <c r="CQ34" s="195">
        <v>17.732000000000003</v>
      </c>
      <c r="CR34" s="195">
        <v>27.807</v>
      </c>
      <c r="CS34" s="195">
        <v>24.824800000000003</v>
      </c>
      <c r="CT34" s="195">
        <v>38.92979999999999</v>
      </c>
      <c r="CU34" s="194">
        <v>0.4</v>
      </c>
      <c r="CW34" s="293">
        <v>18</v>
      </c>
      <c r="CX34" s="293">
        <v>22</v>
      </c>
      <c r="CY34" s="293">
        <f t="shared" si="24"/>
        <v>23.76</v>
      </c>
      <c r="CZ34" s="293">
        <f t="shared" si="24"/>
        <v>29.040000000000003</v>
      </c>
      <c r="DA34" s="194">
        <f t="shared" si="25"/>
        <v>0.32000000000000006</v>
      </c>
      <c r="DB34" s="293">
        <f t="shared" si="33"/>
        <v>22.572000000000003</v>
      </c>
      <c r="DC34" s="293">
        <f t="shared" si="34"/>
        <v>27.588</v>
      </c>
      <c r="DD34" s="194">
        <f t="shared" si="35"/>
        <v>0.254</v>
      </c>
    </row>
    <row r="35" spans="1:108" ht="15">
      <c r="A35" s="300" t="s">
        <v>78</v>
      </c>
      <c r="B35" s="305" t="s">
        <v>469</v>
      </c>
      <c r="C35" s="304"/>
      <c r="D35" s="66"/>
      <c r="E35" s="66"/>
      <c r="F35" s="66"/>
      <c r="G35" s="16"/>
      <c r="I35" s="69">
        <v>11.25</v>
      </c>
      <c r="J35" s="69">
        <v>15</v>
      </c>
      <c r="K35" s="196">
        <f t="shared" si="26"/>
        <v>15.075000000000001</v>
      </c>
      <c r="L35" s="196">
        <f t="shared" si="26"/>
        <v>20.1</v>
      </c>
      <c r="M35" s="194">
        <v>0.34</v>
      </c>
      <c r="N35" s="69">
        <f t="shared" si="0"/>
        <v>14.848875000000001</v>
      </c>
      <c r="O35" s="69">
        <f t="shared" si="1"/>
        <v>19.7985</v>
      </c>
      <c r="P35" s="16">
        <f t="shared" si="2"/>
        <v>0.3199000000000001</v>
      </c>
      <c r="R35" s="68">
        <v>11.5</v>
      </c>
      <c r="S35" s="68">
        <v>14</v>
      </c>
      <c r="T35" s="201">
        <v>15.52</v>
      </c>
      <c r="U35" s="201">
        <v>18.89</v>
      </c>
      <c r="V35" s="194">
        <v>0.3494</v>
      </c>
      <c r="W35" s="68">
        <f t="shared" si="27"/>
        <v>15.404250000000001</v>
      </c>
      <c r="X35" s="68">
        <f t="shared" si="28"/>
        <v>18.753</v>
      </c>
      <c r="Y35" s="16">
        <v>0.3395</v>
      </c>
      <c r="AA35" s="202">
        <v>22.563</v>
      </c>
      <c r="AB35" s="202">
        <v>32.775</v>
      </c>
      <c r="AC35" s="202">
        <v>30.468362312867953</v>
      </c>
      <c r="AD35" s="202">
        <v>44.01669743481917</v>
      </c>
      <c r="AE35" s="194">
        <v>0.346</v>
      </c>
      <c r="AF35" s="243">
        <v>12</v>
      </c>
      <c r="AG35" s="243">
        <v>32.775</v>
      </c>
      <c r="AH35" s="202">
        <f t="shared" si="3"/>
        <v>16.152</v>
      </c>
      <c r="AI35" s="202">
        <v>44.01669743481917</v>
      </c>
      <c r="AJ35" s="194">
        <f t="shared" si="4"/>
        <v>0.3438011710735718</v>
      </c>
      <c r="AK35" s="71">
        <f t="shared" si="5"/>
        <v>15.3444</v>
      </c>
      <c r="AL35" s="71">
        <f t="shared" si="5"/>
        <v>41.81586256307821</v>
      </c>
      <c r="AM35" s="16">
        <f t="shared" si="6"/>
        <v>0.2766111125198931</v>
      </c>
      <c r="AO35" s="72">
        <v>10</v>
      </c>
      <c r="AP35" s="72">
        <v>12</v>
      </c>
      <c r="AQ35" s="204">
        <v>13.6</v>
      </c>
      <c r="AR35" s="204">
        <v>16.32</v>
      </c>
      <c r="AS35" s="194">
        <v>0.36</v>
      </c>
      <c r="AT35" s="72">
        <f t="shared" si="7"/>
        <v>13.26</v>
      </c>
      <c r="AU35" s="72">
        <f t="shared" si="7"/>
        <v>15.912</v>
      </c>
      <c r="AV35" s="16">
        <f t="shared" si="8"/>
        <v>0.32600000000000007</v>
      </c>
      <c r="AX35" s="73">
        <v>12.38</v>
      </c>
      <c r="AY35" s="73">
        <v>15.4</v>
      </c>
      <c r="AZ35" s="205">
        <v>18.2</v>
      </c>
      <c r="BA35" s="205">
        <v>22.64</v>
      </c>
      <c r="BB35" s="194">
        <f t="shared" si="9"/>
        <v>0.47012239020878344</v>
      </c>
      <c r="BC35" s="73">
        <f t="shared" si="10"/>
        <v>17.29</v>
      </c>
      <c r="BD35" s="73">
        <f t="shared" si="11"/>
        <v>21.508</v>
      </c>
      <c r="BE35" s="16">
        <f t="shared" si="12"/>
        <v>0.39661627069834404</v>
      </c>
      <c r="BG35" s="74">
        <v>10</v>
      </c>
      <c r="BH35" s="74">
        <v>13.5</v>
      </c>
      <c r="BI35" s="206">
        <v>13.75</v>
      </c>
      <c r="BJ35" s="206">
        <v>18.56</v>
      </c>
      <c r="BK35" s="194">
        <v>0.375</v>
      </c>
      <c r="BL35" s="74">
        <f t="shared" si="13"/>
        <v>13.40625</v>
      </c>
      <c r="BM35" s="74">
        <f t="shared" si="14"/>
        <v>18.096</v>
      </c>
      <c r="BN35" s="16">
        <f t="shared" si="15"/>
        <v>0.3405212765957446</v>
      </c>
      <c r="BP35" s="76">
        <v>12</v>
      </c>
      <c r="BQ35" s="76">
        <v>15</v>
      </c>
      <c r="BR35" s="207">
        <v>16.2</v>
      </c>
      <c r="BS35" s="207">
        <v>20.25</v>
      </c>
      <c r="BT35" s="267">
        <f t="shared" si="16"/>
        <v>0.3500000000000001</v>
      </c>
      <c r="BU35" s="76">
        <f t="shared" si="17"/>
        <v>15.956999999999999</v>
      </c>
      <c r="BV35" s="76">
        <f t="shared" si="18"/>
        <v>19.94625</v>
      </c>
      <c r="BW35" s="16">
        <f t="shared" si="19"/>
        <v>0.32975</v>
      </c>
      <c r="BY35" s="78">
        <v>13.5</v>
      </c>
      <c r="BZ35" s="78">
        <v>20</v>
      </c>
      <c r="CA35" s="208">
        <v>18.77</v>
      </c>
      <c r="CB35" s="208">
        <v>27.8</v>
      </c>
      <c r="CC35" s="194">
        <f t="shared" si="20"/>
        <v>0.39014925373134335</v>
      </c>
      <c r="CD35" s="78">
        <f t="shared" si="21"/>
        <v>18.5823</v>
      </c>
      <c r="CE35" s="78">
        <f t="shared" si="22"/>
        <v>27.522000000000002</v>
      </c>
      <c r="CF35" s="16">
        <f t="shared" si="23"/>
        <v>0.3762477611940298</v>
      </c>
      <c r="CH35" s="80">
        <v>15.5</v>
      </c>
      <c r="CI35" s="80">
        <v>25</v>
      </c>
      <c r="CJ35" s="209">
        <v>21.0025</v>
      </c>
      <c r="CK35" s="209">
        <v>33.875</v>
      </c>
      <c r="CL35" s="194">
        <f t="shared" si="29"/>
        <v>0.355</v>
      </c>
      <c r="CM35" s="79">
        <f t="shared" si="30"/>
        <v>20.687462500000002</v>
      </c>
      <c r="CN35" s="79">
        <f t="shared" si="31"/>
        <v>33.366875</v>
      </c>
      <c r="CO35" s="16">
        <f t="shared" si="32"/>
        <v>0.33467500000000006</v>
      </c>
      <c r="CQ35" s="195">
        <v>12.375000000000002</v>
      </c>
      <c r="CR35" s="195">
        <v>20.15</v>
      </c>
      <c r="CS35" s="195">
        <v>17.325000000000003</v>
      </c>
      <c r="CT35" s="195">
        <v>28.209999999999997</v>
      </c>
      <c r="CU35" s="194">
        <v>0.4</v>
      </c>
      <c r="CW35" s="293">
        <v>11</v>
      </c>
      <c r="CX35" s="293">
        <v>15</v>
      </c>
      <c r="CY35" s="293">
        <f t="shared" si="24"/>
        <v>14.520000000000001</v>
      </c>
      <c r="CZ35" s="293">
        <f t="shared" si="24"/>
        <v>19.8</v>
      </c>
      <c r="DA35" s="194">
        <f t="shared" si="25"/>
        <v>0.32000000000000006</v>
      </c>
      <c r="DB35" s="293">
        <f t="shared" si="33"/>
        <v>13.794</v>
      </c>
      <c r="DC35" s="293">
        <f t="shared" si="34"/>
        <v>18.810000000000002</v>
      </c>
      <c r="DD35" s="194">
        <f t="shared" si="35"/>
        <v>0.254</v>
      </c>
    </row>
    <row r="36" spans="1:108" ht="15">
      <c r="A36" s="300" t="s">
        <v>79</v>
      </c>
      <c r="B36" s="305" t="s">
        <v>470</v>
      </c>
      <c r="C36" s="304"/>
      <c r="D36" s="66"/>
      <c r="E36" s="66"/>
      <c r="F36" s="66"/>
      <c r="G36" s="16"/>
      <c r="I36" s="69">
        <v>12.25</v>
      </c>
      <c r="J36" s="69">
        <v>16.5</v>
      </c>
      <c r="K36" s="196">
        <f t="shared" si="26"/>
        <v>16.415000000000003</v>
      </c>
      <c r="L36" s="196">
        <f t="shared" si="26"/>
        <v>22.110000000000003</v>
      </c>
      <c r="M36" s="194">
        <v>0.34</v>
      </c>
      <c r="N36" s="69">
        <f t="shared" si="0"/>
        <v>16.168775000000004</v>
      </c>
      <c r="O36" s="69">
        <f t="shared" si="1"/>
        <v>21.778350000000003</v>
      </c>
      <c r="P36" s="16">
        <f t="shared" si="2"/>
        <v>0.3199000000000003</v>
      </c>
      <c r="R36" s="68">
        <v>12</v>
      </c>
      <c r="S36" s="68">
        <v>15</v>
      </c>
      <c r="T36" s="201">
        <v>16.19</v>
      </c>
      <c r="U36" s="201">
        <v>20.24</v>
      </c>
      <c r="V36" s="194">
        <v>0.3493</v>
      </c>
      <c r="W36" s="68">
        <f t="shared" si="27"/>
        <v>16.073999999999998</v>
      </c>
      <c r="X36" s="68">
        <f t="shared" si="28"/>
        <v>20.0925</v>
      </c>
      <c r="Y36" s="16">
        <v>0.3395</v>
      </c>
      <c r="AA36" s="202">
        <v>25.920999999999996</v>
      </c>
      <c r="AB36" s="202">
        <v>37.823499999999996</v>
      </c>
      <c r="AC36" s="202">
        <v>34.92344548359966</v>
      </c>
      <c r="AD36" s="202">
        <v>50.71457932506306</v>
      </c>
      <c r="AE36" s="194">
        <v>0.3435</v>
      </c>
      <c r="AF36" s="243">
        <v>14</v>
      </c>
      <c r="AG36" s="243">
        <v>37.823499999999996</v>
      </c>
      <c r="AH36" s="202">
        <f t="shared" si="3"/>
        <v>18.809</v>
      </c>
      <c r="AI36" s="202">
        <v>50.71457932506306</v>
      </c>
      <c r="AJ36" s="194">
        <f t="shared" si="4"/>
        <v>0.3415454248567362</v>
      </c>
      <c r="AK36" s="71">
        <f t="shared" si="5"/>
        <v>17.868550000000003</v>
      </c>
      <c r="AL36" s="71">
        <f t="shared" si="5"/>
        <v>48.17885035880991</v>
      </c>
      <c r="AM36" s="16">
        <f t="shared" si="6"/>
        <v>0.2744681536138993</v>
      </c>
      <c r="AO36" s="72">
        <v>12</v>
      </c>
      <c r="AP36" s="72">
        <v>14</v>
      </c>
      <c r="AQ36" s="204">
        <v>16.32</v>
      </c>
      <c r="AR36" s="204">
        <v>19.04</v>
      </c>
      <c r="AS36" s="194">
        <v>0.36</v>
      </c>
      <c r="AT36" s="72">
        <f t="shared" si="7"/>
        <v>15.912</v>
      </c>
      <c r="AU36" s="72">
        <f t="shared" si="7"/>
        <v>18.564</v>
      </c>
      <c r="AV36" s="16">
        <f t="shared" si="8"/>
        <v>0.32600000000000007</v>
      </c>
      <c r="AX36" s="73">
        <v>13.48</v>
      </c>
      <c r="AY36" s="73">
        <v>16.5</v>
      </c>
      <c r="AZ36" s="205">
        <v>19.81</v>
      </c>
      <c r="BA36" s="205">
        <v>24.26</v>
      </c>
      <c r="BB36" s="194">
        <f t="shared" si="9"/>
        <v>0.46997998665777185</v>
      </c>
      <c r="BC36" s="73">
        <f t="shared" si="10"/>
        <v>18.819499999999998</v>
      </c>
      <c r="BD36" s="73">
        <f t="shared" si="11"/>
        <v>23.047</v>
      </c>
      <c r="BE36" s="16">
        <f t="shared" si="12"/>
        <v>0.39648098732488335</v>
      </c>
      <c r="BG36" s="74">
        <v>12.5</v>
      </c>
      <c r="BH36" s="74">
        <v>16.5</v>
      </c>
      <c r="BI36" s="206">
        <v>17.19</v>
      </c>
      <c r="BJ36" s="206">
        <v>22.69</v>
      </c>
      <c r="BK36" s="194">
        <v>0.375</v>
      </c>
      <c r="BL36" s="74">
        <f t="shared" si="13"/>
        <v>16.760250000000003</v>
      </c>
      <c r="BM36" s="74">
        <f t="shared" si="14"/>
        <v>22.12275</v>
      </c>
      <c r="BN36" s="16">
        <f t="shared" si="15"/>
        <v>0.34079310344827585</v>
      </c>
      <c r="BP36" s="76">
        <v>14</v>
      </c>
      <c r="BQ36" s="76">
        <v>16.5</v>
      </c>
      <c r="BR36" s="207">
        <v>18.9</v>
      </c>
      <c r="BS36" s="207">
        <v>22.28</v>
      </c>
      <c r="BT36" s="267">
        <f t="shared" si="16"/>
        <v>0.3501639344262295</v>
      </c>
      <c r="BU36" s="76">
        <f t="shared" si="17"/>
        <v>18.6165</v>
      </c>
      <c r="BV36" s="76">
        <f t="shared" si="18"/>
        <v>21.945800000000002</v>
      </c>
      <c r="BW36" s="16">
        <f t="shared" si="19"/>
        <v>0.329911475409836</v>
      </c>
      <c r="BY36" s="78">
        <v>15.3</v>
      </c>
      <c r="BZ36" s="78">
        <v>25</v>
      </c>
      <c r="CA36" s="208">
        <v>21.28</v>
      </c>
      <c r="CB36" s="208">
        <v>34.75</v>
      </c>
      <c r="CC36" s="194">
        <f t="shared" si="20"/>
        <v>0.39032258064516134</v>
      </c>
      <c r="CD36" s="78">
        <f t="shared" si="21"/>
        <v>21.0672</v>
      </c>
      <c r="CE36" s="78">
        <f t="shared" si="22"/>
        <v>34.4025</v>
      </c>
      <c r="CF36" s="16">
        <f t="shared" si="23"/>
        <v>0.3764193548387098</v>
      </c>
      <c r="CH36" s="80">
        <v>18</v>
      </c>
      <c r="CI36" s="80">
        <v>30</v>
      </c>
      <c r="CJ36" s="209">
        <v>24.39</v>
      </c>
      <c r="CK36" s="209">
        <v>40.65</v>
      </c>
      <c r="CL36" s="194">
        <f t="shared" si="29"/>
        <v>0.35499999999999976</v>
      </c>
      <c r="CM36" s="79">
        <f t="shared" si="30"/>
        <v>24.02415</v>
      </c>
      <c r="CN36" s="79">
        <f t="shared" si="31"/>
        <v>40.04025</v>
      </c>
      <c r="CO36" s="16">
        <f t="shared" si="32"/>
        <v>0.33467500000000006</v>
      </c>
      <c r="CQ36" s="195">
        <v>13.475000000000001</v>
      </c>
      <c r="CR36" s="195">
        <v>21.8</v>
      </c>
      <c r="CS36" s="195">
        <v>18.865000000000002</v>
      </c>
      <c r="CT36" s="195">
        <v>30.52</v>
      </c>
      <c r="CU36" s="194">
        <v>0.4</v>
      </c>
      <c r="CW36" s="293">
        <v>12.25</v>
      </c>
      <c r="CX36" s="293">
        <v>16.25</v>
      </c>
      <c r="CY36" s="293">
        <f t="shared" si="24"/>
        <v>16.17</v>
      </c>
      <c r="CZ36" s="293">
        <f t="shared" si="24"/>
        <v>21.45</v>
      </c>
      <c r="DA36" s="194">
        <f t="shared" si="25"/>
        <v>0.32000000000000006</v>
      </c>
      <c r="DB36" s="293">
        <f t="shared" si="33"/>
        <v>15.361500000000001</v>
      </c>
      <c r="DC36" s="293">
        <f t="shared" si="34"/>
        <v>20.377499999999998</v>
      </c>
      <c r="DD36" s="194">
        <f t="shared" si="35"/>
        <v>0.254</v>
      </c>
    </row>
    <row r="37" spans="1:108" ht="15">
      <c r="A37" s="300" t="s">
        <v>80</v>
      </c>
      <c r="B37" s="305" t="s">
        <v>471</v>
      </c>
      <c r="C37" s="304"/>
      <c r="D37" s="66"/>
      <c r="E37" s="66"/>
      <c r="F37" s="66"/>
      <c r="G37" s="16"/>
      <c r="I37" s="69">
        <v>13.25</v>
      </c>
      <c r="J37" s="69">
        <v>18</v>
      </c>
      <c r="K37" s="196">
        <f t="shared" si="26"/>
        <v>17.755000000000003</v>
      </c>
      <c r="L37" s="196">
        <f t="shared" si="26"/>
        <v>24.12</v>
      </c>
      <c r="M37" s="194">
        <v>0.34</v>
      </c>
      <c r="N37" s="69">
        <f t="shared" si="0"/>
        <v>17.488675000000004</v>
      </c>
      <c r="O37" s="69">
        <f t="shared" si="1"/>
        <v>23.758200000000002</v>
      </c>
      <c r="P37" s="16">
        <f t="shared" si="2"/>
        <v>0.3199000000000001</v>
      </c>
      <c r="R37" s="68">
        <v>13</v>
      </c>
      <c r="S37" s="68">
        <v>18</v>
      </c>
      <c r="T37" s="201">
        <v>17.54</v>
      </c>
      <c r="U37" s="201">
        <v>24.29</v>
      </c>
      <c r="V37" s="194">
        <v>0.3494</v>
      </c>
      <c r="W37" s="68">
        <f t="shared" si="27"/>
        <v>17.4135</v>
      </c>
      <c r="X37" s="68">
        <f t="shared" si="28"/>
        <v>24.111</v>
      </c>
      <c r="Y37" s="16">
        <v>0.3395</v>
      </c>
      <c r="AA37" s="202">
        <v>29.025999999999996</v>
      </c>
      <c r="AB37" s="202">
        <v>42.504</v>
      </c>
      <c r="AC37" s="202">
        <v>39.04287170311185</v>
      </c>
      <c r="AD37" s="202">
        <v>56.92423292262404</v>
      </c>
      <c r="AE37" s="194">
        <v>0.3416</v>
      </c>
      <c r="AF37" s="243">
        <v>15</v>
      </c>
      <c r="AG37" s="243">
        <v>42.504</v>
      </c>
      <c r="AH37" s="202">
        <f t="shared" si="3"/>
        <v>20.124000000000002</v>
      </c>
      <c r="AI37" s="202">
        <v>56.92423292262404</v>
      </c>
      <c r="AJ37" s="194">
        <f t="shared" si="4"/>
        <v>0.3398760594501955</v>
      </c>
      <c r="AK37" s="71">
        <f t="shared" si="5"/>
        <v>19.117800000000003</v>
      </c>
      <c r="AL37" s="71">
        <f t="shared" si="5"/>
        <v>54.07802127649284</v>
      </c>
      <c r="AM37" s="16">
        <f t="shared" si="6"/>
        <v>0.2728822564776856</v>
      </c>
      <c r="AO37" s="72">
        <v>14</v>
      </c>
      <c r="AP37" s="72">
        <v>16</v>
      </c>
      <c r="AQ37" s="204">
        <v>19.04</v>
      </c>
      <c r="AR37" s="204">
        <v>21.76</v>
      </c>
      <c r="AS37" s="194">
        <v>0.36</v>
      </c>
      <c r="AT37" s="72">
        <f t="shared" si="7"/>
        <v>18.564</v>
      </c>
      <c r="AU37" s="72">
        <f t="shared" si="7"/>
        <v>21.216</v>
      </c>
      <c r="AV37" s="16">
        <f t="shared" si="8"/>
        <v>0.32600000000000007</v>
      </c>
      <c r="AX37" s="73">
        <v>14.58</v>
      </c>
      <c r="AY37" s="73">
        <v>17.6</v>
      </c>
      <c r="AZ37" s="205">
        <v>21.43</v>
      </c>
      <c r="BA37" s="205">
        <v>25.87</v>
      </c>
      <c r="BB37" s="194">
        <f t="shared" si="9"/>
        <v>0.4698570540708513</v>
      </c>
      <c r="BC37" s="73">
        <f t="shared" si="10"/>
        <v>20.3585</v>
      </c>
      <c r="BD37" s="73">
        <f t="shared" si="11"/>
        <v>24.5765</v>
      </c>
      <c r="BE37" s="16">
        <f t="shared" si="12"/>
        <v>0.396364201367309</v>
      </c>
      <c r="BG37" s="74">
        <v>15.21</v>
      </c>
      <c r="BH37" s="74">
        <v>20.21</v>
      </c>
      <c r="BI37" s="206">
        <v>20.99</v>
      </c>
      <c r="BJ37" s="206">
        <v>27.89</v>
      </c>
      <c r="BK37" s="194">
        <v>0.38</v>
      </c>
      <c r="BL37" s="74">
        <f t="shared" si="13"/>
        <v>20.465249999999997</v>
      </c>
      <c r="BM37" s="74">
        <f t="shared" si="14"/>
        <v>27.19275</v>
      </c>
      <c r="BN37" s="16">
        <f t="shared" si="15"/>
        <v>0.34551101072840207</v>
      </c>
      <c r="BP37" s="76">
        <v>16.5</v>
      </c>
      <c r="BQ37" s="76">
        <v>20</v>
      </c>
      <c r="BR37" s="207">
        <v>22.28</v>
      </c>
      <c r="BS37" s="207">
        <v>27</v>
      </c>
      <c r="BT37" s="267">
        <f t="shared" si="16"/>
        <v>0.3501369863013699</v>
      </c>
      <c r="BU37" s="76">
        <f t="shared" si="17"/>
        <v>21.945800000000002</v>
      </c>
      <c r="BV37" s="76">
        <f t="shared" si="18"/>
        <v>26.595</v>
      </c>
      <c r="BW37" s="16">
        <f t="shared" si="19"/>
        <v>0.3298849315068495</v>
      </c>
      <c r="BY37" s="78">
        <v>17.5</v>
      </c>
      <c r="BZ37" s="78">
        <v>28</v>
      </c>
      <c r="CA37" s="208">
        <v>24.33</v>
      </c>
      <c r="CB37" s="208">
        <v>38.92</v>
      </c>
      <c r="CC37" s="194">
        <f t="shared" si="20"/>
        <v>0.39010989010989006</v>
      </c>
      <c r="CD37" s="78">
        <f t="shared" si="21"/>
        <v>24.086699999999997</v>
      </c>
      <c r="CE37" s="78">
        <f t="shared" si="22"/>
        <v>38.5308</v>
      </c>
      <c r="CF37" s="16">
        <f t="shared" si="23"/>
        <v>0.376208791208791</v>
      </c>
      <c r="CH37" s="80">
        <v>23</v>
      </c>
      <c r="CI37" s="80">
        <v>35</v>
      </c>
      <c r="CJ37" s="209">
        <v>31.165</v>
      </c>
      <c r="CK37" s="209">
        <v>47.425</v>
      </c>
      <c r="CL37" s="194">
        <f t="shared" si="29"/>
        <v>0.355</v>
      </c>
      <c r="CM37" s="79">
        <f t="shared" si="30"/>
        <v>30.697525</v>
      </c>
      <c r="CN37" s="79">
        <f t="shared" si="31"/>
        <v>46.713625</v>
      </c>
      <c r="CO37" s="16">
        <f t="shared" si="32"/>
        <v>0.33467499999999983</v>
      </c>
      <c r="CQ37" s="195">
        <v>14.575000000000001</v>
      </c>
      <c r="CR37" s="195">
        <v>23.15</v>
      </c>
      <c r="CS37" s="195">
        <v>20.405</v>
      </c>
      <c r="CT37" s="195">
        <v>32.41</v>
      </c>
      <c r="CU37" s="194">
        <v>0.4</v>
      </c>
      <c r="CW37" s="293">
        <v>13.5</v>
      </c>
      <c r="CX37" s="293">
        <v>18</v>
      </c>
      <c r="CY37" s="293">
        <f t="shared" si="24"/>
        <v>17.82</v>
      </c>
      <c r="CZ37" s="293">
        <f t="shared" si="24"/>
        <v>23.76</v>
      </c>
      <c r="DA37" s="194">
        <f t="shared" si="25"/>
        <v>0.31999999999999984</v>
      </c>
      <c r="DB37" s="293">
        <f t="shared" si="33"/>
        <v>16.929000000000002</v>
      </c>
      <c r="DC37" s="293">
        <f t="shared" si="34"/>
        <v>22.572000000000003</v>
      </c>
      <c r="DD37" s="194">
        <f t="shared" si="35"/>
        <v>0.2540000000000002</v>
      </c>
    </row>
    <row r="38" spans="1:108" ht="15">
      <c r="A38" s="1" t="s">
        <v>440</v>
      </c>
      <c r="B38" s="305" t="s">
        <v>472</v>
      </c>
      <c r="C38" s="304"/>
      <c r="D38" s="66"/>
      <c r="E38" s="66"/>
      <c r="F38" s="66"/>
      <c r="G38" s="16"/>
      <c r="I38" s="69">
        <v>28</v>
      </c>
      <c r="J38" s="69">
        <v>30</v>
      </c>
      <c r="K38" s="196"/>
      <c r="L38" s="196"/>
      <c r="M38" s="194"/>
      <c r="N38" s="69">
        <v>36.96</v>
      </c>
      <c r="O38" s="69">
        <v>39.6</v>
      </c>
      <c r="P38" s="16">
        <f>(N38+O38)/(I38+J38)-1</f>
        <v>0.32000000000000006</v>
      </c>
      <c r="R38" s="68">
        <v>25</v>
      </c>
      <c r="S38" s="68">
        <v>45</v>
      </c>
      <c r="T38" s="201"/>
      <c r="U38" s="201"/>
      <c r="V38" s="194"/>
      <c r="W38" s="68">
        <v>33.75</v>
      </c>
      <c r="X38" s="68">
        <v>60.75</v>
      </c>
      <c r="Y38" s="16">
        <v>0.3395</v>
      </c>
      <c r="AA38" s="202"/>
      <c r="AB38" s="202"/>
      <c r="AC38" s="202"/>
      <c r="AD38" s="202"/>
      <c r="AE38" s="194"/>
      <c r="AF38" s="243">
        <v>31</v>
      </c>
      <c r="AG38" s="243">
        <v>45</v>
      </c>
      <c r="AH38" s="202"/>
      <c r="AI38" s="202"/>
      <c r="AJ38" s="194"/>
      <c r="AK38" s="71">
        <v>41.54</v>
      </c>
      <c r="AL38" s="71">
        <v>60.3</v>
      </c>
      <c r="AM38" s="16">
        <f t="shared" si="6"/>
        <v>0.3400000000000001</v>
      </c>
      <c r="AO38" s="72">
        <v>16</v>
      </c>
      <c r="AP38" s="72">
        <v>20</v>
      </c>
      <c r="AQ38" s="204"/>
      <c r="AR38" s="204"/>
      <c r="AS38" s="194"/>
      <c r="AT38" s="72">
        <v>21.22</v>
      </c>
      <c r="AU38" s="72">
        <v>26.52</v>
      </c>
      <c r="AV38" s="16">
        <f t="shared" si="8"/>
        <v>0.326111111111111</v>
      </c>
      <c r="AX38" s="350" t="s">
        <v>384</v>
      </c>
      <c r="AY38" s="351"/>
      <c r="AZ38" s="351"/>
      <c r="BA38" s="351"/>
      <c r="BB38" s="351"/>
      <c r="BC38" s="351"/>
      <c r="BD38" s="351"/>
      <c r="BE38" s="352"/>
      <c r="BG38" s="74">
        <v>28.89</v>
      </c>
      <c r="BH38" s="74">
        <v>32.46</v>
      </c>
      <c r="BI38" s="206"/>
      <c r="BJ38" s="206"/>
      <c r="BK38" s="194"/>
      <c r="BL38" s="74">
        <v>40.45</v>
      </c>
      <c r="BM38" s="74">
        <v>45.44</v>
      </c>
      <c r="BN38" s="16">
        <f t="shared" si="15"/>
        <v>0.3999999999999999</v>
      </c>
      <c r="BP38" s="76">
        <v>28</v>
      </c>
      <c r="BQ38" s="76">
        <v>33</v>
      </c>
      <c r="BR38" s="207"/>
      <c r="BS38" s="207"/>
      <c r="BT38" s="267"/>
      <c r="BU38" s="76">
        <v>37.24</v>
      </c>
      <c r="BV38" s="76">
        <v>43.89</v>
      </c>
      <c r="BW38" s="16">
        <f t="shared" si="19"/>
        <v>0.32999999999999985</v>
      </c>
      <c r="BY38" s="294">
        <v>18.25</v>
      </c>
      <c r="BZ38" s="294">
        <v>28</v>
      </c>
      <c r="CA38" s="295"/>
      <c r="CB38" s="295"/>
      <c r="CC38" s="194"/>
      <c r="CD38" s="78">
        <v>25.19</v>
      </c>
      <c r="CE38" s="78">
        <v>38.64</v>
      </c>
      <c r="CF38" s="16">
        <f t="shared" si="23"/>
        <v>0.38010810810810813</v>
      </c>
      <c r="CH38" s="244">
        <v>31.66</v>
      </c>
      <c r="CI38" s="244">
        <v>39.5</v>
      </c>
      <c r="CJ38" s="209"/>
      <c r="CK38" s="209"/>
      <c r="CL38" s="194"/>
      <c r="CM38" s="79">
        <v>42.26</v>
      </c>
      <c r="CN38" s="79">
        <v>52.72</v>
      </c>
      <c r="CO38" s="16">
        <f t="shared" si="32"/>
        <v>0.33473861720067455</v>
      </c>
      <c r="CQ38" s="195"/>
      <c r="CR38" s="195"/>
      <c r="CS38" s="195"/>
      <c r="CT38" s="195"/>
      <c r="CU38" s="194"/>
      <c r="CW38" s="293"/>
      <c r="CX38" s="293"/>
      <c r="CY38" s="293"/>
      <c r="CZ38" s="293"/>
      <c r="DA38" s="194"/>
      <c r="DB38" s="293"/>
      <c r="DC38" s="293"/>
      <c r="DD38" s="194"/>
    </row>
    <row r="39" spans="1:108" ht="14.25" customHeight="1">
      <c r="A39" s="300" t="s">
        <v>81</v>
      </c>
      <c r="B39" s="305" t="s">
        <v>473</v>
      </c>
      <c r="C39" s="304"/>
      <c r="D39" s="66"/>
      <c r="E39" s="66"/>
      <c r="F39" s="66"/>
      <c r="G39" s="16"/>
      <c r="I39" s="69">
        <v>16</v>
      </c>
      <c r="J39" s="69">
        <v>22</v>
      </c>
      <c r="K39" s="196">
        <f t="shared" si="26"/>
        <v>21.44</v>
      </c>
      <c r="L39" s="196">
        <f t="shared" si="26"/>
        <v>29.48</v>
      </c>
      <c r="M39" s="194">
        <v>0.34</v>
      </c>
      <c r="N39" s="69">
        <f t="shared" si="0"/>
        <v>21.1184</v>
      </c>
      <c r="O39" s="69">
        <f t="shared" si="1"/>
        <v>29.0378</v>
      </c>
      <c r="P39" s="16">
        <f t="shared" si="2"/>
        <v>0.31989999999999985</v>
      </c>
      <c r="R39" s="68">
        <v>14</v>
      </c>
      <c r="S39" s="68">
        <v>19.5</v>
      </c>
      <c r="T39" s="201">
        <v>18.89</v>
      </c>
      <c r="U39" s="201">
        <v>26.32</v>
      </c>
      <c r="V39" s="194">
        <v>0.3496</v>
      </c>
      <c r="W39" s="68">
        <f t="shared" si="27"/>
        <v>18.753</v>
      </c>
      <c r="X39" s="68">
        <f t="shared" si="28"/>
        <v>26.12025</v>
      </c>
      <c r="Y39" s="16">
        <v>0.3395</v>
      </c>
      <c r="AA39" s="202">
        <v>23.724499999999995</v>
      </c>
      <c r="AB39" s="202">
        <v>33.5685</v>
      </c>
      <c r="AC39" s="202">
        <v>32.00933286164843</v>
      </c>
      <c r="AD39" s="202">
        <v>45.06943969091673</v>
      </c>
      <c r="AE39" s="194">
        <v>0.3453</v>
      </c>
      <c r="AF39" s="243">
        <v>16</v>
      </c>
      <c r="AG39" s="243">
        <v>33.5685</v>
      </c>
      <c r="AH39" s="202">
        <f>(AF39*AE39)+AF39</f>
        <v>21.5248</v>
      </c>
      <c r="AI39" s="202">
        <v>45.06943969091673</v>
      </c>
      <c r="AJ39" s="194">
        <f>((AH39+AI39)/(AF39+AG39)-1)</f>
        <v>0.3434790177414433</v>
      </c>
      <c r="AK39" s="71">
        <f aca="true" t="shared" si="36" ref="AK39:AL42">AH39-(AH39*0.05)</f>
        <v>20.44856</v>
      </c>
      <c r="AL39" s="71">
        <f t="shared" si="36"/>
        <v>42.81596770637089</v>
      </c>
      <c r="AM39" s="16">
        <f t="shared" si="6"/>
        <v>0.27630506685437095</v>
      </c>
      <c r="AO39" s="72">
        <v>16</v>
      </c>
      <c r="AP39" s="72">
        <v>18</v>
      </c>
      <c r="AQ39" s="204">
        <v>21.76</v>
      </c>
      <c r="AR39" s="204">
        <v>24.48</v>
      </c>
      <c r="AS39" s="194">
        <v>0.36</v>
      </c>
      <c r="AT39" s="72">
        <f t="shared" si="7"/>
        <v>21.216</v>
      </c>
      <c r="AU39" s="72">
        <f t="shared" si="7"/>
        <v>23.868000000000002</v>
      </c>
      <c r="AV39" s="16">
        <f t="shared" si="8"/>
        <v>0.32600000000000007</v>
      </c>
      <c r="AX39" s="73">
        <v>18</v>
      </c>
      <c r="AY39" s="73">
        <v>21</v>
      </c>
      <c r="AZ39" s="205">
        <v>26.46</v>
      </c>
      <c r="BA39" s="205">
        <v>30.869999999999997</v>
      </c>
      <c r="BB39" s="194">
        <f>((AZ39+BA39)/(AX39+AY39)-1)</f>
        <v>0.47</v>
      </c>
      <c r="BC39" s="73">
        <f aca="true" t="shared" si="37" ref="BC39:BD42">AZ39-(AZ39*0.05)</f>
        <v>25.137</v>
      </c>
      <c r="BD39" s="73">
        <f t="shared" si="37"/>
        <v>29.326499999999996</v>
      </c>
      <c r="BE39" s="16">
        <f>(BC39+BD39)/(AX39+AY39)-1</f>
        <v>0.39649999999999985</v>
      </c>
      <c r="BG39" s="439" t="s">
        <v>384</v>
      </c>
      <c r="BH39" s="440"/>
      <c r="BI39" s="440"/>
      <c r="BJ39" s="440"/>
      <c r="BK39" s="440"/>
      <c r="BL39" s="440"/>
      <c r="BM39" s="440"/>
      <c r="BN39" s="441"/>
      <c r="BP39" s="76">
        <v>15</v>
      </c>
      <c r="BQ39" s="76">
        <v>19</v>
      </c>
      <c r="BR39" s="207">
        <v>20.25</v>
      </c>
      <c r="BS39" s="207">
        <v>25.65</v>
      </c>
      <c r="BT39" s="267">
        <f aca="true" t="shared" si="38" ref="BT39:BT47">((BR39+BS39)/(BP39+BQ39)-1)</f>
        <v>0.34999999999999987</v>
      </c>
      <c r="BU39" s="76">
        <f aca="true" t="shared" si="39" ref="BU39:BV42">BR39-(BR39*0.015)</f>
        <v>19.94625</v>
      </c>
      <c r="BV39" s="76">
        <f t="shared" si="39"/>
        <v>25.265249999999998</v>
      </c>
      <c r="BW39" s="16">
        <f t="shared" si="19"/>
        <v>0.32975</v>
      </c>
      <c r="BY39" s="294">
        <v>16</v>
      </c>
      <c r="BZ39" s="294">
        <v>23</v>
      </c>
      <c r="CA39" s="295">
        <v>21.68</v>
      </c>
      <c r="CB39" s="295">
        <v>31.165</v>
      </c>
      <c r="CC39" s="194">
        <f>((CA39+CB39)/(BY39+BZ39)-1)</f>
        <v>0.355</v>
      </c>
      <c r="CD39" s="78">
        <f aca="true" t="shared" si="40" ref="CD39:CE42">CA39-(CA39*0.015)</f>
        <v>21.3548</v>
      </c>
      <c r="CE39" s="78">
        <f t="shared" si="40"/>
        <v>30.697525</v>
      </c>
      <c r="CF39" s="16">
        <f>(CD39+CE39)/(BY39+BZ39)-1</f>
        <v>0.33467499999999983</v>
      </c>
      <c r="CH39" s="244">
        <v>16</v>
      </c>
      <c r="CI39" s="244">
        <v>23</v>
      </c>
      <c r="CJ39" s="209">
        <v>21.68</v>
      </c>
      <c r="CK39" s="209">
        <v>31.165</v>
      </c>
      <c r="CL39" s="194">
        <f aca="true" t="shared" si="41" ref="CL39:CL47">((CJ39+CK39)/(CH39+CI39)-1)</f>
        <v>0.355</v>
      </c>
      <c r="CM39" s="79">
        <f aca="true" t="shared" si="42" ref="CM39:CN42">CJ39-(CJ39*0.015)</f>
        <v>21.3548</v>
      </c>
      <c r="CN39" s="79">
        <f t="shared" si="42"/>
        <v>30.697525</v>
      </c>
      <c r="CO39" s="16">
        <f t="shared" si="32"/>
        <v>0.33467499999999983</v>
      </c>
      <c r="CQ39" s="195">
        <v>15.400000000000002</v>
      </c>
      <c r="CR39" s="195">
        <v>24.73</v>
      </c>
      <c r="CS39" s="195">
        <v>21.560000000000002</v>
      </c>
      <c r="CT39" s="195">
        <v>34.622</v>
      </c>
      <c r="CU39" s="194">
        <v>0.4</v>
      </c>
      <c r="CW39" s="293">
        <v>24</v>
      </c>
      <c r="CX39" s="293">
        <v>27</v>
      </c>
      <c r="CY39" s="293">
        <f t="shared" si="24"/>
        <v>31.68</v>
      </c>
      <c r="CZ39" s="293">
        <f t="shared" si="24"/>
        <v>35.64</v>
      </c>
      <c r="DA39" s="194">
        <f t="shared" si="25"/>
        <v>0.31999999999999984</v>
      </c>
      <c r="DB39" s="293">
        <f t="shared" si="33"/>
        <v>30.096</v>
      </c>
      <c r="DC39" s="293">
        <f t="shared" si="34"/>
        <v>33.858000000000004</v>
      </c>
      <c r="DD39" s="194">
        <f t="shared" si="35"/>
        <v>0.2540000000000002</v>
      </c>
    </row>
    <row r="40" spans="1:108" ht="14.25" customHeight="1">
      <c r="A40" s="300" t="s">
        <v>82</v>
      </c>
      <c r="B40" s="305" t="s">
        <v>474</v>
      </c>
      <c r="C40" s="304"/>
      <c r="D40" s="66"/>
      <c r="E40" s="66"/>
      <c r="F40" s="66"/>
      <c r="G40" s="16"/>
      <c r="I40" s="69">
        <v>18</v>
      </c>
      <c r="J40" s="69">
        <v>29</v>
      </c>
      <c r="K40" s="196">
        <f t="shared" si="26"/>
        <v>24.12</v>
      </c>
      <c r="L40" s="196">
        <f t="shared" si="26"/>
        <v>38.86</v>
      </c>
      <c r="M40" s="194">
        <v>0.34</v>
      </c>
      <c r="N40" s="69">
        <f t="shared" si="0"/>
        <v>23.758200000000002</v>
      </c>
      <c r="O40" s="69">
        <f t="shared" si="1"/>
        <v>38.2771</v>
      </c>
      <c r="P40" s="16">
        <f t="shared" si="2"/>
        <v>0.3199000000000001</v>
      </c>
      <c r="R40" s="68">
        <v>16</v>
      </c>
      <c r="S40" s="68">
        <v>21.5</v>
      </c>
      <c r="T40" s="201">
        <v>21.59</v>
      </c>
      <c r="U40" s="201">
        <v>29.01</v>
      </c>
      <c r="V40" s="194">
        <v>0.3493</v>
      </c>
      <c r="W40" s="68">
        <f t="shared" si="27"/>
        <v>21.432000000000002</v>
      </c>
      <c r="X40" s="68">
        <f t="shared" si="28"/>
        <v>28.79925</v>
      </c>
      <c r="Y40" s="16">
        <v>0.3395</v>
      </c>
      <c r="AA40" s="202">
        <v>25.897999999999996</v>
      </c>
      <c r="AB40" s="202">
        <v>36.765499999999996</v>
      </c>
      <c r="AC40" s="202">
        <v>34.89293121530697</v>
      </c>
      <c r="AD40" s="202">
        <v>49.31092298359965</v>
      </c>
      <c r="AE40" s="194">
        <v>0.3437</v>
      </c>
      <c r="AF40" s="243">
        <v>18</v>
      </c>
      <c r="AG40" s="243">
        <v>36.765499999999996</v>
      </c>
      <c r="AH40" s="202">
        <f>(AF40*AE40)+AF40</f>
        <v>24.1866</v>
      </c>
      <c r="AI40" s="202">
        <v>49.31092298359965</v>
      </c>
      <c r="AJ40" s="194">
        <f>((AH40+AI40)/(AF40+AG40)-1)</f>
        <v>0.3420405726890041</v>
      </c>
      <c r="AK40" s="71">
        <f t="shared" si="36"/>
        <v>22.977269999999997</v>
      </c>
      <c r="AL40" s="71">
        <f t="shared" si="36"/>
        <v>46.84537683441967</v>
      </c>
      <c r="AM40" s="16">
        <f t="shared" si="6"/>
        <v>0.27493854405455376</v>
      </c>
      <c r="AO40" s="72">
        <v>18</v>
      </c>
      <c r="AP40" s="72">
        <v>20</v>
      </c>
      <c r="AQ40" s="204">
        <v>24.48</v>
      </c>
      <c r="AR40" s="204">
        <v>27.2</v>
      </c>
      <c r="AS40" s="194">
        <v>0.36</v>
      </c>
      <c r="AT40" s="72">
        <f t="shared" si="7"/>
        <v>23.868000000000002</v>
      </c>
      <c r="AU40" s="72">
        <f t="shared" si="7"/>
        <v>26.52</v>
      </c>
      <c r="AV40" s="16">
        <f t="shared" si="8"/>
        <v>0.32600000000000007</v>
      </c>
      <c r="AX40" s="73">
        <v>20</v>
      </c>
      <c r="AY40" s="73">
        <v>23</v>
      </c>
      <c r="AZ40" s="205">
        <v>29.4</v>
      </c>
      <c r="BA40" s="205">
        <v>33.81</v>
      </c>
      <c r="BB40" s="194">
        <f>((AZ40+BA40)/(AX40+AY40)-1)</f>
        <v>0.47</v>
      </c>
      <c r="BC40" s="73">
        <f t="shared" si="37"/>
        <v>27.93</v>
      </c>
      <c r="BD40" s="73">
        <f t="shared" si="37"/>
        <v>32.1195</v>
      </c>
      <c r="BE40" s="16">
        <f>(BC40+BD40)/(AX40+AY40)-1</f>
        <v>0.3965000000000001</v>
      </c>
      <c r="BG40" s="439" t="s">
        <v>384</v>
      </c>
      <c r="BH40" s="440"/>
      <c r="BI40" s="440"/>
      <c r="BJ40" s="440"/>
      <c r="BK40" s="440"/>
      <c r="BL40" s="440"/>
      <c r="BM40" s="440"/>
      <c r="BN40" s="441"/>
      <c r="BP40" s="76">
        <v>16.5</v>
      </c>
      <c r="BQ40" s="76">
        <v>20</v>
      </c>
      <c r="BR40" s="207">
        <v>22.28</v>
      </c>
      <c r="BS40" s="207">
        <v>27</v>
      </c>
      <c r="BT40" s="267">
        <f t="shared" si="38"/>
        <v>0.3501369863013699</v>
      </c>
      <c r="BU40" s="76">
        <f t="shared" si="39"/>
        <v>21.945800000000002</v>
      </c>
      <c r="BV40" s="76">
        <f t="shared" si="39"/>
        <v>26.595</v>
      </c>
      <c r="BW40" s="16">
        <f t="shared" si="19"/>
        <v>0.3298849315068495</v>
      </c>
      <c r="BY40" s="294">
        <v>18.55</v>
      </c>
      <c r="BZ40" s="294">
        <v>27.75</v>
      </c>
      <c r="CA40" s="295">
        <v>25.13525</v>
      </c>
      <c r="CB40" s="295">
        <v>37.60125</v>
      </c>
      <c r="CC40" s="194">
        <f>((CA40+CB40)/(BY40+BZ40)-1)</f>
        <v>0.355</v>
      </c>
      <c r="CD40" s="78">
        <f t="shared" si="40"/>
        <v>24.75822125</v>
      </c>
      <c r="CE40" s="78">
        <f t="shared" si="40"/>
        <v>37.03723125</v>
      </c>
      <c r="CF40" s="16">
        <f>(CD40+CE40)/(BY40+BZ40)-1</f>
        <v>0.33467500000000006</v>
      </c>
      <c r="CH40" s="244">
        <v>18.55</v>
      </c>
      <c r="CI40" s="244">
        <v>27.75</v>
      </c>
      <c r="CJ40" s="209">
        <v>25.13525</v>
      </c>
      <c r="CK40" s="209">
        <v>37.60125</v>
      </c>
      <c r="CL40" s="194">
        <f t="shared" si="41"/>
        <v>0.355</v>
      </c>
      <c r="CM40" s="79">
        <f t="shared" si="42"/>
        <v>24.75822125</v>
      </c>
      <c r="CN40" s="79">
        <f t="shared" si="42"/>
        <v>37.03723125</v>
      </c>
      <c r="CO40" s="16">
        <f t="shared" si="32"/>
        <v>0.33467500000000006</v>
      </c>
      <c r="CQ40" s="195">
        <v>17.5</v>
      </c>
      <c r="CR40" s="195">
        <v>29.15</v>
      </c>
      <c r="CS40" s="195">
        <v>24.5</v>
      </c>
      <c r="CT40" s="195">
        <v>40.809999999999995</v>
      </c>
      <c r="CU40" s="194">
        <v>0.4</v>
      </c>
      <c r="CW40" s="293">
        <v>27</v>
      </c>
      <c r="CX40" s="293">
        <v>30</v>
      </c>
      <c r="CY40" s="293">
        <f t="shared" si="24"/>
        <v>35.64</v>
      </c>
      <c r="CZ40" s="293">
        <f t="shared" si="24"/>
        <v>39.6</v>
      </c>
      <c r="DA40" s="194">
        <f t="shared" si="25"/>
        <v>0.32000000000000006</v>
      </c>
      <c r="DB40" s="293">
        <f t="shared" si="33"/>
        <v>33.858000000000004</v>
      </c>
      <c r="DC40" s="293">
        <f t="shared" si="34"/>
        <v>37.620000000000005</v>
      </c>
      <c r="DD40" s="194">
        <f t="shared" si="35"/>
        <v>0.2540000000000002</v>
      </c>
    </row>
    <row r="41" spans="1:108" ht="14.25" customHeight="1">
      <c r="A41" s="298" t="s">
        <v>83</v>
      </c>
      <c r="B41" s="305" t="s">
        <v>475</v>
      </c>
      <c r="C41" s="304"/>
      <c r="D41" s="66"/>
      <c r="E41" s="66"/>
      <c r="F41" s="66"/>
      <c r="G41" s="16"/>
      <c r="I41" s="69">
        <v>20</v>
      </c>
      <c r="J41" s="69">
        <v>34</v>
      </c>
      <c r="K41" s="196">
        <f t="shared" si="26"/>
        <v>26.8</v>
      </c>
      <c r="L41" s="196">
        <f t="shared" si="26"/>
        <v>45.56</v>
      </c>
      <c r="M41" s="194">
        <v>0.34</v>
      </c>
      <c r="N41" s="69">
        <f t="shared" si="0"/>
        <v>26.398</v>
      </c>
      <c r="O41" s="69">
        <f t="shared" si="1"/>
        <v>44.8766</v>
      </c>
      <c r="P41" s="16">
        <f t="shared" si="2"/>
        <v>0.3199000000000001</v>
      </c>
      <c r="R41" s="68">
        <v>18</v>
      </c>
      <c r="S41" s="68">
        <v>23.5</v>
      </c>
      <c r="T41" s="201">
        <v>24.29</v>
      </c>
      <c r="U41" s="201">
        <v>31.71</v>
      </c>
      <c r="V41" s="194">
        <v>0.3494</v>
      </c>
      <c r="W41" s="68">
        <f t="shared" si="27"/>
        <v>24.111</v>
      </c>
      <c r="X41" s="68">
        <f t="shared" si="28"/>
        <v>31.478250000000003</v>
      </c>
      <c r="Y41" s="16">
        <v>0.3395</v>
      </c>
      <c r="AA41" s="202">
        <v>28.025499999999997</v>
      </c>
      <c r="AB41" s="202">
        <v>39.893499999999996</v>
      </c>
      <c r="AC41" s="202">
        <v>37.715501032380146</v>
      </c>
      <c r="AD41" s="202">
        <v>53.46086347140453</v>
      </c>
      <c r="AE41" s="194">
        <v>0.3424</v>
      </c>
      <c r="AF41" s="243">
        <v>21</v>
      </c>
      <c r="AG41" s="243">
        <v>39.893499999999996</v>
      </c>
      <c r="AH41" s="202">
        <f>(AF41*AE41)+AF41</f>
        <v>28.1904</v>
      </c>
      <c r="AI41" s="202">
        <v>53.46086347140453</v>
      </c>
      <c r="AJ41" s="194">
        <f>((AH41+AI41)/(AF41+AG41)-1)</f>
        <v>0.3408863585013924</v>
      </c>
      <c r="AK41" s="71">
        <f t="shared" si="36"/>
        <v>26.78088</v>
      </c>
      <c r="AL41" s="71">
        <f t="shared" si="36"/>
        <v>50.7878202978343</v>
      </c>
      <c r="AM41" s="16">
        <f t="shared" si="6"/>
        <v>0.27384204057632267</v>
      </c>
      <c r="AO41" s="72">
        <v>20</v>
      </c>
      <c r="AP41" s="72">
        <v>22</v>
      </c>
      <c r="AQ41" s="204">
        <v>27.2</v>
      </c>
      <c r="AR41" s="204">
        <v>29.92</v>
      </c>
      <c r="AS41" s="194">
        <v>0.36</v>
      </c>
      <c r="AT41" s="72">
        <f t="shared" si="7"/>
        <v>26.52</v>
      </c>
      <c r="AU41" s="72">
        <f t="shared" si="7"/>
        <v>29.172</v>
      </c>
      <c r="AV41" s="16">
        <f t="shared" si="8"/>
        <v>0.32600000000000007</v>
      </c>
      <c r="AX41" s="73">
        <v>22</v>
      </c>
      <c r="AY41" s="73">
        <v>25</v>
      </c>
      <c r="AZ41" s="205">
        <v>32.34</v>
      </c>
      <c r="BA41" s="205">
        <v>36.75</v>
      </c>
      <c r="BB41" s="194">
        <f>((AZ41+BA41)/(AX41+AY41)-1)</f>
        <v>0.47</v>
      </c>
      <c r="BC41" s="73">
        <f t="shared" si="37"/>
        <v>30.723000000000003</v>
      </c>
      <c r="BD41" s="73">
        <f t="shared" si="37"/>
        <v>34.9125</v>
      </c>
      <c r="BE41" s="16">
        <f>(BC41+BD41)/(AX41+AY41)-1</f>
        <v>0.3965000000000001</v>
      </c>
      <c r="BG41" s="439" t="s">
        <v>384</v>
      </c>
      <c r="BH41" s="440"/>
      <c r="BI41" s="440"/>
      <c r="BJ41" s="440"/>
      <c r="BK41" s="440"/>
      <c r="BL41" s="440"/>
      <c r="BM41" s="440"/>
      <c r="BN41" s="441"/>
      <c r="BP41" s="76">
        <v>17.5</v>
      </c>
      <c r="BQ41" s="76">
        <v>22</v>
      </c>
      <c r="BR41" s="207">
        <v>23.63</v>
      </c>
      <c r="BS41" s="207">
        <v>29.7</v>
      </c>
      <c r="BT41" s="267">
        <f t="shared" si="38"/>
        <v>0.3501265822784809</v>
      </c>
      <c r="BU41" s="76">
        <f t="shared" si="39"/>
        <v>23.27555</v>
      </c>
      <c r="BV41" s="76">
        <f t="shared" si="39"/>
        <v>29.2545</v>
      </c>
      <c r="BW41" s="16">
        <f t="shared" si="19"/>
        <v>0.3298746835443038</v>
      </c>
      <c r="BY41" s="294">
        <v>21.3</v>
      </c>
      <c r="BZ41" s="294">
        <v>31.8</v>
      </c>
      <c r="CA41" s="295">
        <v>28.8615</v>
      </c>
      <c r="CB41" s="295">
        <v>43.089</v>
      </c>
      <c r="CC41" s="194">
        <f>((CA41+CB41)/(BY41+BZ41)-1)</f>
        <v>0.355</v>
      </c>
      <c r="CD41" s="78">
        <f t="shared" si="40"/>
        <v>28.4285775</v>
      </c>
      <c r="CE41" s="78">
        <f t="shared" si="40"/>
        <v>42.442665</v>
      </c>
      <c r="CF41" s="16">
        <f>(CD41+CE41)/(BY41+BZ41)-1</f>
        <v>0.33467499999999983</v>
      </c>
      <c r="CH41" s="244">
        <v>21.3</v>
      </c>
      <c r="CI41" s="244">
        <v>31.8</v>
      </c>
      <c r="CJ41" s="209">
        <v>28.8615</v>
      </c>
      <c r="CK41" s="209">
        <v>43.089</v>
      </c>
      <c r="CL41" s="194">
        <f t="shared" si="41"/>
        <v>0.355</v>
      </c>
      <c r="CM41" s="79">
        <f t="shared" si="42"/>
        <v>28.4285775</v>
      </c>
      <c r="CN41" s="79">
        <f t="shared" si="42"/>
        <v>42.442665</v>
      </c>
      <c r="CO41" s="16">
        <f t="shared" si="32"/>
        <v>0.33467499999999983</v>
      </c>
      <c r="CQ41" s="195">
        <v>19.8</v>
      </c>
      <c r="CR41" s="195">
        <v>32.15</v>
      </c>
      <c r="CS41" s="195">
        <v>27.72</v>
      </c>
      <c r="CT41" s="195">
        <v>45.01</v>
      </c>
      <c r="CU41" s="194">
        <v>0.4</v>
      </c>
      <c r="CW41" s="293">
        <v>30</v>
      </c>
      <c r="CX41" s="293">
        <v>36</v>
      </c>
      <c r="CY41" s="293">
        <f t="shared" si="24"/>
        <v>39.6</v>
      </c>
      <c r="CZ41" s="293">
        <f t="shared" si="24"/>
        <v>47.52</v>
      </c>
      <c r="DA41" s="194">
        <f t="shared" si="25"/>
        <v>0.32000000000000006</v>
      </c>
      <c r="DB41" s="293">
        <f t="shared" si="33"/>
        <v>37.620000000000005</v>
      </c>
      <c r="DC41" s="293">
        <f t="shared" si="34"/>
        <v>45.144000000000005</v>
      </c>
      <c r="DD41" s="194">
        <f t="shared" si="35"/>
        <v>0.2540000000000002</v>
      </c>
    </row>
    <row r="42" spans="1:108" ht="14.25" customHeight="1">
      <c r="A42" s="300" t="s">
        <v>84</v>
      </c>
      <c r="B42" s="305" t="s">
        <v>476</v>
      </c>
      <c r="C42" s="304"/>
      <c r="D42" s="66"/>
      <c r="E42" s="66"/>
      <c r="F42" s="66"/>
      <c r="G42" s="16"/>
      <c r="I42" s="69">
        <v>15</v>
      </c>
      <c r="J42" s="69">
        <v>20</v>
      </c>
      <c r="K42" s="196">
        <f t="shared" si="26"/>
        <v>20.1</v>
      </c>
      <c r="L42" s="196">
        <f t="shared" si="26"/>
        <v>26.8</v>
      </c>
      <c r="M42" s="194">
        <v>0.34</v>
      </c>
      <c r="N42" s="69">
        <f t="shared" si="0"/>
        <v>19.7985</v>
      </c>
      <c r="O42" s="69">
        <f t="shared" si="1"/>
        <v>26.398</v>
      </c>
      <c r="P42" s="16">
        <f t="shared" si="2"/>
        <v>0.3199000000000001</v>
      </c>
      <c r="R42" s="68">
        <v>40</v>
      </c>
      <c r="S42" s="68">
        <v>60</v>
      </c>
      <c r="T42" s="201">
        <v>53.98</v>
      </c>
      <c r="U42" s="201">
        <v>80.97</v>
      </c>
      <c r="V42" s="194">
        <v>0.3495</v>
      </c>
      <c r="W42" s="68">
        <f t="shared" si="27"/>
        <v>53.58</v>
      </c>
      <c r="X42" s="68">
        <f t="shared" si="28"/>
        <v>80.37</v>
      </c>
      <c r="Y42" s="16">
        <v>0.3395</v>
      </c>
      <c r="AA42" s="202">
        <v>40.25</v>
      </c>
      <c r="AB42" s="202">
        <v>45.137499999999996</v>
      </c>
      <c r="AC42" s="202">
        <v>53.93</v>
      </c>
      <c r="AD42" s="202">
        <v>60.41811664213624</v>
      </c>
      <c r="AE42" s="194">
        <v>0.3392</v>
      </c>
      <c r="AF42" s="243">
        <v>25</v>
      </c>
      <c r="AG42" s="243">
        <v>45.137499999999996</v>
      </c>
      <c r="AH42" s="202">
        <f>(AF42*AE42)+AF42</f>
        <v>33.480000000000004</v>
      </c>
      <c r="AI42" s="202">
        <v>60.41811664213624</v>
      </c>
      <c r="AJ42" s="194">
        <f>((AH42+AI42)/(AF42+AG42)-1)</f>
        <v>0.33877193572819486</v>
      </c>
      <c r="AK42" s="71">
        <f t="shared" si="36"/>
        <v>31.806000000000004</v>
      </c>
      <c r="AL42" s="71">
        <f t="shared" si="36"/>
        <v>57.39721081002943</v>
      </c>
      <c r="AM42" s="16">
        <f t="shared" si="6"/>
        <v>0.2718333389417851</v>
      </c>
      <c r="AO42" s="72">
        <v>18</v>
      </c>
      <c r="AP42" s="72">
        <v>20</v>
      </c>
      <c r="AQ42" s="204">
        <v>24.48</v>
      </c>
      <c r="AR42" s="204">
        <v>27.2</v>
      </c>
      <c r="AS42" s="194">
        <v>0.36</v>
      </c>
      <c r="AT42" s="72">
        <f t="shared" si="7"/>
        <v>23.868000000000002</v>
      </c>
      <c r="AU42" s="72">
        <f t="shared" si="7"/>
        <v>26.52</v>
      </c>
      <c r="AV42" s="16">
        <f t="shared" si="8"/>
        <v>0.32600000000000007</v>
      </c>
      <c r="AX42" s="73">
        <v>16</v>
      </c>
      <c r="AY42" s="73">
        <v>20</v>
      </c>
      <c r="AZ42" s="205">
        <v>23.52</v>
      </c>
      <c r="BA42" s="205">
        <v>29.4</v>
      </c>
      <c r="BB42" s="194">
        <f>((AZ42+BA42)/(AX42+AY42)-1)</f>
        <v>0.47</v>
      </c>
      <c r="BC42" s="73">
        <f t="shared" si="37"/>
        <v>22.344</v>
      </c>
      <c r="BD42" s="73">
        <f t="shared" si="37"/>
        <v>27.93</v>
      </c>
      <c r="BE42" s="16">
        <f>(BC42+BD42)/(AX42+AY42)-1</f>
        <v>0.3965000000000001</v>
      </c>
      <c r="BG42" s="439" t="s">
        <v>384</v>
      </c>
      <c r="BH42" s="440"/>
      <c r="BI42" s="440"/>
      <c r="BJ42" s="440"/>
      <c r="BK42" s="440"/>
      <c r="BL42" s="440"/>
      <c r="BM42" s="440"/>
      <c r="BN42" s="441"/>
      <c r="BP42" s="76">
        <v>17</v>
      </c>
      <c r="BQ42" s="76">
        <v>23</v>
      </c>
      <c r="BR42" s="207">
        <v>22.95</v>
      </c>
      <c r="BS42" s="207">
        <v>31.05</v>
      </c>
      <c r="BT42" s="267">
        <f t="shared" si="38"/>
        <v>0.3500000000000001</v>
      </c>
      <c r="BU42" s="76">
        <f t="shared" si="39"/>
        <v>22.60575</v>
      </c>
      <c r="BV42" s="76">
        <f t="shared" si="39"/>
        <v>30.58425</v>
      </c>
      <c r="BW42" s="16">
        <f t="shared" si="19"/>
        <v>0.32975</v>
      </c>
      <c r="BY42" s="294">
        <v>15</v>
      </c>
      <c r="BZ42" s="294">
        <v>18.1</v>
      </c>
      <c r="CA42" s="295">
        <v>20.325</v>
      </c>
      <c r="CB42" s="295">
        <v>24.5255</v>
      </c>
      <c r="CC42" s="194">
        <f>((CA42+CB42)/(BY42+BZ42)-1)</f>
        <v>0.35499999999999976</v>
      </c>
      <c r="CD42" s="78">
        <f t="shared" si="40"/>
        <v>20.020125</v>
      </c>
      <c r="CE42" s="78">
        <f t="shared" si="40"/>
        <v>24.1576175</v>
      </c>
      <c r="CF42" s="16">
        <f>(CD42+CE42)/(BY42+BZ42)-1</f>
        <v>0.33467500000000006</v>
      </c>
      <c r="CH42" s="244">
        <v>15</v>
      </c>
      <c r="CI42" s="244">
        <v>18.1</v>
      </c>
      <c r="CJ42" s="209">
        <v>20.325</v>
      </c>
      <c r="CK42" s="209">
        <v>24.5255</v>
      </c>
      <c r="CL42" s="194">
        <f t="shared" si="41"/>
        <v>0.35499999999999976</v>
      </c>
      <c r="CM42" s="79">
        <f t="shared" si="42"/>
        <v>20.020125</v>
      </c>
      <c r="CN42" s="79">
        <f t="shared" si="42"/>
        <v>24.1576175</v>
      </c>
      <c r="CO42" s="16">
        <f t="shared" si="32"/>
        <v>0.33467500000000006</v>
      </c>
      <c r="CQ42" s="195"/>
      <c r="CR42" s="195"/>
      <c r="CS42" s="195"/>
      <c r="CT42" s="195"/>
      <c r="CU42" s="194"/>
      <c r="CW42" s="293">
        <v>14</v>
      </c>
      <c r="CX42" s="293">
        <v>17</v>
      </c>
      <c r="CY42" s="293">
        <f t="shared" si="24"/>
        <v>18.48</v>
      </c>
      <c r="CZ42" s="293">
        <f t="shared" si="24"/>
        <v>22.44</v>
      </c>
      <c r="DA42" s="194">
        <f t="shared" si="25"/>
        <v>0.32000000000000006</v>
      </c>
      <c r="DB42" s="293">
        <f t="shared" si="33"/>
        <v>17.556</v>
      </c>
      <c r="DC42" s="293">
        <f t="shared" si="34"/>
        <v>21.318</v>
      </c>
      <c r="DD42" s="194">
        <f t="shared" si="35"/>
        <v>0.254</v>
      </c>
    </row>
    <row r="43" spans="1:108" ht="14.25" customHeight="1">
      <c r="A43" s="296" t="s">
        <v>85</v>
      </c>
      <c r="B43" s="306"/>
      <c r="C43" s="371"/>
      <c r="D43" s="371"/>
      <c r="E43" s="371"/>
      <c r="F43" s="371"/>
      <c r="G43" s="393"/>
      <c r="I43" s="370"/>
      <c r="J43" s="371"/>
      <c r="K43" s="371"/>
      <c r="L43" s="371"/>
      <c r="M43" s="393"/>
      <c r="N43" s="191"/>
      <c r="O43" s="191"/>
      <c r="P43" s="181"/>
      <c r="R43" s="370"/>
      <c r="S43" s="371"/>
      <c r="T43" s="371"/>
      <c r="U43" s="371"/>
      <c r="V43" s="393"/>
      <c r="W43" s="191"/>
      <c r="X43" s="191"/>
      <c r="Y43" s="181"/>
      <c r="AA43" s="361"/>
      <c r="AB43" s="361"/>
      <c r="AC43" s="361"/>
      <c r="AD43" s="361"/>
      <c r="AE43" s="361"/>
      <c r="AF43" s="360"/>
      <c r="AG43" s="360"/>
      <c r="AH43" s="360"/>
      <c r="AI43" s="360"/>
      <c r="AJ43" s="360"/>
      <c r="AK43" s="191"/>
      <c r="AL43" s="191"/>
      <c r="AM43" s="181"/>
      <c r="AO43" s="370"/>
      <c r="AP43" s="371"/>
      <c r="AQ43" s="371"/>
      <c r="AR43" s="371"/>
      <c r="AS43" s="371"/>
      <c r="AT43" s="371"/>
      <c r="AU43" s="371"/>
      <c r="AV43" s="393"/>
      <c r="AX43" s="370"/>
      <c r="AY43" s="371"/>
      <c r="AZ43" s="371"/>
      <c r="BA43" s="371"/>
      <c r="BB43" s="371"/>
      <c r="BC43" s="191"/>
      <c r="BD43" s="191"/>
      <c r="BE43" s="181"/>
      <c r="BG43" s="370"/>
      <c r="BH43" s="371"/>
      <c r="BI43" s="371"/>
      <c r="BJ43" s="371"/>
      <c r="BK43" s="371"/>
      <c r="BL43" s="191"/>
      <c r="BM43" s="191"/>
      <c r="BN43" s="181"/>
      <c r="BP43" s="376"/>
      <c r="BQ43" s="410"/>
      <c r="BR43" s="410"/>
      <c r="BS43" s="410"/>
      <c r="BT43" s="410"/>
      <c r="BU43" s="191"/>
      <c r="BV43" s="191"/>
      <c r="BW43" s="181"/>
      <c r="BY43" s="370"/>
      <c r="BZ43" s="371"/>
      <c r="CA43" s="371"/>
      <c r="CB43" s="371"/>
      <c r="CC43" s="371"/>
      <c r="CD43" s="191"/>
      <c r="CE43" s="191"/>
      <c r="CF43" s="181"/>
      <c r="CH43" s="370"/>
      <c r="CI43" s="371"/>
      <c r="CJ43" s="371"/>
      <c r="CK43" s="371"/>
      <c r="CL43" s="371"/>
      <c r="CM43" s="191"/>
      <c r="CN43" s="191"/>
      <c r="CO43" s="181"/>
      <c r="CQ43" s="358"/>
      <c r="CR43" s="359"/>
      <c r="CS43" s="359"/>
      <c r="CT43" s="359"/>
      <c r="CU43" s="406"/>
      <c r="CW43" s="358"/>
      <c r="CX43" s="359"/>
      <c r="CY43" s="359"/>
      <c r="CZ43" s="359"/>
      <c r="DA43" s="359"/>
      <c r="DB43" s="359"/>
      <c r="DC43" s="359"/>
      <c r="DD43" s="406"/>
    </row>
    <row r="44" spans="1:108" ht="14.25" customHeight="1">
      <c r="A44" s="300" t="s">
        <v>368</v>
      </c>
      <c r="B44" s="305" t="s">
        <v>477</v>
      </c>
      <c r="C44" s="304"/>
      <c r="D44" s="66"/>
      <c r="E44" s="66"/>
      <c r="F44" s="66"/>
      <c r="G44" s="16"/>
      <c r="I44" s="394" t="s">
        <v>384</v>
      </c>
      <c r="J44" s="395"/>
      <c r="K44" s="395"/>
      <c r="L44" s="395"/>
      <c r="M44" s="395"/>
      <c r="N44" s="395"/>
      <c r="O44" s="395"/>
      <c r="P44" s="396"/>
      <c r="R44" s="68">
        <v>18</v>
      </c>
      <c r="S44" s="68">
        <v>25</v>
      </c>
      <c r="T44" s="201">
        <v>24.82</v>
      </c>
      <c r="U44" s="201">
        <v>33.72</v>
      </c>
      <c r="V44" s="194">
        <v>0.3495</v>
      </c>
      <c r="W44" s="68">
        <f aca="true" t="shared" si="43" ref="W44:W57">R44+(R44*Y44)</f>
        <v>24.111</v>
      </c>
      <c r="X44" s="68">
        <f aca="true" t="shared" si="44" ref="X44:X57">S44+(S44*Y44)</f>
        <v>33.4875</v>
      </c>
      <c r="Y44" s="16">
        <v>0.3395</v>
      </c>
      <c r="AA44" s="202">
        <v>12</v>
      </c>
      <c r="AB44" s="202">
        <v>15</v>
      </c>
      <c r="AC44" s="202">
        <v>16.08</v>
      </c>
      <c r="AD44" s="202">
        <v>20.1</v>
      </c>
      <c r="AE44" s="194">
        <v>0.3622</v>
      </c>
      <c r="AF44" s="243">
        <v>12</v>
      </c>
      <c r="AG44" s="243">
        <v>15</v>
      </c>
      <c r="AH44" s="202">
        <f>(AF44*AE44)+AF44</f>
        <v>16.3464</v>
      </c>
      <c r="AI44" s="202">
        <v>20.1</v>
      </c>
      <c r="AJ44" s="194">
        <f>((AH44+AI44)/(AF44+AG44)-1)</f>
        <v>0.34986666666666655</v>
      </c>
      <c r="AK44" s="71">
        <f aca="true" t="shared" si="45" ref="AK44:AL47">AH44-(AH44*0.05)</f>
        <v>15.529079999999999</v>
      </c>
      <c r="AL44" s="71">
        <f t="shared" si="45"/>
        <v>19.095000000000002</v>
      </c>
      <c r="AM44" s="16">
        <f>(AK44+AL44)/(AF44+AG44)-1</f>
        <v>0.28237333333333337</v>
      </c>
      <c r="AO44" s="353" t="s">
        <v>384</v>
      </c>
      <c r="AP44" s="354"/>
      <c r="AQ44" s="354"/>
      <c r="AR44" s="354"/>
      <c r="AS44" s="354"/>
      <c r="AT44" s="354"/>
      <c r="AU44" s="354"/>
      <c r="AV44" s="355"/>
      <c r="AX44" s="350" t="s">
        <v>384</v>
      </c>
      <c r="AY44" s="351"/>
      <c r="AZ44" s="351"/>
      <c r="BA44" s="351"/>
      <c r="BB44" s="351"/>
      <c r="BC44" s="351"/>
      <c r="BD44" s="351"/>
      <c r="BE44" s="352"/>
      <c r="BG44" s="439" t="s">
        <v>384</v>
      </c>
      <c r="BH44" s="440"/>
      <c r="BI44" s="440"/>
      <c r="BJ44" s="440"/>
      <c r="BK44" s="440"/>
      <c r="BL44" s="440"/>
      <c r="BM44" s="440"/>
      <c r="BN44" s="441"/>
      <c r="BP44" s="423" t="s">
        <v>384</v>
      </c>
      <c r="BQ44" s="424"/>
      <c r="BR44" s="424"/>
      <c r="BS44" s="424"/>
      <c r="BT44" s="424"/>
      <c r="BU44" s="424"/>
      <c r="BV44" s="424"/>
      <c r="BW44" s="425"/>
      <c r="BY44" s="294">
        <v>11.5</v>
      </c>
      <c r="BZ44" s="294">
        <v>16.4</v>
      </c>
      <c r="CA44" s="295">
        <v>15.58</v>
      </c>
      <c r="CB44" s="295">
        <v>22.22</v>
      </c>
      <c r="CC44" s="194">
        <f>((CA44+CB44)/(BY44+BZ44)-1)</f>
        <v>0.35483870967741926</v>
      </c>
      <c r="CD44" s="78">
        <f aca="true" t="shared" si="46" ref="CD44:CE47">CA44-(CA44*0.015)</f>
        <v>15.3463</v>
      </c>
      <c r="CE44" s="78">
        <f t="shared" si="46"/>
        <v>21.886699999999998</v>
      </c>
      <c r="CF44" s="16">
        <f>(CD44+CE44)/(BY44+BZ44)-1</f>
        <v>0.334516129032258</v>
      </c>
      <c r="CH44" s="244">
        <v>11.5</v>
      </c>
      <c r="CI44" s="244">
        <v>16.4</v>
      </c>
      <c r="CJ44" s="209">
        <v>15.58</v>
      </c>
      <c r="CK44" s="209">
        <v>22.22</v>
      </c>
      <c r="CL44" s="194">
        <f>((CJ44+CK44)/(CH44+CI44)-1)</f>
        <v>0.35483870967741926</v>
      </c>
      <c r="CM44" s="79">
        <f aca="true" t="shared" si="47" ref="CM44:CN47">CJ44-(CJ44*0.015)</f>
        <v>15.3463</v>
      </c>
      <c r="CN44" s="79">
        <f t="shared" si="47"/>
        <v>21.886699999999998</v>
      </c>
      <c r="CO44" s="16">
        <f>(CM44+CN44)/(CH44+CI44)-1</f>
        <v>0.334516129032258</v>
      </c>
      <c r="CQ44" s="195"/>
      <c r="CR44" s="195"/>
      <c r="CS44" s="195"/>
      <c r="CT44" s="195"/>
      <c r="CU44" s="194"/>
      <c r="CW44" s="344" t="s">
        <v>384</v>
      </c>
      <c r="CX44" s="345"/>
      <c r="CY44" s="345"/>
      <c r="CZ44" s="345"/>
      <c r="DA44" s="345"/>
      <c r="DB44" s="345"/>
      <c r="DC44" s="345"/>
      <c r="DD44" s="346"/>
    </row>
    <row r="45" spans="1:108" ht="14.25" customHeight="1">
      <c r="A45" s="300" t="s">
        <v>86</v>
      </c>
      <c r="B45" s="305" t="s">
        <v>478</v>
      </c>
      <c r="C45" s="304"/>
      <c r="D45" s="66"/>
      <c r="E45" s="66"/>
      <c r="F45" s="66"/>
      <c r="G45" s="16"/>
      <c r="I45" s="69">
        <v>9</v>
      </c>
      <c r="J45" s="69">
        <v>12</v>
      </c>
      <c r="K45" s="196">
        <f>I45*1.34</f>
        <v>12.06</v>
      </c>
      <c r="L45" s="196">
        <f>J45*1.34</f>
        <v>16.080000000000002</v>
      </c>
      <c r="M45" s="194">
        <v>0.34</v>
      </c>
      <c r="N45" s="69">
        <f aca="true" t="shared" si="48" ref="N45:N54">K45-(K45*0.015)</f>
        <v>11.879100000000001</v>
      </c>
      <c r="O45" s="69">
        <f aca="true" t="shared" si="49" ref="O45:O54">L45-(L45*0.015)</f>
        <v>15.838800000000003</v>
      </c>
      <c r="P45" s="16">
        <f aca="true" t="shared" si="50" ref="P45:P54">(N45+O45)/(I45+J45)-1</f>
        <v>0.3199000000000001</v>
      </c>
      <c r="R45" s="68">
        <v>9</v>
      </c>
      <c r="S45" s="68">
        <v>13</v>
      </c>
      <c r="T45" s="201">
        <v>12.15</v>
      </c>
      <c r="U45" s="201">
        <v>17.54</v>
      </c>
      <c r="V45" s="194">
        <v>0.3495</v>
      </c>
      <c r="W45" s="68">
        <f t="shared" si="43"/>
        <v>12.0555</v>
      </c>
      <c r="X45" s="68">
        <f t="shared" si="44"/>
        <v>17.4135</v>
      </c>
      <c r="Y45" s="16">
        <v>0.3395</v>
      </c>
      <c r="AA45" s="202">
        <v>12.5235</v>
      </c>
      <c r="AB45" s="202">
        <v>15.743499999999997</v>
      </c>
      <c r="AC45" s="202">
        <v>17.10820944491169</v>
      </c>
      <c r="AD45" s="202">
        <v>21.397877737594612</v>
      </c>
      <c r="AE45" s="194">
        <v>0.3622</v>
      </c>
      <c r="AF45" s="243">
        <v>9</v>
      </c>
      <c r="AG45" s="243">
        <v>15.743499999999997</v>
      </c>
      <c r="AH45" s="202">
        <f>(AF45*AE45)+AF45</f>
        <v>12.2598</v>
      </c>
      <c r="AI45" s="202">
        <v>21.397877737594612</v>
      </c>
      <c r="AJ45" s="194">
        <f>((AH45+AI45)/(AF45+AG45)-1)</f>
        <v>0.36026341211205426</v>
      </c>
      <c r="AK45" s="71">
        <f t="shared" si="45"/>
        <v>11.64681</v>
      </c>
      <c r="AL45" s="71">
        <f t="shared" si="45"/>
        <v>20.327983850714883</v>
      </c>
      <c r="AM45" s="16">
        <f>(AK45+AL45)/(AF45+AG45)-1</f>
        <v>0.2922502415064516</v>
      </c>
      <c r="AO45" s="72">
        <v>9</v>
      </c>
      <c r="AP45" s="72">
        <v>10.25</v>
      </c>
      <c r="AQ45" s="204">
        <v>12.24</v>
      </c>
      <c r="AR45" s="204">
        <v>13.94</v>
      </c>
      <c r="AS45" s="194">
        <v>0.36</v>
      </c>
      <c r="AT45" s="72">
        <f>AQ45-(AQ45*0.025)</f>
        <v>11.934000000000001</v>
      </c>
      <c r="AU45" s="72">
        <f>AR45-(AR45*0.025)</f>
        <v>13.5915</v>
      </c>
      <c r="AV45" s="16">
        <f aca="true" t="shared" si="51" ref="AV45:AV57">(AT45+AU45)/(AO45+AP45)-1</f>
        <v>0.32600000000000007</v>
      </c>
      <c r="AX45" s="350" t="s">
        <v>384</v>
      </c>
      <c r="AY45" s="351"/>
      <c r="AZ45" s="351"/>
      <c r="BA45" s="351"/>
      <c r="BB45" s="351"/>
      <c r="BC45" s="351"/>
      <c r="BD45" s="351"/>
      <c r="BE45" s="352"/>
      <c r="BG45" s="74">
        <v>9.5</v>
      </c>
      <c r="BH45" s="74">
        <v>12.5</v>
      </c>
      <c r="BI45" s="206">
        <v>12.83</v>
      </c>
      <c r="BJ45" s="206">
        <v>16.88</v>
      </c>
      <c r="BK45" s="194">
        <v>0.35</v>
      </c>
      <c r="BL45" s="74">
        <f aca="true" t="shared" si="52" ref="BL45:BM47">BI45-(BI45*0.025)</f>
        <v>12.50925</v>
      </c>
      <c r="BM45" s="74">
        <f t="shared" si="52"/>
        <v>16.458</v>
      </c>
      <c r="BN45" s="16">
        <f>(BL45+BM45)/(BG45+BH45)-1</f>
        <v>0.31669318181818173</v>
      </c>
      <c r="BP45" s="76">
        <v>10</v>
      </c>
      <c r="BQ45" s="76">
        <v>12.5</v>
      </c>
      <c r="BR45" s="207">
        <v>13.5</v>
      </c>
      <c r="BS45" s="207">
        <v>16.88</v>
      </c>
      <c r="BT45" s="267">
        <f>((BR45+BS45)/(BP45+BQ45)-1)</f>
        <v>0.3502222222222222</v>
      </c>
      <c r="BU45" s="76">
        <f aca="true" t="shared" si="53" ref="BU45:BV47">BR45-(BR45*0.015)</f>
        <v>13.2975</v>
      </c>
      <c r="BV45" s="76">
        <f t="shared" si="53"/>
        <v>16.6268</v>
      </c>
      <c r="BW45" s="16">
        <f>(BU45+BV45)/(BP45+BQ45)-1</f>
        <v>0.32996888888888876</v>
      </c>
      <c r="BY45" s="294">
        <v>9.5</v>
      </c>
      <c r="BZ45" s="294">
        <v>10.3</v>
      </c>
      <c r="CA45" s="295">
        <v>13.015</v>
      </c>
      <c r="CB45" s="295">
        <v>14.111000000000002</v>
      </c>
      <c r="CC45" s="194">
        <f>((CA45+CB45)/(BY45+BZ45)-1)</f>
        <v>0.3700000000000001</v>
      </c>
      <c r="CD45" s="78">
        <f t="shared" si="46"/>
        <v>12.819775</v>
      </c>
      <c r="CE45" s="78">
        <f t="shared" si="46"/>
        <v>13.899335000000002</v>
      </c>
      <c r="CF45" s="16">
        <f>(CD45+CE45)/(BY45+BZ45)-1</f>
        <v>0.34945000000000004</v>
      </c>
      <c r="CH45" s="244">
        <v>9.5</v>
      </c>
      <c r="CI45" s="244">
        <v>10.3</v>
      </c>
      <c r="CJ45" s="209">
        <v>13.015</v>
      </c>
      <c r="CK45" s="209">
        <v>14.111000000000002</v>
      </c>
      <c r="CL45" s="194">
        <f>((CJ45+CK45)/(CH45+CI45)-1)</f>
        <v>0.3700000000000001</v>
      </c>
      <c r="CM45" s="79">
        <f t="shared" si="47"/>
        <v>12.819775</v>
      </c>
      <c r="CN45" s="79">
        <f t="shared" si="47"/>
        <v>13.899335000000002</v>
      </c>
      <c r="CO45" s="16">
        <f>(CM45+CN45)/(CH45+CI45)-1</f>
        <v>0.34945000000000004</v>
      </c>
      <c r="CQ45" s="195"/>
      <c r="CR45" s="195"/>
      <c r="CS45" s="195"/>
      <c r="CT45" s="195"/>
      <c r="CU45" s="194"/>
      <c r="CW45" s="293">
        <v>8.5</v>
      </c>
      <c r="CX45" s="293">
        <v>12</v>
      </c>
      <c r="CY45" s="293">
        <f>CW45*1.32</f>
        <v>11.22</v>
      </c>
      <c r="CZ45" s="293">
        <f>CX45*1.32</f>
        <v>15.84</v>
      </c>
      <c r="DA45" s="194">
        <f aca="true" t="shared" si="54" ref="DA45:DA57">((CY45+CZ45)/(CW45+CX45)-1)</f>
        <v>0.32000000000000006</v>
      </c>
      <c r="DB45" s="293">
        <f aca="true" t="shared" si="55" ref="DB45:DB57">CY45-(CY45*0.05)</f>
        <v>10.659</v>
      </c>
      <c r="DC45" s="293">
        <f aca="true" t="shared" si="56" ref="DC45:DC57">CZ45-(CZ45*0.05)</f>
        <v>15.048</v>
      </c>
      <c r="DD45" s="194">
        <f aca="true" t="shared" si="57" ref="DD45:DD57">(DB45+DC45)/(CW45+CX45)-1</f>
        <v>0.254</v>
      </c>
    </row>
    <row r="46" spans="1:108" ht="14.25" customHeight="1">
      <c r="A46" s="300" t="s">
        <v>307</v>
      </c>
      <c r="B46" s="305" t="s">
        <v>479</v>
      </c>
      <c r="C46" s="304"/>
      <c r="D46" s="66"/>
      <c r="E46" s="66"/>
      <c r="F46" s="66"/>
      <c r="G46" s="16"/>
      <c r="I46" s="69">
        <v>25</v>
      </c>
      <c r="J46" s="69">
        <v>30</v>
      </c>
      <c r="K46" s="196">
        <f aca="true" t="shared" si="58" ref="K46:L57">I46*1.34</f>
        <v>33.5</v>
      </c>
      <c r="L46" s="196">
        <f t="shared" si="58"/>
        <v>40.2</v>
      </c>
      <c r="M46" s="194">
        <v>0.34</v>
      </c>
      <c r="N46" s="69">
        <f t="shared" si="48"/>
        <v>32.9975</v>
      </c>
      <c r="O46" s="69">
        <f t="shared" si="49"/>
        <v>39.597</v>
      </c>
      <c r="P46" s="16">
        <f t="shared" si="50"/>
        <v>0.3199000000000003</v>
      </c>
      <c r="R46" s="68">
        <v>17</v>
      </c>
      <c r="S46" s="68">
        <v>22</v>
      </c>
      <c r="T46" s="201">
        <v>22.95</v>
      </c>
      <c r="U46" s="201">
        <v>29.7</v>
      </c>
      <c r="V46" s="194">
        <v>0.3495</v>
      </c>
      <c r="W46" s="68">
        <f t="shared" si="43"/>
        <v>22.7715</v>
      </c>
      <c r="X46" s="68">
        <f t="shared" si="44"/>
        <v>29.469</v>
      </c>
      <c r="Y46" s="16">
        <v>0.3395</v>
      </c>
      <c r="AA46" s="202">
        <v>11</v>
      </c>
      <c r="AB46" s="202">
        <v>17</v>
      </c>
      <c r="AC46" s="202">
        <v>15.08</v>
      </c>
      <c r="AD46" s="202">
        <v>23.07</v>
      </c>
      <c r="AE46" s="194">
        <v>0.3622</v>
      </c>
      <c r="AF46" s="243">
        <v>11</v>
      </c>
      <c r="AG46" s="243">
        <v>17</v>
      </c>
      <c r="AH46" s="202">
        <f>(AF46*AE46)+AF46</f>
        <v>14.984200000000001</v>
      </c>
      <c r="AI46" s="202">
        <v>23.07</v>
      </c>
      <c r="AJ46" s="194">
        <f>((AH46+AI46)/(AF46+AG46)-1)</f>
        <v>0.3590785714285716</v>
      </c>
      <c r="AK46" s="71">
        <f t="shared" si="45"/>
        <v>14.234990000000002</v>
      </c>
      <c r="AL46" s="71">
        <f t="shared" si="45"/>
        <v>21.9165</v>
      </c>
      <c r="AM46" s="16">
        <f>(AK46+AL46)/(AF46+AG46)-1</f>
        <v>0.291124642857143</v>
      </c>
      <c r="AO46" s="353" t="s">
        <v>384</v>
      </c>
      <c r="AP46" s="354"/>
      <c r="AQ46" s="354"/>
      <c r="AR46" s="354"/>
      <c r="AS46" s="354"/>
      <c r="AT46" s="354"/>
      <c r="AU46" s="354"/>
      <c r="AV46" s="355"/>
      <c r="AX46" s="350" t="s">
        <v>384</v>
      </c>
      <c r="AY46" s="351"/>
      <c r="AZ46" s="351"/>
      <c r="BA46" s="351"/>
      <c r="BB46" s="351"/>
      <c r="BC46" s="351"/>
      <c r="BD46" s="351"/>
      <c r="BE46" s="352"/>
      <c r="BG46" s="439" t="s">
        <v>384</v>
      </c>
      <c r="BH46" s="440"/>
      <c r="BI46" s="440"/>
      <c r="BJ46" s="440"/>
      <c r="BK46" s="440"/>
      <c r="BL46" s="440"/>
      <c r="BM46" s="440"/>
      <c r="BN46" s="441"/>
      <c r="BP46" s="423" t="s">
        <v>384</v>
      </c>
      <c r="BQ46" s="424"/>
      <c r="BR46" s="424"/>
      <c r="BS46" s="424"/>
      <c r="BT46" s="424"/>
      <c r="BU46" s="424"/>
      <c r="BV46" s="424"/>
      <c r="BW46" s="425"/>
      <c r="BY46" s="294">
        <v>13.15</v>
      </c>
      <c r="BZ46" s="294">
        <v>16.15</v>
      </c>
      <c r="CA46" s="295">
        <v>18.02</v>
      </c>
      <c r="CB46" s="295">
        <v>22.13</v>
      </c>
      <c r="CC46" s="194">
        <f>((CA46+CB46)/(BY46+BZ46)-1)</f>
        <v>0.37030716723549495</v>
      </c>
      <c r="CD46" s="78">
        <f t="shared" si="46"/>
        <v>17.7497</v>
      </c>
      <c r="CE46" s="78">
        <f t="shared" si="46"/>
        <v>21.79805</v>
      </c>
      <c r="CF46" s="16">
        <f>(CD46+CE46)/(BY46+BZ46)-1</f>
        <v>0.3497525597269626</v>
      </c>
      <c r="CH46" s="244">
        <v>13.15</v>
      </c>
      <c r="CI46" s="244">
        <v>16.15</v>
      </c>
      <c r="CJ46" s="209">
        <v>18.02</v>
      </c>
      <c r="CK46" s="209">
        <v>22.13</v>
      </c>
      <c r="CL46" s="194">
        <f t="shared" si="41"/>
        <v>0.37030716723549495</v>
      </c>
      <c r="CM46" s="79">
        <f t="shared" si="47"/>
        <v>17.7497</v>
      </c>
      <c r="CN46" s="79">
        <f t="shared" si="47"/>
        <v>21.79805</v>
      </c>
      <c r="CO46" s="16">
        <f>(CM46+CN46)/(CH46+CI46)-1</f>
        <v>0.3497525597269626</v>
      </c>
      <c r="CQ46" s="195"/>
      <c r="CR46" s="195"/>
      <c r="CS46" s="195"/>
      <c r="CT46" s="195"/>
      <c r="CU46" s="194"/>
      <c r="CW46" s="293">
        <v>12</v>
      </c>
      <c r="CX46" s="293">
        <v>25</v>
      </c>
      <c r="CY46" s="293">
        <f aca="true" t="shared" si="59" ref="CY46:CZ57">CW46*1.32</f>
        <v>15.84</v>
      </c>
      <c r="CZ46" s="293">
        <f t="shared" si="59"/>
        <v>33</v>
      </c>
      <c r="DA46" s="194">
        <f t="shared" si="54"/>
        <v>0.32000000000000006</v>
      </c>
      <c r="DB46" s="293">
        <f t="shared" si="55"/>
        <v>15.048</v>
      </c>
      <c r="DC46" s="293">
        <f t="shared" si="56"/>
        <v>31.35</v>
      </c>
      <c r="DD46" s="194">
        <f t="shared" si="57"/>
        <v>0.254</v>
      </c>
    </row>
    <row r="47" spans="1:108" ht="14.25" customHeight="1">
      <c r="A47" s="298" t="s">
        <v>87</v>
      </c>
      <c r="B47" s="305" t="s">
        <v>480</v>
      </c>
      <c r="C47" s="304"/>
      <c r="D47" s="66"/>
      <c r="E47" s="66"/>
      <c r="F47" s="66"/>
      <c r="G47" s="16"/>
      <c r="I47" s="69">
        <v>10</v>
      </c>
      <c r="J47" s="69">
        <v>13</v>
      </c>
      <c r="K47" s="196">
        <f t="shared" si="58"/>
        <v>13.4</v>
      </c>
      <c r="L47" s="196">
        <f t="shared" si="58"/>
        <v>17.42</v>
      </c>
      <c r="M47" s="194">
        <v>0.34</v>
      </c>
      <c r="N47" s="69">
        <f t="shared" si="48"/>
        <v>13.199</v>
      </c>
      <c r="O47" s="69">
        <f t="shared" si="49"/>
        <v>17.158700000000003</v>
      </c>
      <c r="P47" s="16">
        <f t="shared" si="50"/>
        <v>0.3199000000000001</v>
      </c>
      <c r="R47" s="68">
        <v>8.5</v>
      </c>
      <c r="S47" s="68">
        <v>12.5</v>
      </c>
      <c r="T47" s="201">
        <v>11.47</v>
      </c>
      <c r="U47" s="201">
        <v>16.87</v>
      </c>
      <c r="V47" s="194">
        <v>0.3495</v>
      </c>
      <c r="W47" s="68">
        <f t="shared" si="43"/>
        <v>11.38575</v>
      </c>
      <c r="X47" s="68">
        <f t="shared" si="44"/>
        <v>16.74375</v>
      </c>
      <c r="Y47" s="16">
        <v>0.3395</v>
      </c>
      <c r="AA47" s="202">
        <v>12.960499999999998</v>
      </c>
      <c r="AB47" s="202">
        <v>16.8475</v>
      </c>
      <c r="AC47" s="202">
        <v>17.690378713204368</v>
      </c>
      <c r="AD47" s="202">
        <v>22.868621152228762</v>
      </c>
      <c r="AE47" s="194">
        <v>0.3607</v>
      </c>
      <c r="AF47" s="243">
        <v>12.96</v>
      </c>
      <c r="AG47" s="243">
        <v>16.8475</v>
      </c>
      <c r="AH47" s="202">
        <f>(AF47*AE47)+AF47</f>
        <v>17.634672000000002</v>
      </c>
      <c r="AI47" s="202">
        <v>22.868621152228762</v>
      </c>
      <c r="AJ47" s="194">
        <f>((AH47+AI47)/(AF47+AG47)-1)</f>
        <v>0.35882892400331334</v>
      </c>
      <c r="AK47" s="71">
        <f t="shared" si="45"/>
        <v>16.7529384</v>
      </c>
      <c r="AL47" s="71">
        <f t="shared" si="45"/>
        <v>21.725190094617325</v>
      </c>
      <c r="AM47" s="16">
        <f>(AK47+AL47)/(AF47+AG47)-1</f>
        <v>0.2908874778031476</v>
      </c>
      <c r="AO47" s="72">
        <v>10</v>
      </c>
      <c r="AP47" s="72">
        <v>12</v>
      </c>
      <c r="AQ47" s="204">
        <v>13.6</v>
      </c>
      <c r="AR47" s="204">
        <v>16.32</v>
      </c>
      <c r="AS47" s="194">
        <v>0.36</v>
      </c>
      <c r="AT47" s="72">
        <f aca="true" t="shared" si="60" ref="AT47:AU54">AQ47-(AQ47*0.025)</f>
        <v>13.26</v>
      </c>
      <c r="AU47" s="72">
        <f t="shared" si="60"/>
        <v>15.912</v>
      </c>
      <c r="AV47" s="16">
        <f t="shared" si="51"/>
        <v>0.32600000000000007</v>
      </c>
      <c r="AX47" s="350" t="s">
        <v>384</v>
      </c>
      <c r="AY47" s="351"/>
      <c r="AZ47" s="351"/>
      <c r="BA47" s="351"/>
      <c r="BB47" s="351"/>
      <c r="BC47" s="351"/>
      <c r="BD47" s="351"/>
      <c r="BE47" s="352"/>
      <c r="BG47" s="74">
        <v>9</v>
      </c>
      <c r="BH47" s="74">
        <v>12</v>
      </c>
      <c r="BI47" s="206">
        <v>12.15</v>
      </c>
      <c r="BJ47" s="206">
        <v>16.2</v>
      </c>
      <c r="BK47" s="194">
        <v>0.35</v>
      </c>
      <c r="BL47" s="74">
        <f t="shared" si="52"/>
        <v>11.84625</v>
      </c>
      <c r="BM47" s="74">
        <f t="shared" si="52"/>
        <v>15.795</v>
      </c>
      <c r="BN47" s="16">
        <f>(BL47+BM47)/(BG47+BH47)-1</f>
        <v>0.3162499999999999</v>
      </c>
      <c r="BP47" s="76">
        <v>10</v>
      </c>
      <c r="BQ47" s="76">
        <v>12.5</v>
      </c>
      <c r="BR47" s="207">
        <v>13.5</v>
      </c>
      <c r="BS47" s="207">
        <v>16.88</v>
      </c>
      <c r="BT47" s="267">
        <f t="shared" si="38"/>
        <v>0.3502222222222222</v>
      </c>
      <c r="BU47" s="76">
        <f t="shared" si="53"/>
        <v>13.2975</v>
      </c>
      <c r="BV47" s="76">
        <f t="shared" si="53"/>
        <v>16.6268</v>
      </c>
      <c r="BW47" s="16">
        <f>(BU47+BV47)/(BP47+BQ47)-1</f>
        <v>0.32996888888888876</v>
      </c>
      <c r="BY47" s="294">
        <v>10</v>
      </c>
      <c r="BZ47" s="294">
        <v>11.5</v>
      </c>
      <c r="CA47" s="295">
        <v>13.700000000000001</v>
      </c>
      <c r="CB47" s="295">
        <v>15.755</v>
      </c>
      <c r="CC47" s="194">
        <f>((CA47+CB47)/(BY47+BZ47)-1)</f>
        <v>0.3700000000000001</v>
      </c>
      <c r="CD47" s="78">
        <f t="shared" si="46"/>
        <v>13.4945</v>
      </c>
      <c r="CE47" s="78">
        <f t="shared" si="46"/>
        <v>15.518675</v>
      </c>
      <c r="CF47" s="16">
        <f>(CD47+CE47)/(BY47+BZ47)-1</f>
        <v>0.34945000000000004</v>
      </c>
      <c r="CH47" s="244">
        <v>10</v>
      </c>
      <c r="CI47" s="244">
        <v>11.5</v>
      </c>
      <c r="CJ47" s="209">
        <v>13.700000000000001</v>
      </c>
      <c r="CK47" s="209">
        <v>15.755</v>
      </c>
      <c r="CL47" s="194">
        <f t="shared" si="41"/>
        <v>0.3700000000000001</v>
      </c>
      <c r="CM47" s="79">
        <f t="shared" si="47"/>
        <v>13.4945</v>
      </c>
      <c r="CN47" s="79">
        <f t="shared" si="47"/>
        <v>15.518675</v>
      </c>
      <c r="CO47" s="16">
        <f>(CM47+CN47)/(CH47+CI47)-1</f>
        <v>0.34945000000000004</v>
      </c>
      <c r="CQ47" s="195">
        <v>9.075000000000001</v>
      </c>
      <c r="CR47" s="195">
        <v>14.179499999999999</v>
      </c>
      <c r="CS47" s="195">
        <v>12.705</v>
      </c>
      <c r="CT47" s="195">
        <v>19.8513</v>
      </c>
      <c r="CU47" s="194">
        <v>0.4</v>
      </c>
      <c r="CW47" s="293">
        <v>9.5</v>
      </c>
      <c r="CX47" s="293">
        <v>13</v>
      </c>
      <c r="CY47" s="293">
        <f t="shared" si="59"/>
        <v>12.540000000000001</v>
      </c>
      <c r="CZ47" s="293">
        <f t="shared" si="59"/>
        <v>17.16</v>
      </c>
      <c r="DA47" s="194">
        <f t="shared" si="54"/>
        <v>0.32000000000000006</v>
      </c>
      <c r="DB47" s="293">
        <f t="shared" si="55"/>
        <v>11.913</v>
      </c>
      <c r="DC47" s="293">
        <f t="shared" si="56"/>
        <v>16.302</v>
      </c>
      <c r="DD47" s="194">
        <f t="shared" si="57"/>
        <v>0.254</v>
      </c>
    </row>
    <row r="48" spans="1:108" ht="15" customHeight="1">
      <c r="A48" s="298" t="s">
        <v>439</v>
      </c>
      <c r="B48" s="305" t="s">
        <v>481</v>
      </c>
      <c r="C48" s="304"/>
      <c r="D48" s="66"/>
      <c r="E48" s="66"/>
      <c r="F48" s="66"/>
      <c r="G48" s="16"/>
      <c r="I48" s="69">
        <v>18</v>
      </c>
      <c r="J48" s="69">
        <v>22</v>
      </c>
      <c r="K48" s="196"/>
      <c r="L48" s="196"/>
      <c r="M48" s="194"/>
      <c r="N48" s="69">
        <v>23.76</v>
      </c>
      <c r="O48" s="69">
        <v>29.04</v>
      </c>
      <c r="P48" s="16">
        <f t="shared" si="50"/>
        <v>0.31999999999999984</v>
      </c>
      <c r="R48" s="68">
        <v>20</v>
      </c>
      <c r="S48" s="68">
        <v>35</v>
      </c>
      <c r="T48" s="201"/>
      <c r="U48" s="201"/>
      <c r="V48" s="194"/>
      <c r="W48" s="68">
        <v>27</v>
      </c>
      <c r="X48" s="68">
        <v>47.25</v>
      </c>
      <c r="Y48" s="16">
        <v>0.3395</v>
      </c>
      <c r="AA48" s="202"/>
      <c r="AB48" s="202"/>
      <c r="AC48" s="202"/>
      <c r="AD48" s="202"/>
      <c r="AE48" s="194"/>
      <c r="AF48" s="243">
        <v>18</v>
      </c>
      <c r="AG48" s="243">
        <v>26</v>
      </c>
      <c r="AH48" s="202"/>
      <c r="AI48" s="202"/>
      <c r="AJ48" s="194"/>
      <c r="AK48" s="71">
        <v>24.12</v>
      </c>
      <c r="AL48" s="71">
        <v>34.84</v>
      </c>
      <c r="AM48" s="16">
        <f>(AK48+AL48)/(AF48+AG48)-1</f>
        <v>0.3400000000000001</v>
      </c>
      <c r="AO48" s="72">
        <v>14</v>
      </c>
      <c r="AP48" s="72">
        <v>16</v>
      </c>
      <c r="AQ48" s="204"/>
      <c r="AR48" s="204"/>
      <c r="AS48" s="194"/>
      <c r="AT48" s="72">
        <v>18.56</v>
      </c>
      <c r="AU48" s="72">
        <v>21.22</v>
      </c>
      <c r="AV48" s="16">
        <f t="shared" si="51"/>
        <v>0.32600000000000007</v>
      </c>
      <c r="AX48" s="350" t="s">
        <v>384</v>
      </c>
      <c r="AY48" s="351"/>
      <c r="AZ48" s="351"/>
      <c r="BA48" s="351"/>
      <c r="BB48" s="351"/>
      <c r="BC48" s="351"/>
      <c r="BD48" s="351"/>
      <c r="BE48" s="352"/>
      <c r="BG48" s="74">
        <v>10.07</v>
      </c>
      <c r="BH48" s="74">
        <v>14.56</v>
      </c>
      <c r="BI48" s="206"/>
      <c r="BJ48" s="206"/>
      <c r="BK48" s="194"/>
      <c r="BL48" s="74">
        <v>14.1</v>
      </c>
      <c r="BM48" s="74">
        <v>20.38</v>
      </c>
      <c r="BN48" s="16">
        <f>(BL48+BM48)/(BG48+BH48)-1</f>
        <v>0.39991879821356036</v>
      </c>
      <c r="BP48" s="76">
        <v>15</v>
      </c>
      <c r="BQ48" s="76">
        <v>17</v>
      </c>
      <c r="BR48" s="207"/>
      <c r="BS48" s="207"/>
      <c r="BT48" s="267"/>
      <c r="BU48" s="76">
        <v>19.95</v>
      </c>
      <c r="BV48" s="76">
        <v>22.61</v>
      </c>
      <c r="BW48" s="16">
        <f>(BU48+BV48)/(BP48+BQ48)-1</f>
        <v>0.33000000000000007</v>
      </c>
      <c r="BY48" s="294">
        <v>14</v>
      </c>
      <c r="BZ48" s="294">
        <v>22</v>
      </c>
      <c r="CA48" s="295"/>
      <c r="CB48" s="295"/>
      <c r="CC48" s="194"/>
      <c r="CD48" s="78">
        <v>19.32</v>
      </c>
      <c r="CE48" s="78">
        <v>30.36</v>
      </c>
      <c r="CF48" s="16">
        <f>(CD48+CE48)/(BY48+BZ48)-1</f>
        <v>0.3799999999999999</v>
      </c>
      <c r="CH48" s="244">
        <v>13</v>
      </c>
      <c r="CI48" s="244">
        <v>18</v>
      </c>
      <c r="CJ48" s="209"/>
      <c r="CK48" s="209"/>
      <c r="CL48" s="194"/>
      <c r="CM48" s="79">
        <v>17.54</v>
      </c>
      <c r="CN48" s="79">
        <v>24.29</v>
      </c>
      <c r="CO48" s="16">
        <f>(CM48+CN48)/(CH48+CI48)-1</f>
        <v>0.34935483870967743</v>
      </c>
      <c r="CQ48" s="195"/>
      <c r="CR48" s="195"/>
      <c r="CS48" s="195"/>
      <c r="CT48" s="195"/>
      <c r="CU48" s="194"/>
      <c r="CW48" s="293"/>
      <c r="CX48" s="293"/>
      <c r="CY48" s="293"/>
      <c r="CZ48" s="293"/>
      <c r="DA48" s="194"/>
      <c r="DB48" s="293"/>
      <c r="DC48" s="293"/>
      <c r="DD48" s="194"/>
    </row>
    <row r="49" spans="1:108" ht="15">
      <c r="A49" s="298" t="s">
        <v>88</v>
      </c>
      <c r="B49" s="305" t="s">
        <v>482</v>
      </c>
      <c r="C49" s="304"/>
      <c r="D49" s="66"/>
      <c r="E49" s="66"/>
      <c r="F49" s="66"/>
      <c r="G49" s="16"/>
      <c r="I49" s="69">
        <v>8.57</v>
      </c>
      <c r="J49" s="69">
        <v>12.18</v>
      </c>
      <c r="K49" s="196">
        <f t="shared" si="58"/>
        <v>11.4838</v>
      </c>
      <c r="L49" s="196">
        <f t="shared" si="58"/>
        <v>16.3212</v>
      </c>
      <c r="M49" s="194">
        <v>0.34</v>
      </c>
      <c r="N49" s="69">
        <f t="shared" si="48"/>
        <v>11.311543</v>
      </c>
      <c r="O49" s="69">
        <f t="shared" si="49"/>
        <v>16.076382000000002</v>
      </c>
      <c r="P49" s="16">
        <f t="shared" si="50"/>
        <v>0.3199000000000001</v>
      </c>
      <c r="R49" s="68">
        <v>8.5</v>
      </c>
      <c r="S49" s="68">
        <v>12.5</v>
      </c>
      <c r="T49" s="201">
        <v>11.47</v>
      </c>
      <c r="U49" s="201">
        <v>16.87</v>
      </c>
      <c r="V49" s="194">
        <v>0.3495</v>
      </c>
      <c r="W49" s="68">
        <f t="shared" si="43"/>
        <v>11.38575</v>
      </c>
      <c r="X49" s="68">
        <f t="shared" si="44"/>
        <v>16.74375</v>
      </c>
      <c r="Y49" s="16">
        <v>0.3395</v>
      </c>
      <c r="AA49" s="202">
        <v>15.179999999999998</v>
      </c>
      <c r="AB49" s="202">
        <v>20.297499999999996</v>
      </c>
      <c r="AC49" s="202">
        <v>20.6471857863751</v>
      </c>
      <c r="AD49" s="202">
        <v>27.462706886038678</v>
      </c>
      <c r="AE49" s="194">
        <v>0.3561</v>
      </c>
      <c r="AF49" s="243">
        <v>10</v>
      </c>
      <c r="AG49" s="243">
        <v>20.297499999999996</v>
      </c>
      <c r="AH49" s="202">
        <f aca="true" t="shared" si="61" ref="AH49:AH54">(AF49*AE49)+AF49</f>
        <v>13.561</v>
      </c>
      <c r="AI49" s="202">
        <v>27.462706886038678</v>
      </c>
      <c r="AJ49" s="194">
        <f aca="true" t="shared" si="62" ref="AJ49:AJ54">((AH49+AI49)/(AF49+AG49)-1)</f>
        <v>0.35402943761164085</v>
      </c>
      <c r="AK49" s="71">
        <f aca="true" t="shared" si="63" ref="AK49:AL54">AH49-(AH49*0.05)</f>
        <v>12.88295</v>
      </c>
      <c r="AL49" s="71">
        <f t="shared" si="63"/>
        <v>26.089571541736746</v>
      </c>
      <c r="AM49" s="16">
        <f aca="true" t="shared" si="64" ref="AM49:AM54">(AK49+AL49)/(AF49+AG49)-1</f>
        <v>0.2863279657310587</v>
      </c>
      <c r="AO49" s="72">
        <v>10</v>
      </c>
      <c r="AP49" s="72">
        <v>12</v>
      </c>
      <c r="AQ49" s="204">
        <v>13.6</v>
      </c>
      <c r="AR49" s="204">
        <v>16.32</v>
      </c>
      <c r="AS49" s="194">
        <v>0.36</v>
      </c>
      <c r="AT49" s="72">
        <f t="shared" si="60"/>
        <v>13.26</v>
      </c>
      <c r="AU49" s="72">
        <f t="shared" si="60"/>
        <v>15.912</v>
      </c>
      <c r="AV49" s="16">
        <f t="shared" si="51"/>
        <v>0.32600000000000007</v>
      </c>
      <c r="AX49" s="350" t="s">
        <v>384</v>
      </c>
      <c r="AY49" s="351"/>
      <c r="AZ49" s="351"/>
      <c r="BA49" s="351"/>
      <c r="BB49" s="351"/>
      <c r="BC49" s="351"/>
      <c r="BD49" s="351"/>
      <c r="BE49" s="352"/>
      <c r="BG49" s="74">
        <v>9</v>
      </c>
      <c r="BH49" s="74">
        <v>12</v>
      </c>
      <c r="BI49" s="206">
        <v>12.15</v>
      </c>
      <c r="BJ49" s="206">
        <v>16.2</v>
      </c>
      <c r="BK49" s="194">
        <v>0.35</v>
      </c>
      <c r="BL49" s="74">
        <f aca="true" t="shared" si="65" ref="BL49:BL57">BI49-(BI49*0.025)</f>
        <v>11.84625</v>
      </c>
      <c r="BM49" s="74">
        <f aca="true" t="shared" si="66" ref="BM49:BM57">BJ49-(BJ49*0.025)</f>
        <v>15.795</v>
      </c>
      <c r="BN49" s="16">
        <f aca="true" t="shared" si="67" ref="BN49:BN57">(BL49+BM49)/(BG49+BH49)-1</f>
        <v>0.3162499999999999</v>
      </c>
      <c r="BP49" s="76">
        <v>10</v>
      </c>
      <c r="BQ49" s="76">
        <v>12.5</v>
      </c>
      <c r="BR49" s="207">
        <v>13.5</v>
      </c>
      <c r="BS49" s="207">
        <v>16.88</v>
      </c>
      <c r="BT49" s="267">
        <f t="shared" si="16"/>
        <v>0.3502222222222222</v>
      </c>
      <c r="BU49" s="76">
        <f aca="true" t="shared" si="68" ref="BU49:BU57">BR49-(BR49*0.015)</f>
        <v>13.2975</v>
      </c>
      <c r="BV49" s="76">
        <f aca="true" t="shared" si="69" ref="BV49:BV57">BS49-(BS49*0.015)</f>
        <v>16.6268</v>
      </c>
      <c r="BW49" s="16">
        <f aca="true" t="shared" si="70" ref="BW49:BW57">(BU49+BV49)/(BP49+BQ49)-1</f>
        <v>0.32996888888888876</v>
      </c>
      <c r="BY49" s="78">
        <v>10</v>
      </c>
      <c r="BZ49" s="78">
        <v>15</v>
      </c>
      <c r="CA49" s="208">
        <v>14</v>
      </c>
      <c r="CB49" s="208">
        <v>21</v>
      </c>
      <c r="CC49" s="194">
        <f t="shared" si="20"/>
        <v>0.3999999999999999</v>
      </c>
      <c r="CD49" s="78">
        <f aca="true" t="shared" si="71" ref="CD49:CD57">CA49-(CA49*0.01)</f>
        <v>13.86</v>
      </c>
      <c r="CE49" s="78">
        <f aca="true" t="shared" si="72" ref="CE49:CE57">CB49-(CB49*0.01)</f>
        <v>20.79</v>
      </c>
      <c r="CF49" s="16">
        <f aca="true" t="shared" si="73" ref="CF49:CF57">(CD49+CE49)/(BY49+BZ49)-1</f>
        <v>0.3859999999999999</v>
      </c>
      <c r="CH49" s="80">
        <v>11.5</v>
      </c>
      <c r="CI49" s="80">
        <v>13</v>
      </c>
      <c r="CJ49" s="209">
        <v>15.755</v>
      </c>
      <c r="CK49" s="209">
        <v>17.810000000000002</v>
      </c>
      <c r="CL49" s="194">
        <f t="shared" si="29"/>
        <v>0.3700000000000001</v>
      </c>
      <c r="CM49" s="79">
        <f aca="true" t="shared" si="74" ref="CM49:CM57">CJ49-(CJ49*0.015)</f>
        <v>15.518675</v>
      </c>
      <c r="CN49" s="79">
        <f aca="true" t="shared" si="75" ref="CN49:CN57">CK49-(CK49*0.015)</f>
        <v>17.54285</v>
      </c>
      <c r="CO49" s="16">
        <f aca="true" t="shared" si="76" ref="CO49:CO57">(CM49+CN49)/(CH49+CI49)-1</f>
        <v>0.34945000000000004</v>
      </c>
      <c r="CQ49" s="195">
        <v>10.186</v>
      </c>
      <c r="CR49" s="195">
        <v>15.122499999999999</v>
      </c>
      <c r="CS49" s="195">
        <v>14.260399999999999</v>
      </c>
      <c r="CT49" s="195">
        <v>21.171499999999998</v>
      </c>
      <c r="CU49" s="194">
        <v>0.4</v>
      </c>
      <c r="CW49" s="293">
        <v>8.5</v>
      </c>
      <c r="CX49" s="293">
        <v>12</v>
      </c>
      <c r="CY49" s="293">
        <f t="shared" si="59"/>
        <v>11.22</v>
      </c>
      <c r="CZ49" s="293">
        <f t="shared" si="59"/>
        <v>15.84</v>
      </c>
      <c r="DA49" s="194">
        <f t="shared" si="54"/>
        <v>0.32000000000000006</v>
      </c>
      <c r="DB49" s="293">
        <f t="shared" si="55"/>
        <v>10.659</v>
      </c>
      <c r="DC49" s="293">
        <f t="shared" si="56"/>
        <v>15.048</v>
      </c>
      <c r="DD49" s="194">
        <f t="shared" si="57"/>
        <v>0.254</v>
      </c>
    </row>
    <row r="50" spans="1:108" ht="15">
      <c r="A50" s="298" t="s">
        <v>89</v>
      </c>
      <c r="B50" s="305" t="s">
        <v>483</v>
      </c>
      <c r="C50" s="304"/>
      <c r="D50" s="66"/>
      <c r="E50" s="66"/>
      <c r="F50" s="66"/>
      <c r="G50" s="16"/>
      <c r="I50" s="69">
        <v>8.57</v>
      </c>
      <c r="J50" s="69">
        <v>12.18</v>
      </c>
      <c r="K50" s="196">
        <f t="shared" si="58"/>
        <v>11.4838</v>
      </c>
      <c r="L50" s="196">
        <f t="shared" si="58"/>
        <v>16.3212</v>
      </c>
      <c r="M50" s="194">
        <v>0.34</v>
      </c>
      <c r="N50" s="69">
        <f t="shared" si="48"/>
        <v>11.311543</v>
      </c>
      <c r="O50" s="69">
        <f t="shared" si="49"/>
        <v>16.076382000000002</v>
      </c>
      <c r="P50" s="16">
        <f t="shared" si="50"/>
        <v>0.3199000000000001</v>
      </c>
      <c r="R50" s="68">
        <v>8.5</v>
      </c>
      <c r="S50" s="68">
        <v>12.5</v>
      </c>
      <c r="T50" s="201">
        <v>11.47</v>
      </c>
      <c r="U50" s="201">
        <v>16.87</v>
      </c>
      <c r="V50" s="194">
        <v>0.3495</v>
      </c>
      <c r="W50" s="68">
        <f t="shared" si="43"/>
        <v>11.38575</v>
      </c>
      <c r="X50" s="68">
        <f t="shared" si="44"/>
        <v>16.74375</v>
      </c>
      <c r="Y50" s="16">
        <v>0.3395</v>
      </c>
      <c r="AA50" s="202">
        <v>12.753499999999999</v>
      </c>
      <c r="AB50" s="202">
        <v>16.145999999999997</v>
      </c>
      <c r="AC50" s="202">
        <v>17.41461432296047</v>
      </c>
      <c r="AD50" s="202">
        <v>21.93408627417998</v>
      </c>
      <c r="AE50" s="194">
        <v>0.3616</v>
      </c>
      <c r="AF50" s="243">
        <v>10</v>
      </c>
      <c r="AG50" s="243">
        <v>16.145999999999997</v>
      </c>
      <c r="AH50" s="202">
        <f t="shared" si="61"/>
        <v>13.616</v>
      </c>
      <c r="AI50" s="202">
        <v>21.93408627417998</v>
      </c>
      <c r="AJ50" s="194">
        <f t="shared" si="62"/>
        <v>0.3596759073732112</v>
      </c>
      <c r="AK50" s="71">
        <f t="shared" si="63"/>
        <v>12.9352</v>
      </c>
      <c r="AL50" s="71">
        <f t="shared" si="63"/>
        <v>20.83738196047098</v>
      </c>
      <c r="AM50" s="16">
        <f t="shared" si="64"/>
        <v>0.2916921120045508</v>
      </c>
      <c r="AO50" s="72">
        <v>9</v>
      </c>
      <c r="AP50" s="72">
        <v>10.25</v>
      </c>
      <c r="AQ50" s="204">
        <v>12.24</v>
      </c>
      <c r="AR50" s="204">
        <v>13.94</v>
      </c>
      <c r="AS50" s="194">
        <v>0.36</v>
      </c>
      <c r="AT50" s="72">
        <f t="shared" si="60"/>
        <v>11.934000000000001</v>
      </c>
      <c r="AU50" s="72">
        <f t="shared" si="60"/>
        <v>13.5915</v>
      </c>
      <c r="AV50" s="16">
        <f t="shared" si="51"/>
        <v>0.32600000000000007</v>
      </c>
      <c r="AX50" s="350" t="s">
        <v>384</v>
      </c>
      <c r="AY50" s="351"/>
      <c r="AZ50" s="351"/>
      <c r="BA50" s="351"/>
      <c r="BB50" s="351"/>
      <c r="BC50" s="351"/>
      <c r="BD50" s="351"/>
      <c r="BE50" s="352"/>
      <c r="BG50" s="74">
        <v>9</v>
      </c>
      <c r="BH50" s="74">
        <v>12</v>
      </c>
      <c r="BI50" s="206">
        <v>12.15</v>
      </c>
      <c r="BJ50" s="206">
        <v>16.2</v>
      </c>
      <c r="BK50" s="194">
        <v>0.35</v>
      </c>
      <c r="BL50" s="74">
        <f t="shared" si="65"/>
        <v>11.84625</v>
      </c>
      <c r="BM50" s="74">
        <f t="shared" si="66"/>
        <v>15.795</v>
      </c>
      <c r="BN50" s="16">
        <f t="shared" si="67"/>
        <v>0.3162499999999999</v>
      </c>
      <c r="BP50" s="76">
        <v>10</v>
      </c>
      <c r="BQ50" s="76">
        <v>12.5</v>
      </c>
      <c r="BR50" s="207">
        <v>13.5</v>
      </c>
      <c r="BS50" s="207">
        <v>16.88</v>
      </c>
      <c r="BT50" s="267">
        <f t="shared" si="16"/>
        <v>0.3502222222222222</v>
      </c>
      <c r="BU50" s="76">
        <f t="shared" si="68"/>
        <v>13.2975</v>
      </c>
      <c r="BV50" s="76">
        <f t="shared" si="69"/>
        <v>16.6268</v>
      </c>
      <c r="BW50" s="16">
        <f t="shared" si="70"/>
        <v>0.32996888888888876</v>
      </c>
      <c r="BY50" s="78">
        <v>9</v>
      </c>
      <c r="BZ50" s="78">
        <v>11</v>
      </c>
      <c r="CA50" s="208">
        <v>12.51</v>
      </c>
      <c r="CB50" s="208">
        <v>15.29</v>
      </c>
      <c r="CC50" s="194">
        <f t="shared" si="20"/>
        <v>0.3899999999999999</v>
      </c>
      <c r="CD50" s="78">
        <f t="shared" si="71"/>
        <v>12.3849</v>
      </c>
      <c r="CE50" s="78">
        <f t="shared" si="72"/>
        <v>15.137099999999998</v>
      </c>
      <c r="CF50" s="16">
        <f t="shared" si="73"/>
        <v>0.3760999999999999</v>
      </c>
      <c r="CH50" s="80">
        <v>9.5</v>
      </c>
      <c r="CI50" s="80">
        <v>11</v>
      </c>
      <c r="CJ50" s="209">
        <v>13.015</v>
      </c>
      <c r="CK50" s="209">
        <v>15.07</v>
      </c>
      <c r="CL50" s="194">
        <f t="shared" si="29"/>
        <v>0.3700000000000001</v>
      </c>
      <c r="CM50" s="79">
        <f t="shared" si="74"/>
        <v>12.819775</v>
      </c>
      <c r="CN50" s="79">
        <f t="shared" si="75"/>
        <v>14.84395</v>
      </c>
      <c r="CO50" s="16">
        <f t="shared" si="76"/>
        <v>0.34945000000000004</v>
      </c>
      <c r="CQ50" s="195">
        <v>10.186</v>
      </c>
      <c r="CR50" s="195">
        <v>15.122499999999999</v>
      </c>
      <c r="CS50" s="195">
        <v>14.260399999999999</v>
      </c>
      <c r="CT50" s="195">
        <v>21.171499999999998</v>
      </c>
      <c r="CU50" s="194">
        <v>0.4</v>
      </c>
      <c r="CW50" s="293">
        <v>9</v>
      </c>
      <c r="CX50" s="293">
        <v>12</v>
      </c>
      <c r="CY50" s="293">
        <f t="shared" si="59"/>
        <v>11.88</v>
      </c>
      <c r="CZ50" s="293">
        <f t="shared" si="59"/>
        <v>15.84</v>
      </c>
      <c r="DA50" s="194">
        <f t="shared" si="54"/>
        <v>0.31999999999999984</v>
      </c>
      <c r="DB50" s="293">
        <f t="shared" si="55"/>
        <v>11.286000000000001</v>
      </c>
      <c r="DC50" s="293">
        <f t="shared" si="56"/>
        <v>15.048</v>
      </c>
      <c r="DD50" s="194">
        <f t="shared" si="57"/>
        <v>0.2540000000000002</v>
      </c>
    </row>
    <row r="51" spans="1:108" ht="15">
      <c r="A51" s="298" t="s">
        <v>354</v>
      </c>
      <c r="B51" s="305" t="s">
        <v>484</v>
      </c>
      <c r="C51" s="304"/>
      <c r="D51" s="66"/>
      <c r="E51" s="66"/>
      <c r="F51" s="66"/>
      <c r="G51" s="16"/>
      <c r="I51" s="69">
        <v>20</v>
      </c>
      <c r="J51" s="69">
        <v>30</v>
      </c>
      <c r="K51" s="196">
        <f t="shared" si="58"/>
        <v>26.8</v>
      </c>
      <c r="L51" s="196">
        <f t="shared" si="58"/>
        <v>40.2</v>
      </c>
      <c r="M51" s="194">
        <f>((K51+L51)/(I51+J51)-1)</f>
        <v>0.3400000000000001</v>
      </c>
      <c r="N51" s="69">
        <f t="shared" si="48"/>
        <v>26.398</v>
      </c>
      <c r="O51" s="69">
        <f t="shared" si="49"/>
        <v>39.597</v>
      </c>
      <c r="P51" s="16">
        <f t="shared" si="50"/>
        <v>0.3199000000000001</v>
      </c>
      <c r="R51" s="68">
        <v>25</v>
      </c>
      <c r="S51" s="68">
        <v>40</v>
      </c>
      <c r="T51" s="201">
        <v>33.75</v>
      </c>
      <c r="U51" s="201">
        <v>54</v>
      </c>
      <c r="V51" s="194">
        <v>0.3495</v>
      </c>
      <c r="W51" s="68">
        <f t="shared" si="43"/>
        <v>33.4875</v>
      </c>
      <c r="X51" s="68">
        <f t="shared" si="44"/>
        <v>53.58</v>
      </c>
      <c r="Y51" s="16">
        <v>0.3395</v>
      </c>
      <c r="AA51" s="202">
        <v>14</v>
      </c>
      <c r="AB51" s="202">
        <v>19</v>
      </c>
      <c r="AC51" s="202">
        <v>18.76</v>
      </c>
      <c r="AD51" s="202">
        <v>25.65</v>
      </c>
      <c r="AE51" s="194">
        <v>0.3616</v>
      </c>
      <c r="AF51" s="243">
        <v>14</v>
      </c>
      <c r="AG51" s="243">
        <v>19</v>
      </c>
      <c r="AH51" s="202">
        <f t="shared" si="61"/>
        <v>19.0624</v>
      </c>
      <c r="AI51" s="202">
        <v>25.65</v>
      </c>
      <c r="AJ51" s="194">
        <f t="shared" si="62"/>
        <v>0.3549212121212122</v>
      </c>
      <c r="AK51" s="71">
        <f t="shared" si="63"/>
        <v>18.109280000000002</v>
      </c>
      <c r="AL51" s="71">
        <f t="shared" si="63"/>
        <v>24.3675</v>
      </c>
      <c r="AM51" s="16">
        <f t="shared" si="64"/>
        <v>0.2871751515151517</v>
      </c>
      <c r="AO51" s="72">
        <v>14.5</v>
      </c>
      <c r="AP51" s="72">
        <v>16.5</v>
      </c>
      <c r="AQ51" s="204">
        <v>19.72</v>
      </c>
      <c r="AR51" s="204">
        <v>22.44</v>
      </c>
      <c r="AS51" s="194">
        <v>0.36</v>
      </c>
      <c r="AT51" s="72">
        <f t="shared" si="60"/>
        <v>19.227</v>
      </c>
      <c r="AU51" s="72">
        <f t="shared" si="60"/>
        <v>21.879</v>
      </c>
      <c r="AV51" s="16">
        <f t="shared" si="51"/>
        <v>0.32600000000000007</v>
      </c>
      <c r="AX51" s="350" t="s">
        <v>384</v>
      </c>
      <c r="AY51" s="351"/>
      <c r="AZ51" s="351"/>
      <c r="BA51" s="351"/>
      <c r="BB51" s="351"/>
      <c r="BC51" s="351"/>
      <c r="BD51" s="351"/>
      <c r="BE51" s="352"/>
      <c r="BG51" s="439" t="s">
        <v>384</v>
      </c>
      <c r="BH51" s="440"/>
      <c r="BI51" s="440"/>
      <c r="BJ51" s="440"/>
      <c r="BK51" s="440"/>
      <c r="BL51" s="440"/>
      <c r="BM51" s="440"/>
      <c r="BN51" s="441"/>
      <c r="BP51" s="76">
        <v>16</v>
      </c>
      <c r="BQ51" s="76">
        <v>20</v>
      </c>
      <c r="BR51" s="207">
        <v>22.5</v>
      </c>
      <c r="BS51" s="207">
        <v>28</v>
      </c>
      <c r="BT51" s="267">
        <f t="shared" si="16"/>
        <v>0.4027777777777777</v>
      </c>
      <c r="BU51" s="76">
        <f t="shared" si="68"/>
        <v>22.1625</v>
      </c>
      <c r="BV51" s="76">
        <f t="shared" si="69"/>
        <v>27.58</v>
      </c>
      <c r="BW51" s="16">
        <f t="shared" si="70"/>
        <v>0.38173611111111105</v>
      </c>
      <c r="BY51" s="448" t="s">
        <v>384</v>
      </c>
      <c r="BZ51" s="449"/>
      <c r="CA51" s="449"/>
      <c r="CB51" s="449"/>
      <c r="CC51" s="449"/>
      <c r="CD51" s="449"/>
      <c r="CE51" s="449"/>
      <c r="CF51" s="450"/>
      <c r="CH51" s="80">
        <v>15.5</v>
      </c>
      <c r="CI51" s="80">
        <v>22</v>
      </c>
      <c r="CJ51" s="209">
        <v>21</v>
      </c>
      <c r="CK51" s="209">
        <v>30.49</v>
      </c>
      <c r="CL51" s="194">
        <f t="shared" si="29"/>
        <v>0.37306666666666644</v>
      </c>
      <c r="CM51" s="79">
        <f t="shared" si="74"/>
        <v>20.685</v>
      </c>
      <c r="CN51" s="79">
        <f t="shared" si="75"/>
        <v>30.032649999999997</v>
      </c>
      <c r="CO51" s="16">
        <f t="shared" si="76"/>
        <v>0.3524706666666664</v>
      </c>
      <c r="CQ51" s="195">
        <v>12.5</v>
      </c>
      <c r="CR51" s="195">
        <v>24.8</v>
      </c>
      <c r="CS51" s="195">
        <v>18.13</v>
      </c>
      <c r="CT51" s="195">
        <v>35.96</v>
      </c>
      <c r="CU51" s="194">
        <v>0.4</v>
      </c>
      <c r="CW51" s="293">
        <v>21.49</v>
      </c>
      <c r="CX51" s="293">
        <v>28.3</v>
      </c>
      <c r="CY51" s="293">
        <v>31.5</v>
      </c>
      <c r="CZ51" s="293">
        <v>38.3</v>
      </c>
      <c r="DA51" s="194">
        <f t="shared" si="54"/>
        <v>0.4018879293030728</v>
      </c>
      <c r="DB51" s="293">
        <f t="shared" si="55"/>
        <v>29.925</v>
      </c>
      <c r="DC51" s="293">
        <f t="shared" si="56"/>
        <v>36.385</v>
      </c>
      <c r="DD51" s="194">
        <f t="shared" si="57"/>
        <v>0.33179353283791935</v>
      </c>
    </row>
    <row r="52" spans="1:108" ht="15">
      <c r="A52" s="300" t="s">
        <v>90</v>
      </c>
      <c r="B52" s="305" t="s">
        <v>485</v>
      </c>
      <c r="C52" s="304"/>
      <c r="D52" s="66"/>
      <c r="E52" s="66"/>
      <c r="F52" s="66"/>
      <c r="G52" s="16"/>
      <c r="I52" s="69">
        <v>9</v>
      </c>
      <c r="J52" s="69">
        <v>12</v>
      </c>
      <c r="K52" s="196">
        <f t="shared" si="58"/>
        <v>12.06</v>
      </c>
      <c r="L52" s="196">
        <f t="shared" si="58"/>
        <v>16.080000000000002</v>
      </c>
      <c r="M52" s="194">
        <v>0.34</v>
      </c>
      <c r="N52" s="69">
        <f t="shared" si="48"/>
        <v>11.879100000000001</v>
      </c>
      <c r="O52" s="69">
        <f t="shared" si="49"/>
        <v>15.838800000000003</v>
      </c>
      <c r="P52" s="16">
        <f t="shared" si="50"/>
        <v>0.3199000000000001</v>
      </c>
      <c r="R52" s="68">
        <v>8.5</v>
      </c>
      <c r="S52" s="68">
        <v>12.5</v>
      </c>
      <c r="T52" s="201">
        <v>11.47</v>
      </c>
      <c r="U52" s="201">
        <v>16.87</v>
      </c>
      <c r="V52" s="194">
        <v>0.3495</v>
      </c>
      <c r="W52" s="68">
        <f t="shared" si="43"/>
        <v>11.38575</v>
      </c>
      <c r="X52" s="68">
        <f t="shared" si="44"/>
        <v>16.74375</v>
      </c>
      <c r="Y52" s="16">
        <v>0.3395</v>
      </c>
      <c r="AA52" s="202">
        <v>20.1365</v>
      </c>
      <c r="AB52" s="202">
        <v>26.702999999999996</v>
      </c>
      <c r="AC52" s="202">
        <v>27.249107007989906</v>
      </c>
      <c r="AD52" s="202">
        <v>35.96093060555088</v>
      </c>
      <c r="AE52" s="194">
        <v>0.3495</v>
      </c>
      <c r="AF52" s="243">
        <v>10</v>
      </c>
      <c r="AG52" s="243">
        <v>26.702999999999996</v>
      </c>
      <c r="AH52" s="202">
        <f t="shared" si="61"/>
        <v>13.495</v>
      </c>
      <c r="AI52" s="202">
        <v>35.96093060555088</v>
      </c>
      <c r="AJ52" s="194">
        <f t="shared" si="62"/>
        <v>0.3474628941925968</v>
      </c>
      <c r="AK52" s="71">
        <f t="shared" si="63"/>
        <v>12.82025</v>
      </c>
      <c r="AL52" s="71">
        <f t="shared" si="63"/>
        <v>34.16288407527333</v>
      </c>
      <c r="AM52" s="16">
        <f t="shared" si="64"/>
        <v>0.28008974948296705</v>
      </c>
      <c r="AO52" s="72">
        <v>9.5</v>
      </c>
      <c r="AP52" s="72">
        <v>10.5</v>
      </c>
      <c r="AQ52" s="204">
        <v>12.92</v>
      </c>
      <c r="AR52" s="204">
        <v>14.28</v>
      </c>
      <c r="AS52" s="194">
        <v>0.36</v>
      </c>
      <c r="AT52" s="72">
        <f t="shared" si="60"/>
        <v>12.597</v>
      </c>
      <c r="AU52" s="72">
        <f t="shared" si="60"/>
        <v>13.923</v>
      </c>
      <c r="AV52" s="16">
        <f t="shared" si="51"/>
        <v>0.32600000000000007</v>
      </c>
      <c r="AX52" s="350" t="s">
        <v>384</v>
      </c>
      <c r="AY52" s="351"/>
      <c r="AZ52" s="351"/>
      <c r="BA52" s="351"/>
      <c r="BB52" s="351"/>
      <c r="BC52" s="351"/>
      <c r="BD52" s="351"/>
      <c r="BE52" s="352"/>
      <c r="BG52" s="74">
        <v>9.5</v>
      </c>
      <c r="BH52" s="74">
        <v>12.5</v>
      </c>
      <c r="BI52" s="206">
        <v>12.83</v>
      </c>
      <c r="BJ52" s="206">
        <v>16.88</v>
      </c>
      <c r="BK52" s="194">
        <v>0.35</v>
      </c>
      <c r="BL52" s="74">
        <f t="shared" si="65"/>
        <v>12.50925</v>
      </c>
      <c r="BM52" s="74">
        <f t="shared" si="66"/>
        <v>16.458</v>
      </c>
      <c r="BN52" s="16">
        <f t="shared" si="67"/>
        <v>0.31669318181818173</v>
      </c>
      <c r="BP52" s="76">
        <v>10</v>
      </c>
      <c r="BQ52" s="76">
        <v>12.5</v>
      </c>
      <c r="BR52" s="207">
        <v>13.5</v>
      </c>
      <c r="BS52" s="207">
        <v>16.88</v>
      </c>
      <c r="BT52" s="267">
        <f t="shared" si="16"/>
        <v>0.3502222222222222</v>
      </c>
      <c r="BU52" s="76">
        <f t="shared" si="68"/>
        <v>13.2975</v>
      </c>
      <c r="BV52" s="76">
        <f t="shared" si="69"/>
        <v>16.6268</v>
      </c>
      <c r="BW52" s="16">
        <f t="shared" si="70"/>
        <v>0.32996888888888876</v>
      </c>
      <c r="BY52" s="78">
        <v>9</v>
      </c>
      <c r="BZ52" s="78">
        <v>11.5</v>
      </c>
      <c r="CA52" s="208">
        <v>12.51</v>
      </c>
      <c r="CB52" s="208">
        <v>15.99</v>
      </c>
      <c r="CC52" s="194">
        <f t="shared" si="20"/>
        <v>0.3902439024390243</v>
      </c>
      <c r="CD52" s="78">
        <f t="shared" si="71"/>
        <v>12.3849</v>
      </c>
      <c r="CE52" s="78">
        <f t="shared" si="72"/>
        <v>15.8301</v>
      </c>
      <c r="CF52" s="16">
        <f t="shared" si="73"/>
        <v>0.37634146341463404</v>
      </c>
      <c r="CH52" s="80">
        <v>9.5</v>
      </c>
      <c r="CI52" s="80">
        <v>10.5</v>
      </c>
      <c r="CJ52" s="209">
        <v>13.015</v>
      </c>
      <c r="CK52" s="209">
        <v>14.385000000000002</v>
      </c>
      <c r="CL52" s="194">
        <f t="shared" si="29"/>
        <v>0.3700000000000001</v>
      </c>
      <c r="CM52" s="79">
        <f t="shared" si="74"/>
        <v>12.819775</v>
      </c>
      <c r="CN52" s="79">
        <f t="shared" si="75"/>
        <v>14.169225</v>
      </c>
      <c r="CO52" s="16">
        <f t="shared" si="76"/>
        <v>0.34945000000000004</v>
      </c>
      <c r="CQ52" s="195"/>
      <c r="CR52" s="195"/>
      <c r="CS52" s="195"/>
      <c r="CT52" s="195"/>
      <c r="CU52" s="194"/>
      <c r="CW52" s="293">
        <v>8.5</v>
      </c>
      <c r="CX52" s="293">
        <v>12</v>
      </c>
      <c r="CY52" s="293">
        <f t="shared" si="59"/>
        <v>11.22</v>
      </c>
      <c r="CZ52" s="293">
        <f t="shared" si="59"/>
        <v>15.84</v>
      </c>
      <c r="DA52" s="194">
        <f t="shared" si="54"/>
        <v>0.32000000000000006</v>
      </c>
      <c r="DB52" s="293">
        <f t="shared" si="55"/>
        <v>10.659</v>
      </c>
      <c r="DC52" s="293">
        <f t="shared" si="56"/>
        <v>15.048</v>
      </c>
      <c r="DD52" s="194">
        <f t="shared" si="57"/>
        <v>0.254</v>
      </c>
    </row>
    <row r="53" spans="1:108" ht="15">
      <c r="A53" s="300" t="s">
        <v>91</v>
      </c>
      <c r="B53" s="305" t="s">
        <v>486</v>
      </c>
      <c r="C53" s="304"/>
      <c r="D53" s="66"/>
      <c r="E53" s="66"/>
      <c r="F53" s="66"/>
      <c r="G53" s="16"/>
      <c r="I53" s="69">
        <v>10</v>
      </c>
      <c r="J53" s="69">
        <v>13</v>
      </c>
      <c r="K53" s="196">
        <f t="shared" si="58"/>
        <v>13.4</v>
      </c>
      <c r="L53" s="196">
        <f t="shared" si="58"/>
        <v>17.42</v>
      </c>
      <c r="M53" s="194">
        <v>0.34</v>
      </c>
      <c r="N53" s="69">
        <f t="shared" si="48"/>
        <v>13.199</v>
      </c>
      <c r="O53" s="69">
        <f t="shared" si="49"/>
        <v>17.158700000000003</v>
      </c>
      <c r="P53" s="16">
        <f t="shared" si="50"/>
        <v>0.3199000000000001</v>
      </c>
      <c r="R53" s="68">
        <v>9</v>
      </c>
      <c r="S53" s="68">
        <v>14</v>
      </c>
      <c r="T53" s="201">
        <v>12.15</v>
      </c>
      <c r="U53" s="201">
        <v>18.89</v>
      </c>
      <c r="V53" s="194">
        <v>0.3496</v>
      </c>
      <c r="W53" s="68">
        <f t="shared" si="43"/>
        <v>12.0555</v>
      </c>
      <c r="X53" s="68">
        <f t="shared" si="44"/>
        <v>18.753</v>
      </c>
      <c r="Y53" s="16">
        <v>0.3395</v>
      </c>
      <c r="AA53" s="202">
        <v>20.504499999999997</v>
      </c>
      <c r="AB53" s="202">
        <v>29.095</v>
      </c>
      <c r="AC53" s="202">
        <v>27.73733530067283</v>
      </c>
      <c r="AD53" s="202">
        <v>39.1344145079899</v>
      </c>
      <c r="AE53" s="194">
        <v>0.3482</v>
      </c>
      <c r="AF53" s="243">
        <v>11</v>
      </c>
      <c r="AG53" s="243">
        <v>29.095</v>
      </c>
      <c r="AH53" s="202">
        <f t="shared" si="61"/>
        <v>14.8302</v>
      </c>
      <c r="AI53" s="202">
        <v>39.1344145079899</v>
      </c>
      <c r="AJ53" s="194">
        <f t="shared" si="62"/>
        <v>0.34591880553659804</v>
      </c>
      <c r="AK53" s="71">
        <f t="shared" si="63"/>
        <v>14.08869</v>
      </c>
      <c r="AL53" s="71">
        <f t="shared" si="63"/>
        <v>37.17769378259041</v>
      </c>
      <c r="AM53" s="16">
        <f t="shared" si="64"/>
        <v>0.2786228652597684</v>
      </c>
      <c r="AO53" s="72">
        <v>10</v>
      </c>
      <c r="AP53" s="72">
        <v>13</v>
      </c>
      <c r="AQ53" s="204">
        <v>13.6</v>
      </c>
      <c r="AR53" s="204">
        <v>17.68</v>
      </c>
      <c r="AS53" s="194">
        <v>0.36</v>
      </c>
      <c r="AT53" s="72">
        <f t="shared" si="60"/>
        <v>13.26</v>
      </c>
      <c r="AU53" s="72">
        <f t="shared" si="60"/>
        <v>17.238</v>
      </c>
      <c r="AV53" s="16">
        <f t="shared" si="51"/>
        <v>0.32599999999999985</v>
      </c>
      <c r="AX53" s="350" t="s">
        <v>384</v>
      </c>
      <c r="AY53" s="351"/>
      <c r="AZ53" s="351"/>
      <c r="BA53" s="351"/>
      <c r="BB53" s="351"/>
      <c r="BC53" s="351"/>
      <c r="BD53" s="351"/>
      <c r="BE53" s="352"/>
      <c r="BG53" s="74">
        <v>11.21</v>
      </c>
      <c r="BH53" s="74">
        <v>15.21</v>
      </c>
      <c r="BI53" s="206">
        <v>15.13</v>
      </c>
      <c r="BJ53" s="206">
        <v>20.53</v>
      </c>
      <c r="BK53" s="194">
        <v>0.35</v>
      </c>
      <c r="BL53" s="74">
        <f t="shared" si="65"/>
        <v>14.751750000000001</v>
      </c>
      <c r="BM53" s="74">
        <f t="shared" si="66"/>
        <v>20.016750000000002</v>
      </c>
      <c r="BN53" s="16">
        <f t="shared" si="67"/>
        <v>0.31599167297501896</v>
      </c>
      <c r="BP53" s="76">
        <v>12.5</v>
      </c>
      <c r="BQ53" s="76">
        <v>15</v>
      </c>
      <c r="BR53" s="207">
        <v>16.88</v>
      </c>
      <c r="BS53" s="207">
        <v>20.25</v>
      </c>
      <c r="BT53" s="267">
        <f t="shared" si="16"/>
        <v>0.3501818181818179</v>
      </c>
      <c r="BU53" s="76">
        <f t="shared" si="68"/>
        <v>16.6268</v>
      </c>
      <c r="BV53" s="76">
        <f t="shared" si="69"/>
        <v>19.94625</v>
      </c>
      <c r="BW53" s="16">
        <f t="shared" si="70"/>
        <v>0.3299290909090906</v>
      </c>
      <c r="BY53" s="78">
        <v>10.9</v>
      </c>
      <c r="BZ53" s="78">
        <v>16.5</v>
      </c>
      <c r="CA53" s="208">
        <v>15.15</v>
      </c>
      <c r="CB53" s="208">
        <v>22.94</v>
      </c>
      <c r="CC53" s="194">
        <f t="shared" si="20"/>
        <v>0.39014598540145995</v>
      </c>
      <c r="CD53" s="78">
        <f t="shared" si="71"/>
        <v>14.9985</v>
      </c>
      <c r="CE53" s="78">
        <f t="shared" si="72"/>
        <v>22.710600000000003</v>
      </c>
      <c r="CF53" s="16">
        <f t="shared" si="73"/>
        <v>0.3762445255474456</v>
      </c>
      <c r="CH53" s="80">
        <v>11</v>
      </c>
      <c r="CI53" s="80">
        <v>13.7</v>
      </c>
      <c r="CJ53" s="209">
        <v>15.07</v>
      </c>
      <c r="CK53" s="209">
        <v>18.769000000000002</v>
      </c>
      <c r="CL53" s="194">
        <f t="shared" si="29"/>
        <v>0.3699999999999999</v>
      </c>
      <c r="CM53" s="79">
        <f t="shared" si="74"/>
        <v>14.84395</v>
      </c>
      <c r="CN53" s="79">
        <f t="shared" si="75"/>
        <v>18.487465</v>
      </c>
      <c r="CO53" s="16">
        <f t="shared" si="76"/>
        <v>0.34945000000000004</v>
      </c>
      <c r="CQ53" s="195"/>
      <c r="CR53" s="195"/>
      <c r="CS53" s="195"/>
      <c r="CT53" s="195"/>
      <c r="CU53" s="194"/>
      <c r="CW53" s="293">
        <v>10</v>
      </c>
      <c r="CX53" s="293">
        <v>13</v>
      </c>
      <c r="CY53" s="293">
        <f t="shared" si="59"/>
        <v>13.200000000000001</v>
      </c>
      <c r="CZ53" s="293">
        <f t="shared" si="59"/>
        <v>17.16</v>
      </c>
      <c r="DA53" s="194">
        <f t="shared" si="54"/>
        <v>0.32000000000000006</v>
      </c>
      <c r="DB53" s="293">
        <f t="shared" si="55"/>
        <v>12.540000000000001</v>
      </c>
      <c r="DC53" s="293">
        <f t="shared" si="56"/>
        <v>16.302</v>
      </c>
      <c r="DD53" s="194">
        <f t="shared" si="57"/>
        <v>0.254</v>
      </c>
    </row>
    <row r="54" spans="1:108" ht="15">
      <c r="A54" s="298" t="s">
        <v>369</v>
      </c>
      <c r="B54" s="305" t="s">
        <v>487</v>
      </c>
      <c r="C54" s="304"/>
      <c r="D54" s="66"/>
      <c r="E54" s="66"/>
      <c r="F54" s="66"/>
      <c r="G54" s="16"/>
      <c r="I54" s="69">
        <v>15</v>
      </c>
      <c r="J54" s="69">
        <v>20</v>
      </c>
      <c r="K54" s="196">
        <f t="shared" si="58"/>
        <v>20.1</v>
      </c>
      <c r="L54" s="196">
        <f t="shared" si="58"/>
        <v>26.8</v>
      </c>
      <c r="M54" s="194">
        <f>((K54+L54)/(I54+J54)-1)</f>
        <v>0.3400000000000001</v>
      </c>
      <c r="N54" s="69">
        <f t="shared" si="48"/>
        <v>19.7985</v>
      </c>
      <c r="O54" s="69">
        <f t="shared" si="49"/>
        <v>26.398</v>
      </c>
      <c r="P54" s="16">
        <f t="shared" si="50"/>
        <v>0.3199000000000001</v>
      </c>
      <c r="R54" s="68">
        <v>24.25</v>
      </c>
      <c r="S54" s="68">
        <v>42.5</v>
      </c>
      <c r="T54" s="201">
        <v>32.74</v>
      </c>
      <c r="U54" s="201">
        <v>57.38</v>
      </c>
      <c r="V54" s="194">
        <f>((T54+U54)/(R54+S54)-1)</f>
        <v>0.35011235955056197</v>
      </c>
      <c r="W54" s="68">
        <f t="shared" si="43"/>
        <v>32.482875</v>
      </c>
      <c r="X54" s="68">
        <f t="shared" si="44"/>
        <v>56.92875</v>
      </c>
      <c r="Y54" s="16">
        <v>0.3395</v>
      </c>
      <c r="AA54" s="202">
        <v>14</v>
      </c>
      <c r="AB54" s="202">
        <v>19</v>
      </c>
      <c r="AC54" s="202">
        <v>18.76</v>
      </c>
      <c r="AD54" s="202">
        <v>25.46</v>
      </c>
      <c r="AE54" s="194">
        <v>0.3482</v>
      </c>
      <c r="AF54" s="243">
        <v>14</v>
      </c>
      <c r="AG54" s="243">
        <v>19</v>
      </c>
      <c r="AH54" s="202">
        <f t="shared" si="61"/>
        <v>18.8748</v>
      </c>
      <c r="AI54" s="202">
        <v>25.46</v>
      </c>
      <c r="AJ54" s="194">
        <f t="shared" si="62"/>
        <v>0.34347878787878794</v>
      </c>
      <c r="AK54" s="71">
        <f t="shared" si="63"/>
        <v>17.931060000000002</v>
      </c>
      <c r="AL54" s="71">
        <f t="shared" si="63"/>
        <v>24.187</v>
      </c>
      <c r="AM54" s="16">
        <f t="shared" si="64"/>
        <v>0.2763048484848485</v>
      </c>
      <c r="AO54" s="72">
        <v>14</v>
      </c>
      <c r="AP54" s="72">
        <v>18</v>
      </c>
      <c r="AQ54" s="204">
        <v>19.04</v>
      </c>
      <c r="AR54" s="204">
        <v>24.48</v>
      </c>
      <c r="AS54" s="194">
        <f>((AQ54+AR54)/(AO54+AP54)-1)</f>
        <v>0.3599999999999999</v>
      </c>
      <c r="AT54" s="72">
        <f t="shared" si="60"/>
        <v>18.564</v>
      </c>
      <c r="AU54" s="72">
        <f t="shared" si="60"/>
        <v>23.868000000000002</v>
      </c>
      <c r="AV54" s="16">
        <f t="shared" si="51"/>
        <v>0.32600000000000007</v>
      </c>
      <c r="AX54" s="350" t="s">
        <v>384</v>
      </c>
      <c r="AY54" s="351"/>
      <c r="AZ54" s="351"/>
      <c r="BA54" s="351"/>
      <c r="BB54" s="351"/>
      <c r="BC54" s="351"/>
      <c r="BD54" s="351"/>
      <c r="BE54" s="352"/>
      <c r="BG54" s="439" t="s">
        <v>384</v>
      </c>
      <c r="BH54" s="440"/>
      <c r="BI54" s="440"/>
      <c r="BJ54" s="440"/>
      <c r="BK54" s="440"/>
      <c r="BL54" s="440"/>
      <c r="BM54" s="440"/>
      <c r="BN54" s="441"/>
      <c r="BP54" s="423" t="s">
        <v>384</v>
      </c>
      <c r="BQ54" s="424"/>
      <c r="BR54" s="424"/>
      <c r="BS54" s="424"/>
      <c r="BT54" s="424"/>
      <c r="BU54" s="424"/>
      <c r="BV54" s="424"/>
      <c r="BW54" s="425"/>
      <c r="BY54" s="78">
        <v>14.5</v>
      </c>
      <c r="BZ54" s="78">
        <v>22.55</v>
      </c>
      <c r="CA54" s="208">
        <v>20.3</v>
      </c>
      <c r="CB54" s="208">
        <v>31.57</v>
      </c>
      <c r="CC54" s="194">
        <f t="shared" si="20"/>
        <v>0.40000000000000013</v>
      </c>
      <c r="CD54" s="78">
        <f t="shared" si="71"/>
        <v>20.097</v>
      </c>
      <c r="CE54" s="78">
        <f t="shared" si="72"/>
        <v>31.2543</v>
      </c>
      <c r="CF54" s="16">
        <f t="shared" si="73"/>
        <v>0.3860000000000001</v>
      </c>
      <c r="CH54" s="80">
        <v>16.75</v>
      </c>
      <c r="CI54" s="80">
        <v>20.1</v>
      </c>
      <c r="CJ54" s="209">
        <v>22.7</v>
      </c>
      <c r="CK54" s="209">
        <v>27.24</v>
      </c>
      <c r="CL54" s="194">
        <f t="shared" si="29"/>
        <v>0.3552238805970147</v>
      </c>
      <c r="CM54" s="79">
        <f t="shared" si="74"/>
        <v>22.3595</v>
      </c>
      <c r="CN54" s="79">
        <f t="shared" si="75"/>
        <v>26.8314</v>
      </c>
      <c r="CO54" s="16">
        <f t="shared" si="76"/>
        <v>0.33489552238805964</v>
      </c>
      <c r="CQ54" s="195"/>
      <c r="CR54" s="195"/>
      <c r="CS54" s="195"/>
      <c r="CT54" s="195"/>
      <c r="CU54" s="194"/>
      <c r="CW54" s="293">
        <v>17</v>
      </c>
      <c r="CX54" s="293">
        <v>19</v>
      </c>
      <c r="CY54" s="293">
        <f t="shared" si="59"/>
        <v>22.44</v>
      </c>
      <c r="CZ54" s="293">
        <f t="shared" si="59"/>
        <v>25.080000000000002</v>
      </c>
      <c r="DA54" s="194">
        <f t="shared" si="54"/>
        <v>0.32000000000000006</v>
      </c>
      <c r="DB54" s="293">
        <f t="shared" si="55"/>
        <v>21.318</v>
      </c>
      <c r="DC54" s="293">
        <f t="shared" si="56"/>
        <v>23.826</v>
      </c>
      <c r="DD54" s="194">
        <f t="shared" si="57"/>
        <v>0.2540000000000002</v>
      </c>
    </row>
    <row r="55" spans="1:108" ht="15">
      <c r="A55" s="298" t="s">
        <v>365</v>
      </c>
      <c r="B55" s="305" t="s">
        <v>488</v>
      </c>
      <c r="C55" s="304"/>
      <c r="D55" s="66"/>
      <c r="E55" s="66"/>
      <c r="F55" s="66"/>
      <c r="G55" s="16"/>
      <c r="I55" s="394" t="s">
        <v>384</v>
      </c>
      <c r="J55" s="395"/>
      <c r="K55" s="395"/>
      <c r="L55" s="395"/>
      <c r="M55" s="395"/>
      <c r="N55" s="395"/>
      <c r="O55" s="395"/>
      <c r="P55" s="396"/>
      <c r="R55" s="68">
        <v>28</v>
      </c>
      <c r="S55" s="68">
        <v>40</v>
      </c>
      <c r="T55" s="201">
        <v>42.2</v>
      </c>
      <c r="U55" s="201">
        <v>56</v>
      </c>
      <c r="V55" s="194">
        <v>0.3495</v>
      </c>
      <c r="W55" s="68">
        <f t="shared" si="43"/>
        <v>37.506</v>
      </c>
      <c r="X55" s="68">
        <f t="shared" si="44"/>
        <v>53.58</v>
      </c>
      <c r="Y55" s="16">
        <v>0.3395</v>
      </c>
      <c r="AA55" s="368" t="s">
        <v>384</v>
      </c>
      <c r="AB55" s="369"/>
      <c r="AC55" s="369"/>
      <c r="AD55" s="369"/>
      <c r="AE55" s="369"/>
      <c r="AF55" s="369"/>
      <c r="AG55" s="369"/>
      <c r="AH55" s="369"/>
      <c r="AI55" s="369"/>
      <c r="AJ55" s="369"/>
      <c r="AK55" s="260"/>
      <c r="AL55" s="260"/>
      <c r="AM55" s="242"/>
      <c r="AO55" s="353" t="s">
        <v>384</v>
      </c>
      <c r="AP55" s="354"/>
      <c r="AQ55" s="354"/>
      <c r="AR55" s="354"/>
      <c r="AS55" s="354"/>
      <c r="AT55" s="354"/>
      <c r="AU55" s="354"/>
      <c r="AV55" s="355"/>
      <c r="AX55" s="350" t="s">
        <v>384</v>
      </c>
      <c r="AY55" s="351"/>
      <c r="AZ55" s="351"/>
      <c r="BA55" s="351"/>
      <c r="BB55" s="351"/>
      <c r="BC55" s="351"/>
      <c r="BD55" s="351"/>
      <c r="BE55" s="352"/>
      <c r="BG55" s="439" t="s">
        <v>384</v>
      </c>
      <c r="BH55" s="440"/>
      <c r="BI55" s="440"/>
      <c r="BJ55" s="440"/>
      <c r="BK55" s="440"/>
      <c r="BL55" s="440"/>
      <c r="BM55" s="440"/>
      <c r="BN55" s="441"/>
      <c r="BP55" s="423" t="s">
        <v>384</v>
      </c>
      <c r="BQ55" s="424"/>
      <c r="BR55" s="424"/>
      <c r="BS55" s="424"/>
      <c r="BT55" s="424"/>
      <c r="BU55" s="424"/>
      <c r="BV55" s="424"/>
      <c r="BW55" s="425"/>
      <c r="BY55" s="78">
        <v>23.5</v>
      </c>
      <c r="BZ55" s="78">
        <v>38</v>
      </c>
      <c r="CA55" s="208">
        <v>32.9</v>
      </c>
      <c r="CB55" s="208">
        <v>53.2</v>
      </c>
      <c r="CC55" s="194">
        <f>((CA55+CB55)/(BY55+BZ55)-1)</f>
        <v>0.3999999999999999</v>
      </c>
      <c r="CD55" s="78">
        <f t="shared" si="71"/>
        <v>32.571</v>
      </c>
      <c r="CE55" s="78">
        <f t="shared" si="72"/>
        <v>52.668000000000006</v>
      </c>
      <c r="CF55" s="16">
        <f t="shared" si="73"/>
        <v>0.3860000000000001</v>
      </c>
      <c r="CH55" s="80">
        <v>15.45</v>
      </c>
      <c r="CI55" s="80">
        <v>25.1</v>
      </c>
      <c r="CJ55" s="209">
        <v>21.17</v>
      </c>
      <c r="CK55" s="209">
        <v>34.39</v>
      </c>
      <c r="CL55" s="194">
        <f>((CJ55+CK55)/(CH55+CI55)-1)</f>
        <v>0.37016029593094957</v>
      </c>
      <c r="CM55" s="79">
        <f t="shared" si="74"/>
        <v>20.85245</v>
      </c>
      <c r="CN55" s="79">
        <f t="shared" si="75"/>
        <v>33.87415</v>
      </c>
      <c r="CO55" s="16">
        <f t="shared" si="76"/>
        <v>0.34960789149198535</v>
      </c>
      <c r="CQ55" s="195"/>
      <c r="CR55" s="195"/>
      <c r="CS55" s="195"/>
      <c r="CT55" s="195"/>
      <c r="CU55" s="194"/>
      <c r="CW55" s="293">
        <v>32</v>
      </c>
      <c r="CX55" s="293">
        <v>36.37</v>
      </c>
      <c r="CY55" s="293">
        <v>42.24</v>
      </c>
      <c r="CZ55" s="293">
        <v>48</v>
      </c>
      <c r="DA55" s="194">
        <f t="shared" si="54"/>
        <v>0.31987713909609483</v>
      </c>
      <c r="DB55" s="293">
        <f t="shared" si="55"/>
        <v>40.128</v>
      </c>
      <c r="DC55" s="293">
        <f t="shared" si="56"/>
        <v>45.6</v>
      </c>
      <c r="DD55" s="194">
        <f t="shared" si="57"/>
        <v>0.2538832821412902</v>
      </c>
    </row>
    <row r="56" spans="1:108" ht="15">
      <c r="A56" s="300" t="s">
        <v>92</v>
      </c>
      <c r="B56" s="305" t="s">
        <v>489</v>
      </c>
      <c r="C56" s="304"/>
      <c r="D56" s="66"/>
      <c r="E56" s="66"/>
      <c r="F56" s="66"/>
      <c r="G56" s="16"/>
      <c r="I56" s="69">
        <v>10</v>
      </c>
      <c r="J56" s="69">
        <v>12</v>
      </c>
      <c r="K56" s="196">
        <f t="shared" si="58"/>
        <v>13.4</v>
      </c>
      <c r="L56" s="196">
        <f t="shared" si="58"/>
        <v>16.080000000000002</v>
      </c>
      <c r="M56" s="194">
        <v>0.34</v>
      </c>
      <c r="N56" s="69">
        <f>K56-(K56*0.015)</f>
        <v>13.199</v>
      </c>
      <c r="O56" s="69">
        <f>L56-(L56*0.015)</f>
        <v>15.838800000000003</v>
      </c>
      <c r="P56" s="16">
        <f>(N56+O56)/(I56+J56)-1</f>
        <v>0.3199000000000003</v>
      </c>
      <c r="R56" s="68">
        <v>11.5</v>
      </c>
      <c r="S56" s="68">
        <v>14</v>
      </c>
      <c r="T56" s="201">
        <v>15.52</v>
      </c>
      <c r="U56" s="201">
        <v>18.89</v>
      </c>
      <c r="V56" s="194">
        <v>0.3494</v>
      </c>
      <c r="W56" s="68">
        <f t="shared" si="43"/>
        <v>15.404250000000001</v>
      </c>
      <c r="X56" s="68">
        <f t="shared" si="44"/>
        <v>18.753</v>
      </c>
      <c r="Y56" s="16">
        <v>0.3395</v>
      </c>
      <c r="AA56" s="202">
        <v>23</v>
      </c>
      <c r="AB56" s="202">
        <v>27.599999999999998</v>
      </c>
      <c r="AC56" s="202">
        <v>31.05</v>
      </c>
      <c r="AD56" s="202">
        <v>37.15098706896551</v>
      </c>
      <c r="AE56" s="194">
        <v>0.3478</v>
      </c>
      <c r="AF56" s="243">
        <v>11</v>
      </c>
      <c r="AG56" s="243">
        <v>27.6</v>
      </c>
      <c r="AH56" s="202">
        <f>(AF56*AE56)+AF56</f>
        <v>14.825800000000001</v>
      </c>
      <c r="AI56" s="202">
        <v>37.15098706896551</v>
      </c>
      <c r="AJ56" s="194">
        <f>((AH56+AI56)/(AF56+AG56)-1)</f>
        <v>0.34654888779703397</v>
      </c>
      <c r="AK56" s="71">
        <f>AH56-(AH56*0.05)</f>
        <v>14.084510000000002</v>
      </c>
      <c r="AL56" s="71">
        <f>AI56-(AI56*0.05)</f>
        <v>35.293437715517236</v>
      </c>
      <c r="AM56" s="16">
        <f>(AK56+AL56)/(AF56+AG56)-1</f>
        <v>0.27922144340718225</v>
      </c>
      <c r="AO56" s="72">
        <v>11</v>
      </c>
      <c r="AP56" s="72">
        <v>12</v>
      </c>
      <c r="AQ56" s="204">
        <v>14.96</v>
      </c>
      <c r="AR56" s="204">
        <v>16.32</v>
      </c>
      <c r="AS56" s="194">
        <v>0.36</v>
      </c>
      <c r="AT56" s="72">
        <f>AQ56-(AQ56*0.025)</f>
        <v>14.586</v>
      </c>
      <c r="AU56" s="72">
        <f>AR56-(AR56*0.025)</f>
        <v>15.912</v>
      </c>
      <c r="AV56" s="16">
        <f t="shared" si="51"/>
        <v>0.32600000000000007</v>
      </c>
      <c r="AX56" s="350" t="s">
        <v>384</v>
      </c>
      <c r="AY56" s="351"/>
      <c r="AZ56" s="351"/>
      <c r="BA56" s="351"/>
      <c r="BB56" s="351"/>
      <c r="BC56" s="351"/>
      <c r="BD56" s="351"/>
      <c r="BE56" s="352"/>
      <c r="BG56" s="74">
        <v>11.5</v>
      </c>
      <c r="BH56" s="74">
        <v>14.3</v>
      </c>
      <c r="BI56" s="206">
        <v>15.53</v>
      </c>
      <c r="BJ56" s="206">
        <v>19.31</v>
      </c>
      <c r="BK56" s="194">
        <v>0.35</v>
      </c>
      <c r="BL56" s="74">
        <f t="shared" si="65"/>
        <v>15.14175</v>
      </c>
      <c r="BM56" s="74">
        <f t="shared" si="66"/>
        <v>18.82725</v>
      </c>
      <c r="BN56" s="16">
        <f t="shared" si="67"/>
        <v>0.31662790697674414</v>
      </c>
      <c r="BP56" s="76">
        <v>11</v>
      </c>
      <c r="BQ56" s="76">
        <v>14</v>
      </c>
      <c r="BR56" s="207">
        <v>14.85</v>
      </c>
      <c r="BS56" s="207">
        <v>18.9</v>
      </c>
      <c r="BT56" s="267">
        <f t="shared" si="16"/>
        <v>0.3500000000000001</v>
      </c>
      <c r="BU56" s="76">
        <f t="shared" si="68"/>
        <v>14.62725</v>
      </c>
      <c r="BV56" s="76">
        <f t="shared" si="69"/>
        <v>18.6165</v>
      </c>
      <c r="BW56" s="16">
        <f t="shared" si="70"/>
        <v>0.32975</v>
      </c>
      <c r="BY56" s="78">
        <v>9.5</v>
      </c>
      <c r="BZ56" s="78">
        <v>12</v>
      </c>
      <c r="CA56" s="208">
        <v>13.21</v>
      </c>
      <c r="CB56" s="208">
        <v>16.68</v>
      </c>
      <c r="CC56" s="194">
        <f t="shared" si="20"/>
        <v>0.39023255813953495</v>
      </c>
      <c r="CD56" s="78">
        <f t="shared" si="71"/>
        <v>13.077900000000001</v>
      </c>
      <c r="CE56" s="78">
        <f t="shared" si="72"/>
        <v>16.5132</v>
      </c>
      <c r="CF56" s="16">
        <f t="shared" si="73"/>
        <v>0.3763302325581397</v>
      </c>
      <c r="CH56" s="80">
        <v>9.25</v>
      </c>
      <c r="CI56" s="80">
        <v>12</v>
      </c>
      <c r="CJ56" s="209">
        <v>12.672500000000001</v>
      </c>
      <c r="CK56" s="209">
        <v>16.44</v>
      </c>
      <c r="CL56" s="194">
        <f t="shared" si="29"/>
        <v>0.3700000000000001</v>
      </c>
      <c r="CM56" s="79">
        <f t="shared" si="74"/>
        <v>12.4824125</v>
      </c>
      <c r="CN56" s="79">
        <f t="shared" si="75"/>
        <v>16.1934</v>
      </c>
      <c r="CO56" s="16">
        <f t="shared" si="76"/>
        <v>0.34945000000000004</v>
      </c>
      <c r="CQ56" s="195">
        <v>12.65</v>
      </c>
      <c r="CR56" s="195">
        <v>19.825999999999997</v>
      </c>
      <c r="CS56" s="195">
        <v>17.71</v>
      </c>
      <c r="CT56" s="195">
        <v>28.747699999999995</v>
      </c>
      <c r="CU56" s="194">
        <v>0.45</v>
      </c>
      <c r="CW56" s="293">
        <v>9</v>
      </c>
      <c r="CX56" s="293">
        <v>12</v>
      </c>
      <c r="CY56" s="293">
        <f t="shared" si="59"/>
        <v>11.88</v>
      </c>
      <c r="CZ56" s="293">
        <f t="shared" si="59"/>
        <v>15.84</v>
      </c>
      <c r="DA56" s="194">
        <f t="shared" si="54"/>
        <v>0.31999999999999984</v>
      </c>
      <c r="DB56" s="293">
        <f t="shared" si="55"/>
        <v>11.286000000000001</v>
      </c>
      <c r="DC56" s="293">
        <f t="shared" si="56"/>
        <v>15.048</v>
      </c>
      <c r="DD56" s="194">
        <f t="shared" si="57"/>
        <v>0.2540000000000002</v>
      </c>
    </row>
    <row r="57" spans="1:108" ht="15">
      <c r="A57" s="300" t="s">
        <v>93</v>
      </c>
      <c r="B57" s="305" t="s">
        <v>490</v>
      </c>
      <c r="C57" s="304"/>
      <c r="D57" s="66"/>
      <c r="E57" s="66"/>
      <c r="F57" s="66"/>
      <c r="G57" s="16"/>
      <c r="I57" s="69">
        <v>12</v>
      </c>
      <c r="J57" s="69">
        <v>13</v>
      </c>
      <c r="K57" s="196">
        <f t="shared" si="58"/>
        <v>16.080000000000002</v>
      </c>
      <c r="L57" s="196">
        <f t="shared" si="58"/>
        <v>17.42</v>
      </c>
      <c r="M57" s="194">
        <v>0.34</v>
      </c>
      <c r="N57" s="69">
        <f>K57-(K57*0.015)</f>
        <v>15.838800000000003</v>
      </c>
      <c r="O57" s="69">
        <f>L57-(L57*0.015)</f>
        <v>17.158700000000003</v>
      </c>
      <c r="P57" s="16">
        <f>(N57+O57)/(I57+J57)-1</f>
        <v>0.3199000000000001</v>
      </c>
      <c r="R57" s="68">
        <v>13</v>
      </c>
      <c r="S57" s="68">
        <v>15</v>
      </c>
      <c r="T57" s="201">
        <v>17.54</v>
      </c>
      <c r="U57" s="201">
        <v>20.24</v>
      </c>
      <c r="V57" s="194">
        <v>0.3493</v>
      </c>
      <c r="W57" s="68">
        <f t="shared" si="43"/>
        <v>17.4135</v>
      </c>
      <c r="X57" s="68">
        <f t="shared" si="44"/>
        <v>20.0925</v>
      </c>
      <c r="Y57" s="16">
        <v>0.3395</v>
      </c>
      <c r="AA57" s="202">
        <v>28.749999999999996</v>
      </c>
      <c r="AB57" s="202">
        <v>32.199999999999996</v>
      </c>
      <c r="AC57" s="202">
        <v>38.68</v>
      </c>
      <c r="AD57" s="202">
        <v>43.25384072750209</v>
      </c>
      <c r="AE57" s="194">
        <v>0.3443</v>
      </c>
      <c r="AF57" s="243">
        <v>12</v>
      </c>
      <c r="AG57" s="243">
        <v>32.2</v>
      </c>
      <c r="AH57" s="202">
        <f>(AF57*AE57)+AF57</f>
        <v>16.1316</v>
      </c>
      <c r="AI57" s="202">
        <v>43.25384072750209</v>
      </c>
      <c r="AJ57" s="194">
        <f>((AH57+AI57)/(AF57+AG57)-1)</f>
        <v>0.34356200740954934</v>
      </c>
      <c r="AK57" s="71">
        <f>AH57-(AH57*0.05)</f>
        <v>15.325019999999999</v>
      </c>
      <c r="AL57" s="71">
        <f>AI57-(AI57*0.05)</f>
        <v>41.09114869112698</v>
      </c>
      <c r="AM57" s="16">
        <f>(AK57+AL57)/(AF57+AG57)-1</f>
        <v>0.2763839070390719</v>
      </c>
      <c r="AO57" s="72">
        <v>12</v>
      </c>
      <c r="AP57" s="72">
        <v>13</v>
      </c>
      <c r="AQ57" s="204">
        <v>16.32</v>
      </c>
      <c r="AR57" s="204">
        <v>17.68</v>
      </c>
      <c r="AS57" s="194">
        <v>0.36</v>
      </c>
      <c r="AT57" s="72">
        <f>AQ57-(AQ57*0.025)</f>
        <v>15.912</v>
      </c>
      <c r="AU57" s="72">
        <f>AR57-(AR57*0.025)</f>
        <v>17.238</v>
      </c>
      <c r="AV57" s="16">
        <f t="shared" si="51"/>
        <v>0.32599999999999985</v>
      </c>
      <c r="AX57" s="350" t="s">
        <v>384</v>
      </c>
      <c r="AY57" s="351"/>
      <c r="AZ57" s="351"/>
      <c r="BA57" s="351"/>
      <c r="BB57" s="351"/>
      <c r="BC57" s="351"/>
      <c r="BD57" s="351"/>
      <c r="BE57" s="352"/>
      <c r="BG57" s="74">
        <v>12.12</v>
      </c>
      <c r="BH57" s="74">
        <v>16.32</v>
      </c>
      <c r="BI57" s="206">
        <v>16.36</v>
      </c>
      <c r="BJ57" s="206">
        <v>22.03</v>
      </c>
      <c r="BK57" s="194">
        <v>0.35</v>
      </c>
      <c r="BL57" s="74">
        <f t="shared" si="65"/>
        <v>15.950999999999999</v>
      </c>
      <c r="BM57" s="74">
        <f t="shared" si="66"/>
        <v>21.47925</v>
      </c>
      <c r="BN57" s="16">
        <f t="shared" si="67"/>
        <v>0.3161128691983124</v>
      </c>
      <c r="BP57" s="76">
        <v>12.5</v>
      </c>
      <c r="BQ57" s="76">
        <v>14</v>
      </c>
      <c r="BR57" s="207">
        <v>16.88</v>
      </c>
      <c r="BS57" s="207">
        <v>18.9</v>
      </c>
      <c r="BT57" s="267">
        <f t="shared" si="16"/>
        <v>0.3501886792452831</v>
      </c>
      <c r="BU57" s="76">
        <f t="shared" si="68"/>
        <v>16.6268</v>
      </c>
      <c r="BV57" s="76">
        <f t="shared" si="69"/>
        <v>18.6165</v>
      </c>
      <c r="BW57" s="16">
        <f t="shared" si="70"/>
        <v>0.3299358490566038</v>
      </c>
      <c r="BY57" s="78">
        <v>10.5</v>
      </c>
      <c r="BZ57" s="78">
        <v>14</v>
      </c>
      <c r="CA57" s="208">
        <v>14.6</v>
      </c>
      <c r="CB57" s="208">
        <v>19.46</v>
      </c>
      <c r="CC57" s="194">
        <f t="shared" si="20"/>
        <v>0.3902040816326531</v>
      </c>
      <c r="CD57" s="78">
        <f t="shared" si="71"/>
        <v>14.453999999999999</v>
      </c>
      <c r="CE57" s="78">
        <f t="shared" si="72"/>
        <v>19.2654</v>
      </c>
      <c r="CF57" s="16">
        <f t="shared" si="73"/>
        <v>0.37630204081632646</v>
      </c>
      <c r="CH57" s="80">
        <v>10</v>
      </c>
      <c r="CI57" s="80">
        <v>13</v>
      </c>
      <c r="CJ57" s="209">
        <v>13.700000000000001</v>
      </c>
      <c r="CK57" s="209">
        <v>17.810000000000002</v>
      </c>
      <c r="CL57" s="194">
        <f t="shared" si="29"/>
        <v>0.37000000000000033</v>
      </c>
      <c r="CM57" s="79">
        <f t="shared" si="74"/>
        <v>13.4945</v>
      </c>
      <c r="CN57" s="79">
        <f t="shared" si="75"/>
        <v>17.54285</v>
      </c>
      <c r="CO57" s="16">
        <f t="shared" si="76"/>
        <v>0.34945000000000026</v>
      </c>
      <c r="CQ57" s="195">
        <v>13.530000000000001</v>
      </c>
      <c r="CR57" s="195">
        <v>21.217499999999998</v>
      </c>
      <c r="CS57" s="195">
        <v>18.942</v>
      </c>
      <c r="CT57" s="195">
        <v>30.765374999999995</v>
      </c>
      <c r="CU57" s="194">
        <v>0.45</v>
      </c>
      <c r="CW57" s="293">
        <v>10</v>
      </c>
      <c r="CX57" s="293">
        <v>13</v>
      </c>
      <c r="CY57" s="293">
        <f t="shared" si="59"/>
        <v>13.200000000000001</v>
      </c>
      <c r="CZ57" s="293">
        <f t="shared" si="59"/>
        <v>17.16</v>
      </c>
      <c r="DA57" s="194">
        <f t="shared" si="54"/>
        <v>0.32000000000000006</v>
      </c>
      <c r="DB57" s="293">
        <f t="shared" si="55"/>
        <v>12.540000000000001</v>
      </c>
      <c r="DC57" s="293">
        <f t="shared" si="56"/>
        <v>16.302</v>
      </c>
      <c r="DD57" s="194">
        <f t="shared" si="57"/>
        <v>0.254</v>
      </c>
    </row>
    <row r="58" spans="1:108" ht="15">
      <c r="A58" s="297" t="s">
        <v>94</v>
      </c>
      <c r="B58" s="306"/>
      <c r="C58" s="371"/>
      <c r="D58" s="371"/>
      <c r="E58" s="371"/>
      <c r="F58" s="371"/>
      <c r="G58" s="393"/>
      <c r="I58" s="370"/>
      <c r="J58" s="371"/>
      <c r="K58" s="371"/>
      <c r="L58" s="371"/>
      <c r="M58" s="393"/>
      <c r="N58" s="191"/>
      <c r="O58" s="191"/>
      <c r="P58" s="181"/>
      <c r="R58" s="370"/>
      <c r="S58" s="371"/>
      <c r="T58" s="371"/>
      <c r="U58" s="371"/>
      <c r="V58" s="393"/>
      <c r="W58" s="191"/>
      <c r="X58" s="191"/>
      <c r="Y58" s="181"/>
      <c r="AA58" s="361"/>
      <c r="AB58" s="361"/>
      <c r="AC58" s="361"/>
      <c r="AD58" s="361"/>
      <c r="AE58" s="361"/>
      <c r="AF58" s="360"/>
      <c r="AG58" s="360"/>
      <c r="AH58" s="360"/>
      <c r="AI58" s="360"/>
      <c r="AJ58" s="360"/>
      <c r="AK58" s="191"/>
      <c r="AL58" s="191"/>
      <c r="AM58" s="181"/>
      <c r="AO58" s="370"/>
      <c r="AP58" s="371"/>
      <c r="AQ58" s="371"/>
      <c r="AR58" s="371"/>
      <c r="AS58" s="371"/>
      <c r="AT58" s="371"/>
      <c r="AU58" s="371"/>
      <c r="AV58" s="371"/>
      <c r="AX58" s="370"/>
      <c r="AY58" s="371"/>
      <c r="AZ58" s="371"/>
      <c r="BA58" s="371"/>
      <c r="BB58" s="371"/>
      <c r="BC58" s="191"/>
      <c r="BD58" s="191"/>
      <c r="BE58" s="181"/>
      <c r="BG58" s="370"/>
      <c r="BH58" s="371"/>
      <c r="BI58" s="371"/>
      <c r="BJ58" s="371"/>
      <c r="BK58" s="371"/>
      <c r="BL58" s="191"/>
      <c r="BM58" s="191"/>
      <c r="BN58" s="181"/>
      <c r="BP58" s="376"/>
      <c r="BQ58" s="410"/>
      <c r="BR58" s="410"/>
      <c r="BS58" s="410"/>
      <c r="BT58" s="410"/>
      <c r="BU58" s="191"/>
      <c r="BV58" s="191"/>
      <c r="BW58" s="181"/>
      <c r="BY58" s="370"/>
      <c r="BZ58" s="371"/>
      <c r="CA58" s="371"/>
      <c r="CB58" s="371"/>
      <c r="CC58" s="371"/>
      <c r="CD58" s="191"/>
      <c r="CE58" s="191"/>
      <c r="CF58" s="181"/>
      <c r="CH58" s="370"/>
      <c r="CI58" s="371"/>
      <c r="CJ58" s="371"/>
      <c r="CK58" s="371"/>
      <c r="CL58" s="371"/>
      <c r="CM58" s="191"/>
      <c r="CN58" s="191"/>
      <c r="CO58" s="181"/>
      <c r="CQ58" s="358"/>
      <c r="CR58" s="359"/>
      <c r="CS58" s="359"/>
      <c r="CT58" s="359"/>
      <c r="CU58" s="406"/>
      <c r="CW58" s="358"/>
      <c r="CX58" s="359"/>
      <c r="CY58" s="359"/>
      <c r="CZ58" s="359"/>
      <c r="DA58" s="359"/>
      <c r="DB58" s="359"/>
      <c r="DC58" s="359"/>
      <c r="DD58" s="406"/>
    </row>
    <row r="59" spans="1:108" ht="15">
      <c r="A59" s="298" t="s">
        <v>95</v>
      </c>
      <c r="B59" s="305" t="s">
        <v>491</v>
      </c>
      <c r="C59" s="304"/>
      <c r="D59" s="66"/>
      <c r="E59" s="66"/>
      <c r="F59" s="66"/>
      <c r="G59" s="16"/>
      <c r="I59" s="69">
        <v>14</v>
      </c>
      <c r="J59" s="69">
        <v>16</v>
      </c>
      <c r="K59" s="196">
        <f>I59*1.34</f>
        <v>18.76</v>
      </c>
      <c r="L59" s="196">
        <f>J59*1.34</f>
        <v>21.44</v>
      </c>
      <c r="M59" s="194">
        <v>0.34</v>
      </c>
      <c r="N59" s="69">
        <f>K59-(K59*0.015)</f>
        <v>18.4786</v>
      </c>
      <c r="O59" s="69">
        <f>L59-(L59*0.015)</f>
        <v>21.1184</v>
      </c>
      <c r="P59" s="16">
        <f>(N59+O59)/(I59+J59)-1</f>
        <v>0.3199000000000001</v>
      </c>
      <c r="R59" s="68">
        <v>13</v>
      </c>
      <c r="S59" s="68">
        <v>16</v>
      </c>
      <c r="T59" s="201">
        <v>17.54</v>
      </c>
      <c r="U59" s="201">
        <v>21.6</v>
      </c>
      <c r="V59" s="194">
        <v>0.3497</v>
      </c>
      <c r="W59" s="68">
        <f>R59+(R59*Y59)</f>
        <v>17.4135</v>
      </c>
      <c r="X59" s="68">
        <f>S59+(S59*Y59)</f>
        <v>21.432000000000002</v>
      </c>
      <c r="Y59" s="16">
        <v>0.3395</v>
      </c>
      <c r="AA59" s="202">
        <v>21.84</v>
      </c>
      <c r="AB59" s="202">
        <v>31.64</v>
      </c>
      <c r="AC59" s="203">
        <v>29.51</v>
      </c>
      <c r="AD59" s="202">
        <v>42.50624115433136</v>
      </c>
      <c r="AE59" s="194">
        <v>0.3466</v>
      </c>
      <c r="AF59" s="243">
        <v>14</v>
      </c>
      <c r="AG59" s="243">
        <v>31.64</v>
      </c>
      <c r="AH59" s="202">
        <f>(AF59*AE59)+AF59</f>
        <v>18.8524</v>
      </c>
      <c r="AI59" s="202">
        <v>42.50624115433136</v>
      </c>
      <c r="AJ59" s="194">
        <f>((AH59+AI59)/(AF59+AG59)-1)</f>
        <v>0.3444049332675585</v>
      </c>
      <c r="AK59" s="71">
        <f>AH59-(AH59*0.05)</f>
        <v>17.909779999999998</v>
      </c>
      <c r="AL59" s="71">
        <f>AI59-(AI59*0.05)</f>
        <v>40.38092909661479</v>
      </c>
      <c r="AM59" s="16">
        <f>(AK59+AL59)/(AF59+AG59)-1</f>
        <v>0.2771846866041803</v>
      </c>
      <c r="AO59" s="72">
        <v>14</v>
      </c>
      <c r="AP59" s="72">
        <v>16</v>
      </c>
      <c r="AQ59" s="204">
        <v>19.04</v>
      </c>
      <c r="AR59" s="204">
        <v>21.76</v>
      </c>
      <c r="AS59" s="194">
        <v>0.36</v>
      </c>
      <c r="AT59" s="72">
        <f>AQ59-(AQ59*0.025)</f>
        <v>18.564</v>
      </c>
      <c r="AU59" s="72">
        <f>AR59-(AR59*0.025)</f>
        <v>21.216</v>
      </c>
      <c r="AV59" s="16">
        <f>(AT59+AU59)/(AO59+AP59)-1</f>
        <v>0.32600000000000007</v>
      </c>
      <c r="AX59" s="350" t="s">
        <v>384</v>
      </c>
      <c r="AY59" s="351"/>
      <c r="AZ59" s="351"/>
      <c r="BA59" s="351"/>
      <c r="BB59" s="351"/>
      <c r="BC59" s="351"/>
      <c r="BD59" s="351"/>
      <c r="BE59" s="352"/>
      <c r="BG59" s="439" t="s">
        <v>384</v>
      </c>
      <c r="BH59" s="440"/>
      <c r="BI59" s="440"/>
      <c r="BJ59" s="440"/>
      <c r="BK59" s="440"/>
      <c r="BL59" s="440"/>
      <c r="BM59" s="440"/>
      <c r="BN59" s="441"/>
      <c r="BP59" s="76">
        <v>16</v>
      </c>
      <c r="BQ59" s="76">
        <v>20</v>
      </c>
      <c r="BR59" s="207">
        <v>21.6</v>
      </c>
      <c r="BS59" s="207">
        <v>27</v>
      </c>
      <c r="BT59" s="267">
        <f t="shared" si="16"/>
        <v>0.3500000000000001</v>
      </c>
      <c r="BU59" s="76">
        <f>BR59-(BR59*0.015)</f>
        <v>21.276</v>
      </c>
      <c r="BV59" s="76">
        <f>BS59-(BS59*0.015)</f>
        <v>26.595</v>
      </c>
      <c r="BW59" s="16">
        <f>(BU59+BV59)/(BP59+BQ59)-1</f>
        <v>0.32974999999999977</v>
      </c>
      <c r="BY59" s="78">
        <v>14.5</v>
      </c>
      <c r="BZ59" s="78">
        <v>22</v>
      </c>
      <c r="CA59" s="208">
        <v>20.16</v>
      </c>
      <c r="CB59" s="208">
        <v>30.58</v>
      </c>
      <c r="CC59" s="194">
        <f t="shared" si="20"/>
        <v>0.3901369863013697</v>
      </c>
      <c r="CD59" s="78">
        <f>CA59-(CA59*0.01)</f>
        <v>19.9584</v>
      </c>
      <c r="CE59" s="78">
        <f>CB59-(CB59*0.01)</f>
        <v>30.274199999999997</v>
      </c>
      <c r="CF59" s="16">
        <f>(CD59+CE59)/(BY59+BZ59)-1</f>
        <v>0.376235616438356</v>
      </c>
      <c r="CH59" s="80">
        <v>17.22</v>
      </c>
      <c r="CI59" s="80">
        <v>21.25</v>
      </c>
      <c r="CJ59" s="209">
        <v>23.333099999999998</v>
      </c>
      <c r="CK59" s="209">
        <v>28.79375</v>
      </c>
      <c r="CL59" s="194">
        <f t="shared" si="29"/>
        <v>0.355</v>
      </c>
      <c r="CM59" s="79">
        <f>CJ59-(CJ59*0.015)</f>
        <v>22.9831035</v>
      </c>
      <c r="CN59" s="79">
        <f>CK59-(CK59*0.015)</f>
        <v>28.36184375</v>
      </c>
      <c r="CO59" s="16">
        <f>(CM59+CN59)/(CH59+CI59)-1</f>
        <v>0.33467500000000006</v>
      </c>
      <c r="CQ59" s="195">
        <v>17.732000000000003</v>
      </c>
      <c r="CR59" s="195">
        <v>27.807</v>
      </c>
      <c r="CS59" s="195">
        <v>24.824800000000003</v>
      </c>
      <c r="CT59" s="195">
        <v>40.32015</v>
      </c>
      <c r="CU59" s="194">
        <v>0.45</v>
      </c>
      <c r="CW59" s="293">
        <v>16</v>
      </c>
      <c r="CX59" s="293">
        <v>20</v>
      </c>
      <c r="CY59" s="293">
        <f>CW59*1.32</f>
        <v>21.12</v>
      </c>
      <c r="CZ59" s="293">
        <f>CX59*1.32</f>
        <v>26.400000000000002</v>
      </c>
      <c r="DA59" s="194">
        <f>((CY59+CZ59)/(CW59+CX59)-1)</f>
        <v>0.32000000000000006</v>
      </c>
      <c r="DB59" s="293">
        <f>CY59-(CY59*0.05)</f>
        <v>20.064</v>
      </c>
      <c r="DC59" s="293">
        <f>CZ59-(CZ59*0.05)</f>
        <v>25.080000000000002</v>
      </c>
      <c r="DD59" s="194">
        <f>(DB59+DC59)/(CW59+CX59)-1</f>
        <v>0.2540000000000002</v>
      </c>
    </row>
    <row r="60" spans="1:108" ht="15">
      <c r="A60" s="298" t="s">
        <v>96</v>
      </c>
      <c r="B60" s="305" t="s">
        <v>492</v>
      </c>
      <c r="C60" s="304"/>
      <c r="D60" s="66"/>
      <c r="E60" s="66"/>
      <c r="F60" s="66"/>
      <c r="G60" s="16"/>
      <c r="I60" s="69">
        <v>16</v>
      </c>
      <c r="J60" s="69">
        <v>20</v>
      </c>
      <c r="K60" s="196">
        <f>I60*1.34</f>
        <v>21.44</v>
      </c>
      <c r="L60" s="196">
        <f>J60*1.34</f>
        <v>26.8</v>
      </c>
      <c r="M60" s="194">
        <v>0.34</v>
      </c>
      <c r="N60" s="69">
        <f>K60-(K60*0.015)</f>
        <v>21.1184</v>
      </c>
      <c r="O60" s="69">
        <f>L60-(L60*0.015)</f>
        <v>26.398</v>
      </c>
      <c r="P60" s="16">
        <f>(N60+O60)/(I60+J60)-1</f>
        <v>0.3199000000000001</v>
      </c>
      <c r="R60" s="68">
        <v>16</v>
      </c>
      <c r="S60" s="68">
        <v>20</v>
      </c>
      <c r="T60" s="201">
        <v>21.59</v>
      </c>
      <c r="U60" s="201">
        <v>26.99</v>
      </c>
      <c r="V60" s="194">
        <v>0.3494</v>
      </c>
      <c r="W60" s="68">
        <f>R60+(R60*Y60)</f>
        <v>21.432000000000002</v>
      </c>
      <c r="X60" s="68">
        <f>S60+(S60*Y60)</f>
        <v>26.79</v>
      </c>
      <c r="Y60" s="16">
        <v>0.3395</v>
      </c>
      <c r="AA60" s="202">
        <v>23.56</v>
      </c>
      <c r="AB60" s="202">
        <v>34.18</v>
      </c>
      <c r="AC60" s="203">
        <v>31.8</v>
      </c>
      <c r="AD60" s="202">
        <v>45.87806780067283</v>
      </c>
      <c r="AE60" s="194">
        <v>0.3453</v>
      </c>
      <c r="AF60" s="243">
        <v>16</v>
      </c>
      <c r="AG60" s="243">
        <v>34.18</v>
      </c>
      <c r="AH60" s="202">
        <f>(AF60*AE60)+AF60</f>
        <v>21.5248</v>
      </c>
      <c r="AI60" s="202">
        <v>45.87806780067283</v>
      </c>
      <c r="AJ60" s="194">
        <f>((AH60+AI60)/(AF60+AG60)-1)</f>
        <v>0.34322175768578767</v>
      </c>
      <c r="AK60" s="71">
        <f>AH60-(AH60*0.05)</f>
        <v>20.44856</v>
      </c>
      <c r="AL60" s="71">
        <f>AI60-(AI60*0.05)</f>
        <v>43.58416441063919</v>
      </c>
      <c r="AM60" s="16">
        <f>(AK60+AL60)/(AF60+AG60)-1</f>
        <v>0.27606066980149846</v>
      </c>
      <c r="AO60" s="72">
        <v>16</v>
      </c>
      <c r="AP60" s="72">
        <v>20</v>
      </c>
      <c r="AQ60" s="204">
        <v>21.76</v>
      </c>
      <c r="AR60" s="204">
        <v>27.2</v>
      </c>
      <c r="AS60" s="194">
        <v>0.36</v>
      </c>
      <c r="AT60" s="72">
        <f>AQ60-(AQ60*0.025)</f>
        <v>21.216</v>
      </c>
      <c r="AU60" s="72">
        <f>AR60-(AR60*0.025)</f>
        <v>26.52</v>
      </c>
      <c r="AV60" s="16">
        <f>(AT60+AU60)/(AO60+AP60)-1</f>
        <v>0.32600000000000007</v>
      </c>
      <c r="AX60" s="350" t="s">
        <v>384</v>
      </c>
      <c r="AY60" s="351"/>
      <c r="AZ60" s="351"/>
      <c r="BA60" s="351"/>
      <c r="BB60" s="351"/>
      <c r="BC60" s="351"/>
      <c r="BD60" s="351"/>
      <c r="BE60" s="352"/>
      <c r="BG60" s="439" t="s">
        <v>384</v>
      </c>
      <c r="BH60" s="440"/>
      <c r="BI60" s="440"/>
      <c r="BJ60" s="440"/>
      <c r="BK60" s="440"/>
      <c r="BL60" s="440"/>
      <c r="BM60" s="440"/>
      <c r="BN60" s="441"/>
      <c r="BP60" s="76">
        <v>17.5</v>
      </c>
      <c r="BQ60" s="76">
        <v>22</v>
      </c>
      <c r="BR60" s="207">
        <v>23.63</v>
      </c>
      <c r="BS60" s="207">
        <v>29.7</v>
      </c>
      <c r="BT60" s="267">
        <f t="shared" si="16"/>
        <v>0.3501265822784809</v>
      </c>
      <c r="BU60" s="76">
        <f>BR60-(BR60*0.015)</f>
        <v>23.27555</v>
      </c>
      <c r="BV60" s="76">
        <f>BS60-(BS60*0.015)</f>
        <v>29.2545</v>
      </c>
      <c r="BW60" s="16">
        <f>(BU60+BV60)/(BP60+BQ60)-1</f>
        <v>0.3298746835443038</v>
      </c>
      <c r="BY60" s="78">
        <v>16</v>
      </c>
      <c r="BZ60" s="78">
        <v>27</v>
      </c>
      <c r="CA60" s="208">
        <v>22.24</v>
      </c>
      <c r="CB60" s="208">
        <v>37.53</v>
      </c>
      <c r="CC60" s="194">
        <f t="shared" si="20"/>
        <v>0.3899999999999999</v>
      </c>
      <c r="CD60" s="78">
        <f>CA60-(CA60*0.01)</f>
        <v>22.017599999999998</v>
      </c>
      <c r="CE60" s="78">
        <f>CB60-(CB60*0.01)</f>
        <v>37.1547</v>
      </c>
      <c r="CF60" s="16">
        <f>(CD60+CE60)/(BY60+BZ60)-1</f>
        <v>0.3760999999999999</v>
      </c>
      <c r="CH60" s="80">
        <v>23</v>
      </c>
      <c r="CI60" s="80">
        <v>27</v>
      </c>
      <c r="CJ60" s="209">
        <v>31.165</v>
      </c>
      <c r="CK60" s="209">
        <v>36.585</v>
      </c>
      <c r="CL60" s="194">
        <f t="shared" si="29"/>
        <v>0.355</v>
      </c>
      <c r="CM60" s="79">
        <f>CJ60-(CJ60*0.015)</f>
        <v>30.697525</v>
      </c>
      <c r="CN60" s="79">
        <f>CK60-(CK60*0.015)</f>
        <v>36.036225</v>
      </c>
      <c r="CO60" s="16">
        <f>(CM60+CN60)/(CH60+CI60)-1</f>
        <v>0.33467500000000006</v>
      </c>
      <c r="CQ60" s="195">
        <v>18.975</v>
      </c>
      <c r="CR60" s="195">
        <v>29.7505</v>
      </c>
      <c r="CS60" s="195">
        <v>26.565</v>
      </c>
      <c r="CT60" s="195">
        <v>43.138225</v>
      </c>
      <c r="CU60" s="194">
        <v>0.45</v>
      </c>
      <c r="CW60" s="293">
        <v>18</v>
      </c>
      <c r="CX60" s="293">
        <v>22</v>
      </c>
      <c r="CY60" s="293">
        <f>CW60*1.32</f>
        <v>23.76</v>
      </c>
      <c r="CZ60" s="293">
        <f>CX60*1.32</f>
        <v>29.040000000000003</v>
      </c>
      <c r="DA60" s="194">
        <f>((CY60+CZ60)/(CW60+CX60)-1)</f>
        <v>0.32000000000000006</v>
      </c>
      <c r="DB60" s="293">
        <f>CY60-(CY60*0.05)</f>
        <v>22.572000000000003</v>
      </c>
      <c r="DC60" s="293">
        <f>CZ60-(CZ60*0.05)</f>
        <v>27.588</v>
      </c>
      <c r="DD60" s="194">
        <f>(DB60+DC60)/(CW60+CX60)-1</f>
        <v>0.254</v>
      </c>
    </row>
    <row r="61" spans="1:108" ht="15">
      <c r="A61" s="297" t="s">
        <v>97</v>
      </c>
      <c r="B61" s="306"/>
      <c r="C61" s="371"/>
      <c r="D61" s="371"/>
      <c r="E61" s="371"/>
      <c r="F61" s="371"/>
      <c r="G61" s="393"/>
      <c r="I61" s="370"/>
      <c r="J61" s="371"/>
      <c r="K61" s="371"/>
      <c r="L61" s="371"/>
      <c r="M61" s="393"/>
      <c r="N61" s="191"/>
      <c r="O61" s="191"/>
      <c r="P61" s="181"/>
      <c r="R61" s="370"/>
      <c r="S61" s="371"/>
      <c r="T61" s="371"/>
      <c r="U61" s="371"/>
      <c r="V61" s="393"/>
      <c r="W61" s="191"/>
      <c r="X61" s="191"/>
      <c r="Y61" s="181"/>
      <c r="AA61" s="361"/>
      <c r="AB61" s="361"/>
      <c r="AC61" s="361"/>
      <c r="AD61" s="361"/>
      <c r="AE61" s="361"/>
      <c r="AF61" s="360"/>
      <c r="AG61" s="360"/>
      <c r="AH61" s="360"/>
      <c r="AI61" s="360"/>
      <c r="AJ61" s="360"/>
      <c r="AK61" s="370"/>
      <c r="AL61" s="371"/>
      <c r="AM61" s="371"/>
      <c r="AO61" s="182"/>
      <c r="AP61" s="183"/>
      <c r="AQ61" s="183"/>
      <c r="AR61" s="183"/>
      <c r="AS61" s="184"/>
      <c r="AT61" s="191"/>
      <c r="AU61" s="191"/>
      <c r="AV61" s="181"/>
      <c r="AX61" s="370"/>
      <c r="AY61" s="371"/>
      <c r="AZ61" s="371"/>
      <c r="BA61" s="371"/>
      <c r="BB61" s="371"/>
      <c r="BC61" s="191"/>
      <c r="BD61" s="191"/>
      <c r="BE61" s="181"/>
      <c r="BG61" s="370"/>
      <c r="BH61" s="371"/>
      <c r="BI61" s="371"/>
      <c r="BJ61" s="371"/>
      <c r="BK61" s="371"/>
      <c r="BL61" s="191"/>
      <c r="BM61" s="191"/>
      <c r="BN61" s="181"/>
      <c r="BP61" s="376"/>
      <c r="BQ61" s="410"/>
      <c r="BR61" s="410"/>
      <c r="BS61" s="410"/>
      <c r="BT61" s="410"/>
      <c r="BU61" s="191"/>
      <c r="BV61" s="191"/>
      <c r="BW61" s="181"/>
      <c r="BY61" s="370"/>
      <c r="BZ61" s="371"/>
      <c r="CA61" s="371"/>
      <c r="CB61" s="371"/>
      <c r="CC61" s="371"/>
      <c r="CD61" s="191"/>
      <c r="CE61" s="191"/>
      <c r="CF61" s="181"/>
      <c r="CH61" s="370"/>
      <c r="CI61" s="371"/>
      <c r="CJ61" s="371"/>
      <c r="CK61" s="371"/>
      <c r="CL61" s="371"/>
      <c r="CM61" s="191"/>
      <c r="CN61" s="191"/>
      <c r="CO61" s="181"/>
      <c r="CQ61" s="358"/>
      <c r="CR61" s="359"/>
      <c r="CS61" s="359"/>
      <c r="CT61" s="359"/>
      <c r="CU61" s="406"/>
      <c r="CW61" s="358"/>
      <c r="CX61" s="359"/>
      <c r="CY61" s="359"/>
      <c r="CZ61" s="359"/>
      <c r="DA61" s="359"/>
      <c r="DB61" s="359"/>
      <c r="DC61" s="359"/>
      <c r="DD61" s="406"/>
    </row>
    <row r="62" spans="1:108" ht="15">
      <c r="A62" s="300" t="s">
        <v>409</v>
      </c>
      <c r="B62" s="305" t="s">
        <v>493</v>
      </c>
      <c r="C62" s="304"/>
      <c r="D62" s="66"/>
      <c r="E62" s="66"/>
      <c r="F62" s="66"/>
      <c r="G62" s="16"/>
      <c r="I62" s="69">
        <v>30</v>
      </c>
      <c r="J62" s="69">
        <v>35</v>
      </c>
      <c r="K62" s="253" t="s">
        <v>421</v>
      </c>
      <c r="L62" s="253" t="s">
        <v>421</v>
      </c>
      <c r="M62" s="194"/>
      <c r="N62" s="69">
        <v>39.6</v>
      </c>
      <c r="O62" s="69">
        <v>46.2</v>
      </c>
      <c r="P62" s="16">
        <f>(N62+O62)/(I62+J62)-1</f>
        <v>0.3200000000000003</v>
      </c>
      <c r="R62" s="262">
        <v>29</v>
      </c>
      <c r="S62" s="262">
        <v>39</v>
      </c>
      <c r="T62" s="254" t="s">
        <v>421</v>
      </c>
      <c r="U62" s="254" t="s">
        <v>421</v>
      </c>
      <c r="V62" s="194"/>
      <c r="W62" s="262">
        <v>39.15</v>
      </c>
      <c r="X62" s="262">
        <v>52.65</v>
      </c>
      <c r="Y62" s="16">
        <v>0.3395</v>
      </c>
      <c r="AA62" s="255" t="s">
        <v>421</v>
      </c>
      <c r="AB62" s="255" t="s">
        <v>421</v>
      </c>
      <c r="AC62" s="255" t="s">
        <v>421</v>
      </c>
      <c r="AD62" s="255" t="s">
        <v>421</v>
      </c>
      <c r="AE62" s="194"/>
      <c r="AF62" s="263">
        <v>18</v>
      </c>
      <c r="AG62" s="263">
        <v>26</v>
      </c>
      <c r="AH62" s="255" t="s">
        <v>421</v>
      </c>
      <c r="AI62" s="255" t="s">
        <v>421</v>
      </c>
      <c r="AJ62" s="194"/>
      <c r="AK62" s="263">
        <v>24.3</v>
      </c>
      <c r="AL62" s="263">
        <v>35.1</v>
      </c>
      <c r="AM62" s="16">
        <f>(AK62+AL62)/(AF62+AG62)-1</f>
        <v>0.3500000000000001</v>
      </c>
      <c r="AO62" s="353" t="s">
        <v>384</v>
      </c>
      <c r="AP62" s="354"/>
      <c r="AQ62" s="354"/>
      <c r="AR62" s="354"/>
      <c r="AS62" s="354"/>
      <c r="AT62" s="354"/>
      <c r="AU62" s="354"/>
      <c r="AV62" s="355"/>
      <c r="AX62" s="350" t="s">
        <v>384</v>
      </c>
      <c r="AY62" s="351"/>
      <c r="AZ62" s="351"/>
      <c r="BA62" s="351"/>
      <c r="BB62" s="351"/>
      <c r="BC62" s="351"/>
      <c r="BD62" s="351"/>
      <c r="BE62" s="352"/>
      <c r="BG62" s="266">
        <v>15.95</v>
      </c>
      <c r="BH62" s="266">
        <v>20.93</v>
      </c>
      <c r="BI62" s="256" t="s">
        <v>421</v>
      </c>
      <c r="BJ62" s="256" t="s">
        <v>421</v>
      </c>
      <c r="BK62" s="194"/>
      <c r="BL62" s="74">
        <v>22.8085</v>
      </c>
      <c r="BM62" s="74">
        <v>29.9299</v>
      </c>
      <c r="BN62" s="16">
        <f>(BL62+BM62)/(BG62+BH62)-1</f>
        <v>0.43000000000000016</v>
      </c>
      <c r="BP62" s="269">
        <v>22</v>
      </c>
      <c r="BQ62" s="269">
        <v>26</v>
      </c>
      <c r="BR62" s="257" t="s">
        <v>421</v>
      </c>
      <c r="BS62" s="257" t="s">
        <v>421</v>
      </c>
      <c r="BT62" s="267"/>
      <c r="BU62" s="269">
        <v>29</v>
      </c>
      <c r="BV62" s="269">
        <v>35</v>
      </c>
      <c r="BW62" s="16">
        <f aca="true" t="shared" si="77" ref="BW62:BW74">(BU62+BV62)/(BP62+BQ62)-1</f>
        <v>0.33333333333333326</v>
      </c>
      <c r="BY62" s="78">
        <v>19.48</v>
      </c>
      <c r="BZ62" s="78">
        <v>28.21</v>
      </c>
      <c r="CA62" s="258" t="s">
        <v>421</v>
      </c>
      <c r="CB62" s="258" t="s">
        <v>421</v>
      </c>
      <c r="CC62" s="194"/>
      <c r="CD62" s="78">
        <v>27.27</v>
      </c>
      <c r="CE62" s="78">
        <v>39.49</v>
      </c>
      <c r="CF62" s="16">
        <f>(CD62+CE62)/(BY62+BZ62)-1</f>
        <v>0.3998741874606837</v>
      </c>
      <c r="CH62" s="265">
        <v>19.95</v>
      </c>
      <c r="CI62" s="265">
        <v>23.93</v>
      </c>
      <c r="CJ62" s="259" t="s">
        <v>421</v>
      </c>
      <c r="CK62" s="259" t="s">
        <v>421</v>
      </c>
      <c r="CL62" s="194"/>
      <c r="CM62" s="265">
        <v>27.03</v>
      </c>
      <c r="CN62" s="265">
        <v>32.43</v>
      </c>
      <c r="CO62" s="16">
        <f aca="true" t="shared" si="78" ref="CO62:CO74">(CM62+CN62)/(CH62+CI62)-1</f>
        <v>0.355059252506837</v>
      </c>
      <c r="CQ62" s="347" t="s">
        <v>421</v>
      </c>
      <c r="CR62" s="348"/>
      <c r="CS62" s="348"/>
      <c r="CT62" s="348"/>
      <c r="CU62" s="349"/>
      <c r="CW62" s="344" t="s">
        <v>384</v>
      </c>
      <c r="CX62" s="345"/>
      <c r="CY62" s="345"/>
      <c r="CZ62" s="345"/>
      <c r="DA62" s="345"/>
      <c r="DB62" s="345"/>
      <c r="DC62" s="345"/>
      <c r="DD62" s="346"/>
    </row>
    <row r="63" spans="1:108" ht="15">
      <c r="A63" s="300" t="s">
        <v>410</v>
      </c>
      <c r="B63" s="305" t="s">
        <v>494</v>
      </c>
      <c r="C63" s="304"/>
      <c r="D63" s="66"/>
      <c r="E63" s="66"/>
      <c r="F63" s="66"/>
      <c r="G63" s="16"/>
      <c r="I63" s="69">
        <v>35</v>
      </c>
      <c r="J63" s="69">
        <v>40</v>
      </c>
      <c r="K63" s="253" t="s">
        <v>421</v>
      </c>
      <c r="L63" s="253" t="s">
        <v>421</v>
      </c>
      <c r="M63" s="194"/>
      <c r="N63" s="69">
        <v>46.2</v>
      </c>
      <c r="O63" s="69">
        <v>52.8</v>
      </c>
      <c r="P63" s="16">
        <f>(N63+O63)/(I63+J63)-1</f>
        <v>0.32000000000000006</v>
      </c>
      <c r="R63" s="262">
        <v>30</v>
      </c>
      <c r="S63" s="262">
        <v>42</v>
      </c>
      <c r="T63" s="254" t="s">
        <v>421</v>
      </c>
      <c r="U63" s="254" t="s">
        <v>421</v>
      </c>
      <c r="V63" s="194"/>
      <c r="W63" s="262">
        <v>40.49</v>
      </c>
      <c r="X63" s="262">
        <v>56.69</v>
      </c>
      <c r="Y63" s="16">
        <v>0.3395</v>
      </c>
      <c r="AA63" s="255" t="s">
        <v>421</v>
      </c>
      <c r="AB63" s="255" t="s">
        <v>421</v>
      </c>
      <c r="AC63" s="255" t="s">
        <v>421</v>
      </c>
      <c r="AD63" s="255" t="s">
        <v>421</v>
      </c>
      <c r="AE63" s="194"/>
      <c r="AF63" s="263">
        <v>21</v>
      </c>
      <c r="AG63" s="263">
        <v>29</v>
      </c>
      <c r="AH63" s="255" t="s">
        <v>421</v>
      </c>
      <c r="AI63" s="255" t="s">
        <v>421</v>
      </c>
      <c r="AJ63" s="194"/>
      <c r="AK63" s="263">
        <v>28.35</v>
      </c>
      <c r="AL63" s="263">
        <v>39.15</v>
      </c>
      <c r="AM63" s="16">
        <f>(AK63+AL63)/(AF63+AG63)-1</f>
        <v>0.3500000000000001</v>
      </c>
      <c r="AO63" s="353" t="s">
        <v>384</v>
      </c>
      <c r="AP63" s="354"/>
      <c r="AQ63" s="354"/>
      <c r="AR63" s="354"/>
      <c r="AS63" s="354"/>
      <c r="AT63" s="354"/>
      <c r="AU63" s="354"/>
      <c r="AV63" s="355"/>
      <c r="AX63" s="350" t="s">
        <v>384</v>
      </c>
      <c r="AY63" s="351"/>
      <c r="AZ63" s="351"/>
      <c r="BA63" s="351"/>
      <c r="BB63" s="351"/>
      <c r="BC63" s="351"/>
      <c r="BD63" s="351"/>
      <c r="BE63" s="352"/>
      <c r="BG63" s="266">
        <v>18.75</v>
      </c>
      <c r="BH63" s="266">
        <v>28.1</v>
      </c>
      <c r="BI63" s="256" t="s">
        <v>421</v>
      </c>
      <c r="BJ63" s="256" t="s">
        <v>421</v>
      </c>
      <c r="BK63" s="194"/>
      <c r="BL63" s="74">
        <v>26.8125</v>
      </c>
      <c r="BM63" s="74">
        <v>40.183</v>
      </c>
      <c r="BN63" s="16">
        <f>(BL63+BM63)/(BG63+BH63)-1</f>
        <v>0.4299999999999997</v>
      </c>
      <c r="BP63" s="269">
        <v>40</v>
      </c>
      <c r="BQ63" s="269">
        <v>42</v>
      </c>
      <c r="BR63" s="257" t="s">
        <v>421</v>
      </c>
      <c r="BS63" s="257" t="s">
        <v>421</v>
      </c>
      <c r="BT63" s="267"/>
      <c r="BU63" s="269">
        <v>53</v>
      </c>
      <c r="BV63" s="269">
        <v>56</v>
      </c>
      <c r="BW63" s="16">
        <f t="shared" si="77"/>
        <v>0.3292682926829269</v>
      </c>
      <c r="BY63" s="78">
        <v>23.08</v>
      </c>
      <c r="BZ63" s="78">
        <v>30.77</v>
      </c>
      <c r="CA63" s="258" t="s">
        <v>421</v>
      </c>
      <c r="CB63" s="258" t="s">
        <v>421</v>
      </c>
      <c r="CC63" s="194"/>
      <c r="CD63" s="78">
        <v>32.31</v>
      </c>
      <c r="CE63" s="78">
        <v>43.07</v>
      </c>
      <c r="CF63" s="16">
        <f>(CD63+CE63)/(BY63+BZ63)-1</f>
        <v>0.3998142989786444</v>
      </c>
      <c r="CH63" s="265">
        <v>24.43</v>
      </c>
      <c r="CI63" s="265">
        <v>29.32</v>
      </c>
      <c r="CJ63" s="259" t="s">
        <v>421</v>
      </c>
      <c r="CK63" s="259" t="s">
        <v>421</v>
      </c>
      <c r="CL63" s="194"/>
      <c r="CM63" s="265">
        <v>33.11</v>
      </c>
      <c r="CN63" s="265">
        <v>39.73</v>
      </c>
      <c r="CO63" s="16">
        <f t="shared" si="78"/>
        <v>0.3551627906976744</v>
      </c>
      <c r="CQ63" s="347" t="s">
        <v>421</v>
      </c>
      <c r="CR63" s="348"/>
      <c r="CS63" s="348"/>
      <c r="CT63" s="348"/>
      <c r="CU63" s="349"/>
      <c r="CW63" s="344" t="s">
        <v>384</v>
      </c>
      <c r="CX63" s="345"/>
      <c r="CY63" s="345"/>
      <c r="CZ63" s="345"/>
      <c r="DA63" s="345"/>
      <c r="DB63" s="345"/>
      <c r="DC63" s="345"/>
      <c r="DD63" s="346"/>
    </row>
    <row r="64" spans="1:108" ht="15">
      <c r="A64" s="300" t="s">
        <v>411</v>
      </c>
      <c r="B64" s="305" t="s">
        <v>495</v>
      </c>
      <c r="C64" s="304"/>
      <c r="D64" s="66"/>
      <c r="E64" s="66"/>
      <c r="F64" s="66"/>
      <c r="G64" s="16"/>
      <c r="I64" s="69">
        <v>35</v>
      </c>
      <c r="J64" s="69">
        <v>45</v>
      </c>
      <c r="K64" s="253" t="s">
        <v>421</v>
      </c>
      <c r="L64" s="253" t="s">
        <v>421</v>
      </c>
      <c r="M64" s="194"/>
      <c r="N64" s="69">
        <v>46.2</v>
      </c>
      <c r="O64" s="69">
        <v>59.4</v>
      </c>
      <c r="P64" s="16">
        <f>(N64+O64)/(I64+J64)-1</f>
        <v>0.31999999999999984</v>
      </c>
      <c r="R64" s="262">
        <v>33</v>
      </c>
      <c r="S64" s="262">
        <v>46</v>
      </c>
      <c r="T64" s="254" t="s">
        <v>421</v>
      </c>
      <c r="U64" s="254" t="s">
        <v>421</v>
      </c>
      <c r="V64" s="194"/>
      <c r="W64" s="262">
        <v>44.55</v>
      </c>
      <c r="X64" s="262">
        <v>62.09</v>
      </c>
      <c r="Y64" s="16">
        <v>0.3395</v>
      </c>
      <c r="AA64" s="255" t="s">
        <v>421</v>
      </c>
      <c r="AB64" s="255" t="s">
        <v>421</v>
      </c>
      <c r="AC64" s="255" t="s">
        <v>421</v>
      </c>
      <c r="AD64" s="255" t="s">
        <v>421</v>
      </c>
      <c r="AE64" s="194"/>
      <c r="AF64" s="263">
        <v>24</v>
      </c>
      <c r="AG64" s="263">
        <v>32</v>
      </c>
      <c r="AH64" s="255" t="s">
        <v>421</v>
      </c>
      <c r="AI64" s="255" t="s">
        <v>421</v>
      </c>
      <c r="AJ64" s="194"/>
      <c r="AK64" s="263">
        <v>32.4</v>
      </c>
      <c r="AL64" s="263">
        <v>43.2</v>
      </c>
      <c r="AM64" s="16">
        <f>(AK64+AL64)/(AF64+AG64)-1</f>
        <v>0.34999999999999987</v>
      </c>
      <c r="AO64" s="353" t="s">
        <v>384</v>
      </c>
      <c r="AP64" s="354"/>
      <c r="AQ64" s="354"/>
      <c r="AR64" s="354"/>
      <c r="AS64" s="354"/>
      <c r="AT64" s="354"/>
      <c r="AU64" s="354"/>
      <c r="AV64" s="355"/>
      <c r="AX64" s="350" t="s">
        <v>384</v>
      </c>
      <c r="AY64" s="351"/>
      <c r="AZ64" s="351"/>
      <c r="BA64" s="351"/>
      <c r="BB64" s="351"/>
      <c r="BC64" s="351"/>
      <c r="BD64" s="351"/>
      <c r="BE64" s="352"/>
      <c r="BG64" s="266">
        <v>22.35</v>
      </c>
      <c r="BH64" s="266">
        <v>33.57</v>
      </c>
      <c r="BI64" s="256" t="s">
        <v>421</v>
      </c>
      <c r="BJ64" s="256" t="s">
        <v>421</v>
      </c>
      <c r="BK64" s="194"/>
      <c r="BL64" s="74">
        <v>31.9605</v>
      </c>
      <c r="BM64" s="74">
        <v>48.0051</v>
      </c>
      <c r="BN64" s="16">
        <f>(BL64+BM64)/(BG64+BH64)-1</f>
        <v>0.42999999999999994</v>
      </c>
      <c r="BP64" s="269">
        <v>44</v>
      </c>
      <c r="BQ64" s="269">
        <v>47</v>
      </c>
      <c r="BR64" s="257" t="s">
        <v>421</v>
      </c>
      <c r="BS64" s="257" t="s">
        <v>421</v>
      </c>
      <c r="BT64" s="267"/>
      <c r="BU64" s="269">
        <v>59</v>
      </c>
      <c r="BV64" s="269">
        <v>63</v>
      </c>
      <c r="BW64" s="16">
        <f t="shared" si="77"/>
        <v>0.34065934065934056</v>
      </c>
      <c r="BY64" s="78">
        <v>26.27</v>
      </c>
      <c r="BZ64" s="78">
        <v>30.82</v>
      </c>
      <c r="CA64" s="258" t="s">
        <v>421</v>
      </c>
      <c r="CB64" s="258" t="s">
        <v>421</v>
      </c>
      <c r="CC64" s="194"/>
      <c r="CD64" s="78">
        <v>37.34</v>
      </c>
      <c r="CE64" s="78">
        <v>45.95</v>
      </c>
      <c r="CF64" s="16">
        <f>(CD64+CE64)/(BY64+BZ64)-1</f>
        <v>0.4589245051672797</v>
      </c>
      <c r="CH64" s="265">
        <v>27.97</v>
      </c>
      <c r="CI64" s="265">
        <v>33.57</v>
      </c>
      <c r="CJ64" s="259" t="s">
        <v>421</v>
      </c>
      <c r="CK64" s="259" t="s">
        <v>421</v>
      </c>
      <c r="CL64" s="194"/>
      <c r="CM64" s="265">
        <v>37.9</v>
      </c>
      <c r="CN64" s="265">
        <v>45.48</v>
      </c>
      <c r="CO64" s="16">
        <f t="shared" si="78"/>
        <v>0.354891127721807</v>
      </c>
      <c r="CQ64" s="347" t="s">
        <v>421</v>
      </c>
      <c r="CR64" s="348"/>
      <c r="CS64" s="348"/>
      <c r="CT64" s="348"/>
      <c r="CU64" s="349"/>
      <c r="CW64" s="344" t="s">
        <v>384</v>
      </c>
      <c r="CX64" s="345"/>
      <c r="CY64" s="345"/>
      <c r="CZ64" s="345"/>
      <c r="DA64" s="345"/>
      <c r="DB64" s="345"/>
      <c r="DC64" s="345"/>
      <c r="DD64" s="346"/>
    </row>
    <row r="65" spans="1:108" ht="15">
      <c r="A65" s="300" t="s">
        <v>412</v>
      </c>
      <c r="B65" s="305" t="s">
        <v>496</v>
      </c>
      <c r="C65" s="304"/>
      <c r="D65" s="66"/>
      <c r="E65" s="66"/>
      <c r="F65" s="66"/>
      <c r="G65" s="16"/>
      <c r="I65" s="69">
        <v>37</v>
      </c>
      <c r="J65" s="69">
        <v>47</v>
      </c>
      <c r="K65" s="253" t="s">
        <v>421</v>
      </c>
      <c r="L65" s="253" t="s">
        <v>421</v>
      </c>
      <c r="M65" s="194"/>
      <c r="N65" s="69">
        <v>48.84</v>
      </c>
      <c r="O65" s="69">
        <v>62.04</v>
      </c>
      <c r="P65" s="16">
        <f>(N65+O65)/(I65+J65)-1</f>
        <v>0.31999999999999984</v>
      </c>
      <c r="R65" s="262">
        <v>33</v>
      </c>
      <c r="S65" s="262">
        <v>46</v>
      </c>
      <c r="T65" s="254" t="s">
        <v>421</v>
      </c>
      <c r="U65" s="254" t="s">
        <v>421</v>
      </c>
      <c r="V65" s="194"/>
      <c r="W65" s="262">
        <f>$F$11</f>
        <v>15.58</v>
      </c>
      <c r="X65" s="262">
        <f>$G$11</f>
        <v>0.4824</v>
      </c>
      <c r="Y65" s="16">
        <v>0.3395</v>
      </c>
      <c r="AA65" s="255" t="s">
        <v>421</v>
      </c>
      <c r="AB65" s="255" t="s">
        <v>421</v>
      </c>
      <c r="AC65" s="255" t="s">
        <v>421</v>
      </c>
      <c r="AD65" s="255" t="s">
        <v>421</v>
      </c>
      <c r="AE65" s="194"/>
      <c r="AF65" s="263">
        <v>30</v>
      </c>
      <c r="AG65" s="263">
        <v>38</v>
      </c>
      <c r="AH65" s="255" t="s">
        <v>421</v>
      </c>
      <c r="AI65" s="255" t="s">
        <v>421</v>
      </c>
      <c r="AJ65" s="194"/>
      <c r="AK65" s="263">
        <v>40.5</v>
      </c>
      <c r="AL65" s="263">
        <v>51.3</v>
      </c>
      <c r="AM65" s="16">
        <f>(AK65+AL65)/(AF65+AG65)-1</f>
        <v>0.34999999999999987</v>
      </c>
      <c r="AO65" s="353" t="s">
        <v>384</v>
      </c>
      <c r="AP65" s="354"/>
      <c r="AQ65" s="354"/>
      <c r="AR65" s="354"/>
      <c r="AS65" s="354"/>
      <c r="AT65" s="354"/>
      <c r="AU65" s="354"/>
      <c r="AV65" s="355"/>
      <c r="AX65" s="350" t="s">
        <v>384</v>
      </c>
      <c r="AY65" s="351"/>
      <c r="AZ65" s="351"/>
      <c r="BA65" s="351"/>
      <c r="BB65" s="351"/>
      <c r="BC65" s="351"/>
      <c r="BD65" s="351"/>
      <c r="BE65" s="352"/>
      <c r="BG65" s="266">
        <v>34.83</v>
      </c>
      <c r="BH65" s="266">
        <v>37.01</v>
      </c>
      <c r="BI65" s="256" t="s">
        <v>421</v>
      </c>
      <c r="BJ65" s="256" t="s">
        <v>421</v>
      </c>
      <c r="BK65" s="194"/>
      <c r="BL65" s="74">
        <v>49.8069</v>
      </c>
      <c r="BM65" s="74">
        <v>52.924299999999995</v>
      </c>
      <c r="BN65" s="16">
        <f>(BL65+BM65)/(BG65+BH65)-1</f>
        <v>0.42999999999999994</v>
      </c>
      <c r="BP65" s="269">
        <v>55</v>
      </c>
      <c r="BQ65" s="269">
        <v>59</v>
      </c>
      <c r="BR65" s="257" t="s">
        <v>421</v>
      </c>
      <c r="BS65" s="257" t="s">
        <v>421</v>
      </c>
      <c r="BT65" s="267"/>
      <c r="BU65" s="269">
        <v>73</v>
      </c>
      <c r="BV65" s="269">
        <v>78</v>
      </c>
      <c r="BW65" s="16">
        <f t="shared" si="77"/>
        <v>0.32456140350877183</v>
      </c>
      <c r="BY65" s="78">
        <v>28.2</v>
      </c>
      <c r="BZ65" s="78">
        <v>46.15</v>
      </c>
      <c r="CA65" s="258" t="s">
        <v>421</v>
      </c>
      <c r="CB65" s="258" t="s">
        <v>421</v>
      </c>
      <c r="CC65" s="194"/>
      <c r="CD65" s="78">
        <v>39.48</v>
      </c>
      <c r="CE65" s="78">
        <v>64.61</v>
      </c>
      <c r="CF65" s="16">
        <f>(CD65+CE65)/(BY65+BZ65)-1</f>
        <v>0.40000000000000013</v>
      </c>
      <c r="CH65" s="265">
        <v>32.03</v>
      </c>
      <c r="CI65" s="265">
        <v>38.43</v>
      </c>
      <c r="CJ65" s="259" t="s">
        <v>421</v>
      </c>
      <c r="CK65" s="259" t="s">
        <v>421</v>
      </c>
      <c r="CL65" s="194"/>
      <c r="CM65" s="265">
        <v>43.4</v>
      </c>
      <c r="CN65" s="265">
        <v>52.08</v>
      </c>
      <c r="CO65" s="16">
        <f t="shared" si="78"/>
        <v>0.3550950894124323</v>
      </c>
      <c r="CQ65" s="347" t="s">
        <v>421</v>
      </c>
      <c r="CR65" s="348"/>
      <c r="CS65" s="348"/>
      <c r="CT65" s="348"/>
      <c r="CU65" s="349"/>
      <c r="CW65" s="344" t="s">
        <v>384</v>
      </c>
      <c r="CX65" s="345"/>
      <c r="CY65" s="345"/>
      <c r="CZ65" s="345"/>
      <c r="DA65" s="345"/>
      <c r="DB65" s="345"/>
      <c r="DC65" s="345"/>
      <c r="DD65" s="346"/>
    </row>
    <row r="66" spans="1:108" ht="15">
      <c r="A66" s="300" t="s">
        <v>98</v>
      </c>
      <c r="B66" s="305" t="s">
        <v>497</v>
      </c>
      <c r="C66" s="304"/>
      <c r="D66" s="66"/>
      <c r="E66" s="66"/>
      <c r="F66" s="66"/>
      <c r="G66" s="16"/>
      <c r="I66" s="69">
        <v>12</v>
      </c>
      <c r="J66" s="69">
        <v>16</v>
      </c>
      <c r="K66" s="196">
        <f>I66*1.34</f>
        <v>16.080000000000002</v>
      </c>
      <c r="L66" s="196">
        <f>J66*1.34</f>
        <v>21.44</v>
      </c>
      <c r="M66" s="194">
        <v>0.34</v>
      </c>
      <c r="N66" s="69">
        <f aca="true" t="shared" si="79" ref="N66:N80">K66-(K66*0.015)</f>
        <v>15.838800000000003</v>
      </c>
      <c r="O66" s="69">
        <f aca="true" t="shared" si="80" ref="O66:O80">L66-(L66*0.015)</f>
        <v>21.1184</v>
      </c>
      <c r="P66" s="16">
        <f aca="true" t="shared" si="81" ref="P66:P84">(N66+O66)/(I66+J66)-1</f>
        <v>0.3199000000000001</v>
      </c>
      <c r="R66" s="68">
        <v>10</v>
      </c>
      <c r="S66" s="68">
        <v>14</v>
      </c>
      <c r="T66" s="201">
        <v>13.5</v>
      </c>
      <c r="U66" s="201">
        <v>18.89</v>
      </c>
      <c r="V66" s="194">
        <v>0.3496</v>
      </c>
      <c r="W66" s="68">
        <f aca="true" t="shared" si="82" ref="W66:W80">R66+(R66*Y66)</f>
        <v>13.395</v>
      </c>
      <c r="X66" s="68">
        <f aca="true" t="shared" si="83" ref="X66:X80">S66+(S66*Y66)</f>
        <v>18.753</v>
      </c>
      <c r="Y66" s="16">
        <v>0.3395</v>
      </c>
      <c r="AA66" s="202">
        <v>24.7595</v>
      </c>
      <c r="AB66" s="202">
        <v>35.8685</v>
      </c>
      <c r="AC66" s="203">
        <v>33.38247493481917</v>
      </c>
      <c r="AD66" s="202">
        <v>48.12086652018502</v>
      </c>
      <c r="AE66" s="194">
        <v>0.3443</v>
      </c>
      <c r="AF66" s="243">
        <v>13</v>
      </c>
      <c r="AG66" s="243">
        <v>35.8685</v>
      </c>
      <c r="AH66" s="202">
        <f aca="true" t="shared" si="84" ref="AH66:AH80">(AF66*AE66)+AF66</f>
        <v>17.4759</v>
      </c>
      <c r="AI66" s="202">
        <v>48.12086652018502</v>
      </c>
      <c r="AJ66" s="194">
        <f aca="true" t="shared" si="85" ref="AJ66:AJ80">((AH66+AI66)/(AF66+AG66)-1)</f>
        <v>0.34231184751291766</v>
      </c>
      <c r="AK66" s="71">
        <f>AH66-(AH66*0.05)</f>
        <v>16.602104999999998</v>
      </c>
      <c r="AL66" s="71">
        <f>AI66-(AI66*0.05)</f>
        <v>45.714823194175764</v>
      </c>
      <c r="AM66" s="16">
        <f>(AK66+AL66)/(AF66+AG66)-1</f>
        <v>0.27519625513727175</v>
      </c>
      <c r="AO66" s="72">
        <v>9</v>
      </c>
      <c r="AP66" s="72">
        <v>12</v>
      </c>
      <c r="AQ66" s="204">
        <v>12.24</v>
      </c>
      <c r="AR66" s="204">
        <v>16.32</v>
      </c>
      <c r="AS66" s="194">
        <v>0.36</v>
      </c>
      <c r="AT66" s="72">
        <f>AQ66-(AQ66*0.025)</f>
        <v>11.934000000000001</v>
      </c>
      <c r="AU66" s="72">
        <f>AR66-(AR66*0.025)</f>
        <v>15.912</v>
      </c>
      <c r="AV66" s="16">
        <f aca="true" t="shared" si="86" ref="AV66:AV80">(AT66+AU66)/(AO66+AP66)-1</f>
        <v>0.32600000000000007</v>
      </c>
      <c r="AX66" s="73">
        <v>13.2</v>
      </c>
      <c r="AY66" s="73">
        <v>16.5</v>
      </c>
      <c r="AZ66" s="205">
        <v>19.4</v>
      </c>
      <c r="BA66" s="205">
        <v>24.26</v>
      </c>
      <c r="BB66" s="194">
        <f aca="true" t="shared" si="87" ref="BB66:BB80">((AZ66+BA66)/(AX66+AY66)-1)</f>
        <v>0.47003367003367</v>
      </c>
      <c r="BC66" s="73">
        <f aca="true" t="shared" si="88" ref="BC66:BC80">AZ66-(AZ66*0.05)</f>
        <v>18.43</v>
      </c>
      <c r="BD66" s="73">
        <f aca="true" t="shared" si="89" ref="BD66:BD80">BA66-(BA66*0.05)</f>
        <v>23.047</v>
      </c>
      <c r="BE66" s="16">
        <f aca="true" t="shared" si="90" ref="BE66:BE80">(BC66+BD66)/(AX66+AY66)-1</f>
        <v>0.39653198653198674</v>
      </c>
      <c r="BG66" s="74">
        <v>15.1</v>
      </c>
      <c r="BH66" s="74">
        <v>19.11</v>
      </c>
      <c r="BI66" s="206">
        <v>20.76</v>
      </c>
      <c r="BJ66" s="206">
        <v>26.28</v>
      </c>
      <c r="BK66" s="194">
        <v>0.375</v>
      </c>
      <c r="BL66" s="74">
        <f>BI66-(BI66*0.025)</f>
        <v>20.241000000000003</v>
      </c>
      <c r="BM66" s="74">
        <f>BJ66-(BJ66*0.025)</f>
        <v>25.623</v>
      </c>
      <c r="BN66" s="16">
        <f>(BL66+BM66)/(BG66+BH66)-1</f>
        <v>0.3406606255480855</v>
      </c>
      <c r="BP66" s="76">
        <v>13</v>
      </c>
      <c r="BQ66" s="76">
        <v>16.5</v>
      </c>
      <c r="BR66" s="207">
        <v>17.55</v>
      </c>
      <c r="BS66" s="207">
        <v>22.28</v>
      </c>
      <c r="BT66" s="267">
        <f t="shared" si="16"/>
        <v>0.35016949152542365</v>
      </c>
      <c r="BU66" s="76">
        <f aca="true" t="shared" si="91" ref="BU66:BU80">BR66-(BR66*0.015)</f>
        <v>17.28675</v>
      </c>
      <c r="BV66" s="76">
        <f aca="true" t="shared" si="92" ref="BV66:BV80">BS66-(BS66*0.015)</f>
        <v>21.945800000000002</v>
      </c>
      <c r="BW66" s="16">
        <f aca="true" t="shared" si="93" ref="BW66:BW84">(BU66+BV66)/(BP66+BQ66)-1</f>
        <v>0.32991694915254244</v>
      </c>
      <c r="BY66" s="78">
        <v>17.5</v>
      </c>
      <c r="BZ66" s="78">
        <v>28</v>
      </c>
      <c r="CA66" s="208">
        <v>24.32</v>
      </c>
      <c r="CB66" s="208">
        <v>38.92</v>
      </c>
      <c r="CC66" s="194">
        <f t="shared" si="20"/>
        <v>0.38989010989010997</v>
      </c>
      <c r="CD66" s="78">
        <f aca="true" t="shared" si="94" ref="CD66:CD80">CA66-(CA66*0.01)</f>
        <v>24.0768</v>
      </c>
      <c r="CE66" s="78">
        <f aca="true" t="shared" si="95" ref="CE66:CE80">CB66-(CB66*0.01)</f>
        <v>38.5308</v>
      </c>
      <c r="CF66" s="16">
        <f aca="true" t="shared" si="96" ref="CF66:CF84">(CD66+CE66)/(BY66+BZ66)-1</f>
        <v>0.37599120879120873</v>
      </c>
      <c r="CH66" s="244">
        <v>10.5</v>
      </c>
      <c r="CI66" s="244">
        <v>12.5</v>
      </c>
      <c r="CJ66" s="209">
        <v>14.23</v>
      </c>
      <c r="CK66" s="209">
        <v>16.94</v>
      </c>
      <c r="CL66" s="194">
        <f t="shared" si="29"/>
        <v>0.35521739130434793</v>
      </c>
      <c r="CM66" s="79">
        <f aca="true" t="shared" si="97" ref="CM66:CM80">CJ66-(CJ66*0.015)</f>
        <v>14.01655</v>
      </c>
      <c r="CN66" s="79">
        <f aca="true" t="shared" si="98" ref="CN66:CN80">CK66-(CK66*0.015)</f>
        <v>16.6859</v>
      </c>
      <c r="CO66" s="16">
        <f aca="true" t="shared" si="99" ref="CO66:CO82">(CM66+CN66)/(CH66+CI66)-1</f>
        <v>0.3348891304347825</v>
      </c>
      <c r="CQ66" s="195">
        <v>13.200000000000001</v>
      </c>
      <c r="CR66" s="195">
        <v>25.99</v>
      </c>
      <c r="CS66" s="195">
        <v>18.48</v>
      </c>
      <c r="CT66" s="195">
        <v>36.385999999999996</v>
      </c>
      <c r="CU66" s="194">
        <v>0.4</v>
      </c>
      <c r="CW66" s="293">
        <v>12</v>
      </c>
      <c r="CX66" s="293">
        <v>16</v>
      </c>
      <c r="CY66" s="293">
        <f>CW66*1.32</f>
        <v>15.84</v>
      </c>
      <c r="CZ66" s="293">
        <f>CX66*1.32</f>
        <v>21.12</v>
      </c>
      <c r="DA66" s="194">
        <f aca="true" t="shared" si="100" ref="DA66:DA80">((CY66+CZ66)/(CW66+CX66)-1)</f>
        <v>0.32000000000000006</v>
      </c>
      <c r="DB66" s="293">
        <f aca="true" t="shared" si="101" ref="DB66:DB80">CY66-(CY66*0.05)</f>
        <v>15.048</v>
      </c>
      <c r="DC66" s="293">
        <f aca="true" t="shared" si="102" ref="DC66:DC80">CZ66-(CZ66*0.05)</f>
        <v>20.064</v>
      </c>
      <c r="DD66" s="194">
        <f aca="true" t="shared" si="103" ref="DD66:DD82">(DB66+DC66)/(CW66+CX66)-1</f>
        <v>0.254</v>
      </c>
    </row>
    <row r="67" spans="1:108" ht="15">
      <c r="A67" s="300" t="s">
        <v>415</v>
      </c>
      <c r="B67" s="305" t="s">
        <v>498</v>
      </c>
      <c r="C67" s="304"/>
      <c r="D67" s="66"/>
      <c r="E67" s="66"/>
      <c r="F67" s="66"/>
      <c r="G67" s="16"/>
      <c r="I67" s="69">
        <v>40</v>
      </c>
      <c r="J67" s="69">
        <v>49</v>
      </c>
      <c r="K67" s="253" t="s">
        <v>421</v>
      </c>
      <c r="L67" s="253" t="s">
        <v>421</v>
      </c>
      <c r="M67" s="194"/>
      <c r="N67" s="69">
        <v>52.8</v>
      </c>
      <c r="O67" s="69">
        <v>64.68</v>
      </c>
      <c r="P67" s="16">
        <f t="shared" si="81"/>
        <v>0.32000000000000006</v>
      </c>
      <c r="R67" s="262">
        <v>34</v>
      </c>
      <c r="S67" s="262">
        <v>43</v>
      </c>
      <c r="T67" s="254" t="s">
        <v>421</v>
      </c>
      <c r="U67" s="254" t="s">
        <v>421</v>
      </c>
      <c r="V67" s="194"/>
      <c r="W67" s="262">
        <v>45.89</v>
      </c>
      <c r="X67" s="262">
        <v>59.77</v>
      </c>
      <c r="Y67" s="16">
        <v>0.3395</v>
      </c>
      <c r="AA67" s="255" t="s">
        <v>421</v>
      </c>
      <c r="AB67" s="255" t="s">
        <v>421</v>
      </c>
      <c r="AC67" s="255" t="s">
        <v>421</v>
      </c>
      <c r="AD67" s="255" t="s">
        <v>421</v>
      </c>
      <c r="AE67" s="194"/>
      <c r="AF67" s="264">
        <v>23</v>
      </c>
      <c r="AG67" s="264">
        <v>30</v>
      </c>
      <c r="AH67" s="255" t="s">
        <v>421</v>
      </c>
      <c r="AI67" s="255" t="s">
        <v>421</v>
      </c>
      <c r="AJ67" s="194"/>
      <c r="AK67" s="71">
        <v>30.82</v>
      </c>
      <c r="AL67" s="71">
        <v>40.2</v>
      </c>
      <c r="AM67" s="16">
        <f aca="true" t="shared" si="104" ref="AM67:AM80">(AK67+AL67)/(AF67+AG67)-1</f>
        <v>0.3400000000000003</v>
      </c>
      <c r="AO67" s="353" t="s">
        <v>384</v>
      </c>
      <c r="AP67" s="354"/>
      <c r="AQ67" s="354"/>
      <c r="AR67" s="354"/>
      <c r="AS67" s="354"/>
      <c r="AT67" s="354"/>
      <c r="AU67" s="354"/>
      <c r="AV67" s="355"/>
      <c r="AX67" s="350" t="s">
        <v>384</v>
      </c>
      <c r="AY67" s="351"/>
      <c r="AZ67" s="351"/>
      <c r="BA67" s="351"/>
      <c r="BB67" s="351"/>
      <c r="BC67" s="351"/>
      <c r="BD67" s="351"/>
      <c r="BE67" s="352"/>
      <c r="BG67" s="266">
        <v>23.15</v>
      </c>
      <c r="BH67" s="266">
        <f>BG67*1.5</f>
        <v>34.724999999999994</v>
      </c>
      <c r="BI67" s="256" t="s">
        <v>421</v>
      </c>
      <c r="BJ67" s="256" t="s">
        <v>421</v>
      </c>
      <c r="BK67" s="194"/>
      <c r="BL67" s="74">
        <v>33.104499999999994</v>
      </c>
      <c r="BM67" s="74">
        <v>49.65674999999999</v>
      </c>
      <c r="BN67" s="16">
        <f aca="true" t="shared" si="105" ref="BN67:BN74">(BL67+BM67)/(BG67+BH67)-1</f>
        <v>0.42999999999999994</v>
      </c>
      <c r="BP67" s="269">
        <v>31</v>
      </c>
      <c r="BQ67" s="269">
        <v>37</v>
      </c>
      <c r="BR67" s="257" t="s">
        <v>421</v>
      </c>
      <c r="BS67" s="257" t="s">
        <v>421</v>
      </c>
      <c r="BT67" s="267"/>
      <c r="BU67" s="269">
        <v>41</v>
      </c>
      <c r="BV67" s="269">
        <v>49</v>
      </c>
      <c r="BW67" s="16">
        <f t="shared" si="77"/>
        <v>0.32352941176470584</v>
      </c>
      <c r="BY67" s="78">
        <v>24.62</v>
      </c>
      <c r="BZ67" s="78">
        <v>30.77</v>
      </c>
      <c r="CA67" s="258" t="s">
        <v>421</v>
      </c>
      <c r="CB67" s="258" t="s">
        <v>421</v>
      </c>
      <c r="CC67" s="194"/>
      <c r="CD67" s="78">
        <v>34.47</v>
      </c>
      <c r="CE67" s="78">
        <v>43.07</v>
      </c>
      <c r="CF67" s="16">
        <f t="shared" si="96"/>
        <v>0.3998916771980501</v>
      </c>
      <c r="CH67" s="265">
        <v>29.93</v>
      </c>
      <c r="CI67" s="265">
        <v>35.92</v>
      </c>
      <c r="CJ67" s="259" t="s">
        <v>421</v>
      </c>
      <c r="CK67" s="259" t="s">
        <v>421</v>
      </c>
      <c r="CL67" s="194"/>
      <c r="CM67" s="265">
        <v>40.56</v>
      </c>
      <c r="CN67" s="265">
        <v>48.67</v>
      </c>
      <c r="CO67" s="16">
        <f t="shared" si="78"/>
        <v>0.35504935459377385</v>
      </c>
      <c r="CQ67" s="347" t="s">
        <v>421</v>
      </c>
      <c r="CR67" s="348"/>
      <c r="CS67" s="348"/>
      <c r="CT67" s="348"/>
      <c r="CU67" s="349"/>
      <c r="CW67" s="344" t="s">
        <v>384</v>
      </c>
      <c r="CX67" s="345"/>
      <c r="CY67" s="345"/>
      <c r="CZ67" s="345"/>
      <c r="DA67" s="345"/>
      <c r="DB67" s="345"/>
      <c r="DC67" s="345"/>
      <c r="DD67" s="346"/>
    </row>
    <row r="68" spans="1:108" ht="15">
      <c r="A68" s="300" t="s">
        <v>416</v>
      </c>
      <c r="B68" s="305" t="s">
        <v>499</v>
      </c>
      <c r="C68" s="304"/>
      <c r="D68" s="66"/>
      <c r="E68" s="66"/>
      <c r="F68" s="66"/>
      <c r="G68" s="16"/>
      <c r="I68" s="69">
        <v>45</v>
      </c>
      <c r="J68" s="69">
        <v>49</v>
      </c>
      <c r="K68" s="253" t="s">
        <v>421</v>
      </c>
      <c r="L68" s="253" t="s">
        <v>421</v>
      </c>
      <c r="M68" s="194"/>
      <c r="N68" s="69">
        <v>52.8</v>
      </c>
      <c r="O68" s="69">
        <v>64.68</v>
      </c>
      <c r="P68" s="16">
        <f t="shared" si="81"/>
        <v>0.24978723404255332</v>
      </c>
      <c r="R68" s="262">
        <v>35</v>
      </c>
      <c r="S68" s="262">
        <v>44</v>
      </c>
      <c r="T68" s="254" t="s">
        <v>421</v>
      </c>
      <c r="U68" s="254" t="s">
        <v>421</v>
      </c>
      <c r="V68" s="194"/>
      <c r="W68" s="262">
        <v>47.25</v>
      </c>
      <c r="X68" s="262">
        <v>59.39</v>
      </c>
      <c r="Y68" s="16">
        <v>0.3395</v>
      </c>
      <c r="AA68" s="255" t="s">
        <v>421</v>
      </c>
      <c r="AB68" s="255" t="s">
        <v>421</v>
      </c>
      <c r="AC68" s="255" t="s">
        <v>421</v>
      </c>
      <c r="AD68" s="255" t="s">
        <v>421</v>
      </c>
      <c r="AE68" s="194"/>
      <c r="AF68" s="264">
        <v>27</v>
      </c>
      <c r="AG68" s="264">
        <v>36</v>
      </c>
      <c r="AH68" s="255" t="s">
        <v>421</v>
      </c>
      <c r="AI68" s="255" t="s">
        <v>421</v>
      </c>
      <c r="AJ68" s="194"/>
      <c r="AK68" s="71">
        <v>36.18</v>
      </c>
      <c r="AL68" s="71">
        <v>48.24</v>
      </c>
      <c r="AM68" s="16">
        <f t="shared" si="104"/>
        <v>0.3400000000000001</v>
      </c>
      <c r="AO68" s="353" t="s">
        <v>384</v>
      </c>
      <c r="AP68" s="354"/>
      <c r="AQ68" s="354"/>
      <c r="AR68" s="354"/>
      <c r="AS68" s="354"/>
      <c r="AT68" s="354"/>
      <c r="AU68" s="354"/>
      <c r="AV68" s="355"/>
      <c r="AX68" s="350" t="s">
        <v>384</v>
      </c>
      <c r="AY68" s="351"/>
      <c r="AZ68" s="351"/>
      <c r="BA68" s="351"/>
      <c r="BB68" s="351"/>
      <c r="BC68" s="351"/>
      <c r="BD68" s="351"/>
      <c r="BE68" s="352"/>
      <c r="BG68" s="266">
        <v>27.41</v>
      </c>
      <c r="BH68" s="266">
        <f>BG68*1.5</f>
        <v>41.115</v>
      </c>
      <c r="BI68" s="256" t="s">
        <v>421</v>
      </c>
      <c r="BJ68" s="256" t="s">
        <v>421</v>
      </c>
      <c r="BK68" s="194"/>
      <c r="BL68" s="74">
        <v>39.1963</v>
      </c>
      <c r="BM68" s="74">
        <v>58.79445</v>
      </c>
      <c r="BN68" s="16">
        <f t="shared" si="105"/>
        <v>0.4299999999999997</v>
      </c>
      <c r="BP68" s="269">
        <v>28</v>
      </c>
      <c r="BQ68" s="269">
        <v>35</v>
      </c>
      <c r="BR68" s="257" t="s">
        <v>421</v>
      </c>
      <c r="BS68" s="257" t="s">
        <v>421</v>
      </c>
      <c r="BT68" s="267"/>
      <c r="BU68" s="269">
        <v>37</v>
      </c>
      <c r="BV68" s="269">
        <v>47</v>
      </c>
      <c r="BW68" s="16">
        <f t="shared" si="77"/>
        <v>0.33333333333333326</v>
      </c>
      <c r="BY68" s="78">
        <v>25.64</v>
      </c>
      <c r="BZ68" s="78">
        <v>38.46</v>
      </c>
      <c r="CA68" s="258" t="s">
        <v>421</v>
      </c>
      <c r="CB68" s="258" t="s">
        <v>421</v>
      </c>
      <c r="CC68" s="194"/>
      <c r="CD68" s="78">
        <v>35.9</v>
      </c>
      <c r="CE68" s="78">
        <v>53.87</v>
      </c>
      <c r="CF68" s="16">
        <f t="shared" si="96"/>
        <v>0.400468018720749</v>
      </c>
      <c r="CH68" s="265">
        <v>34.27</v>
      </c>
      <c r="CI68" s="265">
        <v>41.12</v>
      </c>
      <c r="CJ68" s="259" t="s">
        <v>421</v>
      </c>
      <c r="CK68" s="259" t="s">
        <v>421</v>
      </c>
      <c r="CL68" s="194"/>
      <c r="CM68" s="265">
        <v>46.43</v>
      </c>
      <c r="CN68" s="265">
        <v>55.72</v>
      </c>
      <c r="CO68" s="16">
        <f t="shared" si="78"/>
        <v>0.3549542379625945</v>
      </c>
      <c r="CQ68" s="347" t="s">
        <v>421</v>
      </c>
      <c r="CR68" s="348"/>
      <c r="CS68" s="348"/>
      <c r="CT68" s="348"/>
      <c r="CU68" s="349"/>
      <c r="CW68" s="344" t="s">
        <v>384</v>
      </c>
      <c r="CX68" s="345"/>
      <c r="CY68" s="345"/>
      <c r="CZ68" s="345"/>
      <c r="DA68" s="345"/>
      <c r="DB68" s="345"/>
      <c r="DC68" s="345"/>
      <c r="DD68" s="346"/>
    </row>
    <row r="69" spans="1:108" ht="15">
      <c r="A69" s="301" t="s">
        <v>413</v>
      </c>
      <c r="B69" s="305" t="s">
        <v>500</v>
      </c>
      <c r="C69" s="304"/>
      <c r="D69" s="66"/>
      <c r="E69" s="66"/>
      <c r="F69" s="66"/>
      <c r="G69" s="16"/>
      <c r="I69" s="69">
        <v>35</v>
      </c>
      <c r="J69" s="69">
        <v>40</v>
      </c>
      <c r="K69" s="253" t="s">
        <v>421</v>
      </c>
      <c r="L69" s="253" t="s">
        <v>421</v>
      </c>
      <c r="M69" s="194"/>
      <c r="N69" s="69">
        <v>46.2</v>
      </c>
      <c r="O69" s="69">
        <v>52.8</v>
      </c>
      <c r="P69" s="16">
        <f t="shared" si="81"/>
        <v>0.32000000000000006</v>
      </c>
      <c r="R69" s="262">
        <v>16</v>
      </c>
      <c r="S69" s="262">
        <v>24</v>
      </c>
      <c r="T69" s="254" t="s">
        <v>421</v>
      </c>
      <c r="U69" s="254" t="s">
        <v>421</v>
      </c>
      <c r="V69" s="194"/>
      <c r="W69" s="262">
        <v>21.59</v>
      </c>
      <c r="X69" s="262">
        <v>32.39</v>
      </c>
      <c r="Y69" s="16">
        <v>0.3395</v>
      </c>
      <c r="AA69" s="255" t="s">
        <v>421</v>
      </c>
      <c r="AB69" s="255" t="s">
        <v>421</v>
      </c>
      <c r="AC69" s="255" t="s">
        <v>421</v>
      </c>
      <c r="AD69" s="255" t="s">
        <v>421</v>
      </c>
      <c r="AE69" s="194"/>
      <c r="AF69" s="264">
        <v>11</v>
      </c>
      <c r="AG69" s="264">
        <v>13</v>
      </c>
      <c r="AH69" s="255" t="s">
        <v>421</v>
      </c>
      <c r="AI69" s="255" t="s">
        <v>421</v>
      </c>
      <c r="AJ69" s="194"/>
      <c r="AK69" s="71">
        <v>15.4</v>
      </c>
      <c r="AL69" s="71">
        <v>18.2</v>
      </c>
      <c r="AM69" s="16">
        <f t="shared" si="104"/>
        <v>0.40000000000000013</v>
      </c>
      <c r="AO69" s="353" t="s">
        <v>384</v>
      </c>
      <c r="AP69" s="354"/>
      <c r="AQ69" s="354"/>
      <c r="AR69" s="354"/>
      <c r="AS69" s="354"/>
      <c r="AT69" s="354"/>
      <c r="AU69" s="354"/>
      <c r="AV69" s="355"/>
      <c r="AX69" s="350" t="s">
        <v>384</v>
      </c>
      <c r="AY69" s="351"/>
      <c r="AZ69" s="351"/>
      <c r="BA69" s="351"/>
      <c r="BB69" s="351"/>
      <c r="BC69" s="351"/>
      <c r="BD69" s="351"/>
      <c r="BE69" s="352"/>
      <c r="BG69" s="266">
        <v>10.81</v>
      </c>
      <c r="BH69" s="266">
        <v>15.9</v>
      </c>
      <c r="BI69" s="256" t="s">
        <v>421</v>
      </c>
      <c r="BJ69" s="256" t="s">
        <v>421</v>
      </c>
      <c r="BK69" s="194"/>
      <c r="BL69" s="74">
        <v>15.4583</v>
      </c>
      <c r="BM69" s="74">
        <v>22.737</v>
      </c>
      <c r="BN69" s="16">
        <f t="shared" si="105"/>
        <v>0.4299999999999997</v>
      </c>
      <c r="BP69" s="269">
        <v>14</v>
      </c>
      <c r="BQ69" s="269">
        <v>16</v>
      </c>
      <c r="BR69" s="257" t="s">
        <v>421</v>
      </c>
      <c r="BS69" s="257" t="s">
        <v>421</v>
      </c>
      <c r="BT69" s="267"/>
      <c r="BU69" s="269">
        <v>19</v>
      </c>
      <c r="BV69" s="269">
        <v>21</v>
      </c>
      <c r="BW69" s="16">
        <f t="shared" si="77"/>
        <v>0.33333333333333326</v>
      </c>
      <c r="BY69" s="78">
        <v>18.46</v>
      </c>
      <c r="BZ69" s="78">
        <v>23.6</v>
      </c>
      <c r="CA69" s="258" t="s">
        <v>421</v>
      </c>
      <c r="CB69" s="258" t="s">
        <v>421</v>
      </c>
      <c r="CC69" s="194"/>
      <c r="CD69" s="78">
        <v>25.84</v>
      </c>
      <c r="CE69" s="78">
        <v>33.04</v>
      </c>
      <c r="CF69" s="16">
        <f t="shared" si="96"/>
        <v>0.3999048977650972</v>
      </c>
      <c r="CH69" s="265">
        <v>13.26</v>
      </c>
      <c r="CI69" s="265">
        <v>15.91</v>
      </c>
      <c r="CJ69" s="259" t="s">
        <v>421</v>
      </c>
      <c r="CK69" s="259" t="s">
        <v>421</v>
      </c>
      <c r="CL69" s="194"/>
      <c r="CM69" s="265">
        <v>17.96</v>
      </c>
      <c r="CN69" s="265">
        <v>21.55</v>
      </c>
      <c r="CO69" s="16">
        <f t="shared" si="78"/>
        <v>0.35447377442578</v>
      </c>
      <c r="CQ69" s="347" t="s">
        <v>421</v>
      </c>
      <c r="CR69" s="348"/>
      <c r="CS69" s="348"/>
      <c r="CT69" s="348"/>
      <c r="CU69" s="349"/>
      <c r="CW69" s="344" t="s">
        <v>384</v>
      </c>
      <c r="CX69" s="345"/>
      <c r="CY69" s="345"/>
      <c r="CZ69" s="345"/>
      <c r="DA69" s="345"/>
      <c r="DB69" s="345"/>
      <c r="DC69" s="345"/>
      <c r="DD69" s="346"/>
    </row>
    <row r="70" spans="1:108" ht="15">
      <c r="A70" s="301" t="s">
        <v>414</v>
      </c>
      <c r="B70" s="305" t="s">
        <v>501</v>
      </c>
      <c r="C70" s="304"/>
      <c r="D70" s="66"/>
      <c r="E70" s="66"/>
      <c r="F70" s="66"/>
      <c r="G70" s="16"/>
      <c r="I70" s="69">
        <v>35</v>
      </c>
      <c r="J70" s="69">
        <v>40</v>
      </c>
      <c r="K70" s="253" t="s">
        <v>421</v>
      </c>
      <c r="L70" s="253" t="s">
        <v>421</v>
      </c>
      <c r="M70" s="194"/>
      <c r="N70" s="69">
        <v>46.2</v>
      </c>
      <c r="O70" s="69">
        <v>52.8</v>
      </c>
      <c r="P70" s="16">
        <f t="shared" si="81"/>
        <v>0.32000000000000006</v>
      </c>
      <c r="R70" s="262">
        <v>17</v>
      </c>
      <c r="S70" s="262">
        <v>25</v>
      </c>
      <c r="T70" s="254" t="s">
        <v>421</v>
      </c>
      <c r="U70" s="254" t="s">
        <v>421</v>
      </c>
      <c r="V70" s="194"/>
      <c r="W70" s="262">
        <v>22.95</v>
      </c>
      <c r="X70" s="262">
        <v>33.75</v>
      </c>
      <c r="Y70" s="16">
        <v>0.3395</v>
      </c>
      <c r="AA70" s="255" t="s">
        <v>421</v>
      </c>
      <c r="AB70" s="255" t="s">
        <v>421</v>
      </c>
      <c r="AC70" s="255" t="s">
        <v>421</v>
      </c>
      <c r="AD70" s="255" t="s">
        <v>421</v>
      </c>
      <c r="AE70" s="194"/>
      <c r="AF70" s="264">
        <v>12</v>
      </c>
      <c r="AG70" s="264">
        <v>15</v>
      </c>
      <c r="AH70" s="255" t="s">
        <v>421</v>
      </c>
      <c r="AI70" s="255" t="s">
        <v>421</v>
      </c>
      <c r="AJ70" s="194"/>
      <c r="AK70" s="71">
        <v>16.8</v>
      </c>
      <c r="AL70" s="71">
        <v>21</v>
      </c>
      <c r="AM70" s="16">
        <f t="shared" si="104"/>
        <v>0.3999999999999999</v>
      </c>
      <c r="AO70" s="353" t="s">
        <v>384</v>
      </c>
      <c r="AP70" s="354"/>
      <c r="AQ70" s="354"/>
      <c r="AR70" s="354"/>
      <c r="AS70" s="354"/>
      <c r="AT70" s="354"/>
      <c r="AU70" s="354"/>
      <c r="AV70" s="355"/>
      <c r="AX70" s="350" t="s">
        <v>384</v>
      </c>
      <c r="AY70" s="351"/>
      <c r="AZ70" s="351"/>
      <c r="BA70" s="351"/>
      <c r="BB70" s="351"/>
      <c r="BC70" s="351"/>
      <c r="BD70" s="351"/>
      <c r="BE70" s="352"/>
      <c r="BG70" s="266">
        <v>10.85</v>
      </c>
      <c r="BH70" s="266">
        <v>16.27</v>
      </c>
      <c r="BI70" s="256" t="s">
        <v>421</v>
      </c>
      <c r="BJ70" s="256" t="s">
        <v>421</v>
      </c>
      <c r="BK70" s="194"/>
      <c r="BL70" s="74">
        <v>15.5155</v>
      </c>
      <c r="BM70" s="74">
        <v>23.266099999999998</v>
      </c>
      <c r="BN70" s="16">
        <f t="shared" si="105"/>
        <v>0.42999999999999994</v>
      </c>
      <c r="BP70" s="269">
        <v>16</v>
      </c>
      <c r="BQ70" s="269">
        <v>18</v>
      </c>
      <c r="BR70" s="257" t="s">
        <v>421</v>
      </c>
      <c r="BS70" s="257" t="s">
        <v>421</v>
      </c>
      <c r="BT70" s="267"/>
      <c r="BU70" s="269">
        <v>21</v>
      </c>
      <c r="BV70" s="269">
        <v>24</v>
      </c>
      <c r="BW70" s="16">
        <f t="shared" si="77"/>
        <v>0.32352941176470584</v>
      </c>
      <c r="BY70" s="78">
        <v>21.54</v>
      </c>
      <c r="BZ70" s="78">
        <v>28.72</v>
      </c>
      <c r="CA70" s="258" t="s">
        <v>421</v>
      </c>
      <c r="CB70" s="258" t="s">
        <v>421</v>
      </c>
      <c r="CC70" s="194"/>
      <c r="CD70" s="78">
        <v>30.16</v>
      </c>
      <c r="CE70" s="78">
        <v>40.21</v>
      </c>
      <c r="CF70" s="16">
        <f t="shared" si="96"/>
        <v>0.40011937922801444</v>
      </c>
      <c r="CH70" s="265">
        <v>16.24</v>
      </c>
      <c r="CI70" s="265">
        <v>19.49</v>
      </c>
      <c r="CJ70" s="259" t="s">
        <v>421</v>
      </c>
      <c r="CK70" s="259" t="s">
        <v>421</v>
      </c>
      <c r="CL70" s="194"/>
      <c r="CM70" s="265">
        <v>22.01</v>
      </c>
      <c r="CN70" s="265">
        <v>26.41</v>
      </c>
      <c r="CO70" s="16">
        <f t="shared" si="78"/>
        <v>0.355163727959698</v>
      </c>
      <c r="CQ70" s="347" t="s">
        <v>421</v>
      </c>
      <c r="CR70" s="348"/>
      <c r="CS70" s="348"/>
      <c r="CT70" s="348"/>
      <c r="CU70" s="349"/>
      <c r="CW70" s="344" t="s">
        <v>384</v>
      </c>
      <c r="CX70" s="345"/>
      <c r="CY70" s="345"/>
      <c r="CZ70" s="345"/>
      <c r="DA70" s="345"/>
      <c r="DB70" s="345"/>
      <c r="DC70" s="345"/>
      <c r="DD70" s="346"/>
    </row>
    <row r="71" spans="1:108" ht="15">
      <c r="A71" s="301" t="s">
        <v>420</v>
      </c>
      <c r="B71" s="305" t="s">
        <v>502</v>
      </c>
      <c r="C71" s="304"/>
      <c r="D71" s="66"/>
      <c r="E71" s="66"/>
      <c r="F71" s="66"/>
      <c r="G71" s="16"/>
      <c r="I71" s="69">
        <v>40</v>
      </c>
      <c r="J71" s="69">
        <v>45</v>
      </c>
      <c r="K71" s="253" t="s">
        <v>421</v>
      </c>
      <c r="L71" s="253" t="s">
        <v>421</v>
      </c>
      <c r="M71" s="194"/>
      <c r="N71" s="69">
        <v>52.8</v>
      </c>
      <c r="O71" s="69">
        <v>59.4</v>
      </c>
      <c r="P71" s="16">
        <f t="shared" si="81"/>
        <v>0.31999999999999984</v>
      </c>
      <c r="R71" s="262">
        <v>19</v>
      </c>
      <c r="S71" s="262">
        <v>27</v>
      </c>
      <c r="T71" s="254" t="s">
        <v>421</v>
      </c>
      <c r="U71" s="254" t="s">
        <v>421</v>
      </c>
      <c r="V71" s="194"/>
      <c r="W71" s="262">
        <v>25.65</v>
      </c>
      <c r="X71" s="262">
        <v>36.45</v>
      </c>
      <c r="Y71" s="16">
        <v>0.3395</v>
      </c>
      <c r="AA71" s="255" t="s">
        <v>421</v>
      </c>
      <c r="AB71" s="255" t="s">
        <v>421</v>
      </c>
      <c r="AC71" s="255" t="s">
        <v>421</v>
      </c>
      <c r="AD71" s="255" t="s">
        <v>421</v>
      </c>
      <c r="AE71" s="194"/>
      <c r="AF71" s="264">
        <v>14</v>
      </c>
      <c r="AG71" s="264">
        <v>19</v>
      </c>
      <c r="AH71" s="255" t="s">
        <v>421</v>
      </c>
      <c r="AI71" s="255" t="s">
        <v>421</v>
      </c>
      <c r="AJ71" s="194"/>
      <c r="AK71" s="71">
        <v>19.6</v>
      </c>
      <c r="AL71" s="71">
        <v>26.6</v>
      </c>
      <c r="AM71" s="16">
        <f t="shared" si="104"/>
        <v>0.40000000000000013</v>
      </c>
      <c r="AO71" s="353" t="s">
        <v>384</v>
      </c>
      <c r="AP71" s="354"/>
      <c r="AQ71" s="354"/>
      <c r="AR71" s="354"/>
      <c r="AS71" s="354"/>
      <c r="AT71" s="354"/>
      <c r="AU71" s="354"/>
      <c r="AV71" s="355"/>
      <c r="AX71" s="350" t="s">
        <v>384</v>
      </c>
      <c r="AY71" s="351"/>
      <c r="AZ71" s="351"/>
      <c r="BA71" s="351"/>
      <c r="BB71" s="351"/>
      <c r="BC71" s="351"/>
      <c r="BD71" s="351"/>
      <c r="BE71" s="352"/>
      <c r="BG71" s="266">
        <v>15.17</v>
      </c>
      <c r="BH71" s="266">
        <f>BG71*1.5</f>
        <v>22.755</v>
      </c>
      <c r="BI71" s="256" t="s">
        <v>421</v>
      </c>
      <c r="BJ71" s="256" t="s">
        <v>421</v>
      </c>
      <c r="BK71" s="194"/>
      <c r="BL71" s="74">
        <v>21.693099999999998</v>
      </c>
      <c r="BM71" s="74">
        <v>32.539649999999995</v>
      </c>
      <c r="BN71" s="16">
        <f t="shared" si="105"/>
        <v>0.42999999999999994</v>
      </c>
      <c r="BP71" s="269">
        <v>17</v>
      </c>
      <c r="BQ71" s="269">
        <v>20</v>
      </c>
      <c r="BR71" s="257" t="s">
        <v>421</v>
      </c>
      <c r="BS71" s="257" t="s">
        <v>421</v>
      </c>
      <c r="BT71" s="267"/>
      <c r="BU71" s="269">
        <v>23</v>
      </c>
      <c r="BV71" s="269">
        <v>27</v>
      </c>
      <c r="BW71" s="16">
        <f t="shared" si="93"/>
        <v>0.3513513513513513</v>
      </c>
      <c r="BY71" s="78">
        <v>24.62</v>
      </c>
      <c r="BZ71" s="78">
        <v>30.77</v>
      </c>
      <c r="CA71" s="258" t="s">
        <v>421</v>
      </c>
      <c r="CB71" s="258" t="s">
        <v>421</v>
      </c>
      <c r="CC71" s="194"/>
      <c r="CD71" s="78">
        <v>34.47</v>
      </c>
      <c r="CE71" s="78">
        <v>43.08</v>
      </c>
      <c r="CF71" s="16">
        <f t="shared" si="96"/>
        <v>0.4000722152012999</v>
      </c>
      <c r="CH71" s="265">
        <v>18.59</v>
      </c>
      <c r="CI71" s="265">
        <v>22.31</v>
      </c>
      <c r="CJ71" s="259" t="s">
        <v>421</v>
      </c>
      <c r="CK71" s="259" t="s">
        <v>421</v>
      </c>
      <c r="CL71" s="194"/>
      <c r="CM71" s="265">
        <v>25.2</v>
      </c>
      <c r="CN71" s="265">
        <v>30.23</v>
      </c>
      <c r="CO71" s="16">
        <f t="shared" si="99"/>
        <v>0.3552567237163815</v>
      </c>
      <c r="CQ71" s="347" t="s">
        <v>421</v>
      </c>
      <c r="CR71" s="348"/>
      <c r="CS71" s="348"/>
      <c r="CT71" s="348"/>
      <c r="CU71" s="349"/>
      <c r="CW71" s="344" t="s">
        <v>384</v>
      </c>
      <c r="CX71" s="345"/>
      <c r="CY71" s="345"/>
      <c r="CZ71" s="345"/>
      <c r="DA71" s="345"/>
      <c r="DB71" s="345"/>
      <c r="DC71" s="345"/>
      <c r="DD71" s="346"/>
    </row>
    <row r="72" spans="1:108" ht="15">
      <c r="A72" s="301" t="s">
        <v>417</v>
      </c>
      <c r="B72" s="305" t="s">
        <v>503</v>
      </c>
      <c r="C72" s="304"/>
      <c r="D72" s="66"/>
      <c r="E72" s="66"/>
      <c r="F72" s="66"/>
      <c r="G72" s="16"/>
      <c r="I72" s="69">
        <v>28</v>
      </c>
      <c r="J72" s="69">
        <v>33</v>
      </c>
      <c r="K72" s="253" t="s">
        <v>421</v>
      </c>
      <c r="L72" s="253" t="s">
        <v>421</v>
      </c>
      <c r="M72" s="194"/>
      <c r="N72" s="69">
        <v>36.96</v>
      </c>
      <c r="O72" s="69">
        <v>42.24</v>
      </c>
      <c r="P72" s="16">
        <f t="shared" si="81"/>
        <v>0.298360655737705</v>
      </c>
      <c r="R72" s="262">
        <v>23</v>
      </c>
      <c r="S72" s="262">
        <v>29</v>
      </c>
      <c r="T72" s="254" t="s">
        <v>421</v>
      </c>
      <c r="U72" s="254" t="s">
        <v>421</v>
      </c>
      <c r="V72" s="194"/>
      <c r="W72" s="262">
        <v>45.89</v>
      </c>
      <c r="X72" s="262">
        <v>39.15</v>
      </c>
      <c r="Y72" s="16">
        <v>0.3395</v>
      </c>
      <c r="AA72" s="255" t="s">
        <v>421</v>
      </c>
      <c r="AB72" s="255" t="s">
        <v>421</v>
      </c>
      <c r="AC72" s="255" t="s">
        <v>421</v>
      </c>
      <c r="AD72" s="255" t="s">
        <v>421</v>
      </c>
      <c r="AE72" s="194"/>
      <c r="AF72" s="264">
        <v>15</v>
      </c>
      <c r="AG72" s="264">
        <v>19</v>
      </c>
      <c r="AH72" s="255" t="s">
        <v>421</v>
      </c>
      <c r="AI72" s="255" t="s">
        <v>421</v>
      </c>
      <c r="AJ72" s="194"/>
      <c r="AK72" s="71">
        <v>20.25</v>
      </c>
      <c r="AL72" s="71">
        <v>25.65</v>
      </c>
      <c r="AM72" s="16">
        <f t="shared" si="104"/>
        <v>0.34999999999999987</v>
      </c>
      <c r="AO72" s="353" t="s">
        <v>384</v>
      </c>
      <c r="AP72" s="354"/>
      <c r="AQ72" s="354"/>
      <c r="AR72" s="354"/>
      <c r="AS72" s="354"/>
      <c r="AT72" s="354"/>
      <c r="AU72" s="354"/>
      <c r="AV72" s="355"/>
      <c r="AX72" s="350" t="s">
        <v>384</v>
      </c>
      <c r="AY72" s="351"/>
      <c r="AZ72" s="351"/>
      <c r="BA72" s="351"/>
      <c r="BB72" s="351"/>
      <c r="BC72" s="351"/>
      <c r="BD72" s="351"/>
      <c r="BE72" s="352"/>
      <c r="BG72" s="266">
        <v>15.95</v>
      </c>
      <c r="BH72" s="266">
        <v>20.93</v>
      </c>
      <c r="BI72" s="256" t="s">
        <v>421</v>
      </c>
      <c r="BJ72" s="256" t="s">
        <v>421</v>
      </c>
      <c r="BK72" s="194"/>
      <c r="BL72" s="74">
        <v>22.8085</v>
      </c>
      <c r="BM72" s="74">
        <v>29.9299</v>
      </c>
      <c r="BN72" s="16">
        <f t="shared" si="105"/>
        <v>0.43000000000000016</v>
      </c>
      <c r="BP72" s="269">
        <v>20.67</v>
      </c>
      <c r="BQ72" s="269">
        <v>22.6</v>
      </c>
      <c r="BR72" s="257" t="s">
        <v>421</v>
      </c>
      <c r="BS72" s="257" t="s">
        <v>421</v>
      </c>
      <c r="BT72" s="267"/>
      <c r="BU72" s="269">
        <v>27.93</v>
      </c>
      <c r="BV72" s="269">
        <v>31</v>
      </c>
      <c r="BW72" s="16">
        <f t="shared" si="77"/>
        <v>0.36191356598104907</v>
      </c>
      <c r="BY72" s="78">
        <v>23.07</v>
      </c>
      <c r="BZ72" s="78">
        <v>35.38</v>
      </c>
      <c r="CA72" s="258" t="s">
        <v>421</v>
      </c>
      <c r="CB72" s="258" t="s">
        <v>421</v>
      </c>
      <c r="CC72" s="194"/>
      <c r="CD72" s="78">
        <v>32.3</v>
      </c>
      <c r="CE72" s="78">
        <v>49.54</v>
      </c>
      <c r="CF72" s="16">
        <f t="shared" si="96"/>
        <v>0.4001710863986312</v>
      </c>
      <c r="CH72" s="265">
        <v>19.95</v>
      </c>
      <c r="CI72" s="265">
        <v>23.93</v>
      </c>
      <c r="CJ72" s="259" t="s">
        <v>421</v>
      </c>
      <c r="CK72" s="259" t="s">
        <v>421</v>
      </c>
      <c r="CL72" s="194"/>
      <c r="CM72" s="265">
        <v>27.03</v>
      </c>
      <c r="CN72" s="265">
        <v>32.43</v>
      </c>
      <c r="CO72" s="16">
        <f t="shared" si="78"/>
        <v>0.355059252506837</v>
      </c>
      <c r="CQ72" s="347" t="s">
        <v>421</v>
      </c>
      <c r="CR72" s="348"/>
      <c r="CS72" s="348"/>
      <c r="CT72" s="348"/>
      <c r="CU72" s="349"/>
      <c r="CW72" s="344" t="s">
        <v>384</v>
      </c>
      <c r="CX72" s="345"/>
      <c r="CY72" s="345"/>
      <c r="CZ72" s="345"/>
      <c r="DA72" s="345"/>
      <c r="DB72" s="345"/>
      <c r="DC72" s="345"/>
      <c r="DD72" s="346"/>
    </row>
    <row r="73" spans="1:108" ht="15">
      <c r="A73" s="301" t="s">
        <v>418</v>
      </c>
      <c r="B73" s="305" t="s">
        <v>504</v>
      </c>
      <c r="C73" s="304"/>
      <c r="D73" s="66"/>
      <c r="E73" s="66"/>
      <c r="F73" s="66"/>
      <c r="G73" s="16"/>
      <c r="I73" s="69">
        <v>30</v>
      </c>
      <c r="J73" s="69">
        <v>35</v>
      </c>
      <c r="K73" s="253" t="s">
        <v>421</v>
      </c>
      <c r="L73" s="253" t="s">
        <v>421</v>
      </c>
      <c r="M73" s="194"/>
      <c r="N73" s="69">
        <v>39.6</v>
      </c>
      <c r="O73" s="69">
        <v>46.2</v>
      </c>
      <c r="P73" s="16">
        <f t="shared" si="81"/>
        <v>0.3200000000000003</v>
      </c>
      <c r="R73" s="262">
        <v>25</v>
      </c>
      <c r="S73" s="262">
        <v>33</v>
      </c>
      <c r="T73" s="254" t="s">
        <v>421</v>
      </c>
      <c r="U73" s="254" t="s">
        <v>421</v>
      </c>
      <c r="V73" s="194"/>
      <c r="W73" s="262">
        <v>33.75</v>
      </c>
      <c r="X73" s="262">
        <v>44.55</v>
      </c>
      <c r="Y73" s="16">
        <v>0.3395</v>
      </c>
      <c r="AA73" s="255" t="s">
        <v>421</v>
      </c>
      <c r="AB73" s="255" t="s">
        <v>421</v>
      </c>
      <c r="AC73" s="255" t="s">
        <v>421</v>
      </c>
      <c r="AD73" s="255" t="s">
        <v>421</v>
      </c>
      <c r="AE73" s="194"/>
      <c r="AF73" s="264">
        <v>18</v>
      </c>
      <c r="AG73" s="264">
        <v>24</v>
      </c>
      <c r="AH73" s="255" t="s">
        <v>421</v>
      </c>
      <c r="AI73" s="255" t="s">
        <v>421</v>
      </c>
      <c r="AJ73" s="194"/>
      <c r="AK73" s="71">
        <v>24.3</v>
      </c>
      <c r="AL73" s="71">
        <v>32.4</v>
      </c>
      <c r="AM73" s="16">
        <f t="shared" si="104"/>
        <v>0.3500000000000001</v>
      </c>
      <c r="AO73" s="353" t="s">
        <v>384</v>
      </c>
      <c r="AP73" s="354"/>
      <c r="AQ73" s="354"/>
      <c r="AR73" s="354"/>
      <c r="AS73" s="354"/>
      <c r="AT73" s="354"/>
      <c r="AU73" s="354"/>
      <c r="AV73" s="355"/>
      <c r="AX73" s="350" t="s">
        <v>384</v>
      </c>
      <c r="AY73" s="351"/>
      <c r="AZ73" s="351"/>
      <c r="BA73" s="351"/>
      <c r="BB73" s="351"/>
      <c r="BC73" s="351"/>
      <c r="BD73" s="351"/>
      <c r="BE73" s="352"/>
      <c r="BG73" s="266">
        <v>18.75</v>
      </c>
      <c r="BH73" s="266">
        <v>28.1</v>
      </c>
      <c r="BI73" s="256" t="s">
        <v>421</v>
      </c>
      <c r="BJ73" s="256" t="s">
        <v>421</v>
      </c>
      <c r="BK73" s="194"/>
      <c r="BL73" s="74">
        <v>26.8125</v>
      </c>
      <c r="BM73" s="74">
        <v>40.183</v>
      </c>
      <c r="BN73" s="16">
        <f t="shared" si="105"/>
        <v>0.4299999999999997</v>
      </c>
      <c r="BP73" s="269">
        <v>29</v>
      </c>
      <c r="BQ73" s="269">
        <v>36</v>
      </c>
      <c r="BR73" s="257" t="s">
        <v>421</v>
      </c>
      <c r="BS73" s="257" t="s">
        <v>421</v>
      </c>
      <c r="BT73" s="267"/>
      <c r="BU73" s="269">
        <v>39</v>
      </c>
      <c r="BV73" s="269">
        <v>48</v>
      </c>
      <c r="BW73" s="16">
        <f t="shared" si="77"/>
        <v>0.33846153846153837</v>
      </c>
      <c r="BY73" s="78">
        <v>26.15</v>
      </c>
      <c r="BZ73" s="78">
        <v>36.92</v>
      </c>
      <c r="CA73" s="258" t="s">
        <v>421</v>
      </c>
      <c r="CB73" s="258" t="s">
        <v>421</v>
      </c>
      <c r="CC73" s="194"/>
      <c r="CD73" s="78">
        <v>36.62</v>
      </c>
      <c r="CE73" s="78">
        <v>51.69</v>
      </c>
      <c r="CF73" s="16">
        <f t="shared" si="96"/>
        <v>0.4001902647851594</v>
      </c>
      <c r="CH73" s="265">
        <v>24.43</v>
      </c>
      <c r="CI73" s="265">
        <v>29.32</v>
      </c>
      <c r="CJ73" s="259" t="s">
        <v>421</v>
      </c>
      <c r="CK73" s="259" t="s">
        <v>421</v>
      </c>
      <c r="CL73" s="194"/>
      <c r="CM73" s="265">
        <v>33.11</v>
      </c>
      <c r="CN73" s="265">
        <v>39.73</v>
      </c>
      <c r="CO73" s="16">
        <f t="shared" si="78"/>
        <v>0.3551627906976744</v>
      </c>
      <c r="CQ73" s="347" t="s">
        <v>421</v>
      </c>
      <c r="CR73" s="348"/>
      <c r="CS73" s="348"/>
      <c r="CT73" s="348"/>
      <c r="CU73" s="349"/>
      <c r="CW73" s="344" t="s">
        <v>384</v>
      </c>
      <c r="CX73" s="345"/>
      <c r="CY73" s="345"/>
      <c r="CZ73" s="345"/>
      <c r="DA73" s="345"/>
      <c r="DB73" s="345"/>
      <c r="DC73" s="345"/>
      <c r="DD73" s="346"/>
    </row>
    <row r="74" spans="1:108" ht="15">
      <c r="A74" s="301" t="s">
        <v>419</v>
      </c>
      <c r="B74" s="305" t="s">
        <v>505</v>
      </c>
      <c r="C74" s="304"/>
      <c r="D74" s="66"/>
      <c r="E74" s="66"/>
      <c r="F74" s="66"/>
      <c r="G74" s="16"/>
      <c r="I74" s="69">
        <v>37</v>
      </c>
      <c r="J74" s="69">
        <v>45</v>
      </c>
      <c r="K74" s="253" t="s">
        <v>421</v>
      </c>
      <c r="L74" s="253" t="s">
        <v>421</v>
      </c>
      <c r="M74" s="194"/>
      <c r="N74" s="69">
        <v>48.84</v>
      </c>
      <c r="O74" s="69">
        <v>59.4</v>
      </c>
      <c r="P74" s="16">
        <f t="shared" si="81"/>
        <v>0.32000000000000006</v>
      </c>
      <c r="R74" s="262">
        <v>28</v>
      </c>
      <c r="S74" s="262">
        <v>37</v>
      </c>
      <c r="T74" s="254" t="s">
        <v>421</v>
      </c>
      <c r="U74" s="254" t="s">
        <v>421</v>
      </c>
      <c r="V74" s="194"/>
      <c r="W74" s="262">
        <v>37.8</v>
      </c>
      <c r="X74" s="262">
        <v>49.95</v>
      </c>
      <c r="Y74" s="16">
        <v>0.3395</v>
      </c>
      <c r="AA74" s="255" t="s">
        <v>421</v>
      </c>
      <c r="AB74" s="255" t="s">
        <v>421</v>
      </c>
      <c r="AC74" s="255" t="s">
        <v>421</v>
      </c>
      <c r="AD74" s="255" t="s">
        <v>421</v>
      </c>
      <c r="AE74" s="194"/>
      <c r="AF74" s="264">
        <v>21</v>
      </c>
      <c r="AG74" s="264">
        <v>27</v>
      </c>
      <c r="AH74" s="255" t="s">
        <v>421</v>
      </c>
      <c r="AI74" s="255" t="s">
        <v>421</v>
      </c>
      <c r="AJ74" s="194"/>
      <c r="AK74" s="71">
        <v>28.35</v>
      </c>
      <c r="AL74" s="71">
        <v>36.45</v>
      </c>
      <c r="AM74" s="16">
        <f t="shared" si="104"/>
        <v>0.3500000000000003</v>
      </c>
      <c r="AO74" s="353" t="s">
        <v>384</v>
      </c>
      <c r="AP74" s="354"/>
      <c r="AQ74" s="354"/>
      <c r="AR74" s="354"/>
      <c r="AS74" s="354"/>
      <c r="AT74" s="354"/>
      <c r="AU74" s="354"/>
      <c r="AV74" s="355"/>
      <c r="AX74" s="350" t="s">
        <v>384</v>
      </c>
      <c r="AY74" s="351"/>
      <c r="AZ74" s="351"/>
      <c r="BA74" s="351"/>
      <c r="BB74" s="351"/>
      <c r="BC74" s="351"/>
      <c r="BD74" s="351"/>
      <c r="BE74" s="352"/>
      <c r="BG74" s="266">
        <v>22.35</v>
      </c>
      <c r="BH74" s="266">
        <v>33.57</v>
      </c>
      <c r="BI74" s="256" t="s">
        <v>421</v>
      </c>
      <c r="BJ74" s="256" t="s">
        <v>421</v>
      </c>
      <c r="BK74" s="194"/>
      <c r="BL74" s="74">
        <v>31.9605</v>
      </c>
      <c r="BM74" s="74">
        <v>48.0051</v>
      </c>
      <c r="BN74" s="16">
        <f t="shared" si="105"/>
        <v>0.42999999999999994</v>
      </c>
      <c r="BP74" s="269">
        <v>35</v>
      </c>
      <c r="BQ74" s="269">
        <v>42</v>
      </c>
      <c r="BR74" s="257" t="s">
        <v>421</v>
      </c>
      <c r="BS74" s="257" t="s">
        <v>421</v>
      </c>
      <c r="BT74" s="267"/>
      <c r="BU74" s="269">
        <v>47</v>
      </c>
      <c r="BV74" s="269">
        <v>56</v>
      </c>
      <c r="BW74" s="16">
        <f t="shared" si="77"/>
        <v>0.33766233766233755</v>
      </c>
      <c r="BY74" s="78">
        <v>29.23</v>
      </c>
      <c r="BZ74" s="78">
        <v>46.15</v>
      </c>
      <c r="CA74" s="258" t="s">
        <v>421</v>
      </c>
      <c r="CB74" s="258" t="s">
        <v>421</v>
      </c>
      <c r="CC74" s="194"/>
      <c r="CD74" s="78">
        <v>40.92</v>
      </c>
      <c r="CE74" s="78">
        <v>64.61</v>
      </c>
      <c r="CF74" s="16">
        <f t="shared" si="96"/>
        <v>0.39997346776333265</v>
      </c>
      <c r="CH74" s="265">
        <v>27.97</v>
      </c>
      <c r="CI74" s="265">
        <v>33.57</v>
      </c>
      <c r="CJ74" s="259" t="s">
        <v>421</v>
      </c>
      <c r="CK74" s="259" t="s">
        <v>421</v>
      </c>
      <c r="CL74" s="194"/>
      <c r="CM74" s="265">
        <v>37.9</v>
      </c>
      <c r="CN74" s="265">
        <v>45.48</v>
      </c>
      <c r="CO74" s="16">
        <f t="shared" si="78"/>
        <v>0.354891127721807</v>
      </c>
      <c r="CQ74" s="347" t="s">
        <v>421</v>
      </c>
      <c r="CR74" s="348"/>
      <c r="CS74" s="348"/>
      <c r="CT74" s="348"/>
      <c r="CU74" s="349"/>
      <c r="CW74" s="344" t="s">
        <v>384</v>
      </c>
      <c r="CX74" s="345"/>
      <c r="CY74" s="345"/>
      <c r="CZ74" s="345"/>
      <c r="DA74" s="345"/>
      <c r="DB74" s="345"/>
      <c r="DC74" s="345"/>
      <c r="DD74" s="346"/>
    </row>
    <row r="75" spans="1:108" ht="15">
      <c r="A75" s="298" t="s">
        <v>99</v>
      </c>
      <c r="B75" s="305" t="s">
        <v>506</v>
      </c>
      <c r="C75" s="304"/>
      <c r="D75" s="66"/>
      <c r="E75" s="66"/>
      <c r="F75" s="66"/>
      <c r="G75" s="16"/>
      <c r="I75" s="69">
        <v>18</v>
      </c>
      <c r="J75" s="69">
        <v>22</v>
      </c>
      <c r="K75" s="196">
        <f aca="true" t="shared" si="106" ref="K75:L80">I75*1.34</f>
        <v>24.12</v>
      </c>
      <c r="L75" s="196">
        <f t="shared" si="106"/>
        <v>29.48</v>
      </c>
      <c r="M75" s="194">
        <v>0.34</v>
      </c>
      <c r="N75" s="69">
        <f t="shared" si="79"/>
        <v>23.758200000000002</v>
      </c>
      <c r="O75" s="69">
        <f t="shared" si="80"/>
        <v>29.0378</v>
      </c>
      <c r="P75" s="16">
        <f t="shared" si="81"/>
        <v>0.3199000000000001</v>
      </c>
      <c r="R75" s="68">
        <v>9</v>
      </c>
      <c r="S75" s="68">
        <v>13.5</v>
      </c>
      <c r="T75" s="201">
        <v>12.15</v>
      </c>
      <c r="U75" s="201">
        <v>18.22</v>
      </c>
      <c r="V75" s="194">
        <v>0.3498</v>
      </c>
      <c r="W75" s="68">
        <f t="shared" si="82"/>
        <v>12.0555</v>
      </c>
      <c r="X75" s="68">
        <f t="shared" si="83"/>
        <v>18.08325</v>
      </c>
      <c r="Y75" s="16">
        <v>0.3395</v>
      </c>
      <c r="AA75" s="202">
        <v>24.8055</v>
      </c>
      <c r="AB75" s="202">
        <v>35.1095</v>
      </c>
      <c r="AC75" s="203">
        <v>33.44350347140453</v>
      </c>
      <c r="AD75" s="202">
        <v>47.11389566652648</v>
      </c>
      <c r="AE75" s="194">
        <v>0.3445</v>
      </c>
      <c r="AF75" s="243">
        <v>18</v>
      </c>
      <c r="AG75" s="243">
        <v>35.1095</v>
      </c>
      <c r="AH75" s="202">
        <f t="shared" si="84"/>
        <v>24.201</v>
      </c>
      <c r="AI75" s="202">
        <v>47.11389566652648</v>
      </c>
      <c r="AJ75" s="194">
        <f t="shared" si="85"/>
        <v>0.34278981475115544</v>
      </c>
      <c r="AK75" s="71">
        <f aca="true" t="shared" si="107" ref="AK75:AL80">AH75-(AH75*0.05)</f>
        <v>22.99095</v>
      </c>
      <c r="AL75" s="71">
        <f t="shared" si="107"/>
        <v>44.75820088320016</v>
      </c>
      <c r="AM75" s="16">
        <f t="shared" si="104"/>
        <v>0.2756503240135977</v>
      </c>
      <c r="AO75" s="72">
        <v>16</v>
      </c>
      <c r="AP75" s="72">
        <v>23</v>
      </c>
      <c r="AQ75" s="204">
        <v>21.76</v>
      </c>
      <c r="AR75" s="204">
        <v>31.28</v>
      </c>
      <c r="AS75" s="194">
        <v>0.36</v>
      </c>
      <c r="AT75" s="72">
        <f aca="true" t="shared" si="108" ref="AT75:AU80">AQ75-(AQ75*0.025)</f>
        <v>21.216</v>
      </c>
      <c r="AU75" s="72">
        <f t="shared" si="108"/>
        <v>30.498</v>
      </c>
      <c r="AV75" s="16">
        <f t="shared" si="86"/>
        <v>0.32600000000000007</v>
      </c>
      <c r="AX75" s="73">
        <v>21</v>
      </c>
      <c r="AY75" s="73">
        <v>24</v>
      </c>
      <c r="AZ75" s="205">
        <v>30.87</v>
      </c>
      <c r="BA75" s="205">
        <v>35.28</v>
      </c>
      <c r="BB75" s="194">
        <f t="shared" si="87"/>
        <v>0.4700000000000002</v>
      </c>
      <c r="BC75" s="73">
        <f t="shared" si="88"/>
        <v>29.3265</v>
      </c>
      <c r="BD75" s="73">
        <f t="shared" si="89"/>
        <v>33.516</v>
      </c>
      <c r="BE75" s="16">
        <f t="shared" si="90"/>
        <v>0.3965000000000001</v>
      </c>
      <c r="BG75" s="439" t="s">
        <v>384</v>
      </c>
      <c r="BH75" s="440"/>
      <c r="BI75" s="440"/>
      <c r="BJ75" s="440"/>
      <c r="BK75" s="440"/>
      <c r="BL75" s="440"/>
      <c r="BM75" s="440"/>
      <c r="BN75" s="441"/>
      <c r="BP75" s="76">
        <v>18</v>
      </c>
      <c r="BQ75" s="76">
        <v>23</v>
      </c>
      <c r="BR75" s="207">
        <v>24.3</v>
      </c>
      <c r="BS75" s="207">
        <v>31.05</v>
      </c>
      <c r="BT75" s="267">
        <f t="shared" si="16"/>
        <v>0.3500000000000001</v>
      </c>
      <c r="BU75" s="76">
        <f t="shared" si="91"/>
        <v>23.9355</v>
      </c>
      <c r="BV75" s="76">
        <f t="shared" si="92"/>
        <v>30.58425</v>
      </c>
      <c r="BW75" s="16">
        <f t="shared" si="93"/>
        <v>0.32975</v>
      </c>
      <c r="BY75" s="78">
        <v>21</v>
      </c>
      <c r="BZ75" s="78">
        <v>32</v>
      </c>
      <c r="CA75" s="208">
        <v>29.19</v>
      </c>
      <c r="CB75" s="208">
        <v>44.48</v>
      </c>
      <c r="CC75" s="194">
        <f t="shared" si="20"/>
        <v>0.3900000000000001</v>
      </c>
      <c r="CD75" s="78">
        <f t="shared" si="94"/>
        <v>28.898100000000003</v>
      </c>
      <c r="CE75" s="78">
        <f t="shared" si="95"/>
        <v>44.035199999999996</v>
      </c>
      <c r="CF75" s="16">
        <f t="shared" si="96"/>
        <v>0.3761000000000001</v>
      </c>
      <c r="CH75" s="80">
        <v>21</v>
      </c>
      <c r="CI75" s="80">
        <v>25</v>
      </c>
      <c r="CJ75" s="209">
        <v>28.455</v>
      </c>
      <c r="CK75" s="209">
        <v>33.875</v>
      </c>
      <c r="CL75" s="194">
        <f t="shared" si="29"/>
        <v>0.355</v>
      </c>
      <c r="CM75" s="79">
        <f t="shared" si="97"/>
        <v>28.028174999999997</v>
      </c>
      <c r="CN75" s="79">
        <f t="shared" si="98"/>
        <v>33.366875</v>
      </c>
      <c r="CO75" s="16">
        <f t="shared" si="99"/>
        <v>0.33467500000000006</v>
      </c>
      <c r="CQ75" s="195">
        <v>18.975</v>
      </c>
      <c r="CR75" s="195">
        <v>29.7505</v>
      </c>
      <c r="CS75" s="195">
        <v>26.565</v>
      </c>
      <c r="CT75" s="195">
        <v>41.65069999999999</v>
      </c>
      <c r="CU75" s="194">
        <v>0.4</v>
      </c>
      <c r="CW75" s="293">
        <v>16</v>
      </c>
      <c r="CX75" s="293">
        <v>20</v>
      </c>
      <c r="CY75" s="293">
        <f aca="true" t="shared" si="109" ref="CY75:CZ80">CW75*1.32</f>
        <v>21.12</v>
      </c>
      <c r="CZ75" s="293">
        <f t="shared" si="109"/>
        <v>26.400000000000002</v>
      </c>
      <c r="DA75" s="194">
        <f t="shared" si="100"/>
        <v>0.32000000000000006</v>
      </c>
      <c r="DB75" s="293">
        <f t="shared" si="101"/>
        <v>20.064</v>
      </c>
      <c r="DC75" s="293">
        <f t="shared" si="102"/>
        <v>25.080000000000002</v>
      </c>
      <c r="DD75" s="194">
        <f t="shared" si="103"/>
        <v>0.2540000000000002</v>
      </c>
    </row>
    <row r="76" spans="1:108" ht="15">
      <c r="A76" s="298" t="s">
        <v>100</v>
      </c>
      <c r="B76" s="305" t="s">
        <v>507</v>
      </c>
      <c r="C76" s="304"/>
      <c r="D76" s="66"/>
      <c r="E76" s="66"/>
      <c r="F76" s="66"/>
      <c r="G76" s="16"/>
      <c r="I76" s="69">
        <v>16</v>
      </c>
      <c r="J76" s="69">
        <v>24</v>
      </c>
      <c r="K76" s="196">
        <f t="shared" si="106"/>
        <v>21.44</v>
      </c>
      <c r="L76" s="196">
        <f t="shared" si="106"/>
        <v>32.160000000000004</v>
      </c>
      <c r="M76" s="194">
        <v>0.34</v>
      </c>
      <c r="N76" s="69">
        <f t="shared" si="79"/>
        <v>21.1184</v>
      </c>
      <c r="O76" s="69">
        <f t="shared" si="80"/>
        <v>31.677600000000005</v>
      </c>
      <c r="P76" s="16">
        <f t="shared" si="81"/>
        <v>0.3199000000000001</v>
      </c>
      <c r="R76" s="68">
        <v>20</v>
      </c>
      <c r="S76" s="68">
        <v>30</v>
      </c>
      <c r="T76" s="201">
        <v>26.99</v>
      </c>
      <c r="U76" s="201">
        <v>40.48</v>
      </c>
      <c r="V76" s="194">
        <v>0.3494</v>
      </c>
      <c r="W76" s="68">
        <f t="shared" si="82"/>
        <v>26.79</v>
      </c>
      <c r="X76" s="68">
        <f t="shared" si="83"/>
        <v>40.185</v>
      </c>
      <c r="Y76" s="16">
        <v>0.3395</v>
      </c>
      <c r="AA76" s="202">
        <v>16.1115</v>
      </c>
      <c r="AB76" s="202">
        <v>21.642999999999997</v>
      </c>
      <c r="AC76" s="203">
        <v>21.888125542472665</v>
      </c>
      <c r="AD76" s="202">
        <v>29.24779158116063</v>
      </c>
      <c r="AE76" s="194">
        <v>0.3544</v>
      </c>
      <c r="AF76" s="243">
        <v>16.1115</v>
      </c>
      <c r="AG76" s="243">
        <v>21.642999999999997</v>
      </c>
      <c r="AH76" s="202">
        <f t="shared" si="84"/>
        <v>21.821415599999998</v>
      </c>
      <c r="AI76" s="202">
        <v>29.24779158116063</v>
      </c>
      <c r="AJ76" s="194">
        <f t="shared" si="85"/>
        <v>0.35266543540930595</v>
      </c>
      <c r="AK76" s="71">
        <f t="shared" si="107"/>
        <v>20.73034482</v>
      </c>
      <c r="AL76" s="71">
        <f t="shared" si="107"/>
        <v>27.7854020021026</v>
      </c>
      <c r="AM76" s="16">
        <f t="shared" si="104"/>
        <v>0.28503216363884065</v>
      </c>
      <c r="AO76" s="72">
        <v>16</v>
      </c>
      <c r="AP76" s="72">
        <v>24</v>
      </c>
      <c r="AQ76" s="204">
        <v>21.76</v>
      </c>
      <c r="AR76" s="204">
        <v>32.64</v>
      </c>
      <c r="AS76" s="194">
        <v>0.36</v>
      </c>
      <c r="AT76" s="72">
        <f t="shared" si="108"/>
        <v>21.216</v>
      </c>
      <c r="AU76" s="72">
        <f t="shared" si="108"/>
        <v>31.824</v>
      </c>
      <c r="AV76" s="16">
        <f t="shared" si="86"/>
        <v>0.32600000000000007</v>
      </c>
      <c r="AX76" s="73">
        <v>22</v>
      </c>
      <c r="AY76" s="73">
        <v>26</v>
      </c>
      <c r="AZ76" s="205">
        <v>32.34</v>
      </c>
      <c r="BA76" s="205">
        <v>38.22</v>
      </c>
      <c r="BB76" s="194">
        <f t="shared" si="87"/>
        <v>0.47</v>
      </c>
      <c r="BC76" s="73">
        <f t="shared" si="88"/>
        <v>30.723000000000003</v>
      </c>
      <c r="BD76" s="73">
        <f t="shared" si="89"/>
        <v>36.309</v>
      </c>
      <c r="BE76" s="16">
        <f t="shared" si="90"/>
        <v>0.39649999999999985</v>
      </c>
      <c r="BG76" s="74">
        <v>16.23</v>
      </c>
      <c r="BH76" s="74">
        <v>20.45</v>
      </c>
      <c r="BI76" s="206">
        <v>22.32</v>
      </c>
      <c r="BJ76" s="206">
        <v>28.12</v>
      </c>
      <c r="BK76" s="194">
        <v>0.375</v>
      </c>
      <c r="BL76" s="74">
        <f aca="true" t="shared" si="110" ref="BL76:BM78">BI76-(BI76*0.025)</f>
        <v>21.762</v>
      </c>
      <c r="BM76" s="74">
        <f t="shared" si="110"/>
        <v>27.417</v>
      </c>
      <c r="BN76" s="16">
        <f>(BL76+BM76)/(BG76+BH76)-1</f>
        <v>0.3407579062159216</v>
      </c>
      <c r="BP76" s="76">
        <v>20</v>
      </c>
      <c r="BQ76" s="76">
        <v>25</v>
      </c>
      <c r="BR76" s="207">
        <v>27</v>
      </c>
      <c r="BS76" s="207">
        <v>33.75</v>
      </c>
      <c r="BT76" s="267">
        <f t="shared" si="16"/>
        <v>0.3500000000000001</v>
      </c>
      <c r="BU76" s="76">
        <f t="shared" si="91"/>
        <v>26.595</v>
      </c>
      <c r="BV76" s="76">
        <f t="shared" si="92"/>
        <v>33.24375</v>
      </c>
      <c r="BW76" s="16">
        <f t="shared" si="93"/>
        <v>0.32975</v>
      </c>
      <c r="BY76" s="78">
        <v>15.75</v>
      </c>
      <c r="BZ76" s="78">
        <v>25</v>
      </c>
      <c r="CA76" s="208">
        <v>21.89</v>
      </c>
      <c r="CB76" s="208">
        <v>34.75</v>
      </c>
      <c r="CC76" s="194">
        <f t="shared" si="20"/>
        <v>0.38993865030674857</v>
      </c>
      <c r="CD76" s="78">
        <f t="shared" si="94"/>
        <v>21.6711</v>
      </c>
      <c r="CE76" s="78">
        <f t="shared" si="95"/>
        <v>34.4025</v>
      </c>
      <c r="CF76" s="16">
        <f t="shared" si="96"/>
        <v>0.3760392638036809</v>
      </c>
      <c r="CH76" s="80">
        <v>19.7</v>
      </c>
      <c r="CI76" s="80">
        <v>21.7</v>
      </c>
      <c r="CJ76" s="209">
        <v>26.6935</v>
      </c>
      <c r="CK76" s="209">
        <v>29.403499999999998</v>
      </c>
      <c r="CL76" s="194">
        <f t="shared" si="29"/>
        <v>0.355</v>
      </c>
      <c r="CM76" s="79">
        <f t="shared" si="97"/>
        <v>26.293097500000002</v>
      </c>
      <c r="CN76" s="79">
        <f t="shared" si="98"/>
        <v>28.962447499999996</v>
      </c>
      <c r="CO76" s="16">
        <f t="shared" si="99"/>
        <v>0.33467500000000006</v>
      </c>
      <c r="CQ76" s="195">
        <v>17.732000000000003</v>
      </c>
      <c r="CR76" s="195">
        <v>27.807</v>
      </c>
      <c r="CS76" s="195">
        <v>24.824800000000003</v>
      </c>
      <c r="CT76" s="195">
        <v>41.710499999999996</v>
      </c>
      <c r="CU76" s="194">
        <v>0.5</v>
      </c>
      <c r="CW76" s="293">
        <v>22</v>
      </c>
      <c r="CX76" s="293">
        <v>28</v>
      </c>
      <c r="CY76" s="293">
        <f t="shared" si="109"/>
        <v>29.040000000000003</v>
      </c>
      <c r="CZ76" s="293">
        <f t="shared" si="109"/>
        <v>36.96</v>
      </c>
      <c r="DA76" s="194">
        <f t="shared" si="100"/>
        <v>0.32000000000000006</v>
      </c>
      <c r="DB76" s="293">
        <f t="shared" si="101"/>
        <v>27.588</v>
      </c>
      <c r="DC76" s="293">
        <f t="shared" si="102"/>
        <v>35.112</v>
      </c>
      <c r="DD76" s="194">
        <f t="shared" si="103"/>
        <v>0.254</v>
      </c>
    </row>
    <row r="77" spans="1:108" ht="15">
      <c r="A77" s="298" t="s">
        <v>101</v>
      </c>
      <c r="B77" s="305" t="s">
        <v>508</v>
      </c>
      <c r="C77" s="304"/>
      <c r="D77" s="66"/>
      <c r="E77" s="66"/>
      <c r="F77" s="66"/>
      <c r="G77" s="16"/>
      <c r="I77" s="69">
        <v>17</v>
      </c>
      <c r="J77" s="69">
        <v>26</v>
      </c>
      <c r="K77" s="196">
        <f t="shared" si="106"/>
        <v>22.78</v>
      </c>
      <c r="L77" s="196">
        <f t="shared" si="106"/>
        <v>34.84</v>
      </c>
      <c r="M77" s="194">
        <v>0.34</v>
      </c>
      <c r="N77" s="69">
        <f t="shared" si="79"/>
        <v>22.4383</v>
      </c>
      <c r="O77" s="69">
        <f t="shared" si="80"/>
        <v>34.317400000000006</v>
      </c>
      <c r="P77" s="16">
        <f t="shared" si="81"/>
        <v>0.3199000000000001</v>
      </c>
      <c r="R77" s="68">
        <v>45</v>
      </c>
      <c r="S77" s="68">
        <v>50</v>
      </c>
      <c r="T77" s="201">
        <v>60.73</v>
      </c>
      <c r="U77" s="201">
        <v>67.47</v>
      </c>
      <c r="V77" s="194">
        <v>0.3495</v>
      </c>
      <c r="W77" s="68">
        <f t="shared" si="82"/>
        <v>60.2775</v>
      </c>
      <c r="X77" s="68">
        <f t="shared" si="83"/>
        <v>66.975</v>
      </c>
      <c r="Y77" s="16">
        <v>0.3395</v>
      </c>
      <c r="AA77" s="202">
        <v>17.790499999999998</v>
      </c>
      <c r="AB77" s="202">
        <v>23.758999999999997</v>
      </c>
      <c r="AC77" s="203">
        <v>24.12488115222876</v>
      </c>
      <c r="AD77" s="202">
        <v>32.05510426408746</v>
      </c>
      <c r="AE77" s="194">
        <v>0.3521</v>
      </c>
      <c r="AF77" s="243">
        <v>17.790499999999998</v>
      </c>
      <c r="AG77" s="243">
        <v>23.758999999999997</v>
      </c>
      <c r="AH77" s="202">
        <f t="shared" si="84"/>
        <v>24.05453505</v>
      </c>
      <c r="AI77" s="202">
        <v>32.05510426408746</v>
      </c>
      <c r="AJ77" s="194">
        <f t="shared" si="85"/>
        <v>0.3504287491807956</v>
      </c>
      <c r="AK77" s="71">
        <f t="shared" si="107"/>
        <v>22.8518082975</v>
      </c>
      <c r="AL77" s="71">
        <f t="shared" si="107"/>
        <v>30.45234905088309</v>
      </c>
      <c r="AM77" s="16">
        <f t="shared" si="104"/>
        <v>0.28290731172175576</v>
      </c>
      <c r="AO77" s="72">
        <v>17</v>
      </c>
      <c r="AP77" s="72">
        <v>26</v>
      </c>
      <c r="AQ77" s="204">
        <v>23.12</v>
      </c>
      <c r="AR77" s="204">
        <v>35.36</v>
      </c>
      <c r="AS77" s="194">
        <v>0.36</v>
      </c>
      <c r="AT77" s="72">
        <f t="shared" si="108"/>
        <v>22.542</v>
      </c>
      <c r="AU77" s="72">
        <f t="shared" si="108"/>
        <v>34.476</v>
      </c>
      <c r="AV77" s="16">
        <f t="shared" si="86"/>
        <v>0.32600000000000007</v>
      </c>
      <c r="AX77" s="73">
        <v>24</v>
      </c>
      <c r="AY77" s="73">
        <v>28</v>
      </c>
      <c r="AZ77" s="205">
        <v>35.28</v>
      </c>
      <c r="BA77" s="205">
        <v>41.16</v>
      </c>
      <c r="BB77" s="194">
        <f t="shared" si="87"/>
        <v>0.47</v>
      </c>
      <c r="BC77" s="73">
        <f t="shared" si="88"/>
        <v>33.516</v>
      </c>
      <c r="BD77" s="73">
        <f t="shared" si="89"/>
        <v>39.102</v>
      </c>
      <c r="BE77" s="16">
        <f t="shared" si="90"/>
        <v>0.39649999999999985</v>
      </c>
      <c r="BG77" s="74">
        <v>17.43</v>
      </c>
      <c r="BH77" s="74">
        <v>21.56</v>
      </c>
      <c r="BI77" s="206">
        <v>23.97</v>
      </c>
      <c r="BJ77" s="206">
        <v>29.65</v>
      </c>
      <c r="BK77" s="194">
        <v>0.375</v>
      </c>
      <c r="BL77" s="74">
        <f t="shared" si="110"/>
        <v>23.370749999999997</v>
      </c>
      <c r="BM77" s="74">
        <f t="shared" si="110"/>
        <v>28.908749999999998</v>
      </c>
      <c r="BN77" s="16">
        <f>(BL77+BM77)/(BG77+BH77)-1</f>
        <v>0.34084380610412945</v>
      </c>
      <c r="BP77" s="76">
        <v>22</v>
      </c>
      <c r="BQ77" s="76">
        <v>27</v>
      </c>
      <c r="BR77" s="207">
        <v>29.7</v>
      </c>
      <c r="BS77" s="207">
        <v>36.45</v>
      </c>
      <c r="BT77" s="267">
        <f t="shared" si="16"/>
        <v>0.3500000000000001</v>
      </c>
      <c r="BU77" s="76">
        <f t="shared" si="91"/>
        <v>29.2545</v>
      </c>
      <c r="BV77" s="76">
        <f t="shared" si="92"/>
        <v>35.90325</v>
      </c>
      <c r="BW77" s="16">
        <f t="shared" si="93"/>
        <v>0.32974999999999977</v>
      </c>
      <c r="BY77" s="78">
        <v>16.85</v>
      </c>
      <c r="BZ77" s="78">
        <v>27</v>
      </c>
      <c r="CA77" s="208">
        <v>23.42</v>
      </c>
      <c r="CB77" s="208">
        <v>37.53</v>
      </c>
      <c r="CC77" s="194">
        <f t="shared" si="20"/>
        <v>0.3899657924743445</v>
      </c>
      <c r="CD77" s="78">
        <f t="shared" si="94"/>
        <v>23.1858</v>
      </c>
      <c r="CE77" s="78">
        <f t="shared" si="95"/>
        <v>37.1547</v>
      </c>
      <c r="CF77" s="16">
        <f t="shared" si="96"/>
        <v>0.3760661345496008</v>
      </c>
      <c r="CH77" s="80">
        <v>22</v>
      </c>
      <c r="CI77" s="80">
        <v>24</v>
      </c>
      <c r="CJ77" s="209">
        <v>29.81</v>
      </c>
      <c r="CK77" s="209">
        <v>32.519999999999996</v>
      </c>
      <c r="CL77" s="194">
        <f t="shared" si="29"/>
        <v>0.355</v>
      </c>
      <c r="CM77" s="79">
        <f t="shared" si="97"/>
        <v>29.362849999999998</v>
      </c>
      <c r="CN77" s="79">
        <f t="shared" si="98"/>
        <v>32.032199999999996</v>
      </c>
      <c r="CO77" s="16">
        <f t="shared" si="99"/>
        <v>0.33467500000000006</v>
      </c>
      <c r="CQ77" s="195">
        <v>18.975</v>
      </c>
      <c r="CR77" s="195">
        <v>29.7505</v>
      </c>
      <c r="CS77" s="195">
        <v>26.565</v>
      </c>
      <c r="CT77" s="195">
        <v>44.62575</v>
      </c>
      <c r="CU77" s="194">
        <v>0.5</v>
      </c>
      <c r="CW77" s="293">
        <v>26</v>
      </c>
      <c r="CX77" s="293">
        <v>32</v>
      </c>
      <c r="CY77" s="293">
        <f t="shared" si="109"/>
        <v>34.32</v>
      </c>
      <c r="CZ77" s="293">
        <f t="shared" si="109"/>
        <v>42.24</v>
      </c>
      <c r="DA77" s="194">
        <f t="shared" si="100"/>
        <v>0.32000000000000006</v>
      </c>
      <c r="DB77" s="293">
        <f t="shared" si="101"/>
        <v>32.604</v>
      </c>
      <c r="DC77" s="293">
        <f t="shared" si="102"/>
        <v>40.128</v>
      </c>
      <c r="DD77" s="194">
        <f t="shared" si="103"/>
        <v>0.254</v>
      </c>
    </row>
    <row r="78" spans="1:108" ht="15">
      <c r="A78" s="298" t="s">
        <v>102</v>
      </c>
      <c r="B78" s="305" t="s">
        <v>509</v>
      </c>
      <c r="C78" s="304"/>
      <c r="D78" s="66"/>
      <c r="E78" s="66"/>
      <c r="F78" s="66"/>
      <c r="G78" s="16"/>
      <c r="I78" s="69">
        <v>22</v>
      </c>
      <c r="J78" s="69">
        <v>34</v>
      </c>
      <c r="K78" s="196">
        <f t="shared" si="106"/>
        <v>29.48</v>
      </c>
      <c r="L78" s="196">
        <f t="shared" si="106"/>
        <v>45.56</v>
      </c>
      <c r="M78" s="194">
        <v>0.34</v>
      </c>
      <c r="N78" s="69">
        <f t="shared" si="79"/>
        <v>29.0378</v>
      </c>
      <c r="O78" s="69">
        <f t="shared" si="80"/>
        <v>44.8766</v>
      </c>
      <c r="P78" s="16">
        <f t="shared" si="81"/>
        <v>0.3199000000000001</v>
      </c>
      <c r="R78" s="68">
        <v>50</v>
      </c>
      <c r="S78" s="68">
        <v>70</v>
      </c>
      <c r="T78" s="201">
        <v>67.47</v>
      </c>
      <c r="U78" s="201">
        <v>94.46</v>
      </c>
      <c r="V78" s="194">
        <v>0.3494</v>
      </c>
      <c r="W78" s="68">
        <f t="shared" si="82"/>
        <v>66.975</v>
      </c>
      <c r="X78" s="68">
        <f t="shared" si="83"/>
        <v>93.765</v>
      </c>
      <c r="Y78" s="16">
        <v>0.3395</v>
      </c>
      <c r="AA78" s="202">
        <v>19.458000000000002</v>
      </c>
      <c r="AB78" s="202">
        <v>25.783</v>
      </c>
      <c r="AC78" s="203">
        <v>26.34631651808242</v>
      </c>
      <c r="AD78" s="202">
        <v>34.740359873843566</v>
      </c>
      <c r="AE78" s="194">
        <v>0.3503</v>
      </c>
      <c r="AF78" s="243">
        <v>19.458000000000002</v>
      </c>
      <c r="AG78" s="243">
        <v>25.783</v>
      </c>
      <c r="AH78" s="202">
        <f t="shared" si="84"/>
        <v>26.2741374</v>
      </c>
      <c r="AI78" s="202">
        <v>34.740359873843566</v>
      </c>
      <c r="AJ78" s="194">
        <f t="shared" si="85"/>
        <v>0.34865492084267746</v>
      </c>
      <c r="AK78" s="71">
        <f t="shared" si="107"/>
        <v>24.96043053</v>
      </c>
      <c r="AL78" s="71">
        <f t="shared" si="107"/>
        <v>33.00334188015139</v>
      </c>
      <c r="AM78" s="16">
        <f t="shared" si="104"/>
        <v>0.2812221748005437</v>
      </c>
      <c r="AO78" s="72">
        <v>22</v>
      </c>
      <c r="AP78" s="72">
        <v>30</v>
      </c>
      <c r="AQ78" s="204">
        <v>29.92</v>
      </c>
      <c r="AR78" s="204">
        <v>40.8</v>
      </c>
      <c r="AS78" s="194">
        <v>0.36</v>
      </c>
      <c r="AT78" s="72">
        <f t="shared" si="108"/>
        <v>29.172</v>
      </c>
      <c r="AU78" s="72">
        <f t="shared" si="108"/>
        <v>39.779999999999994</v>
      </c>
      <c r="AV78" s="16">
        <f t="shared" si="86"/>
        <v>0.32600000000000007</v>
      </c>
      <c r="AX78" s="73">
        <v>26</v>
      </c>
      <c r="AY78" s="73">
        <v>30</v>
      </c>
      <c r="AZ78" s="205">
        <v>38.22</v>
      </c>
      <c r="BA78" s="205">
        <v>44.1</v>
      </c>
      <c r="BB78" s="194">
        <f t="shared" si="87"/>
        <v>0.47</v>
      </c>
      <c r="BC78" s="73">
        <f t="shared" si="88"/>
        <v>36.309</v>
      </c>
      <c r="BD78" s="73">
        <f t="shared" si="89"/>
        <v>41.895</v>
      </c>
      <c r="BE78" s="16">
        <f t="shared" si="90"/>
        <v>0.3965000000000001</v>
      </c>
      <c r="BG78" s="74">
        <v>22.56</v>
      </c>
      <c r="BH78" s="74">
        <v>25.45</v>
      </c>
      <c r="BI78" s="206">
        <v>31.02</v>
      </c>
      <c r="BJ78" s="206">
        <v>34.99</v>
      </c>
      <c r="BK78" s="194">
        <v>0.375</v>
      </c>
      <c r="BL78" s="74">
        <f t="shared" si="110"/>
        <v>30.2445</v>
      </c>
      <c r="BM78" s="74">
        <f t="shared" si="110"/>
        <v>34.11525</v>
      </c>
      <c r="BN78" s="16">
        <f>(BL78+BM78)/(BG78+BH78)-1</f>
        <v>0.3405488439908355</v>
      </c>
      <c r="BP78" s="76">
        <v>25</v>
      </c>
      <c r="BQ78" s="76">
        <v>29</v>
      </c>
      <c r="BR78" s="207">
        <v>33.75</v>
      </c>
      <c r="BS78" s="207">
        <v>39.15</v>
      </c>
      <c r="BT78" s="267">
        <f t="shared" si="16"/>
        <v>0.3500000000000001</v>
      </c>
      <c r="BU78" s="76">
        <f t="shared" si="91"/>
        <v>33.24375</v>
      </c>
      <c r="BV78" s="76">
        <f t="shared" si="92"/>
        <v>38.56275</v>
      </c>
      <c r="BW78" s="16">
        <f t="shared" si="93"/>
        <v>0.32975</v>
      </c>
      <c r="BY78" s="78">
        <v>22.05</v>
      </c>
      <c r="BZ78" s="78">
        <v>33.5</v>
      </c>
      <c r="CA78" s="208">
        <v>30.65</v>
      </c>
      <c r="CB78" s="208">
        <v>46.56</v>
      </c>
      <c r="CC78" s="194">
        <f t="shared" si="20"/>
        <v>0.3899189918991901</v>
      </c>
      <c r="CD78" s="78">
        <f t="shared" si="94"/>
        <v>30.3435</v>
      </c>
      <c r="CE78" s="78">
        <f t="shared" si="95"/>
        <v>46.0944</v>
      </c>
      <c r="CF78" s="16">
        <f t="shared" si="96"/>
        <v>0.37601980198019813</v>
      </c>
      <c r="CH78" s="80">
        <v>27</v>
      </c>
      <c r="CI78" s="80">
        <v>30</v>
      </c>
      <c r="CJ78" s="209">
        <v>36.585</v>
      </c>
      <c r="CK78" s="209">
        <v>40.65</v>
      </c>
      <c r="CL78" s="194">
        <f t="shared" si="29"/>
        <v>0.355</v>
      </c>
      <c r="CM78" s="79">
        <f t="shared" si="97"/>
        <v>36.036225</v>
      </c>
      <c r="CN78" s="79">
        <f t="shared" si="98"/>
        <v>40.04025</v>
      </c>
      <c r="CO78" s="16">
        <f t="shared" si="99"/>
        <v>0.33467500000000006</v>
      </c>
      <c r="CQ78" s="195">
        <v>24.871000000000002</v>
      </c>
      <c r="CR78" s="195">
        <v>39.007999999999996</v>
      </c>
      <c r="CS78" s="195">
        <v>34.8194</v>
      </c>
      <c r="CT78" s="195">
        <v>58.51199999999999</v>
      </c>
      <c r="CU78" s="194">
        <v>0.5</v>
      </c>
      <c r="CW78" s="293">
        <v>30</v>
      </c>
      <c r="CX78" s="293">
        <v>36</v>
      </c>
      <c r="CY78" s="293">
        <f t="shared" si="109"/>
        <v>39.6</v>
      </c>
      <c r="CZ78" s="293">
        <f t="shared" si="109"/>
        <v>47.52</v>
      </c>
      <c r="DA78" s="194">
        <f t="shared" si="100"/>
        <v>0.32000000000000006</v>
      </c>
      <c r="DB78" s="293">
        <f t="shared" si="101"/>
        <v>37.620000000000005</v>
      </c>
      <c r="DC78" s="293">
        <f t="shared" si="102"/>
        <v>45.144000000000005</v>
      </c>
      <c r="DD78" s="194">
        <f t="shared" si="103"/>
        <v>0.2540000000000002</v>
      </c>
    </row>
    <row r="79" spans="1:108" ht="15">
      <c r="A79" s="298" t="s">
        <v>103</v>
      </c>
      <c r="B79" s="305" t="s">
        <v>510</v>
      </c>
      <c r="C79" s="304"/>
      <c r="D79" s="66"/>
      <c r="E79" s="66"/>
      <c r="F79" s="66"/>
      <c r="G79" s="16"/>
      <c r="I79" s="69">
        <v>18</v>
      </c>
      <c r="J79" s="69">
        <v>22</v>
      </c>
      <c r="K79" s="196">
        <f t="shared" si="106"/>
        <v>24.12</v>
      </c>
      <c r="L79" s="196">
        <f t="shared" si="106"/>
        <v>29.48</v>
      </c>
      <c r="M79" s="194">
        <v>0.34</v>
      </c>
      <c r="N79" s="69">
        <f t="shared" si="79"/>
        <v>23.758200000000002</v>
      </c>
      <c r="O79" s="69">
        <f t="shared" si="80"/>
        <v>29.0378</v>
      </c>
      <c r="P79" s="16">
        <f t="shared" si="81"/>
        <v>0.3199000000000001</v>
      </c>
      <c r="R79" s="68">
        <v>20</v>
      </c>
      <c r="S79" s="68">
        <v>30</v>
      </c>
      <c r="T79" s="201">
        <v>26.99</v>
      </c>
      <c r="U79" s="201">
        <v>40.48</v>
      </c>
      <c r="V79" s="194">
        <v>0.3494</v>
      </c>
      <c r="W79" s="68">
        <f t="shared" si="82"/>
        <v>26.79</v>
      </c>
      <c r="X79" s="68">
        <f t="shared" si="83"/>
        <v>40.185</v>
      </c>
      <c r="Y79" s="16">
        <v>0.3395</v>
      </c>
      <c r="AA79" s="202">
        <v>20.400999999999996</v>
      </c>
      <c r="AB79" s="202">
        <v>28.9685</v>
      </c>
      <c r="AC79" s="203">
        <v>27.600021093355753</v>
      </c>
      <c r="AD79" s="202">
        <v>38.96658603238014</v>
      </c>
      <c r="AE79" s="194">
        <v>0.3483</v>
      </c>
      <c r="AF79" s="243">
        <v>19</v>
      </c>
      <c r="AG79" s="243">
        <v>28.9685</v>
      </c>
      <c r="AH79" s="202">
        <f t="shared" si="84"/>
        <v>25.6177</v>
      </c>
      <c r="AI79" s="202">
        <v>38.96658603238014</v>
      </c>
      <c r="AJ79" s="194">
        <f t="shared" si="85"/>
        <v>0.34638952713510185</v>
      </c>
      <c r="AK79" s="71">
        <f t="shared" si="107"/>
        <v>24.336814999999998</v>
      </c>
      <c r="AL79" s="71">
        <f t="shared" si="107"/>
        <v>37.01825673076114</v>
      </c>
      <c r="AM79" s="16">
        <f t="shared" si="104"/>
        <v>0.279070050778347</v>
      </c>
      <c r="AO79" s="72">
        <v>16</v>
      </c>
      <c r="AP79" s="72">
        <v>20</v>
      </c>
      <c r="AQ79" s="204">
        <v>21.76</v>
      </c>
      <c r="AR79" s="204">
        <v>27.2</v>
      </c>
      <c r="AS79" s="194">
        <v>0.36</v>
      </c>
      <c r="AT79" s="72">
        <f t="shared" si="108"/>
        <v>21.216</v>
      </c>
      <c r="AU79" s="72">
        <f t="shared" si="108"/>
        <v>26.52</v>
      </c>
      <c r="AV79" s="16">
        <f t="shared" si="86"/>
        <v>0.32600000000000007</v>
      </c>
      <c r="AX79" s="73">
        <v>18</v>
      </c>
      <c r="AY79" s="73">
        <v>21</v>
      </c>
      <c r="AZ79" s="205">
        <v>26.46</v>
      </c>
      <c r="BA79" s="205">
        <v>30.869999999999997</v>
      </c>
      <c r="BB79" s="194">
        <f t="shared" si="87"/>
        <v>0.47</v>
      </c>
      <c r="BC79" s="73">
        <f t="shared" si="88"/>
        <v>25.137</v>
      </c>
      <c r="BD79" s="73">
        <f t="shared" si="89"/>
        <v>29.326499999999996</v>
      </c>
      <c r="BE79" s="16">
        <f t="shared" si="90"/>
        <v>0.39649999999999985</v>
      </c>
      <c r="BG79" s="439" t="s">
        <v>384</v>
      </c>
      <c r="BH79" s="440"/>
      <c r="BI79" s="440"/>
      <c r="BJ79" s="440"/>
      <c r="BK79" s="440"/>
      <c r="BL79" s="440"/>
      <c r="BM79" s="440"/>
      <c r="BN79" s="441"/>
      <c r="BP79" s="76">
        <v>16</v>
      </c>
      <c r="BQ79" s="76">
        <v>20</v>
      </c>
      <c r="BR79" s="207">
        <v>21.6</v>
      </c>
      <c r="BS79" s="207">
        <v>27</v>
      </c>
      <c r="BT79" s="267">
        <f t="shared" si="16"/>
        <v>0.3500000000000001</v>
      </c>
      <c r="BU79" s="76">
        <f t="shared" si="91"/>
        <v>21.276</v>
      </c>
      <c r="BV79" s="76">
        <f t="shared" si="92"/>
        <v>26.595</v>
      </c>
      <c r="BW79" s="16">
        <f t="shared" si="93"/>
        <v>0.32974999999999977</v>
      </c>
      <c r="BY79" s="78">
        <v>19.25</v>
      </c>
      <c r="BZ79" s="78">
        <v>25</v>
      </c>
      <c r="CA79" s="208">
        <v>26.68</v>
      </c>
      <c r="CB79" s="208">
        <v>34.75</v>
      </c>
      <c r="CC79" s="194">
        <f t="shared" si="20"/>
        <v>0.3882485875706214</v>
      </c>
      <c r="CD79" s="78">
        <f t="shared" si="94"/>
        <v>26.4132</v>
      </c>
      <c r="CE79" s="78">
        <f t="shared" si="95"/>
        <v>34.4025</v>
      </c>
      <c r="CF79" s="16">
        <f t="shared" si="96"/>
        <v>0.37436610169491535</v>
      </c>
      <c r="CH79" s="80">
        <v>17</v>
      </c>
      <c r="CI79" s="80">
        <v>20</v>
      </c>
      <c r="CJ79" s="209">
        <v>23.035</v>
      </c>
      <c r="CK79" s="209">
        <v>27.1</v>
      </c>
      <c r="CL79" s="194">
        <f t="shared" si="29"/>
        <v>0.3550000000000002</v>
      </c>
      <c r="CM79" s="79">
        <f t="shared" si="97"/>
        <v>22.689475</v>
      </c>
      <c r="CN79" s="79">
        <f t="shared" si="98"/>
        <v>26.6935</v>
      </c>
      <c r="CO79" s="16">
        <f t="shared" si="99"/>
        <v>0.33467500000000006</v>
      </c>
      <c r="CQ79" s="195">
        <v>15.400000000000002</v>
      </c>
      <c r="CR79" s="195">
        <v>26.162499999999998</v>
      </c>
      <c r="CS79" s="195">
        <v>21.560000000000002</v>
      </c>
      <c r="CT79" s="195">
        <v>35.319375</v>
      </c>
      <c r="CU79" s="194">
        <v>0.35</v>
      </c>
      <c r="CW79" s="293">
        <v>22</v>
      </c>
      <c r="CX79" s="293">
        <v>28</v>
      </c>
      <c r="CY79" s="293">
        <f t="shared" si="109"/>
        <v>29.040000000000003</v>
      </c>
      <c r="CZ79" s="293">
        <f t="shared" si="109"/>
        <v>36.96</v>
      </c>
      <c r="DA79" s="194">
        <f t="shared" si="100"/>
        <v>0.32000000000000006</v>
      </c>
      <c r="DB79" s="293">
        <f t="shared" si="101"/>
        <v>27.588</v>
      </c>
      <c r="DC79" s="293">
        <f t="shared" si="102"/>
        <v>35.112</v>
      </c>
      <c r="DD79" s="194">
        <f t="shared" si="103"/>
        <v>0.254</v>
      </c>
    </row>
    <row r="80" spans="1:108" ht="15">
      <c r="A80" s="300" t="s">
        <v>104</v>
      </c>
      <c r="B80" s="305" t="s">
        <v>511</v>
      </c>
      <c r="C80" s="304"/>
      <c r="D80" s="66"/>
      <c r="E80" s="66"/>
      <c r="F80" s="66"/>
      <c r="G80" s="16"/>
      <c r="I80" s="69">
        <v>11</v>
      </c>
      <c r="J80" s="69">
        <v>15</v>
      </c>
      <c r="K80" s="196">
        <f t="shared" si="106"/>
        <v>14.74</v>
      </c>
      <c r="L80" s="196">
        <f t="shared" si="106"/>
        <v>20.1</v>
      </c>
      <c r="M80" s="194">
        <v>0.34</v>
      </c>
      <c r="N80" s="69">
        <f t="shared" si="79"/>
        <v>14.5189</v>
      </c>
      <c r="O80" s="69">
        <f t="shared" si="80"/>
        <v>19.7985</v>
      </c>
      <c r="P80" s="16">
        <f t="shared" si="81"/>
        <v>0.3199000000000001</v>
      </c>
      <c r="R80" s="68">
        <v>16</v>
      </c>
      <c r="S80" s="68">
        <v>25</v>
      </c>
      <c r="T80" s="201">
        <v>21.59</v>
      </c>
      <c r="U80" s="201">
        <v>33.74</v>
      </c>
      <c r="V80" s="194">
        <v>0.3495</v>
      </c>
      <c r="W80" s="68">
        <f t="shared" si="82"/>
        <v>21.432000000000002</v>
      </c>
      <c r="X80" s="68">
        <f t="shared" si="83"/>
        <v>33.4875</v>
      </c>
      <c r="Y80" s="16">
        <v>0.3395</v>
      </c>
      <c r="AA80" s="202">
        <v>26.3925</v>
      </c>
      <c r="AB80" s="202">
        <v>38.329499999999996</v>
      </c>
      <c r="AC80" s="203">
        <v>35.54898798359966</v>
      </c>
      <c r="AD80" s="202">
        <v>51.385893227502095</v>
      </c>
      <c r="AE80" s="194">
        <v>0.3432</v>
      </c>
      <c r="AF80" s="243">
        <v>12</v>
      </c>
      <c r="AG80" s="243">
        <v>38.329499999999996</v>
      </c>
      <c r="AH80" s="202">
        <f t="shared" si="84"/>
        <v>16.1184</v>
      </c>
      <c r="AI80" s="202">
        <v>51.385893227502095</v>
      </c>
      <c r="AJ80" s="194">
        <f t="shared" si="85"/>
        <v>0.341247046513518</v>
      </c>
      <c r="AK80" s="71">
        <f t="shared" si="107"/>
        <v>15.31248</v>
      </c>
      <c r="AL80" s="71">
        <f t="shared" si="107"/>
        <v>48.81659856612699</v>
      </c>
      <c r="AM80" s="16">
        <f t="shared" si="104"/>
        <v>0.2741846941878421</v>
      </c>
      <c r="AO80" s="72">
        <v>10</v>
      </c>
      <c r="AP80" s="72">
        <v>12</v>
      </c>
      <c r="AQ80" s="204">
        <v>13.6</v>
      </c>
      <c r="AR80" s="204">
        <v>16.32</v>
      </c>
      <c r="AS80" s="194">
        <v>0.36</v>
      </c>
      <c r="AT80" s="72">
        <f t="shared" si="108"/>
        <v>13.26</v>
      </c>
      <c r="AU80" s="72">
        <f t="shared" si="108"/>
        <v>15.912</v>
      </c>
      <c r="AV80" s="16">
        <f t="shared" si="86"/>
        <v>0.32600000000000007</v>
      </c>
      <c r="AX80" s="73">
        <v>11</v>
      </c>
      <c r="AY80" s="73">
        <v>14.5</v>
      </c>
      <c r="AZ80" s="205">
        <v>16.17</v>
      </c>
      <c r="BA80" s="205">
        <v>21.31</v>
      </c>
      <c r="BB80" s="194">
        <f t="shared" si="87"/>
        <v>0.4698039215686276</v>
      </c>
      <c r="BC80" s="73">
        <f t="shared" si="88"/>
        <v>15.361500000000001</v>
      </c>
      <c r="BD80" s="73">
        <f t="shared" si="89"/>
        <v>20.2445</v>
      </c>
      <c r="BE80" s="16">
        <f t="shared" si="90"/>
        <v>0.39631372549019606</v>
      </c>
      <c r="BG80" s="439" t="s">
        <v>384</v>
      </c>
      <c r="BH80" s="440"/>
      <c r="BI80" s="440"/>
      <c r="BJ80" s="440"/>
      <c r="BK80" s="440"/>
      <c r="BL80" s="440"/>
      <c r="BM80" s="440"/>
      <c r="BN80" s="441"/>
      <c r="BP80" s="76">
        <v>14</v>
      </c>
      <c r="BQ80" s="76">
        <v>19</v>
      </c>
      <c r="BR80" s="207">
        <v>18.9</v>
      </c>
      <c r="BS80" s="207">
        <v>25.65</v>
      </c>
      <c r="BT80" s="267">
        <f t="shared" si="16"/>
        <v>0.34999999999999987</v>
      </c>
      <c r="BU80" s="76">
        <f t="shared" si="91"/>
        <v>18.6165</v>
      </c>
      <c r="BV80" s="76">
        <f t="shared" si="92"/>
        <v>25.265249999999998</v>
      </c>
      <c r="BW80" s="16">
        <f t="shared" si="93"/>
        <v>0.32975</v>
      </c>
      <c r="BY80" s="78">
        <v>11.6</v>
      </c>
      <c r="BZ80" s="78">
        <v>18</v>
      </c>
      <c r="CA80" s="208">
        <v>16.12</v>
      </c>
      <c r="CB80" s="208">
        <v>25.02</v>
      </c>
      <c r="CC80" s="194">
        <f t="shared" si="20"/>
        <v>0.3898648648648648</v>
      </c>
      <c r="CD80" s="78">
        <f t="shared" si="94"/>
        <v>15.9588</v>
      </c>
      <c r="CE80" s="78">
        <f t="shared" si="95"/>
        <v>24.7698</v>
      </c>
      <c r="CF80" s="16">
        <f t="shared" si="96"/>
        <v>0.37596621621621606</v>
      </c>
      <c r="CH80" s="80">
        <v>10.5</v>
      </c>
      <c r="CI80" s="80">
        <v>13</v>
      </c>
      <c r="CJ80" s="209">
        <v>14.2275</v>
      </c>
      <c r="CK80" s="209">
        <v>17.615</v>
      </c>
      <c r="CL80" s="194">
        <f t="shared" si="29"/>
        <v>0.355</v>
      </c>
      <c r="CM80" s="79">
        <f t="shared" si="97"/>
        <v>14.014087499999999</v>
      </c>
      <c r="CN80" s="79">
        <f t="shared" si="98"/>
        <v>17.350775</v>
      </c>
      <c r="CO80" s="16">
        <f t="shared" si="99"/>
        <v>0.33467499999999983</v>
      </c>
      <c r="CQ80" s="195"/>
      <c r="CR80" s="195"/>
      <c r="CS80" s="195"/>
      <c r="CT80" s="195"/>
      <c r="CU80" s="194"/>
      <c r="CW80" s="293">
        <v>9</v>
      </c>
      <c r="CX80" s="293">
        <v>12</v>
      </c>
      <c r="CY80" s="293">
        <f t="shared" si="109"/>
        <v>11.88</v>
      </c>
      <c r="CZ80" s="293">
        <f t="shared" si="109"/>
        <v>15.84</v>
      </c>
      <c r="DA80" s="194">
        <f t="shared" si="100"/>
        <v>0.31999999999999984</v>
      </c>
      <c r="DB80" s="293">
        <f t="shared" si="101"/>
        <v>11.286000000000001</v>
      </c>
      <c r="DC80" s="293">
        <f t="shared" si="102"/>
        <v>15.048</v>
      </c>
      <c r="DD80" s="194">
        <f t="shared" si="103"/>
        <v>0.2540000000000002</v>
      </c>
    </row>
    <row r="81" spans="1:108" ht="15">
      <c r="A81" s="297" t="s">
        <v>402</v>
      </c>
      <c r="B81" s="306"/>
      <c r="C81" s="371"/>
      <c r="D81" s="371"/>
      <c r="E81" s="371"/>
      <c r="F81" s="371"/>
      <c r="G81" s="393"/>
      <c r="I81" s="370"/>
      <c r="J81" s="371"/>
      <c r="K81" s="371"/>
      <c r="L81" s="371"/>
      <c r="M81" s="371"/>
      <c r="N81" s="371"/>
      <c r="O81" s="371"/>
      <c r="P81" s="393"/>
      <c r="R81" s="370"/>
      <c r="S81" s="371"/>
      <c r="T81" s="371"/>
      <c r="U81" s="371"/>
      <c r="V81" s="371"/>
      <c r="W81" s="371"/>
      <c r="X81" s="371"/>
      <c r="Y81" s="393"/>
      <c r="AA81" s="358"/>
      <c r="AB81" s="359"/>
      <c r="AC81" s="359"/>
      <c r="AD81" s="359"/>
      <c r="AE81" s="359"/>
      <c r="AF81" s="360"/>
      <c r="AG81" s="360"/>
      <c r="AH81" s="360"/>
      <c r="AI81" s="360"/>
      <c r="AJ81" s="360"/>
      <c r="AK81" s="370"/>
      <c r="AL81" s="371"/>
      <c r="AM81" s="371"/>
      <c r="AO81" s="370"/>
      <c r="AP81" s="371"/>
      <c r="AQ81" s="371"/>
      <c r="AR81" s="371"/>
      <c r="AS81" s="371"/>
      <c r="AT81" s="371"/>
      <c r="AU81" s="371"/>
      <c r="AV81" s="393"/>
      <c r="AX81" s="370"/>
      <c r="AY81" s="371"/>
      <c r="AZ81" s="371"/>
      <c r="BA81" s="371"/>
      <c r="BB81" s="371"/>
      <c r="BC81" s="371"/>
      <c r="BD81" s="371"/>
      <c r="BE81" s="393"/>
      <c r="BG81" s="370"/>
      <c r="BH81" s="371"/>
      <c r="BI81" s="371"/>
      <c r="BJ81" s="371"/>
      <c r="BK81" s="371"/>
      <c r="BL81" s="371"/>
      <c r="BM81" s="371"/>
      <c r="BN81" s="393"/>
      <c r="BP81" s="370"/>
      <c r="BQ81" s="371"/>
      <c r="BR81" s="371"/>
      <c r="BS81" s="371"/>
      <c r="BT81" s="371"/>
      <c r="BU81" s="371"/>
      <c r="BV81" s="371"/>
      <c r="BW81" s="393"/>
      <c r="BY81" s="370"/>
      <c r="BZ81" s="371"/>
      <c r="CA81" s="371"/>
      <c r="CB81" s="371"/>
      <c r="CC81" s="371"/>
      <c r="CD81" s="371"/>
      <c r="CE81" s="371"/>
      <c r="CF81" s="393"/>
      <c r="CH81" s="182"/>
      <c r="CI81" s="183"/>
      <c r="CJ81" s="183"/>
      <c r="CK81" s="183"/>
      <c r="CL81" s="183"/>
      <c r="CM81" s="191"/>
      <c r="CN81" s="191"/>
      <c r="CO81" s="181"/>
      <c r="CQ81" s="358"/>
      <c r="CR81" s="359"/>
      <c r="CS81" s="359"/>
      <c r="CT81" s="359"/>
      <c r="CU81" s="406"/>
      <c r="CW81" s="358"/>
      <c r="CX81" s="359"/>
      <c r="CY81" s="359"/>
      <c r="CZ81" s="359"/>
      <c r="DA81" s="359"/>
      <c r="DB81" s="359"/>
      <c r="DC81" s="359"/>
      <c r="DD81" s="406"/>
    </row>
    <row r="82" spans="1:108" ht="15">
      <c r="A82" s="300" t="s">
        <v>401</v>
      </c>
      <c r="B82" s="305" t="s">
        <v>512</v>
      </c>
      <c r="C82" s="304"/>
      <c r="D82" s="66"/>
      <c r="E82" s="66"/>
      <c r="F82" s="66"/>
      <c r="G82" s="16"/>
      <c r="I82" s="69">
        <v>20</v>
      </c>
      <c r="J82" s="69">
        <v>25</v>
      </c>
      <c r="K82" s="69">
        <v>26.8</v>
      </c>
      <c r="L82" s="69">
        <v>33.5</v>
      </c>
      <c r="M82" s="16">
        <f>(K82+L82)/(I82+J82)-1</f>
        <v>0.33999999999999986</v>
      </c>
      <c r="N82" s="69">
        <v>26.8</v>
      </c>
      <c r="O82" s="69">
        <v>33.5</v>
      </c>
      <c r="P82" s="16">
        <f t="shared" si="81"/>
        <v>0.33999999999999986</v>
      </c>
      <c r="Q82" s="246"/>
      <c r="R82" s="68"/>
      <c r="S82" s="68"/>
      <c r="T82" s="68"/>
      <c r="U82" s="68"/>
      <c r="V82" s="16"/>
      <c r="W82" s="68"/>
      <c r="X82" s="68"/>
      <c r="Y82" s="16"/>
      <c r="AA82" s="243"/>
      <c r="AB82" s="243"/>
      <c r="AC82" s="71"/>
      <c r="AD82" s="243"/>
      <c r="AE82" s="16"/>
      <c r="AF82" s="243"/>
      <c r="AG82" s="243"/>
      <c r="AH82" s="243"/>
      <c r="AI82" s="243"/>
      <c r="AJ82" s="16"/>
      <c r="AK82" s="71"/>
      <c r="AL82" s="71"/>
      <c r="AM82" s="16"/>
      <c r="AO82" s="72">
        <v>20</v>
      </c>
      <c r="AP82" s="72">
        <v>25</v>
      </c>
      <c r="AQ82" s="72">
        <v>27.2</v>
      </c>
      <c r="AR82" s="72">
        <v>34</v>
      </c>
      <c r="AS82" s="16">
        <f>(AQ82+AR82)/(AO82+AP82)-1</f>
        <v>0.3600000000000001</v>
      </c>
      <c r="AT82" s="72">
        <v>27.2</v>
      </c>
      <c r="AU82" s="72">
        <v>34</v>
      </c>
      <c r="AV82" s="16">
        <f>(AT82+AU82)/(AO82+AP82)-1</f>
        <v>0.3600000000000001</v>
      </c>
      <c r="AX82" s="73"/>
      <c r="AY82" s="73"/>
      <c r="AZ82" s="73"/>
      <c r="BA82" s="73"/>
      <c r="BB82" s="16"/>
      <c r="BC82" s="73"/>
      <c r="BD82" s="73"/>
      <c r="BE82" s="16"/>
      <c r="BG82" s="247">
        <v>19.5</v>
      </c>
      <c r="BH82" s="247">
        <v>24</v>
      </c>
      <c r="BI82" s="247">
        <v>27.885</v>
      </c>
      <c r="BJ82" s="247">
        <v>34.32</v>
      </c>
      <c r="BK82" s="16">
        <f>(BI82+BJ82)/(BG82+BH82)-1</f>
        <v>0.42999999999999994</v>
      </c>
      <c r="BL82" s="247">
        <v>27.885</v>
      </c>
      <c r="BM82" s="247">
        <v>34.32</v>
      </c>
      <c r="BN82" s="16">
        <f>(BL82+BM82)/(BG82+BH82)-1</f>
        <v>0.42999999999999994</v>
      </c>
      <c r="BP82" s="76">
        <v>38.5</v>
      </c>
      <c r="BQ82" s="76">
        <v>41</v>
      </c>
      <c r="BR82" s="76">
        <v>60</v>
      </c>
      <c r="BS82" s="76">
        <v>65</v>
      </c>
      <c r="BT82" s="268">
        <f>(BR82+BS82)/(BP82+BQ82)-1</f>
        <v>0.5723270440251573</v>
      </c>
      <c r="BU82" s="76">
        <v>60</v>
      </c>
      <c r="BV82" s="76">
        <v>65</v>
      </c>
      <c r="BW82" s="16">
        <f t="shared" si="93"/>
        <v>0.5723270440251573</v>
      </c>
      <c r="BY82" s="78">
        <v>21.93</v>
      </c>
      <c r="BZ82" s="78">
        <v>27.75</v>
      </c>
      <c r="CA82" s="78">
        <v>30.7</v>
      </c>
      <c r="CB82" s="78">
        <v>38.85</v>
      </c>
      <c r="CC82" s="16">
        <f>(CA82+CB82)/(BY82+BZ82)-1</f>
        <v>0.3999597423510466</v>
      </c>
      <c r="CD82" s="78">
        <v>30.7</v>
      </c>
      <c r="CE82" s="78">
        <v>38.85</v>
      </c>
      <c r="CF82" s="16">
        <f t="shared" si="96"/>
        <v>0.3999597423510466</v>
      </c>
      <c r="CH82" s="244">
        <v>21.15</v>
      </c>
      <c r="CI82" s="244">
        <v>28.19</v>
      </c>
      <c r="CJ82" s="244">
        <v>28.66</v>
      </c>
      <c r="CK82" s="244">
        <v>38.2</v>
      </c>
      <c r="CL82" s="16">
        <f>(CJ82+CK82)/(CH82+CI82)-1</f>
        <v>0.355087150385083</v>
      </c>
      <c r="CM82" s="244">
        <v>28.66</v>
      </c>
      <c r="CN82" s="244">
        <v>38.2</v>
      </c>
      <c r="CO82" s="16">
        <f t="shared" si="99"/>
        <v>0.355087150385083</v>
      </c>
      <c r="CQ82" s="245"/>
      <c r="CR82" s="245"/>
      <c r="CS82" s="245"/>
      <c r="CT82" s="245"/>
      <c r="CU82" s="16"/>
      <c r="CW82" s="293">
        <v>25</v>
      </c>
      <c r="CX82" s="293">
        <v>29</v>
      </c>
      <c r="CY82" s="293">
        <v>33</v>
      </c>
      <c r="CZ82" s="293">
        <v>38.28</v>
      </c>
      <c r="DA82" s="194">
        <f>(CY82+CZ82)/(CW82+CX82)-1</f>
        <v>0.32000000000000006</v>
      </c>
      <c r="DB82" s="293">
        <v>33</v>
      </c>
      <c r="DC82" s="293">
        <v>38.28</v>
      </c>
      <c r="DD82" s="194">
        <f t="shared" si="103"/>
        <v>0.32000000000000006</v>
      </c>
    </row>
    <row r="83" spans="1:108" ht="15">
      <c r="A83" s="300" t="s">
        <v>403</v>
      </c>
      <c r="B83" s="305" t="s">
        <v>513</v>
      </c>
      <c r="C83" s="304"/>
      <c r="D83" s="66"/>
      <c r="E83" s="66"/>
      <c r="F83" s="66"/>
      <c r="G83" s="16"/>
      <c r="I83" s="69">
        <v>22</v>
      </c>
      <c r="J83" s="69">
        <v>27</v>
      </c>
      <c r="K83" s="69">
        <v>29.48</v>
      </c>
      <c r="L83" s="69">
        <v>36.18</v>
      </c>
      <c r="M83" s="16">
        <f>(K83+L83)/(I83+J83)-1</f>
        <v>0.33999999999999986</v>
      </c>
      <c r="N83" s="69">
        <v>29.48</v>
      </c>
      <c r="O83" s="69">
        <v>36.18</v>
      </c>
      <c r="P83" s="16">
        <f t="shared" si="81"/>
        <v>0.33999999999999986</v>
      </c>
      <c r="R83" s="68"/>
      <c r="S83" s="68"/>
      <c r="T83" s="68"/>
      <c r="U83" s="68"/>
      <c r="V83" s="16"/>
      <c r="W83" s="68"/>
      <c r="X83" s="68"/>
      <c r="Y83" s="16"/>
      <c r="AA83" s="243"/>
      <c r="AB83" s="243"/>
      <c r="AC83" s="71"/>
      <c r="AD83" s="243"/>
      <c r="AE83" s="16"/>
      <c r="AF83" s="243"/>
      <c r="AG83" s="243"/>
      <c r="AH83" s="243"/>
      <c r="AI83" s="243"/>
      <c r="AJ83" s="16"/>
      <c r="AK83" s="71"/>
      <c r="AL83" s="71"/>
      <c r="AM83" s="16"/>
      <c r="AO83" s="72">
        <v>20</v>
      </c>
      <c r="AP83" s="72">
        <v>25</v>
      </c>
      <c r="AQ83" s="72">
        <v>27.2</v>
      </c>
      <c r="AR83" s="72">
        <v>34</v>
      </c>
      <c r="AS83" s="16">
        <f>(AQ83+AR83)/(AO83+AP83)-1</f>
        <v>0.3600000000000001</v>
      </c>
      <c r="AT83" s="72">
        <v>27.2</v>
      </c>
      <c r="AU83" s="72">
        <v>34</v>
      </c>
      <c r="AV83" s="16">
        <f>(AT83+AU83)/(AO83+AP83)-1</f>
        <v>0.3600000000000001</v>
      </c>
      <c r="AX83" s="73"/>
      <c r="AY83" s="73"/>
      <c r="AZ83" s="73"/>
      <c r="BA83" s="73"/>
      <c r="BB83" s="16"/>
      <c r="BC83" s="73"/>
      <c r="BD83" s="73"/>
      <c r="BE83" s="16"/>
      <c r="BG83" s="247">
        <v>19.5</v>
      </c>
      <c r="BH83" s="247">
        <v>24</v>
      </c>
      <c r="BI83" s="247">
        <v>27.885</v>
      </c>
      <c r="BJ83" s="247">
        <v>34.32</v>
      </c>
      <c r="BK83" s="16">
        <f>(BI83+BJ83)/(BG83+BH83)-1</f>
        <v>0.42999999999999994</v>
      </c>
      <c r="BL83" s="247">
        <v>27.885</v>
      </c>
      <c r="BM83" s="247">
        <v>34.32</v>
      </c>
      <c r="BN83" s="16">
        <f>(BL83+BM83)/(BG83+BH83)-1</f>
        <v>0.42999999999999994</v>
      </c>
      <c r="BP83" s="76">
        <v>41</v>
      </c>
      <c r="BQ83" s="76">
        <v>43.25</v>
      </c>
      <c r="BR83" s="76">
        <v>65</v>
      </c>
      <c r="BS83" s="76">
        <v>67.5</v>
      </c>
      <c r="BT83" s="268">
        <f>(BR83+BS83)/(BP83+BQ83)-1</f>
        <v>0.572700296735905</v>
      </c>
      <c r="BU83" s="76">
        <v>65</v>
      </c>
      <c r="BV83" s="76">
        <v>67.5</v>
      </c>
      <c r="BW83" s="16">
        <f t="shared" si="93"/>
        <v>0.572700296735905</v>
      </c>
      <c r="BY83" s="78">
        <v>20.32</v>
      </c>
      <c r="BZ83" s="78">
        <v>33.58</v>
      </c>
      <c r="CA83" s="78">
        <v>28.45</v>
      </c>
      <c r="CB83" s="78">
        <v>47</v>
      </c>
      <c r="CC83" s="16">
        <f>(CA83+CB83)/(BY83+BZ83)-1</f>
        <v>0.3998144712430427</v>
      </c>
      <c r="CD83" s="78">
        <v>28.45</v>
      </c>
      <c r="CE83" s="78">
        <v>47</v>
      </c>
      <c r="CF83" s="16">
        <f t="shared" si="96"/>
        <v>0.3998144712430427</v>
      </c>
      <c r="CH83" s="244">
        <v>21.15</v>
      </c>
      <c r="CI83" s="244">
        <v>28.19</v>
      </c>
      <c r="CJ83" s="244">
        <v>28.66</v>
      </c>
      <c r="CK83" s="244">
        <v>38.2</v>
      </c>
      <c r="CL83" s="16">
        <f>(CJ83+CK83)/(CH83+CI83)-1</f>
        <v>0.355087150385083</v>
      </c>
      <c r="CM83" s="244">
        <v>28.66</v>
      </c>
      <c r="CN83" s="244">
        <v>38.2</v>
      </c>
      <c r="CO83" s="16">
        <f>(CM83+CN83)/(CH83+CI83)-1</f>
        <v>0.355087150385083</v>
      </c>
      <c r="CQ83" s="245"/>
      <c r="CR83" s="245"/>
      <c r="CS83" s="245"/>
      <c r="CT83" s="245"/>
      <c r="CU83" s="16"/>
      <c r="CW83" s="293">
        <v>25</v>
      </c>
      <c r="CX83" s="293">
        <v>29</v>
      </c>
      <c r="CY83" s="293">
        <v>33</v>
      </c>
      <c r="CZ83" s="293">
        <v>38.28</v>
      </c>
      <c r="DA83" s="194">
        <f>(CY83+CZ83)/(CW83+CX83)-1</f>
        <v>0.32000000000000006</v>
      </c>
      <c r="DB83" s="293">
        <v>33</v>
      </c>
      <c r="DC83" s="293">
        <v>38.28</v>
      </c>
      <c r="DD83" s="194">
        <f>(DB83+DC83)/(CW83+CX83)-1</f>
        <v>0.32000000000000006</v>
      </c>
    </row>
    <row r="84" spans="1:108" ht="15">
      <c r="A84" s="300" t="s">
        <v>404</v>
      </c>
      <c r="B84" s="305" t="s">
        <v>514</v>
      </c>
      <c r="C84" s="304"/>
      <c r="D84" s="66"/>
      <c r="E84" s="66"/>
      <c r="F84" s="66"/>
      <c r="G84" s="16"/>
      <c r="I84" s="69">
        <v>20</v>
      </c>
      <c r="J84" s="69">
        <v>25</v>
      </c>
      <c r="K84" s="69">
        <v>26.8</v>
      </c>
      <c r="L84" s="69">
        <v>33.5</v>
      </c>
      <c r="M84" s="16">
        <f>(K84+L84)/(I84+J84)-1</f>
        <v>0.33999999999999986</v>
      </c>
      <c r="N84" s="69">
        <v>26.8</v>
      </c>
      <c r="O84" s="69">
        <v>33.5</v>
      </c>
      <c r="P84" s="16">
        <f t="shared" si="81"/>
        <v>0.33999999999999986</v>
      </c>
      <c r="R84" s="68"/>
      <c r="S84" s="68"/>
      <c r="T84" s="68"/>
      <c r="U84" s="68"/>
      <c r="V84" s="16"/>
      <c r="W84" s="68"/>
      <c r="X84" s="68"/>
      <c r="Y84" s="16"/>
      <c r="AA84" s="243"/>
      <c r="AB84" s="243"/>
      <c r="AC84" s="71"/>
      <c r="AD84" s="243"/>
      <c r="AE84" s="16"/>
      <c r="AF84" s="243"/>
      <c r="AG84" s="243"/>
      <c r="AH84" s="243"/>
      <c r="AI84" s="243"/>
      <c r="AJ84" s="16"/>
      <c r="AK84" s="71"/>
      <c r="AL84" s="71"/>
      <c r="AM84" s="16"/>
      <c r="AO84" s="72">
        <v>20</v>
      </c>
      <c r="AP84" s="72">
        <v>25</v>
      </c>
      <c r="AQ84" s="72">
        <v>27.2</v>
      </c>
      <c r="AR84" s="72">
        <v>34</v>
      </c>
      <c r="AS84" s="16">
        <f>(AQ84+AR84)/(AO84+AP84)-1</f>
        <v>0.3600000000000001</v>
      </c>
      <c r="AT84" s="72">
        <v>27.2</v>
      </c>
      <c r="AU84" s="72">
        <v>34</v>
      </c>
      <c r="AV84" s="16">
        <f>(AT84+AU84)/(AO84+AP84)-1</f>
        <v>0.3600000000000001</v>
      </c>
      <c r="AX84" s="73"/>
      <c r="AY84" s="73"/>
      <c r="AZ84" s="73"/>
      <c r="BA84" s="73"/>
      <c r="BB84" s="16"/>
      <c r="BC84" s="73"/>
      <c r="BD84" s="73"/>
      <c r="BE84" s="16"/>
      <c r="BG84" s="247">
        <v>19.5</v>
      </c>
      <c r="BH84" s="247">
        <v>24</v>
      </c>
      <c r="BI84" s="247">
        <v>27.885</v>
      </c>
      <c r="BJ84" s="247">
        <v>34.32</v>
      </c>
      <c r="BK84" s="16">
        <f>(BI84+BJ84)/(BG84+BH84)-1</f>
        <v>0.42999999999999994</v>
      </c>
      <c r="BL84" s="247">
        <v>27.885</v>
      </c>
      <c r="BM84" s="247">
        <v>34.32</v>
      </c>
      <c r="BN84" s="16">
        <f>(BL84+BM84)/(BG84+BH84)-1</f>
        <v>0.42999999999999994</v>
      </c>
      <c r="BP84" s="76">
        <v>43.25</v>
      </c>
      <c r="BQ84" s="76">
        <v>45.75</v>
      </c>
      <c r="BR84" s="76">
        <v>67.5</v>
      </c>
      <c r="BS84" s="76">
        <v>71.25</v>
      </c>
      <c r="BT84" s="268">
        <f>(BR84+BS84)/(BP84+BQ84)-1</f>
        <v>0.5589887640449438</v>
      </c>
      <c r="BU84" s="76">
        <v>67.5</v>
      </c>
      <c r="BV84" s="76">
        <v>71.25</v>
      </c>
      <c r="BW84" s="16">
        <f t="shared" si="93"/>
        <v>0.5589887640449438</v>
      </c>
      <c r="BY84" s="78">
        <v>21.75</v>
      </c>
      <c r="BZ84" s="78">
        <v>38</v>
      </c>
      <c r="CA84" s="78">
        <v>30.45</v>
      </c>
      <c r="CB84" s="78">
        <v>53.2</v>
      </c>
      <c r="CC84" s="16">
        <f>(CA84+CB84)/(BY84+BZ84)-1</f>
        <v>0.40000000000000013</v>
      </c>
      <c r="CD84" s="78">
        <v>30.45</v>
      </c>
      <c r="CE84" s="78">
        <v>53.2</v>
      </c>
      <c r="CF84" s="16">
        <f t="shared" si="96"/>
        <v>0.40000000000000013</v>
      </c>
      <c r="CH84" s="244">
        <v>21.15</v>
      </c>
      <c r="CI84" s="244">
        <v>28.19</v>
      </c>
      <c r="CJ84" s="244">
        <v>28.66</v>
      </c>
      <c r="CK84" s="244">
        <v>38.2</v>
      </c>
      <c r="CL84" s="16">
        <f>(CJ84+CK84)/(CH84+CI84)-1</f>
        <v>0.355087150385083</v>
      </c>
      <c r="CM84" s="244">
        <v>28.66</v>
      </c>
      <c r="CN84" s="244">
        <v>38.2</v>
      </c>
      <c r="CO84" s="16">
        <f>(CM84+CN84)/(CH84+CI84)-1</f>
        <v>0.355087150385083</v>
      </c>
      <c r="CQ84" s="245"/>
      <c r="CR84" s="245"/>
      <c r="CS84" s="245"/>
      <c r="CT84" s="245"/>
      <c r="CU84" s="16"/>
      <c r="CW84" s="293">
        <v>25</v>
      </c>
      <c r="CX84" s="293">
        <v>29</v>
      </c>
      <c r="CY84" s="293">
        <v>33</v>
      </c>
      <c r="CZ84" s="293">
        <v>38.28</v>
      </c>
      <c r="DA84" s="194">
        <f>(CY84+CZ84)/(CW84+CX84)-1</f>
        <v>0.32000000000000006</v>
      </c>
      <c r="DB84" s="293">
        <v>33</v>
      </c>
      <c r="DC84" s="293">
        <v>38.28</v>
      </c>
      <c r="DD84" s="194">
        <f>(DB84+DC84)/(CW84+CX84)-1</f>
        <v>0.32000000000000006</v>
      </c>
    </row>
    <row r="85" spans="1:108" ht="15">
      <c r="A85" s="297" t="s">
        <v>105</v>
      </c>
      <c r="B85" s="306"/>
      <c r="C85" s="371"/>
      <c r="D85" s="371"/>
      <c r="E85" s="371"/>
      <c r="F85" s="371"/>
      <c r="G85" s="393"/>
      <c r="I85" s="370"/>
      <c r="J85" s="371"/>
      <c r="K85" s="371"/>
      <c r="L85" s="371"/>
      <c r="M85" s="371"/>
      <c r="N85" s="371"/>
      <c r="O85" s="371"/>
      <c r="P85" s="393"/>
      <c r="R85" s="370"/>
      <c r="S85" s="371"/>
      <c r="T85" s="371"/>
      <c r="U85" s="371"/>
      <c r="V85" s="371"/>
      <c r="W85" s="371"/>
      <c r="X85" s="371"/>
      <c r="Y85" s="393"/>
      <c r="AA85" s="358"/>
      <c r="AB85" s="359"/>
      <c r="AC85" s="359"/>
      <c r="AD85" s="359"/>
      <c r="AE85" s="359"/>
      <c r="AF85" s="360"/>
      <c r="AG85" s="360"/>
      <c r="AH85" s="360"/>
      <c r="AI85" s="360"/>
      <c r="AJ85" s="360"/>
      <c r="AK85" s="191"/>
      <c r="AL85" s="191"/>
      <c r="AM85" s="181"/>
      <c r="AO85" s="370"/>
      <c r="AP85" s="371"/>
      <c r="AQ85" s="371"/>
      <c r="AR85" s="371"/>
      <c r="AS85" s="371"/>
      <c r="AT85" s="371"/>
      <c r="AU85" s="371"/>
      <c r="AV85" s="393"/>
      <c r="AX85" s="370"/>
      <c r="AY85" s="371"/>
      <c r="AZ85" s="371"/>
      <c r="BA85" s="371"/>
      <c r="BB85" s="371"/>
      <c r="BC85" s="371"/>
      <c r="BD85" s="371"/>
      <c r="BE85" s="393"/>
      <c r="BG85" s="370"/>
      <c r="BH85" s="371"/>
      <c r="BI85" s="371"/>
      <c r="BJ85" s="371"/>
      <c r="BK85" s="371"/>
      <c r="BL85" s="371"/>
      <c r="BM85" s="371"/>
      <c r="BN85" s="393"/>
      <c r="BP85" s="370"/>
      <c r="BQ85" s="371"/>
      <c r="BR85" s="371"/>
      <c r="BS85" s="371"/>
      <c r="BT85" s="371"/>
      <c r="BU85" s="371"/>
      <c r="BV85" s="371"/>
      <c r="BW85" s="393"/>
      <c r="BY85" s="370"/>
      <c r="BZ85" s="371"/>
      <c r="CA85" s="371"/>
      <c r="CB85" s="371"/>
      <c r="CC85" s="371"/>
      <c r="CD85" s="371"/>
      <c r="CE85" s="371"/>
      <c r="CF85" s="393"/>
      <c r="CH85" s="182"/>
      <c r="CI85" s="183"/>
      <c r="CJ85" s="183"/>
      <c r="CK85" s="183"/>
      <c r="CL85" s="183"/>
      <c r="CM85" s="193"/>
      <c r="CN85" s="193"/>
      <c r="CO85" s="184"/>
      <c r="CQ85" s="358"/>
      <c r="CR85" s="359"/>
      <c r="CS85" s="359"/>
      <c r="CT85" s="359"/>
      <c r="CU85" s="406"/>
      <c r="CW85" s="358"/>
      <c r="CX85" s="359"/>
      <c r="CY85" s="359"/>
      <c r="CZ85" s="359"/>
      <c r="DA85" s="359"/>
      <c r="DB85" s="359"/>
      <c r="DC85" s="359"/>
      <c r="DD85" s="406"/>
    </row>
    <row r="86" spans="1:108" ht="15">
      <c r="A86" s="300" t="s">
        <v>106</v>
      </c>
      <c r="B86" s="305" t="s">
        <v>515</v>
      </c>
      <c r="C86" s="304"/>
      <c r="D86" s="66"/>
      <c r="E86" s="66"/>
      <c r="F86" s="66"/>
      <c r="G86" s="16"/>
      <c r="I86" s="69">
        <v>14.5</v>
      </c>
      <c r="J86" s="69">
        <v>19.5</v>
      </c>
      <c r="K86" s="196">
        <f aca="true" t="shared" si="111" ref="K86:L93">I86*1.34</f>
        <v>19.43</v>
      </c>
      <c r="L86" s="196">
        <f t="shared" si="111"/>
        <v>26.130000000000003</v>
      </c>
      <c r="M86" s="194">
        <v>0.34</v>
      </c>
      <c r="N86" s="69">
        <f aca="true" t="shared" si="112" ref="N86:N93">K86-(K86*0.015)</f>
        <v>19.13855</v>
      </c>
      <c r="O86" s="69">
        <f aca="true" t="shared" si="113" ref="O86:O93">L86-(L86*0.015)</f>
        <v>25.73805</v>
      </c>
      <c r="P86" s="16">
        <f aca="true" t="shared" si="114" ref="P86:P93">(N86+O86)/(I86+J86)-1</f>
        <v>0.31989999999999985</v>
      </c>
      <c r="R86" s="68">
        <v>13.5</v>
      </c>
      <c r="S86" s="68">
        <v>20</v>
      </c>
      <c r="T86" s="201">
        <v>18.22</v>
      </c>
      <c r="U86" s="201">
        <v>26.99</v>
      </c>
      <c r="V86" s="194">
        <v>0.3496</v>
      </c>
      <c r="W86" s="68">
        <f aca="true" t="shared" si="115" ref="W86:W93">R86+(R86*Y86)</f>
        <v>18.08325</v>
      </c>
      <c r="X86" s="68">
        <f aca="true" t="shared" si="116" ref="X86:X93">S86+(S86*Y86)</f>
        <v>26.79</v>
      </c>
      <c r="Y86" s="16">
        <v>0.3395</v>
      </c>
      <c r="AA86" s="202">
        <v>23.115</v>
      </c>
      <c r="AB86" s="202">
        <v>33.58</v>
      </c>
      <c r="AC86" s="202">
        <v>31.200704751892342</v>
      </c>
      <c r="AD86" s="202">
        <v>45.08469682506307</v>
      </c>
      <c r="AE86" s="194">
        <v>0.3455</v>
      </c>
      <c r="AF86" s="243">
        <v>14</v>
      </c>
      <c r="AG86" s="243">
        <v>33.58</v>
      </c>
      <c r="AH86" s="202">
        <f aca="true" t="shared" si="117" ref="AH86:AH93">(AF86*AE86)+AF86</f>
        <v>18.837</v>
      </c>
      <c r="AI86" s="202">
        <v>45.08469682506307</v>
      </c>
      <c r="AJ86" s="194">
        <f aca="true" t="shared" si="118" ref="AJ86:AJ93">((AH86+AI86)/(AF86+AG86)-1)</f>
        <v>0.3434572682863193</v>
      </c>
      <c r="AK86" s="71">
        <f aca="true" t="shared" si="119" ref="AK86:AL93">AH86-(AH86*0.05)</f>
        <v>17.89515</v>
      </c>
      <c r="AL86" s="71">
        <f t="shared" si="119"/>
        <v>42.83046198380992</v>
      </c>
      <c r="AM86" s="16">
        <f aca="true" t="shared" si="120" ref="AM86:AM93">(AK86+AL86)/(AF86+AG86)-1</f>
        <v>0.27628440487200345</v>
      </c>
      <c r="AO86" s="72">
        <v>10</v>
      </c>
      <c r="AP86" s="72">
        <v>12</v>
      </c>
      <c r="AQ86" s="204">
        <v>13.6</v>
      </c>
      <c r="AR86" s="204">
        <v>16.32</v>
      </c>
      <c r="AS86" s="194">
        <v>0.36</v>
      </c>
      <c r="AT86" s="72">
        <f aca="true" t="shared" si="121" ref="AT86:AU93">AQ86-(AQ86*0.025)</f>
        <v>13.26</v>
      </c>
      <c r="AU86" s="72">
        <f t="shared" si="121"/>
        <v>15.912</v>
      </c>
      <c r="AV86" s="16">
        <f aca="true" t="shared" si="122" ref="AV86:AV93">(AT86+AU86)/(AO86+AP86)-1</f>
        <v>0.32600000000000007</v>
      </c>
      <c r="AX86" s="350" t="s">
        <v>384</v>
      </c>
      <c r="AY86" s="351"/>
      <c r="AZ86" s="351"/>
      <c r="BA86" s="351"/>
      <c r="BB86" s="351"/>
      <c r="BC86" s="351"/>
      <c r="BD86" s="351"/>
      <c r="BE86" s="352"/>
      <c r="BG86" s="439" t="s">
        <v>384</v>
      </c>
      <c r="BH86" s="440"/>
      <c r="BI86" s="440"/>
      <c r="BJ86" s="440"/>
      <c r="BK86" s="440"/>
      <c r="BL86" s="440"/>
      <c r="BM86" s="440"/>
      <c r="BN86" s="441"/>
      <c r="BP86" s="76">
        <v>14</v>
      </c>
      <c r="BQ86" s="76">
        <v>17</v>
      </c>
      <c r="BR86" s="207">
        <v>18.9</v>
      </c>
      <c r="BS86" s="207">
        <v>22.95</v>
      </c>
      <c r="BT86" s="267">
        <f aca="true" t="shared" si="123" ref="BT86:BT93">((BR86+BS86)/(BP86+BQ86)-1)</f>
        <v>0.34999999999999987</v>
      </c>
      <c r="BU86" s="76">
        <f aca="true" t="shared" si="124" ref="BU86:BU93">BR86-(BR86*0.015)</f>
        <v>18.6165</v>
      </c>
      <c r="BV86" s="76">
        <f aca="true" t="shared" si="125" ref="BV86:BV93">BS86-(BS86*0.015)</f>
        <v>22.60575</v>
      </c>
      <c r="BW86" s="16">
        <f aca="true" t="shared" si="126" ref="BW86:BW93">(BU86+BV86)/(BP86+BQ86)-1</f>
        <v>0.32975</v>
      </c>
      <c r="BY86" s="78">
        <v>14.5</v>
      </c>
      <c r="BZ86" s="78">
        <v>23</v>
      </c>
      <c r="CA86" s="208">
        <v>20.15</v>
      </c>
      <c r="CB86" s="208">
        <v>31.97</v>
      </c>
      <c r="CC86" s="194">
        <f aca="true" t="shared" si="127" ref="CC86:CC93">((CA86+CB86)/(BY86+BZ86)-1)</f>
        <v>0.3898666666666666</v>
      </c>
      <c r="CD86" s="78">
        <f aca="true" t="shared" si="128" ref="CD86:CD93">CA86-(CA86*0.01)</f>
        <v>19.9485</v>
      </c>
      <c r="CE86" s="78">
        <f aca="true" t="shared" si="129" ref="CE86:CE93">CB86-(CB86*0.01)</f>
        <v>31.650299999999998</v>
      </c>
      <c r="CF86" s="16">
        <f aca="true" t="shared" si="130" ref="CF86:CF93">(CD86+CE86)/(BY86+BZ86)-1</f>
        <v>0.37596799999999986</v>
      </c>
      <c r="CH86" s="80">
        <v>20</v>
      </c>
      <c r="CI86" s="80">
        <v>23</v>
      </c>
      <c r="CJ86" s="209">
        <v>27.1</v>
      </c>
      <c r="CK86" s="209">
        <v>31.165</v>
      </c>
      <c r="CL86" s="194">
        <f aca="true" t="shared" si="131" ref="CL86:CL93">((CJ86+CK86)/(CH86+CI86)-1)</f>
        <v>0.355</v>
      </c>
      <c r="CM86" s="79">
        <f aca="true" t="shared" si="132" ref="CM86:CM93">CJ86-(CJ86*0.015)</f>
        <v>26.6935</v>
      </c>
      <c r="CN86" s="79">
        <f aca="true" t="shared" si="133" ref="CN86:CN93">CK86-(CK86*0.015)</f>
        <v>30.697525</v>
      </c>
      <c r="CO86" s="16">
        <f aca="true" t="shared" si="134" ref="CO86:CO93">(CM86+CN86)/(CH86+CI86)-1</f>
        <v>0.33467500000000006</v>
      </c>
      <c r="CQ86" s="195">
        <v>11.825000000000001</v>
      </c>
      <c r="CR86" s="195">
        <v>27.807</v>
      </c>
      <c r="CS86" s="195">
        <v>16.555</v>
      </c>
      <c r="CT86" s="195">
        <v>38.92979999999999</v>
      </c>
      <c r="CU86" s="194">
        <v>0.4</v>
      </c>
      <c r="CW86" s="293">
        <v>14.5</v>
      </c>
      <c r="CX86" s="293">
        <v>18.5</v>
      </c>
      <c r="CY86" s="293">
        <f aca="true" t="shared" si="135" ref="CY86:CZ93">CW86*1.32</f>
        <v>19.14</v>
      </c>
      <c r="CZ86" s="293">
        <f t="shared" si="135"/>
        <v>24.42</v>
      </c>
      <c r="DA86" s="194">
        <f aca="true" t="shared" si="136" ref="DA86:DA93">((CY86+CZ86)/(CW86+CX86)-1)</f>
        <v>0.32000000000000006</v>
      </c>
      <c r="DB86" s="293">
        <f aca="true" t="shared" si="137" ref="DB86:DB93">CY86-(CY86*0.05)</f>
        <v>18.183</v>
      </c>
      <c r="DC86" s="293">
        <f aca="true" t="shared" si="138" ref="DC86:DC93">CZ86-(CZ86*0.05)</f>
        <v>23.199</v>
      </c>
      <c r="DD86" s="194">
        <f aca="true" t="shared" si="139" ref="DD86:DD93">(DB86+DC86)/(CW86+CX86)-1</f>
        <v>0.2540000000000002</v>
      </c>
    </row>
    <row r="87" spans="1:108" ht="15">
      <c r="A87" s="300" t="s">
        <v>107</v>
      </c>
      <c r="B87" s="305" t="s">
        <v>516</v>
      </c>
      <c r="C87" s="304"/>
      <c r="D87" s="66"/>
      <c r="E87" s="66"/>
      <c r="F87" s="66"/>
      <c r="G87" s="16"/>
      <c r="I87" s="69">
        <v>19.5</v>
      </c>
      <c r="J87" s="69">
        <v>24.5</v>
      </c>
      <c r="K87" s="196">
        <f t="shared" si="111"/>
        <v>26.130000000000003</v>
      </c>
      <c r="L87" s="196">
        <f t="shared" si="111"/>
        <v>32.830000000000005</v>
      </c>
      <c r="M87" s="194">
        <v>0.34</v>
      </c>
      <c r="N87" s="69">
        <f t="shared" si="112"/>
        <v>25.73805</v>
      </c>
      <c r="O87" s="69">
        <f t="shared" si="113"/>
        <v>32.33755000000001</v>
      </c>
      <c r="P87" s="16">
        <f t="shared" si="114"/>
        <v>0.3199000000000003</v>
      </c>
      <c r="R87" s="68">
        <v>16.25</v>
      </c>
      <c r="S87" s="68">
        <v>25</v>
      </c>
      <c r="T87" s="201">
        <v>21.93</v>
      </c>
      <c r="U87" s="201">
        <v>33.74</v>
      </c>
      <c r="V87" s="194">
        <v>0.3496</v>
      </c>
      <c r="W87" s="68">
        <f t="shared" si="115"/>
        <v>21.766875</v>
      </c>
      <c r="X87" s="68">
        <f t="shared" si="116"/>
        <v>33.4875</v>
      </c>
      <c r="Y87" s="16">
        <v>0.3395</v>
      </c>
      <c r="AA87" s="202">
        <v>25.955499999999997</v>
      </c>
      <c r="AB87" s="202">
        <v>37.858</v>
      </c>
      <c r="AC87" s="202">
        <v>34.96921688603868</v>
      </c>
      <c r="AD87" s="202">
        <v>50.76035072750209</v>
      </c>
      <c r="AE87" s="194">
        <v>0.3434</v>
      </c>
      <c r="AF87" s="243">
        <v>18</v>
      </c>
      <c r="AG87" s="243">
        <v>37.858</v>
      </c>
      <c r="AH87" s="202">
        <f t="shared" si="117"/>
        <v>24.1812</v>
      </c>
      <c r="AI87" s="202">
        <v>50.76035072750209</v>
      </c>
      <c r="AJ87" s="194">
        <f t="shared" si="118"/>
        <v>0.341644003141933</v>
      </c>
      <c r="AK87" s="71">
        <f t="shared" si="119"/>
        <v>22.97214</v>
      </c>
      <c r="AL87" s="71">
        <f t="shared" si="119"/>
        <v>48.222333191126985</v>
      </c>
      <c r="AM87" s="16">
        <f t="shared" si="120"/>
        <v>0.27456180298483646</v>
      </c>
      <c r="AO87" s="72">
        <v>12</v>
      </c>
      <c r="AP87" s="72">
        <v>14</v>
      </c>
      <c r="AQ87" s="204">
        <v>16.32</v>
      </c>
      <c r="AR87" s="204">
        <v>19.04</v>
      </c>
      <c r="AS87" s="194">
        <v>0.36</v>
      </c>
      <c r="AT87" s="72">
        <f t="shared" si="121"/>
        <v>15.912</v>
      </c>
      <c r="AU87" s="72">
        <f t="shared" si="121"/>
        <v>18.564</v>
      </c>
      <c r="AV87" s="16">
        <f t="shared" si="122"/>
        <v>0.32600000000000007</v>
      </c>
      <c r="AX87" s="350" t="s">
        <v>384</v>
      </c>
      <c r="AY87" s="351"/>
      <c r="AZ87" s="351"/>
      <c r="BA87" s="351"/>
      <c r="BB87" s="351"/>
      <c r="BC87" s="351"/>
      <c r="BD87" s="351"/>
      <c r="BE87" s="352"/>
      <c r="BG87" s="439" t="s">
        <v>384</v>
      </c>
      <c r="BH87" s="440"/>
      <c r="BI87" s="440"/>
      <c r="BJ87" s="440"/>
      <c r="BK87" s="440"/>
      <c r="BL87" s="440"/>
      <c r="BM87" s="440"/>
      <c r="BN87" s="441"/>
      <c r="BP87" s="76">
        <v>15</v>
      </c>
      <c r="BQ87" s="76">
        <v>18</v>
      </c>
      <c r="BR87" s="207">
        <v>20.25</v>
      </c>
      <c r="BS87" s="207">
        <v>24.3</v>
      </c>
      <c r="BT87" s="267">
        <f t="shared" si="123"/>
        <v>0.34999999999999987</v>
      </c>
      <c r="BU87" s="76">
        <f t="shared" si="124"/>
        <v>19.94625</v>
      </c>
      <c r="BV87" s="76">
        <f t="shared" si="125"/>
        <v>23.9355</v>
      </c>
      <c r="BW87" s="16">
        <f t="shared" si="126"/>
        <v>0.32975</v>
      </c>
      <c r="BY87" s="78">
        <v>17.5</v>
      </c>
      <c r="BZ87" s="78">
        <v>28</v>
      </c>
      <c r="CA87" s="208">
        <v>24.33</v>
      </c>
      <c r="CB87" s="208">
        <v>38.92</v>
      </c>
      <c r="CC87" s="194">
        <f t="shared" si="127"/>
        <v>0.39010989010989006</v>
      </c>
      <c r="CD87" s="78">
        <f t="shared" si="128"/>
        <v>24.086699999999997</v>
      </c>
      <c r="CE87" s="78">
        <f t="shared" si="129"/>
        <v>38.5308</v>
      </c>
      <c r="CF87" s="16">
        <f t="shared" si="130"/>
        <v>0.376208791208791</v>
      </c>
      <c r="CH87" s="80">
        <v>24</v>
      </c>
      <c r="CI87" s="80">
        <v>26.75</v>
      </c>
      <c r="CJ87" s="209">
        <v>32.519999999999996</v>
      </c>
      <c r="CK87" s="209">
        <v>36.246249999999996</v>
      </c>
      <c r="CL87" s="194">
        <f t="shared" si="131"/>
        <v>0.35499999999999976</v>
      </c>
      <c r="CM87" s="79">
        <f t="shared" si="132"/>
        <v>32.032199999999996</v>
      </c>
      <c r="CN87" s="79">
        <f t="shared" si="133"/>
        <v>35.702556249999994</v>
      </c>
      <c r="CO87" s="16">
        <f t="shared" si="134"/>
        <v>0.33467499999999983</v>
      </c>
      <c r="CQ87" s="195">
        <v>12.65</v>
      </c>
      <c r="CR87" s="195">
        <v>34.07449999999999</v>
      </c>
      <c r="CS87" s="195">
        <v>17.71</v>
      </c>
      <c r="CT87" s="195">
        <v>47.70429999999999</v>
      </c>
      <c r="CU87" s="194">
        <v>0.4</v>
      </c>
      <c r="CW87" s="293">
        <v>18.5</v>
      </c>
      <c r="CX87" s="293">
        <v>23.5</v>
      </c>
      <c r="CY87" s="293">
        <f t="shared" si="135"/>
        <v>24.42</v>
      </c>
      <c r="CZ87" s="293">
        <f t="shared" si="135"/>
        <v>31.020000000000003</v>
      </c>
      <c r="DA87" s="194">
        <f t="shared" si="136"/>
        <v>0.32000000000000006</v>
      </c>
      <c r="DB87" s="293">
        <f t="shared" si="137"/>
        <v>23.199</v>
      </c>
      <c r="DC87" s="293">
        <f t="shared" si="138"/>
        <v>29.469</v>
      </c>
      <c r="DD87" s="194">
        <f t="shared" si="139"/>
        <v>0.2540000000000002</v>
      </c>
    </row>
    <row r="88" spans="1:108" ht="15">
      <c r="A88" s="300" t="s">
        <v>108</v>
      </c>
      <c r="B88" s="305" t="s">
        <v>517</v>
      </c>
      <c r="C88" s="304"/>
      <c r="D88" s="66"/>
      <c r="E88" s="66"/>
      <c r="F88" s="66"/>
      <c r="G88" s="16"/>
      <c r="I88" s="69">
        <v>22.5</v>
      </c>
      <c r="J88" s="69">
        <v>27.5</v>
      </c>
      <c r="K88" s="196">
        <f t="shared" si="111"/>
        <v>30.150000000000002</v>
      </c>
      <c r="L88" s="196">
        <f t="shared" si="111"/>
        <v>36.85</v>
      </c>
      <c r="M88" s="194">
        <v>0.34</v>
      </c>
      <c r="N88" s="69">
        <f t="shared" si="112"/>
        <v>29.697750000000003</v>
      </c>
      <c r="O88" s="69">
        <f t="shared" si="113"/>
        <v>36.29725</v>
      </c>
      <c r="P88" s="16">
        <f t="shared" si="114"/>
        <v>0.3199000000000001</v>
      </c>
      <c r="R88" s="68">
        <v>20</v>
      </c>
      <c r="S88" s="68">
        <v>31</v>
      </c>
      <c r="T88" s="201">
        <v>26.99</v>
      </c>
      <c r="U88" s="201">
        <v>41.83</v>
      </c>
      <c r="V88" s="194">
        <v>0.3494</v>
      </c>
      <c r="W88" s="68">
        <f t="shared" si="115"/>
        <v>26.79</v>
      </c>
      <c r="X88" s="68">
        <f t="shared" si="116"/>
        <v>41.5245</v>
      </c>
      <c r="Y88" s="16">
        <v>0.3395</v>
      </c>
      <c r="AA88" s="202">
        <v>28.692499999999995</v>
      </c>
      <c r="AB88" s="202">
        <v>41.98649999999999</v>
      </c>
      <c r="AC88" s="202">
        <v>38.600414812867946</v>
      </c>
      <c r="AD88" s="202">
        <v>56.23766188603867</v>
      </c>
      <c r="AE88" s="194">
        <v>0.3418</v>
      </c>
      <c r="AF88" s="243">
        <v>23</v>
      </c>
      <c r="AG88" s="243">
        <v>41.98649999999999</v>
      </c>
      <c r="AH88" s="202">
        <f t="shared" si="117"/>
        <v>30.8614</v>
      </c>
      <c r="AI88" s="202">
        <v>56.23766188603867</v>
      </c>
      <c r="AJ88" s="194">
        <f t="shared" si="118"/>
        <v>0.3402639299860537</v>
      </c>
      <c r="AK88" s="71">
        <f t="shared" si="119"/>
        <v>29.31833</v>
      </c>
      <c r="AL88" s="71">
        <f t="shared" si="119"/>
        <v>53.42577879173674</v>
      </c>
      <c r="AM88" s="16">
        <f t="shared" si="120"/>
        <v>0.2732507334867511</v>
      </c>
      <c r="AO88" s="72">
        <v>14</v>
      </c>
      <c r="AP88" s="72">
        <v>16</v>
      </c>
      <c r="AQ88" s="204">
        <v>19.04</v>
      </c>
      <c r="AR88" s="204">
        <v>21.76</v>
      </c>
      <c r="AS88" s="194">
        <v>0.36</v>
      </c>
      <c r="AT88" s="72">
        <f t="shared" si="121"/>
        <v>18.564</v>
      </c>
      <c r="AU88" s="72">
        <f t="shared" si="121"/>
        <v>21.216</v>
      </c>
      <c r="AV88" s="16">
        <f t="shared" si="122"/>
        <v>0.32600000000000007</v>
      </c>
      <c r="AX88" s="350" t="s">
        <v>384</v>
      </c>
      <c r="AY88" s="351"/>
      <c r="AZ88" s="351"/>
      <c r="BA88" s="351"/>
      <c r="BB88" s="351"/>
      <c r="BC88" s="351"/>
      <c r="BD88" s="351"/>
      <c r="BE88" s="352"/>
      <c r="BG88" s="439" t="s">
        <v>384</v>
      </c>
      <c r="BH88" s="440"/>
      <c r="BI88" s="440"/>
      <c r="BJ88" s="440"/>
      <c r="BK88" s="440"/>
      <c r="BL88" s="440"/>
      <c r="BM88" s="440"/>
      <c r="BN88" s="441"/>
      <c r="BP88" s="76">
        <v>16</v>
      </c>
      <c r="BQ88" s="76">
        <v>19</v>
      </c>
      <c r="BR88" s="207">
        <v>21.6</v>
      </c>
      <c r="BS88" s="207">
        <v>25.65</v>
      </c>
      <c r="BT88" s="267">
        <f t="shared" si="123"/>
        <v>0.3500000000000001</v>
      </c>
      <c r="BU88" s="76">
        <f t="shared" si="124"/>
        <v>21.276</v>
      </c>
      <c r="BV88" s="76">
        <f t="shared" si="125"/>
        <v>25.265249999999998</v>
      </c>
      <c r="BW88" s="16">
        <f t="shared" si="126"/>
        <v>0.32975</v>
      </c>
      <c r="BY88" s="78">
        <v>21.5</v>
      </c>
      <c r="BZ88" s="78">
        <v>35</v>
      </c>
      <c r="CA88" s="208">
        <v>29.88</v>
      </c>
      <c r="CB88" s="208">
        <v>48.65</v>
      </c>
      <c r="CC88" s="194">
        <f t="shared" si="127"/>
        <v>0.38991150442477873</v>
      </c>
      <c r="CD88" s="78">
        <f t="shared" si="128"/>
        <v>29.5812</v>
      </c>
      <c r="CE88" s="78">
        <f t="shared" si="129"/>
        <v>48.1635</v>
      </c>
      <c r="CF88" s="16">
        <f t="shared" si="130"/>
        <v>0.37601238938053094</v>
      </c>
      <c r="CH88" s="80">
        <v>27</v>
      </c>
      <c r="CI88" s="80">
        <v>31</v>
      </c>
      <c r="CJ88" s="209">
        <v>36.585</v>
      </c>
      <c r="CK88" s="209">
        <v>42.005</v>
      </c>
      <c r="CL88" s="194">
        <f t="shared" si="131"/>
        <v>0.355</v>
      </c>
      <c r="CM88" s="79">
        <f t="shared" si="132"/>
        <v>36.036225</v>
      </c>
      <c r="CN88" s="79">
        <f t="shared" si="133"/>
        <v>41.374925000000005</v>
      </c>
      <c r="CO88" s="16">
        <f t="shared" si="134"/>
        <v>0.33467500000000006</v>
      </c>
      <c r="CQ88" s="195">
        <v>13.750000000000002</v>
      </c>
      <c r="CR88" s="195">
        <v>41.74499999999999</v>
      </c>
      <c r="CS88" s="195">
        <v>19.25</v>
      </c>
      <c r="CT88" s="195">
        <v>58.442999999999984</v>
      </c>
      <c r="CU88" s="194">
        <v>0.4</v>
      </c>
      <c r="CW88" s="293">
        <v>23.5</v>
      </c>
      <c r="CX88" s="293">
        <v>27.5</v>
      </c>
      <c r="CY88" s="293">
        <f t="shared" si="135"/>
        <v>31.020000000000003</v>
      </c>
      <c r="CZ88" s="293">
        <f t="shared" si="135"/>
        <v>36.300000000000004</v>
      </c>
      <c r="DA88" s="194">
        <f t="shared" si="136"/>
        <v>0.32000000000000006</v>
      </c>
      <c r="DB88" s="293">
        <f t="shared" si="137"/>
        <v>29.469</v>
      </c>
      <c r="DC88" s="293">
        <f t="shared" si="138"/>
        <v>34.48500000000001</v>
      </c>
      <c r="DD88" s="194">
        <f t="shared" si="139"/>
        <v>0.2540000000000002</v>
      </c>
    </row>
    <row r="89" spans="1:108" ht="15">
      <c r="A89" s="300" t="s">
        <v>109</v>
      </c>
      <c r="B89" s="305" t="s">
        <v>518</v>
      </c>
      <c r="C89" s="304"/>
      <c r="D89" s="66"/>
      <c r="E89" s="66"/>
      <c r="F89" s="66"/>
      <c r="G89" s="16"/>
      <c r="I89" s="69">
        <v>15.21</v>
      </c>
      <c r="J89" s="69">
        <v>19.22</v>
      </c>
      <c r="K89" s="196">
        <f t="shared" si="111"/>
        <v>20.381400000000003</v>
      </c>
      <c r="L89" s="196">
        <f t="shared" si="111"/>
        <v>25.7548</v>
      </c>
      <c r="M89" s="194">
        <v>0.34</v>
      </c>
      <c r="N89" s="69">
        <f t="shared" si="112"/>
        <v>20.075679000000004</v>
      </c>
      <c r="O89" s="69">
        <f t="shared" si="113"/>
        <v>25.368478</v>
      </c>
      <c r="P89" s="16">
        <f t="shared" si="114"/>
        <v>0.3199000000000001</v>
      </c>
      <c r="R89" s="68">
        <v>12.5</v>
      </c>
      <c r="S89" s="68">
        <v>20.5</v>
      </c>
      <c r="T89" s="201">
        <v>16.87</v>
      </c>
      <c r="U89" s="201">
        <v>27.66</v>
      </c>
      <c r="V89" s="194">
        <v>0.3494</v>
      </c>
      <c r="W89" s="68">
        <f t="shared" si="115"/>
        <v>16.74375</v>
      </c>
      <c r="X89" s="68">
        <f t="shared" si="116"/>
        <v>27.45975</v>
      </c>
      <c r="Y89" s="16">
        <v>0.3395</v>
      </c>
      <c r="AA89" s="202">
        <v>24.9665</v>
      </c>
      <c r="AB89" s="202">
        <v>35.3395</v>
      </c>
      <c r="AC89" s="202">
        <v>33.65710334945332</v>
      </c>
      <c r="AD89" s="202">
        <v>47.419038349453324</v>
      </c>
      <c r="AE89" s="194">
        <v>0.3444</v>
      </c>
      <c r="AF89" s="243">
        <v>15</v>
      </c>
      <c r="AG89" s="243">
        <v>35.3395</v>
      </c>
      <c r="AH89" s="202">
        <f t="shared" si="117"/>
        <v>20.166</v>
      </c>
      <c r="AI89" s="202">
        <v>47.419038349453324</v>
      </c>
      <c r="AJ89" s="194">
        <f t="shared" si="118"/>
        <v>0.34258461743667157</v>
      </c>
      <c r="AK89" s="71">
        <f t="shared" si="119"/>
        <v>19.157700000000002</v>
      </c>
      <c r="AL89" s="71">
        <f t="shared" si="119"/>
        <v>45.04808643198066</v>
      </c>
      <c r="AM89" s="16">
        <f t="shared" si="120"/>
        <v>0.2754553865648379</v>
      </c>
      <c r="AO89" s="72">
        <v>12</v>
      </c>
      <c r="AP89" s="72">
        <v>14</v>
      </c>
      <c r="AQ89" s="204">
        <v>16.32</v>
      </c>
      <c r="AR89" s="204">
        <v>19.04</v>
      </c>
      <c r="AS89" s="194">
        <v>0.36</v>
      </c>
      <c r="AT89" s="72">
        <f t="shared" si="121"/>
        <v>15.912</v>
      </c>
      <c r="AU89" s="72">
        <f t="shared" si="121"/>
        <v>18.564</v>
      </c>
      <c r="AV89" s="16">
        <f t="shared" si="122"/>
        <v>0.32600000000000007</v>
      </c>
      <c r="AX89" s="350" t="s">
        <v>384</v>
      </c>
      <c r="AY89" s="351"/>
      <c r="AZ89" s="351"/>
      <c r="BA89" s="351"/>
      <c r="BB89" s="351"/>
      <c r="BC89" s="351"/>
      <c r="BD89" s="351"/>
      <c r="BE89" s="352"/>
      <c r="BG89" s="439" t="s">
        <v>384</v>
      </c>
      <c r="BH89" s="440"/>
      <c r="BI89" s="440"/>
      <c r="BJ89" s="440"/>
      <c r="BK89" s="440"/>
      <c r="BL89" s="440"/>
      <c r="BM89" s="440"/>
      <c r="BN89" s="441"/>
      <c r="BP89" s="76">
        <v>16</v>
      </c>
      <c r="BQ89" s="76">
        <v>18.5</v>
      </c>
      <c r="BR89" s="207">
        <v>21.6</v>
      </c>
      <c r="BS89" s="207">
        <v>24.98</v>
      </c>
      <c r="BT89" s="267">
        <f t="shared" si="123"/>
        <v>0.35014492753623183</v>
      </c>
      <c r="BU89" s="76">
        <f t="shared" si="124"/>
        <v>21.276</v>
      </c>
      <c r="BV89" s="76">
        <f t="shared" si="125"/>
        <v>24.6053</v>
      </c>
      <c r="BW89" s="16">
        <f t="shared" si="126"/>
        <v>0.3298927536231884</v>
      </c>
      <c r="BY89" s="78">
        <v>15.3</v>
      </c>
      <c r="BZ89" s="78">
        <v>24</v>
      </c>
      <c r="CA89" s="208">
        <v>21.27</v>
      </c>
      <c r="CB89" s="208">
        <v>33.36</v>
      </c>
      <c r="CC89" s="194">
        <f t="shared" si="127"/>
        <v>0.3900763358778625</v>
      </c>
      <c r="CD89" s="78">
        <f t="shared" si="128"/>
        <v>21.057299999999998</v>
      </c>
      <c r="CE89" s="78">
        <f t="shared" si="129"/>
        <v>33.0264</v>
      </c>
      <c r="CF89" s="16">
        <f t="shared" si="130"/>
        <v>0.37617557251908407</v>
      </c>
      <c r="CH89" s="80">
        <v>13</v>
      </c>
      <c r="CI89" s="80">
        <v>19.8</v>
      </c>
      <c r="CJ89" s="209">
        <v>17.615</v>
      </c>
      <c r="CK89" s="209">
        <v>26.829</v>
      </c>
      <c r="CL89" s="194">
        <f t="shared" si="131"/>
        <v>0.3550000000000002</v>
      </c>
      <c r="CM89" s="79">
        <f t="shared" si="132"/>
        <v>17.350775</v>
      </c>
      <c r="CN89" s="79">
        <f t="shared" si="133"/>
        <v>26.426565</v>
      </c>
      <c r="CO89" s="16">
        <f t="shared" si="134"/>
        <v>0.33467500000000006</v>
      </c>
      <c r="CQ89" s="195">
        <v>13.200000000000001</v>
      </c>
      <c r="CR89" s="195">
        <v>29.7505</v>
      </c>
      <c r="CS89" s="195">
        <v>18.48</v>
      </c>
      <c r="CT89" s="195">
        <v>41.65069999999999</v>
      </c>
      <c r="CU89" s="194">
        <v>0.4</v>
      </c>
      <c r="CW89" s="293">
        <v>14.5</v>
      </c>
      <c r="CX89" s="293">
        <v>18.5</v>
      </c>
      <c r="CY89" s="293">
        <f t="shared" si="135"/>
        <v>19.14</v>
      </c>
      <c r="CZ89" s="293">
        <f t="shared" si="135"/>
        <v>24.42</v>
      </c>
      <c r="DA89" s="194">
        <f t="shared" si="136"/>
        <v>0.32000000000000006</v>
      </c>
      <c r="DB89" s="293">
        <f t="shared" si="137"/>
        <v>18.183</v>
      </c>
      <c r="DC89" s="293">
        <f t="shared" si="138"/>
        <v>23.199</v>
      </c>
      <c r="DD89" s="194">
        <f t="shared" si="139"/>
        <v>0.2540000000000002</v>
      </c>
    </row>
    <row r="90" spans="1:108" ht="15">
      <c r="A90" s="300" t="s">
        <v>110</v>
      </c>
      <c r="B90" s="305" t="s">
        <v>519</v>
      </c>
      <c r="C90" s="304"/>
      <c r="D90" s="66"/>
      <c r="E90" s="66"/>
      <c r="F90" s="66"/>
      <c r="G90" s="16"/>
      <c r="I90" s="69">
        <v>17.41</v>
      </c>
      <c r="J90" s="69">
        <v>22.15</v>
      </c>
      <c r="K90" s="196">
        <f t="shared" si="111"/>
        <v>23.329400000000003</v>
      </c>
      <c r="L90" s="196">
        <f t="shared" si="111"/>
        <v>29.681</v>
      </c>
      <c r="M90" s="194">
        <v>0.34</v>
      </c>
      <c r="N90" s="69">
        <f t="shared" si="112"/>
        <v>22.979459000000002</v>
      </c>
      <c r="O90" s="69">
        <f t="shared" si="113"/>
        <v>29.235785</v>
      </c>
      <c r="P90" s="16">
        <f t="shared" si="114"/>
        <v>0.31989999999999985</v>
      </c>
      <c r="R90" s="68">
        <v>15.75</v>
      </c>
      <c r="S90" s="68">
        <v>23.5</v>
      </c>
      <c r="T90" s="201">
        <v>21.25</v>
      </c>
      <c r="U90" s="201">
        <v>31.71</v>
      </c>
      <c r="V90" s="194">
        <v>0.3493</v>
      </c>
      <c r="W90" s="68">
        <f t="shared" si="115"/>
        <v>21.097125</v>
      </c>
      <c r="X90" s="68">
        <f t="shared" si="116"/>
        <v>31.478250000000003</v>
      </c>
      <c r="Y90" s="16">
        <v>0.3395</v>
      </c>
      <c r="AA90" s="202">
        <v>27.7955</v>
      </c>
      <c r="AB90" s="202">
        <v>39.5025</v>
      </c>
      <c r="AC90" s="202">
        <v>37.41035834945332</v>
      </c>
      <c r="AD90" s="202">
        <v>52.942120910428926</v>
      </c>
      <c r="AE90" s="194">
        <v>0.3426</v>
      </c>
      <c r="AF90" s="243">
        <v>18</v>
      </c>
      <c r="AG90" s="243">
        <v>39.5025</v>
      </c>
      <c r="AH90" s="202">
        <f t="shared" si="117"/>
        <v>24.166800000000002</v>
      </c>
      <c r="AI90" s="202">
        <v>52.942120910428926</v>
      </c>
      <c r="AJ90" s="194">
        <f t="shared" si="118"/>
        <v>0.34096640859839034</v>
      </c>
      <c r="AK90" s="71">
        <f t="shared" si="119"/>
        <v>22.958460000000002</v>
      </c>
      <c r="AL90" s="71">
        <f t="shared" si="119"/>
        <v>50.29501486490748</v>
      </c>
      <c r="AM90" s="16">
        <f t="shared" si="120"/>
        <v>0.27391808816847063</v>
      </c>
      <c r="AO90" s="72">
        <v>14</v>
      </c>
      <c r="AP90" s="72">
        <v>16</v>
      </c>
      <c r="AQ90" s="204">
        <v>19.04</v>
      </c>
      <c r="AR90" s="204">
        <v>21.76</v>
      </c>
      <c r="AS90" s="194">
        <v>0.36</v>
      </c>
      <c r="AT90" s="72">
        <f t="shared" si="121"/>
        <v>18.564</v>
      </c>
      <c r="AU90" s="72">
        <f t="shared" si="121"/>
        <v>21.216</v>
      </c>
      <c r="AV90" s="16">
        <f t="shared" si="122"/>
        <v>0.32600000000000007</v>
      </c>
      <c r="AX90" s="350" t="s">
        <v>384</v>
      </c>
      <c r="AY90" s="351"/>
      <c r="AZ90" s="351"/>
      <c r="BA90" s="351"/>
      <c r="BB90" s="351"/>
      <c r="BC90" s="351"/>
      <c r="BD90" s="351"/>
      <c r="BE90" s="352"/>
      <c r="BG90" s="439" t="s">
        <v>384</v>
      </c>
      <c r="BH90" s="440"/>
      <c r="BI90" s="440"/>
      <c r="BJ90" s="440"/>
      <c r="BK90" s="440"/>
      <c r="BL90" s="440"/>
      <c r="BM90" s="440"/>
      <c r="BN90" s="441"/>
      <c r="BP90" s="76">
        <v>17.5</v>
      </c>
      <c r="BQ90" s="76">
        <v>19.5</v>
      </c>
      <c r="BR90" s="207">
        <v>23.63</v>
      </c>
      <c r="BS90" s="207">
        <v>26.33</v>
      </c>
      <c r="BT90" s="267">
        <f t="shared" si="123"/>
        <v>0.35027027027027</v>
      </c>
      <c r="BU90" s="76">
        <f t="shared" si="124"/>
        <v>23.27555</v>
      </c>
      <c r="BV90" s="76">
        <f t="shared" si="125"/>
        <v>25.935049999999997</v>
      </c>
      <c r="BW90" s="16">
        <f t="shared" si="126"/>
        <v>0.33001621621621613</v>
      </c>
      <c r="BY90" s="78">
        <v>17.5</v>
      </c>
      <c r="BZ90" s="78">
        <v>28</v>
      </c>
      <c r="CA90" s="208">
        <v>24.33</v>
      </c>
      <c r="CB90" s="208">
        <v>38.92</v>
      </c>
      <c r="CC90" s="194">
        <f t="shared" si="127"/>
        <v>0.39010989010989006</v>
      </c>
      <c r="CD90" s="78">
        <f t="shared" si="128"/>
        <v>24.086699999999997</v>
      </c>
      <c r="CE90" s="78">
        <f t="shared" si="129"/>
        <v>38.5308</v>
      </c>
      <c r="CF90" s="16">
        <f t="shared" si="130"/>
        <v>0.376208791208791</v>
      </c>
      <c r="CH90" s="80">
        <v>15.5</v>
      </c>
      <c r="CI90" s="80">
        <v>25</v>
      </c>
      <c r="CJ90" s="209">
        <v>21.0025</v>
      </c>
      <c r="CK90" s="209">
        <v>33.875</v>
      </c>
      <c r="CL90" s="194">
        <f t="shared" si="131"/>
        <v>0.355</v>
      </c>
      <c r="CM90" s="79">
        <f t="shared" si="132"/>
        <v>20.687462500000002</v>
      </c>
      <c r="CN90" s="79">
        <f t="shared" si="133"/>
        <v>33.366875</v>
      </c>
      <c r="CO90" s="16">
        <f t="shared" si="134"/>
        <v>0.33467500000000006</v>
      </c>
      <c r="CQ90" s="195">
        <v>14.3</v>
      </c>
      <c r="CR90" s="195">
        <v>34.07449999999999</v>
      </c>
      <c r="CS90" s="195">
        <v>20.02</v>
      </c>
      <c r="CT90" s="195">
        <v>47.70429999999999</v>
      </c>
      <c r="CU90" s="194">
        <v>0.4</v>
      </c>
      <c r="CW90" s="293">
        <v>18.5</v>
      </c>
      <c r="CX90" s="293">
        <v>23.5</v>
      </c>
      <c r="CY90" s="293">
        <f t="shared" si="135"/>
        <v>24.42</v>
      </c>
      <c r="CZ90" s="293">
        <f t="shared" si="135"/>
        <v>31.020000000000003</v>
      </c>
      <c r="DA90" s="194">
        <f t="shared" si="136"/>
        <v>0.32000000000000006</v>
      </c>
      <c r="DB90" s="293">
        <f t="shared" si="137"/>
        <v>23.199</v>
      </c>
      <c r="DC90" s="293">
        <f t="shared" si="138"/>
        <v>29.469</v>
      </c>
      <c r="DD90" s="194">
        <f t="shared" si="139"/>
        <v>0.2540000000000002</v>
      </c>
    </row>
    <row r="91" spans="1:108" ht="15">
      <c r="A91" s="300" t="s">
        <v>111</v>
      </c>
      <c r="B91" s="305" t="s">
        <v>520</v>
      </c>
      <c r="C91" s="304"/>
      <c r="D91" s="66"/>
      <c r="E91" s="66"/>
      <c r="F91" s="66"/>
      <c r="G91" s="16"/>
      <c r="I91" s="69">
        <v>19.93</v>
      </c>
      <c r="J91" s="69">
        <v>27</v>
      </c>
      <c r="K91" s="196">
        <f t="shared" si="111"/>
        <v>26.706200000000003</v>
      </c>
      <c r="L91" s="196">
        <f t="shared" si="111"/>
        <v>36.18</v>
      </c>
      <c r="M91" s="194">
        <v>0.34</v>
      </c>
      <c r="N91" s="69">
        <f t="shared" si="112"/>
        <v>26.305607000000002</v>
      </c>
      <c r="O91" s="69">
        <f t="shared" si="113"/>
        <v>35.637299999999996</v>
      </c>
      <c r="P91" s="16">
        <f t="shared" si="114"/>
        <v>0.3199000000000001</v>
      </c>
      <c r="R91" s="68">
        <v>18</v>
      </c>
      <c r="S91" s="68">
        <v>27</v>
      </c>
      <c r="T91" s="201">
        <v>24.29</v>
      </c>
      <c r="U91" s="201">
        <v>36.44</v>
      </c>
      <c r="V91" s="194">
        <v>0.3496</v>
      </c>
      <c r="W91" s="68">
        <f t="shared" si="115"/>
        <v>24.111</v>
      </c>
      <c r="X91" s="68">
        <f t="shared" si="116"/>
        <v>36.1665</v>
      </c>
      <c r="Y91" s="16">
        <v>0.3395</v>
      </c>
      <c r="AA91" s="202">
        <v>30.566999999999997</v>
      </c>
      <c r="AB91" s="202">
        <v>43.55049999999999</v>
      </c>
      <c r="AC91" s="202">
        <v>41.08732767872161</v>
      </c>
      <c r="AD91" s="202">
        <v>58.312632129941115</v>
      </c>
      <c r="AE91" s="194">
        <v>0.3411</v>
      </c>
      <c r="AF91" s="243">
        <v>20</v>
      </c>
      <c r="AG91" s="243">
        <v>43.55049999999999</v>
      </c>
      <c r="AH91" s="202">
        <f t="shared" si="117"/>
        <v>26.822</v>
      </c>
      <c r="AI91" s="202">
        <v>58.312632129941115</v>
      </c>
      <c r="AJ91" s="194">
        <f t="shared" si="118"/>
        <v>0.3396374871942962</v>
      </c>
      <c r="AK91" s="71">
        <f t="shared" si="119"/>
        <v>25.4809</v>
      </c>
      <c r="AL91" s="71">
        <f t="shared" si="119"/>
        <v>55.397000523444056</v>
      </c>
      <c r="AM91" s="16">
        <f t="shared" si="120"/>
        <v>0.2726556128345814</v>
      </c>
      <c r="AO91" s="72">
        <v>16</v>
      </c>
      <c r="AP91" s="72">
        <v>18</v>
      </c>
      <c r="AQ91" s="204">
        <v>21.76</v>
      </c>
      <c r="AR91" s="204">
        <v>24.48</v>
      </c>
      <c r="AS91" s="194">
        <v>0.36</v>
      </c>
      <c r="AT91" s="72">
        <f t="shared" si="121"/>
        <v>21.216</v>
      </c>
      <c r="AU91" s="72">
        <f t="shared" si="121"/>
        <v>23.868000000000002</v>
      </c>
      <c r="AV91" s="16">
        <f t="shared" si="122"/>
        <v>0.32600000000000007</v>
      </c>
      <c r="AX91" s="350" t="s">
        <v>384</v>
      </c>
      <c r="AY91" s="351"/>
      <c r="AZ91" s="351"/>
      <c r="BA91" s="351"/>
      <c r="BB91" s="351"/>
      <c r="BC91" s="351"/>
      <c r="BD91" s="351"/>
      <c r="BE91" s="352"/>
      <c r="BG91" s="439" t="s">
        <v>384</v>
      </c>
      <c r="BH91" s="440"/>
      <c r="BI91" s="440"/>
      <c r="BJ91" s="440"/>
      <c r="BK91" s="440"/>
      <c r="BL91" s="440"/>
      <c r="BM91" s="440"/>
      <c r="BN91" s="441"/>
      <c r="BP91" s="76">
        <v>18.5</v>
      </c>
      <c r="BQ91" s="76">
        <v>21.5</v>
      </c>
      <c r="BR91" s="207">
        <v>24.98</v>
      </c>
      <c r="BS91" s="207">
        <v>29.03</v>
      </c>
      <c r="BT91" s="267">
        <f t="shared" si="123"/>
        <v>0.3502500000000002</v>
      </c>
      <c r="BU91" s="76">
        <f t="shared" si="124"/>
        <v>24.6053</v>
      </c>
      <c r="BV91" s="76">
        <f t="shared" si="125"/>
        <v>28.59455</v>
      </c>
      <c r="BW91" s="16">
        <f t="shared" si="126"/>
        <v>0.32999625</v>
      </c>
      <c r="BY91" s="78">
        <v>20</v>
      </c>
      <c r="BZ91" s="78">
        <v>30</v>
      </c>
      <c r="CA91" s="208">
        <v>27.8</v>
      </c>
      <c r="CB91" s="208">
        <v>41.7</v>
      </c>
      <c r="CC91" s="194">
        <f t="shared" si="127"/>
        <v>0.3899999999999999</v>
      </c>
      <c r="CD91" s="78">
        <f t="shared" si="128"/>
        <v>27.522000000000002</v>
      </c>
      <c r="CE91" s="78">
        <f t="shared" si="129"/>
        <v>41.283</v>
      </c>
      <c r="CF91" s="16">
        <f t="shared" si="130"/>
        <v>0.3761000000000001</v>
      </c>
      <c r="CH91" s="80">
        <v>18</v>
      </c>
      <c r="CI91" s="80">
        <v>30</v>
      </c>
      <c r="CJ91" s="209">
        <v>24.39</v>
      </c>
      <c r="CK91" s="209">
        <v>40.65</v>
      </c>
      <c r="CL91" s="194">
        <f t="shared" si="131"/>
        <v>0.35499999999999976</v>
      </c>
      <c r="CM91" s="79">
        <f t="shared" si="132"/>
        <v>24.02415</v>
      </c>
      <c r="CN91" s="79">
        <f t="shared" si="133"/>
        <v>40.04025</v>
      </c>
      <c r="CO91" s="16">
        <f t="shared" si="134"/>
        <v>0.33467500000000006</v>
      </c>
      <c r="CQ91" s="195">
        <v>15.400000000000002</v>
      </c>
      <c r="CR91" s="195">
        <v>39.007999999999996</v>
      </c>
      <c r="CS91" s="195">
        <v>21.560000000000002</v>
      </c>
      <c r="CT91" s="195">
        <v>54.61119999999999</v>
      </c>
      <c r="CU91" s="194">
        <v>0.4</v>
      </c>
      <c r="CW91" s="293">
        <v>23.5</v>
      </c>
      <c r="CX91" s="293">
        <v>27.5</v>
      </c>
      <c r="CY91" s="293">
        <f t="shared" si="135"/>
        <v>31.020000000000003</v>
      </c>
      <c r="CZ91" s="293">
        <f t="shared" si="135"/>
        <v>36.300000000000004</v>
      </c>
      <c r="DA91" s="194">
        <f t="shared" si="136"/>
        <v>0.32000000000000006</v>
      </c>
      <c r="DB91" s="293">
        <f t="shared" si="137"/>
        <v>29.469</v>
      </c>
      <c r="DC91" s="293">
        <f t="shared" si="138"/>
        <v>34.48500000000001</v>
      </c>
      <c r="DD91" s="194">
        <f t="shared" si="139"/>
        <v>0.2540000000000002</v>
      </c>
    </row>
    <row r="92" spans="1:108" ht="15">
      <c r="A92" s="300" t="s">
        <v>112</v>
      </c>
      <c r="B92" s="305" t="s">
        <v>521</v>
      </c>
      <c r="C92" s="304"/>
      <c r="D92" s="66"/>
      <c r="E92" s="66"/>
      <c r="F92" s="66"/>
      <c r="G92" s="16"/>
      <c r="I92" s="69">
        <v>22.83</v>
      </c>
      <c r="J92" s="69">
        <v>29.35</v>
      </c>
      <c r="K92" s="196">
        <f t="shared" si="111"/>
        <v>30.5922</v>
      </c>
      <c r="L92" s="196">
        <f t="shared" si="111"/>
        <v>39.32900000000001</v>
      </c>
      <c r="M92" s="194">
        <v>0.34</v>
      </c>
      <c r="N92" s="69">
        <f t="shared" si="112"/>
        <v>30.133316999999998</v>
      </c>
      <c r="O92" s="69">
        <f t="shared" si="113"/>
        <v>38.73906500000001</v>
      </c>
      <c r="P92" s="16">
        <f t="shared" si="114"/>
        <v>0.3199000000000003</v>
      </c>
      <c r="R92" s="68">
        <v>21</v>
      </c>
      <c r="S92" s="68">
        <v>31.5</v>
      </c>
      <c r="T92" s="201">
        <v>28.34</v>
      </c>
      <c r="U92" s="201">
        <v>42.51</v>
      </c>
      <c r="V92" s="194">
        <v>0.3495</v>
      </c>
      <c r="W92" s="68">
        <f t="shared" si="115"/>
        <v>28.1295</v>
      </c>
      <c r="X92" s="68">
        <f t="shared" si="116"/>
        <v>42.19425</v>
      </c>
      <c r="Y92" s="16">
        <v>0.3395</v>
      </c>
      <c r="AA92" s="202">
        <v>34.361999999999995</v>
      </c>
      <c r="AB92" s="202">
        <v>49.070499999999996</v>
      </c>
      <c r="AC92" s="202">
        <v>46.12218194701428</v>
      </c>
      <c r="AD92" s="202">
        <v>65.63605652018502</v>
      </c>
      <c r="AE92" s="194">
        <v>0.3395</v>
      </c>
      <c r="AF92" s="243">
        <v>21</v>
      </c>
      <c r="AG92" s="243">
        <v>49.070499999999996</v>
      </c>
      <c r="AH92" s="202">
        <f t="shared" si="117"/>
        <v>28.1295</v>
      </c>
      <c r="AI92" s="202">
        <v>65.63605652018502</v>
      </c>
      <c r="AJ92" s="194">
        <f t="shared" si="118"/>
        <v>0.3381602317692185</v>
      </c>
      <c r="AK92" s="71">
        <f t="shared" si="119"/>
        <v>26.723025</v>
      </c>
      <c r="AL92" s="71">
        <f t="shared" si="119"/>
        <v>62.35425369417577</v>
      </c>
      <c r="AM92" s="16">
        <f t="shared" si="120"/>
        <v>0.27125222018075745</v>
      </c>
      <c r="AO92" s="72">
        <v>18</v>
      </c>
      <c r="AP92" s="72">
        <v>20</v>
      </c>
      <c r="AQ92" s="204">
        <v>24.48</v>
      </c>
      <c r="AR92" s="204">
        <v>27.2</v>
      </c>
      <c r="AS92" s="194">
        <v>0.36</v>
      </c>
      <c r="AT92" s="72">
        <f t="shared" si="121"/>
        <v>23.868000000000002</v>
      </c>
      <c r="AU92" s="72">
        <f t="shared" si="121"/>
        <v>26.52</v>
      </c>
      <c r="AV92" s="16">
        <f t="shared" si="122"/>
        <v>0.32600000000000007</v>
      </c>
      <c r="AX92" s="350" t="s">
        <v>384</v>
      </c>
      <c r="AY92" s="351"/>
      <c r="AZ92" s="351"/>
      <c r="BA92" s="351"/>
      <c r="BB92" s="351"/>
      <c r="BC92" s="351"/>
      <c r="BD92" s="351"/>
      <c r="BE92" s="352"/>
      <c r="BG92" s="439" t="s">
        <v>384</v>
      </c>
      <c r="BH92" s="440"/>
      <c r="BI92" s="440"/>
      <c r="BJ92" s="440"/>
      <c r="BK92" s="440"/>
      <c r="BL92" s="440"/>
      <c r="BM92" s="440"/>
      <c r="BN92" s="441"/>
      <c r="BP92" s="76">
        <v>20</v>
      </c>
      <c r="BQ92" s="76">
        <v>24</v>
      </c>
      <c r="BR92" s="207">
        <v>27</v>
      </c>
      <c r="BS92" s="207">
        <v>32.4</v>
      </c>
      <c r="BT92" s="267">
        <f t="shared" si="123"/>
        <v>0.34999999999999987</v>
      </c>
      <c r="BU92" s="76">
        <f t="shared" si="124"/>
        <v>26.595</v>
      </c>
      <c r="BV92" s="76">
        <f t="shared" si="125"/>
        <v>31.913999999999998</v>
      </c>
      <c r="BW92" s="16">
        <f t="shared" si="126"/>
        <v>0.32975</v>
      </c>
      <c r="BY92" s="78">
        <v>23</v>
      </c>
      <c r="BZ92" s="78">
        <v>35</v>
      </c>
      <c r="CA92" s="208">
        <v>31.97</v>
      </c>
      <c r="CB92" s="208">
        <v>48.65</v>
      </c>
      <c r="CC92" s="194">
        <f t="shared" si="127"/>
        <v>0.3900000000000001</v>
      </c>
      <c r="CD92" s="78">
        <f t="shared" si="128"/>
        <v>31.650299999999998</v>
      </c>
      <c r="CE92" s="78">
        <f t="shared" si="129"/>
        <v>48.1635</v>
      </c>
      <c r="CF92" s="16">
        <f t="shared" si="130"/>
        <v>0.3761000000000001</v>
      </c>
      <c r="CH92" s="80">
        <v>23</v>
      </c>
      <c r="CI92" s="80">
        <v>35</v>
      </c>
      <c r="CJ92" s="209">
        <v>31.165</v>
      </c>
      <c r="CK92" s="209">
        <v>47.425</v>
      </c>
      <c r="CL92" s="194">
        <f t="shared" si="131"/>
        <v>0.355</v>
      </c>
      <c r="CM92" s="79">
        <f t="shared" si="132"/>
        <v>30.697525</v>
      </c>
      <c r="CN92" s="79">
        <f t="shared" si="133"/>
        <v>46.713625</v>
      </c>
      <c r="CO92" s="16">
        <f t="shared" si="134"/>
        <v>0.33467499999999983</v>
      </c>
      <c r="CQ92" s="195">
        <v>16.5</v>
      </c>
      <c r="CR92" s="195">
        <v>44.65449999999999</v>
      </c>
      <c r="CS92" s="195">
        <v>23.099999999999998</v>
      </c>
      <c r="CT92" s="195">
        <v>62.51629999999999</v>
      </c>
      <c r="CU92" s="194">
        <v>0.4</v>
      </c>
      <c r="CW92" s="293">
        <v>27.5</v>
      </c>
      <c r="CX92" s="293">
        <v>31.5</v>
      </c>
      <c r="CY92" s="293">
        <f t="shared" si="135"/>
        <v>36.300000000000004</v>
      </c>
      <c r="CZ92" s="293">
        <f t="shared" si="135"/>
        <v>41.580000000000005</v>
      </c>
      <c r="DA92" s="194">
        <f t="shared" si="136"/>
        <v>0.32000000000000006</v>
      </c>
      <c r="DB92" s="293">
        <f t="shared" si="137"/>
        <v>34.48500000000001</v>
      </c>
      <c r="DC92" s="293">
        <f t="shared" si="138"/>
        <v>39.501000000000005</v>
      </c>
      <c r="DD92" s="194">
        <f t="shared" si="139"/>
        <v>0.2540000000000002</v>
      </c>
    </row>
    <row r="93" spans="1:108" ht="15">
      <c r="A93" s="300" t="s">
        <v>113</v>
      </c>
      <c r="B93" s="305" t="s">
        <v>522</v>
      </c>
      <c r="C93" s="304"/>
      <c r="D93" s="66"/>
      <c r="E93" s="66"/>
      <c r="F93" s="66"/>
      <c r="G93" s="16"/>
      <c r="I93" s="189">
        <v>25.5</v>
      </c>
      <c r="J93" s="189">
        <v>30.23</v>
      </c>
      <c r="K93" s="199">
        <f t="shared" si="111"/>
        <v>34.17</v>
      </c>
      <c r="L93" s="199">
        <f t="shared" si="111"/>
        <v>40.5082</v>
      </c>
      <c r="M93" s="200">
        <v>0.34</v>
      </c>
      <c r="N93" s="69">
        <f t="shared" si="112"/>
        <v>33.657450000000004</v>
      </c>
      <c r="O93" s="69">
        <f t="shared" si="113"/>
        <v>39.900577000000006</v>
      </c>
      <c r="P93" s="16">
        <f t="shared" si="114"/>
        <v>0.3199000000000001</v>
      </c>
      <c r="R93" s="68">
        <v>24.25</v>
      </c>
      <c r="S93" s="68">
        <v>36</v>
      </c>
      <c r="T93" s="201">
        <v>32.73</v>
      </c>
      <c r="U93" s="201">
        <v>48.58</v>
      </c>
      <c r="V93" s="194">
        <v>0.3495</v>
      </c>
      <c r="W93" s="68">
        <f t="shared" si="115"/>
        <v>32.482875</v>
      </c>
      <c r="X93" s="68">
        <f t="shared" si="116"/>
        <v>48.222</v>
      </c>
      <c r="Y93" s="16">
        <v>0.3395</v>
      </c>
      <c r="AA93" s="202">
        <v>38.3525</v>
      </c>
      <c r="AB93" s="202">
        <v>54.820499999999996</v>
      </c>
      <c r="AC93" s="202">
        <v>51.416407495794786</v>
      </c>
      <c r="AD93" s="202">
        <v>73.26462359335575</v>
      </c>
      <c r="AE93" s="194">
        <v>0.3382</v>
      </c>
      <c r="AF93" s="243">
        <v>23</v>
      </c>
      <c r="AG93" s="243">
        <v>54.820499999999996</v>
      </c>
      <c r="AH93" s="202">
        <f t="shared" si="117"/>
        <v>30.7786</v>
      </c>
      <c r="AI93" s="202">
        <v>73.26462359335575</v>
      </c>
      <c r="AJ93" s="194">
        <f t="shared" si="118"/>
        <v>0.3369642137143265</v>
      </c>
      <c r="AK93" s="71">
        <f t="shared" si="119"/>
        <v>29.23967</v>
      </c>
      <c r="AL93" s="71">
        <f t="shared" si="119"/>
        <v>69.60139241368796</v>
      </c>
      <c r="AM93" s="16">
        <f t="shared" si="120"/>
        <v>0.2701160030286103</v>
      </c>
      <c r="AO93" s="72">
        <v>20</v>
      </c>
      <c r="AP93" s="72">
        <v>22</v>
      </c>
      <c r="AQ93" s="204">
        <v>27.2</v>
      </c>
      <c r="AR93" s="204">
        <v>29.92</v>
      </c>
      <c r="AS93" s="194">
        <v>0.36</v>
      </c>
      <c r="AT93" s="72">
        <f t="shared" si="121"/>
        <v>26.52</v>
      </c>
      <c r="AU93" s="72">
        <f t="shared" si="121"/>
        <v>29.172</v>
      </c>
      <c r="AV93" s="16">
        <f t="shared" si="122"/>
        <v>0.32600000000000007</v>
      </c>
      <c r="AX93" s="350" t="s">
        <v>384</v>
      </c>
      <c r="AY93" s="351"/>
      <c r="AZ93" s="351"/>
      <c r="BA93" s="351"/>
      <c r="BB93" s="351"/>
      <c r="BC93" s="351"/>
      <c r="BD93" s="351"/>
      <c r="BE93" s="352"/>
      <c r="BG93" s="439" t="s">
        <v>384</v>
      </c>
      <c r="BH93" s="440"/>
      <c r="BI93" s="440"/>
      <c r="BJ93" s="440"/>
      <c r="BK93" s="440"/>
      <c r="BL93" s="440"/>
      <c r="BM93" s="440"/>
      <c r="BN93" s="441"/>
      <c r="BP93" s="76">
        <v>22.5</v>
      </c>
      <c r="BQ93" s="76">
        <v>26.5</v>
      </c>
      <c r="BR93" s="207">
        <v>30.38</v>
      </c>
      <c r="BS93" s="207">
        <v>35.78</v>
      </c>
      <c r="BT93" s="267">
        <f t="shared" si="123"/>
        <v>0.35020408163265304</v>
      </c>
      <c r="BU93" s="76">
        <f t="shared" si="124"/>
        <v>29.9243</v>
      </c>
      <c r="BV93" s="76">
        <f t="shared" si="125"/>
        <v>35.2433</v>
      </c>
      <c r="BW93" s="16">
        <f t="shared" si="126"/>
        <v>0.32995102040816304</v>
      </c>
      <c r="BY93" s="78">
        <v>27</v>
      </c>
      <c r="BZ93" s="78">
        <v>40</v>
      </c>
      <c r="CA93" s="208">
        <v>37.53</v>
      </c>
      <c r="CB93" s="208">
        <v>55.6</v>
      </c>
      <c r="CC93" s="194">
        <f t="shared" si="127"/>
        <v>0.3899999999999999</v>
      </c>
      <c r="CD93" s="78">
        <f t="shared" si="128"/>
        <v>37.1547</v>
      </c>
      <c r="CE93" s="78">
        <f t="shared" si="129"/>
        <v>55.044000000000004</v>
      </c>
      <c r="CF93" s="16">
        <f t="shared" si="130"/>
        <v>0.3761000000000001</v>
      </c>
      <c r="CH93" s="80">
        <v>25</v>
      </c>
      <c r="CI93" s="80">
        <v>38</v>
      </c>
      <c r="CJ93" s="209">
        <v>33.875</v>
      </c>
      <c r="CK93" s="209">
        <v>51.49</v>
      </c>
      <c r="CL93" s="194">
        <f t="shared" si="131"/>
        <v>0.3550000000000002</v>
      </c>
      <c r="CM93" s="79">
        <f t="shared" si="132"/>
        <v>33.366875</v>
      </c>
      <c r="CN93" s="79">
        <f t="shared" si="133"/>
        <v>50.71765</v>
      </c>
      <c r="CO93" s="16">
        <f t="shared" si="134"/>
        <v>0.33467500000000006</v>
      </c>
      <c r="CQ93" s="195">
        <v>17.6</v>
      </c>
      <c r="CR93" s="195">
        <v>51.129</v>
      </c>
      <c r="CS93" s="195">
        <v>24.64</v>
      </c>
      <c r="CT93" s="195">
        <v>71.58059999999999</v>
      </c>
      <c r="CU93" s="194">
        <v>0.4</v>
      </c>
      <c r="CW93" s="293">
        <v>31.5</v>
      </c>
      <c r="CX93" s="293">
        <v>34.5</v>
      </c>
      <c r="CY93" s="293">
        <f t="shared" si="135"/>
        <v>41.580000000000005</v>
      </c>
      <c r="CZ93" s="293">
        <f t="shared" si="135"/>
        <v>45.54</v>
      </c>
      <c r="DA93" s="194">
        <f t="shared" si="136"/>
        <v>0.32000000000000006</v>
      </c>
      <c r="DB93" s="293">
        <f t="shared" si="137"/>
        <v>39.501000000000005</v>
      </c>
      <c r="DC93" s="293">
        <f t="shared" si="138"/>
        <v>43.263</v>
      </c>
      <c r="DD93" s="194">
        <f t="shared" si="139"/>
        <v>0.2540000000000002</v>
      </c>
    </row>
    <row r="94" spans="1:108" ht="15">
      <c r="A94" s="297" t="s">
        <v>114</v>
      </c>
      <c r="B94" s="306"/>
      <c r="C94" s="371"/>
      <c r="D94" s="371"/>
      <c r="E94" s="371"/>
      <c r="F94" s="371"/>
      <c r="G94" s="393"/>
      <c r="I94" s="370"/>
      <c r="J94" s="371"/>
      <c r="K94" s="371"/>
      <c r="L94" s="371"/>
      <c r="M94" s="371"/>
      <c r="N94" s="371"/>
      <c r="O94" s="371"/>
      <c r="P94" s="393"/>
      <c r="R94" s="370"/>
      <c r="S94" s="371"/>
      <c r="T94" s="371"/>
      <c r="U94" s="371"/>
      <c r="V94" s="371"/>
      <c r="W94" s="371"/>
      <c r="X94" s="371"/>
      <c r="Y94" s="393"/>
      <c r="AA94" s="358"/>
      <c r="AB94" s="359"/>
      <c r="AC94" s="359"/>
      <c r="AD94" s="359"/>
      <c r="AE94" s="359"/>
      <c r="AF94" s="360"/>
      <c r="AG94" s="360"/>
      <c r="AH94" s="360"/>
      <c r="AI94" s="360"/>
      <c r="AJ94" s="360"/>
      <c r="AK94" s="370"/>
      <c r="AL94" s="371"/>
      <c r="AM94" s="371"/>
      <c r="AO94" s="370"/>
      <c r="AP94" s="371"/>
      <c r="AQ94" s="371"/>
      <c r="AR94" s="371"/>
      <c r="AS94" s="371"/>
      <c r="AT94" s="371"/>
      <c r="AU94" s="371"/>
      <c r="AV94" s="393"/>
      <c r="AX94" s="370"/>
      <c r="AY94" s="371"/>
      <c r="AZ94" s="371"/>
      <c r="BA94" s="371"/>
      <c r="BB94" s="371"/>
      <c r="BC94" s="371"/>
      <c r="BD94" s="371"/>
      <c r="BE94" s="393"/>
      <c r="BG94" s="370"/>
      <c r="BH94" s="371"/>
      <c r="BI94" s="371"/>
      <c r="BJ94" s="371"/>
      <c r="BK94" s="371"/>
      <c r="BL94" s="371"/>
      <c r="BM94" s="371"/>
      <c r="BN94" s="393"/>
      <c r="BP94" s="370"/>
      <c r="BQ94" s="371"/>
      <c r="BR94" s="371"/>
      <c r="BS94" s="371"/>
      <c r="BT94" s="371"/>
      <c r="BU94" s="371"/>
      <c r="BV94" s="371"/>
      <c r="BW94" s="393"/>
      <c r="BY94" s="370"/>
      <c r="BZ94" s="371"/>
      <c r="CA94" s="371"/>
      <c r="CB94" s="371"/>
      <c r="CC94" s="371"/>
      <c r="CD94" s="371"/>
      <c r="CE94" s="371"/>
      <c r="CF94" s="393"/>
      <c r="CH94" s="370"/>
      <c r="CI94" s="371"/>
      <c r="CJ94" s="371"/>
      <c r="CK94" s="371"/>
      <c r="CL94" s="371"/>
      <c r="CM94" s="371"/>
      <c r="CN94" s="371"/>
      <c r="CO94" s="393"/>
      <c r="CQ94" s="358"/>
      <c r="CR94" s="359"/>
      <c r="CS94" s="359"/>
      <c r="CT94" s="359"/>
      <c r="CU94" s="406"/>
      <c r="CW94" s="358"/>
      <c r="CX94" s="359"/>
      <c r="CY94" s="359"/>
      <c r="CZ94" s="359"/>
      <c r="DA94" s="359"/>
      <c r="DB94" s="359"/>
      <c r="DC94" s="359"/>
      <c r="DD94" s="406"/>
    </row>
    <row r="95" spans="1:108" ht="15">
      <c r="A95" s="297" t="s">
        <v>115</v>
      </c>
      <c r="B95" s="306"/>
      <c r="C95" s="371"/>
      <c r="D95" s="371"/>
      <c r="E95" s="371"/>
      <c r="F95" s="371"/>
      <c r="G95" s="393"/>
      <c r="I95" s="370"/>
      <c r="J95" s="371"/>
      <c r="K95" s="371"/>
      <c r="L95" s="371"/>
      <c r="M95" s="371"/>
      <c r="N95" s="371"/>
      <c r="O95" s="371"/>
      <c r="P95" s="393"/>
      <c r="R95" s="370"/>
      <c r="S95" s="371"/>
      <c r="T95" s="371"/>
      <c r="U95" s="371"/>
      <c r="V95" s="371"/>
      <c r="W95" s="371"/>
      <c r="X95" s="371"/>
      <c r="Y95" s="393"/>
      <c r="AA95" s="358"/>
      <c r="AB95" s="359"/>
      <c r="AC95" s="359"/>
      <c r="AD95" s="359"/>
      <c r="AE95" s="359"/>
      <c r="AF95" s="360"/>
      <c r="AG95" s="360"/>
      <c r="AH95" s="360"/>
      <c r="AI95" s="360"/>
      <c r="AJ95" s="360"/>
      <c r="AK95" s="191"/>
      <c r="AL95" s="191"/>
      <c r="AM95" s="181"/>
      <c r="AO95" s="370"/>
      <c r="AP95" s="371"/>
      <c r="AQ95" s="371"/>
      <c r="AR95" s="371"/>
      <c r="AS95" s="371"/>
      <c r="AT95" s="371"/>
      <c r="AU95" s="371"/>
      <c r="AV95" s="393"/>
      <c r="AX95" s="370"/>
      <c r="AY95" s="371"/>
      <c r="AZ95" s="371"/>
      <c r="BA95" s="371"/>
      <c r="BB95" s="371"/>
      <c r="BC95" s="371"/>
      <c r="BD95" s="371"/>
      <c r="BE95" s="393"/>
      <c r="BG95" s="370"/>
      <c r="BH95" s="371"/>
      <c r="BI95" s="371"/>
      <c r="BJ95" s="371"/>
      <c r="BK95" s="371"/>
      <c r="BL95" s="371"/>
      <c r="BM95" s="371"/>
      <c r="BN95" s="393"/>
      <c r="BP95" s="370"/>
      <c r="BQ95" s="371"/>
      <c r="BR95" s="371"/>
      <c r="BS95" s="371"/>
      <c r="BT95" s="371"/>
      <c r="BU95" s="371"/>
      <c r="BV95" s="371"/>
      <c r="BW95" s="393"/>
      <c r="BY95" s="370"/>
      <c r="BZ95" s="371"/>
      <c r="CA95" s="371"/>
      <c r="CB95" s="371"/>
      <c r="CC95" s="371"/>
      <c r="CD95" s="371"/>
      <c r="CE95" s="371"/>
      <c r="CF95" s="393"/>
      <c r="CH95" s="182"/>
      <c r="CI95" s="183"/>
      <c r="CJ95" s="183"/>
      <c r="CK95" s="183"/>
      <c r="CL95" s="183"/>
      <c r="CM95" s="191"/>
      <c r="CN95" s="191"/>
      <c r="CO95" s="181"/>
      <c r="CQ95" s="358"/>
      <c r="CR95" s="359"/>
      <c r="CS95" s="359"/>
      <c r="CT95" s="359"/>
      <c r="CU95" s="406"/>
      <c r="CW95" s="358"/>
      <c r="CX95" s="359"/>
      <c r="CY95" s="359"/>
      <c r="CZ95" s="359"/>
      <c r="DA95" s="359"/>
      <c r="DB95" s="359"/>
      <c r="DC95" s="359"/>
      <c r="DD95" s="406"/>
    </row>
    <row r="96" spans="1:108" ht="15">
      <c r="A96" s="298" t="s">
        <v>116</v>
      </c>
      <c r="B96" s="305" t="s">
        <v>523</v>
      </c>
      <c r="C96" s="304"/>
      <c r="D96" s="66"/>
      <c r="E96" s="66"/>
      <c r="F96" s="66"/>
      <c r="G96" s="16"/>
      <c r="I96" s="190">
        <v>10</v>
      </c>
      <c r="J96" s="190">
        <v>12</v>
      </c>
      <c r="K96" s="197">
        <f>I96*1.34</f>
        <v>13.4</v>
      </c>
      <c r="L96" s="197">
        <f>J96*1.34</f>
        <v>16.080000000000002</v>
      </c>
      <c r="M96" s="198">
        <v>0.34</v>
      </c>
      <c r="N96" s="69">
        <f>K96-(K96*0.015)</f>
        <v>13.199</v>
      </c>
      <c r="O96" s="69">
        <f>L96-(L96*0.015)</f>
        <v>15.838800000000003</v>
      </c>
      <c r="P96" s="16">
        <f>(N96+O96)/(I96+J96)-1</f>
        <v>0.3199000000000003</v>
      </c>
      <c r="R96" s="68">
        <v>9.5</v>
      </c>
      <c r="S96" s="68">
        <v>13</v>
      </c>
      <c r="T96" s="201">
        <v>12.82</v>
      </c>
      <c r="U96" s="201">
        <v>17.54</v>
      </c>
      <c r="V96" s="194">
        <v>0.3493</v>
      </c>
      <c r="W96" s="68">
        <f>R96+(R96*Y96)</f>
        <v>12.72525</v>
      </c>
      <c r="X96" s="68">
        <f>S96+(S96*Y96)</f>
        <v>17.4135</v>
      </c>
      <c r="Y96" s="16">
        <v>0.3395</v>
      </c>
      <c r="AA96" s="202">
        <v>24.1</v>
      </c>
      <c r="AB96" s="202">
        <v>33.3</v>
      </c>
      <c r="AC96" s="202">
        <v>32.51</v>
      </c>
      <c r="AD96" s="202">
        <v>44.72</v>
      </c>
      <c r="AE96" s="194">
        <v>0.3455</v>
      </c>
      <c r="AF96" s="243">
        <v>10</v>
      </c>
      <c r="AG96" s="243">
        <v>33.3</v>
      </c>
      <c r="AH96" s="202">
        <f>(AF96*AE96)+AF96</f>
        <v>13.455</v>
      </c>
      <c r="AI96" s="202">
        <v>44.72</v>
      </c>
      <c r="AJ96" s="16">
        <f>((AH96+AI96)/(AF96+AG96)-1)</f>
        <v>0.34353348729792144</v>
      </c>
      <c r="AK96" s="71">
        <f>AH96-(AH96*0.05)</f>
        <v>12.78225</v>
      </c>
      <c r="AL96" s="71">
        <f>AI96-(AI96*0.05)</f>
        <v>42.484</v>
      </c>
      <c r="AM96" s="16">
        <f>(AK96+AL96)/(AF96+AG96)-1</f>
        <v>0.2763568129330254</v>
      </c>
      <c r="AO96" s="72">
        <v>10</v>
      </c>
      <c r="AP96" s="72">
        <v>11</v>
      </c>
      <c r="AQ96" s="204">
        <v>13.6</v>
      </c>
      <c r="AR96" s="204">
        <v>14.96</v>
      </c>
      <c r="AS96" s="194">
        <v>0.36</v>
      </c>
      <c r="AT96" s="72">
        <f>AQ96-(AQ96*0.025)</f>
        <v>13.26</v>
      </c>
      <c r="AU96" s="72">
        <f>AR96-(AR96*0.025)</f>
        <v>14.586</v>
      </c>
      <c r="AV96" s="16">
        <f>(AT96+AU96)/(AO96+AP96)-1</f>
        <v>0.32600000000000007</v>
      </c>
      <c r="AX96" s="350" t="s">
        <v>384</v>
      </c>
      <c r="AY96" s="351"/>
      <c r="AZ96" s="351"/>
      <c r="BA96" s="351"/>
      <c r="BB96" s="351"/>
      <c r="BC96" s="351"/>
      <c r="BD96" s="351"/>
      <c r="BE96" s="352"/>
      <c r="BG96" s="74">
        <v>12</v>
      </c>
      <c r="BH96" s="74">
        <v>15.5</v>
      </c>
      <c r="BI96" s="206">
        <v>16.2</v>
      </c>
      <c r="BJ96" s="206">
        <v>20.93</v>
      </c>
      <c r="BK96" s="194">
        <v>0.35</v>
      </c>
      <c r="BL96" s="74">
        <f>BI96-(BI96*0.025)</f>
        <v>15.795</v>
      </c>
      <c r="BM96" s="74">
        <f>BJ96-(BJ96*0.025)</f>
        <v>20.40675</v>
      </c>
      <c r="BN96" s="16">
        <f>(BL96+BM96)/(BG96+BH96)-1</f>
        <v>0.31642727272727256</v>
      </c>
      <c r="BP96" s="76">
        <v>12.5</v>
      </c>
      <c r="BQ96" s="76">
        <v>14.75</v>
      </c>
      <c r="BR96" s="207">
        <v>16.88</v>
      </c>
      <c r="BS96" s="207">
        <v>19.91</v>
      </c>
      <c r="BT96" s="267">
        <f>((BR96+BS96)/(BP96+BQ96)-1)</f>
        <v>0.35009174311926605</v>
      </c>
      <c r="BU96" s="76">
        <f>BR96-(BR96*0.015)</f>
        <v>16.6268</v>
      </c>
      <c r="BV96" s="76">
        <f>BS96-(BS96*0.015)</f>
        <v>19.61135</v>
      </c>
      <c r="BW96" s="16">
        <f>(BU96+BV96)/(BP96+BQ96)-1</f>
        <v>0.3298403669724772</v>
      </c>
      <c r="BY96" s="78">
        <v>9</v>
      </c>
      <c r="BZ96" s="78">
        <v>13.5</v>
      </c>
      <c r="CA96" s="208">
        <v>12.51</v>
      </c>
      <c r="CB96" s="208">
        <v>18.76</v>
      </c>
      <c r="CC96" s="194">
        <f>((CA96+CB96)/(BY96+BZ96)-1)</f>
        <v>0.389777777777778</v>
      </c>
      <c r="CD96" s="78">
        <f>CA96-(CA96*0.01)</f>
        <v>12.3849</v>
      </c>
      <c r="CE96" s="78">
        <f>CB96-(CB96*0.01)</f>
        <v>18.572400000000002</v>
      </c>
      <c r="CF96" s="16">
        <f>(CD96+CE96)/(BY96+BZ96)-1</f>
        <v>0.3758800000000002</v>
      </c>
      <c r="CH96" s="80">
        <v>12</v>
      </c>
      <c r="CI96" s="80">
        <v>15.5</v>
      </c>
      <c r="CJ96" s="209">
        <v>16.259999999999998</v>
      </c>
      <c r="CK96" s="209">
        <v>21.0025</v>
      </c>
      <c r="CL96" s="194">
        <f>((CJ96+CK96)/(CH96+CI96)-1)</f>
        <v>0.3550000000000002</v>
      </c>
      <c r="CM96" s="79">
        <f>CJ96-(CJ96*0.015)</f>
        <v>16.016099999999998</v>
      </c>
      <c r="CN96" s="79">
        <f>CK96-(CK96*0.015)</f>
        <v>20.687462500000002</v>
      </c>
      <c r="CO96" s="16">
        <f>(CM96+CN96)/(CH96+CI96)-1</f>
        <v>0.33467500000000006</v>
      </c>
      <c r="CQ96" s="195">
        <v>9.537</v>
      </c>
      <c r="CR96" s="195">
        <v>14.179499999999999</v>
      </c>
      <c r="CS96" s="195">
        <v>13.3518</v>
      </c>
      <c r="CT96" s="195">
        <v>19.8513</v>
      </c>
      <c r="CU96" s="194">
        <v>0.4</v>
      </c>
      <c r="CW96" s="293">
        <v>11.5</v>
      </c>
      <c r="CX96" s="293">
        <v>15.5</v>
      </c>
      <c r="CY96" s="293">
        <f>CW96*1.32</f>
        <v>15.180000000000001</v>
      </c>
      <c r="CZ96" s="293">
        <f>CX96*1.32</f>
        <v>20.46</v>
      </c>
      <c r="DA96" s="194">
        <f>((CY96+CZ96)/(CW96+CX96)-1)</f>
        <v>0.32000000000000006</v>
      </c>
      <c r="DB96" s="293">
        <f>CY96-(CY96*0.05)</f>
        <v>14.421000000000001</v>
      </c>
      <c r="DC96" s="293">
        <f>CZ96-(CZ96*0.05)</f>
        <v>19.437</v>
      </c>
      <c r="DD96" s="194">
        <f>(DB96+DC96)/(CW96+CX96)-1</f>
        <v>0.2540000000000002</v>
      </c>
    </row>
    <row r="97" spans="1:108" ht="15">
      <c r="A97" s="297" t="s">
        <v>117</v>
      </c>
      <c r="B97" s="306"/>
      <c r="C97" s="371"/>
      <c r="D97" s="371"/>
      <c r="E97" s="371"/>
      <c r="F97" s="371"/>
      <c r="G97" s="393"/>
      <c r="I97" s="370"/>
      <c r="J97" s="371"/>
      <c r="K97" s="371"/>
      <c r="L97" s="371"/>
      <c r="M97" s="393"/>
      <c r="N97" s="191"/>
      <c r="O97" s="191"/>
      <c r="P97" s="181"/>
      <c r="R97" s="370"/>
      <c r="S97" s="371"/>
      <c r="T97" s="371"/>
      <c r="U97" s="371"/>
      <c r="V97" s="393"/>
      <c r="W97" s="191"/>
      <c r="X97" s="191"/>
      <c r="Y97" s="181"/>
      <c r="AA97" s="361"/>
      <c r="AB97" s="361"/>
      <c r="AC97" s="361"/>
      <c r="AD97" s="361"/>
      <c r="AE97" s="361"/>
      <c r="AF97" s="360"/>
      <c r="AG97" s="360"/>
      <c r="AH97" s="360"/>
      <c r="AI97" s="360"/>
      <c r="AJ97" s="360"/>
      <c r="AK97" s="191"/>
      <c r="AL97" s="191"/>
      <c r="AM97" s="181"/>
      <c r="AO97" s="370"/>
      <c r="AP97" s="371"/>
      <c r="AQ97" s="371"/>
      <c r="AR97" s="371"/>
      <c r="AS97" s="393"/>
      <c r="AT97" s="191"/>
      <c r="AU97" s="191"/>
      <c r="AV97" s="181"/>
      <c r="AX97" s="187"/>
      <c r="AY97" s="188"/>
      <c r="AZ97" s="188"/>
      <c r="BA97" s="188"/>
      <c r="BB97" s="188"/>
      <c r="BC97" s="192"/>
      <c r="BD97" s="192"/>
      <c r="BE97" s="188"/>
      <c r="BG97" s="370"/>
      <c r="BH97" s="371"/>
      <c r="BI97" s="371"/>
      <c r="BJ97" s="371"/>
      <c r="BK97" s="371"/>
      <c r="BL97" s="191"/>
      <c r="BM97" s="191"/>
      <c r="BN97" s="181"/>
      <c r="BP97" s="376"/>
      <c r="BQ97" s="410"/>
      <c r="BR97" s="410"/>
      <c r="BS97" s="410"/>
      <c r="BT97" s="410"/>
      <c r="BU97" s="191"/>
      <c r="BV97" s="191"/>
      <c r="BW97" s="181"/>
      <c r="BY97" s="370"/>
      <c r="BZ97" s="371"/>
      <c r="CA97" s="371"/>
      <c r="CB97" s="371"/>
      <c r="CC97" s="371"/>
      <c r="CD97" s="191"/>
      <c r="CE97" s="191"/>
      <c r="CF97" s="181"/>
      <c r="CH97" s="370"/>
      <c r="CI97" s="371"/>
      <c r="CJ97" s="371"/>
      <c r="CK97" s="371"/>
      <c r="CL97" s="371"/>
      <c r="CM97" s="191"/>
      <c r="CN97" s="191"/>
      <c r="CO97" s="181"/>
      <c r="CQ97" s="358"/>
      <c r="CR97" s="359"/>
      <c r="CS97" s="359"/>
      <c r="CT97" s="359"/>
      <c r="CU97" s="406"/>
      <c r="CW97" s="358"/>
      <c r="CX97" s="359"/>
      <c r="CY97" s="359"/>
      <c r="CZ97" s="359"/>
      <c r="DA97" s="359"/>
      <c r="DB97" s="359"/>
      <c r="DC97" s="359"/>
      <c r="DD97" s="406"/>
    </row>
    <row r="98" spans="1:108" ht="15">
      <c r="A98" s="298" t="s">
        <v>118</v>
      </c>
      <c r="B98" s="305" t="s">
        <v>524</v>
      </c>
      <c r="C98" s="304"/>
      <c r="D98" s="66"/>
      <c r="E98" s="66"/>
      <c r="F98" s="66"/>
      <c r="G98" s="16"/>
      <c r="I98" s="69">
        <v>10</v>
      </c>
      <c r="J98" s="69">
        <v>12</v>
      </c>
      <c r="K98" s="196">
        <f>I98*1.34</f>
        <v>13.4</v>
      </c>
      <c r="L98" s="196">
        <f>J98*1.34</f>
        <v>16.080000000000002</v>
      </c>
      <c r="M98" s="194">
        <v>0.34</v>
      </c>
      <c r="N98" s="69">
        <f>K98-(K98*0.015)</f>
        <v>13.199</v>
      </c>
      <c r="O98" s="69">
        <f>L98-(L98*0.015)</f>
        <v>15.838800000000003</v>
      </c>
      <c r="P98" s="16">
        <f>(N98+O98)/(I98+J98)-1</f>
        <v>0.3199000000000003</v>
      </c>
      <c r="R98" s="68">
        <v>8.5</v>
      </c>
      <c r="S98" s="68">
        <v>12.5</v>
      </c>
      <c r="T98" s="201">
        <v>11.47</v>
      </c>
      <c r="U98" s="201">
        <v>16.87</v>
      </c>
      <c r="V98" s="194">
        <v>0.3495</v>
      </c>
      <c r="W98" s="68">
        <f>R98+(R98*Y98)</f>
        <v>11.38575</v>
      </c>
      <c r="X98" s="68">
        <f>S98+(S98*Y98)</f>
        <v>16.74375</v>
      </c>
      <c r="Y98" s="16">
        <v>0.3395</v>
      </c>
      <c r="AA98" s="202">
        <v>12.48</v>
      </c>
      <c r="AB98" s="202">
        <v>16.45</v>
      </c>
      <c r="AC98" s="202">
        <v>17.05</v>
      </c>
      <c r="AD98" s="202">
        <v>22.33</v>
      </c>
      <c r="AE98" s="194">
        <v>0.3612</v>
      </c>
      <c r="AF98" s="243">
        <v>10</v>
      </c>
      <c r="AG98" s="243">
        <v>16.45</v>
      </c>
      <c r="AH98" s="202">
        <f>(AF98*AE98)+AF98</f>
        <v>13.612</v>
      </c>
      <c r="AI98" s="202">
        <v>22.33</v>
      </c>
      <c r="AJ98" s="16">
        <f>((AH98+AI98)/(AF98+AG98)-1)</f>
        <v>0.3588657844990548</v>
      </c>
      <c r="AK98" s="71">
        <f>AH98-(AH98*0.05)</f>
        <v>12.9314</v>
      </c>
      <c r="AL98" s="71">
        <f>AI98-(AI98*0.05)</f>
        <v>21.2135</v>
      </c>
      <c r="AM98" s="16">
        <f>(AK98+AL98)/(AF98+AG98)-1</f>
        <v>0.2909224952741021</v>
      </c>
      <c r="AO98" s="72">
        <v>10</v>
      </c>
      <c r="AP98" s="72">
        <v>13</v>
      </c>
      <c r="AQ98" s="204">
        <v>13.6</v>
      </c>
      <c r="AR98" s="204">
        <v>17.68</v>
      </c>
      <c r="AS98" s="194">
        <f>((AQ98+AR98)/(AO98+AP98)-1)</f>
        <v>0.3600000000000001</v>
      </c>
      <c r="AT98" s="72">
        <f>AQ98-(AQ98*0.025)</f>
        <v>13.26</v>
      </c>
      <c r="AU98" s="72">
        <f>AR98-(AR98*0.025)</f>
        <v>17.238</v>
      </c>
      <c r="AV98" s="16">
        <f>(AT98+AU98)/(AO98+AP98)-1</f>
        <v>0.32599999999999985</v>
      </c>
      <c r="AX98" s="350" t="s">
        <v>384</v>
      </c>
      <c r="AY98" s="351"/>
      <c r="AZ98" s="351"/>
      <c r="BA98" s="351"/>
      <c r="BB98" s="351"/>
      <c r="BC98" s="351"/>
      <c r="BD98" s="351"/>
      <c r="BE98" s="352"/>
      <c r="BG98" s="74">
        <v>8.8</v>
      </c>
      <c r="BH98" s="74">
        <v>10.82</v>
      </c>
      <c r="BI98" s="206">
        <v>11.88</v>
      </c>
      <c r="BJ98" s="206">
        <v>14.61</v>
      </c>
      <c r="BK98" s="194">
        <v>0.35</v>
      </c>
      <c r="BL98" s="74">
        <f>BI98-(BI98*0.025)</f>
        <v>11.583</v>
      </c>
      <c r="BM98" s="74">
        <f>BJ98-(BJ98*0.025)</f>
        <v>14.24475</v>
      </c>
      <c r="BN98" s="16">
        <f>(BL98+BM98)/(BG98+BH98)-1</f>
        <v>0.31639908256880744</v>
      </c>
      <c r="BP98" s="76">
        <v>10</v>
      </c>
      <c r="BQ98" s="76">
        <v>12</v>
      </c>
      <c r="BR98" s="207">
        <v>13.5</v>
      </c>
      <c r="BS98" s="207">
        <v>16.2</v>
      </c>
      <c r="BT98" s="267">
        <f>((BR98+BS98)/(BP98+BQ98)-1)</f>
        <v>0.34999999999999987</v>
      </c>
      <c r="BU98" s="76">
        <f>BR98-(BR98*0.015)</f>
        <v>13.2975</v>
      </c>
      <c r="BV98" s="76">
        <f>BS98-(BS98*0.015)</f>
        <v>15.956999999999999</v>
      </c>
      <c r="BW98" s="16">
        <f>(BU98+BV98)/(BP98+BQ98)-1</f>
        <v>0.32975</v>
      </c>
      <c r="BY98" s="78">
        <v>10</v>
      </c>
      <c r="BZ98" s="78">
        <v>15</v>
      </c>
      <c r="CA98" s="208">
        <v>13.9</v>
      </c>
      <c r="CB98" s="208">
        <v>20.85</v>
      </c>
      <c r="CC98" s="194">
        <f>((CA98+CB98)/(BY98+BZ98)-1)</f>
        <v>0.3899999999999999</v>
      </c>
      <c r="CD98" s="78">
        <f>CA98-(CA98*0.01)</f>
        <v>13.761000000000001</v>
      </c>
      <c r="CE98" s="78">
        <f>CB98-(CB98*0.01)</f>
        <v>20.6415</v>
      </c>
      <c r="CF98" s="16">
        <f>(CD98+CE98)/(BY98+BZ98)-1</f>
        <v>0.3761000000000001</v>
      </c>
      <c r="CH98" s="417" t="s">
        <v>384</v>
      </c>
      <c r="CI98" s="418"/>
      <c r="CJ98" s="418"/>
      <c r="CK98" s="418"/>
      <c r="CL98" s="418"/>
      <c r="CM98" s="418"/>
      <c r="CN98" s="418"/>
      <c r="CO98" s="419"/>
      <c r="CQ98" s="195">
        <v>12.85</v>
      </c>
      <c r="CR98" s="195">
        <v>20.9</v>
      </c>
      <c r="CS98" s="195">
        <v>17.99</v>
      </c>
      <c r="CT98" s="195">
        <v>29.259999999999994</v>
      </c>
      <c r="CU98" s="194">
        <v>0.4</v>
      </c>
      <c r="CW98" s="293">
        <v>9</v>
      </c>
      <c r="CX98" s="293">
        <v>12</v>
      </c>
      <c r="CY98" s="293">
        <f>CW98*1.32</f>
        <v>11.88</v>
      </c>
      <c r="CZ98" s="293">
        <f>CX98*1.32</f>
        <v>15.84</v>
      </c>
      <c r="DA98" s="194">
        <f>((CY98+CZ98)/(CW98+CX98)-1)</f>
        <v>0.31999999999999984</v>
      </c>
      <c r="DB98" s="293">
        <f>CY98-(CY98*0.05)</f>
        <v>11.286000000000001</v>
      </c>
      <c r="DC98" s="293">
        <f>CZ98-(CZ98*0.05)</f>
        <v>15.048</v>
      </c>
      <c r="DD98" s="194">
        <f>(DB98+DC98)/(CW98+CX98)-1</f>
        <v>0.2540000000000002</v>
      </c>
    </row>
    <row r="99" spans="1:108" ht="15">
      <c r="A99" s="298" t="s">
        <v>119</v>
      </c>
      <c r="B99" s="305" t="s">
        <v>525</v>
      </c>
      <c r="C99" s="304"/>
      <c r="D99" s="66"/>
      <c r="E99" s="66"/>
      <c r="F99" s="66"/>
      <c r="G99" s="16"/>
      <c r="I99" s="69">
        <v>12</v>
      </c>
      <c r="J99" s="69">
        <v>15</v>
      </c>
      <c r="K99" s="196">
        <f>I99*1.34</f>
        <v>16.080000000000002</v>
      </c>
      <c r="L99" s="196">
        <f>J99*1.34</f>
        <v>20.1</v>
      </c>
      <c r="M99" s="194">
        <v>0.34</v>
      </c>
      <c r="N99" s="69">
        <f>K99-(K99*0.015)</f>
        <v>15.838800000000003</v>
      </c>
      <c r="O99" s="69">
        <f>L99-(L99*0.015)</f>
        <v>19.7985</v>
      </c>
      <c r="P99" s="16">
        <f>(N99+O99)/(I99+J99)-1</f>
        <v>0.3199000000000001</v>
      </c>
      <c r="R99" s="68">
        <v>10</v>
      </c>
      <c r="S99" s="68">
        <v>14</v>
      </c>
      <c r="T99" s="201">
        <v>13.5</v>
      </c>
      <c r="U99" s="201">
        <v>18.89</v>
      </c>
      <c r="V99" s="194">
        <v>0.3496</v>
      </c>
      <c r="W99" s="68">
        <f>R99+(R99*Y99)</f>
        <v>13.395</v>
      </c>
      <c r="X99" s="68">
        <f>S99+(S99*Y99)</f>
        <v>18.753</v>
      </c>
      <c r="Y99" s="16">
        <v>0.3395</v>
      </c>
      <c r="AA99" s="202">
        <v>15.28</v>
      </c>
      <c r="AB99" s="202">
        <v>20.47</v>
      </c>
      <c r="AC99" s="202">
        <v>20.79</v>
      </c>
      <c r="AD99" s="202">
        <v>27.69</v>
      </c>
      <c r="AE99" s="194">
        <v>0.3561</v>
      </c>
      <c r="AF99" s="243">
        <v>10</v>
      </c>
      <c r="AG99" s="243">
        <v>20.47</v>
      </c>
      <c r="AH99" s="202">
        <f>(AF99*AE99)+AF99</f>
        <v>13.561</v>
      </c>
      <c r="AI99" s="202">
        <v>27.69</v>
      </c>
      <c r="AJ99" s="16">
        <f>((AH99+AI99)/(AF99+AG99)-1)</f>
        <v>0.3538234328848049</v>
      </c>
      <c r="AK99" s="71">
        <f>AH99-(AH99*0.05)</f>
        <v>12.88295</v>
      </c>
      <c r="AL99" s="71">
        <f>AI99-(AI99*0.05)</f>
        <v>26.305500000000002</v>
      </c>
      <c r="AM99" s="16">
        <f>(AK99+AL99)/(AF99+AG99)-1</f>
        <v>0.28613226124056457</v>
      </c>
      <c r="AO99" s="72">
        <v>10</v>
      </c>
      <c r="AP99" s="72">
        <v>13</v>
      </c>
      <c r="AQ99" s="204">
        <v>13.6</v>
      </c>
      <c r="AR99" s="204">
        <v>17.68</v>
      </c>
      <c r="AS99" s="194">
        <f>((AQ99+AR99)/(AO99+AP99)-1)</f>
        <v>0.3600000000000001</v>
      </c>
      <c r="AT99" s="72">
        <f>AQ99-(AQ99*0.025)</f>
        <v>13.26</v>
      </c>
      <c r="AU99" s="72">
        <f>AR99-(AR99*0.025)</f>
        <v>17.238</v>
      </c>
      <c r="AV99" s="16">
        <f>(AT99+AU99)/(AO99+AP99)-1</f>
        <v>0.32599999999999985</v>
      </c>
      <c r="AX99" s="350" t="s">
        <v>384</v>
      </c>
      <c r="AY99" s="351"/>
      <c r="AZ99" s="351"/>
      <c r="BA99" s="351"/>
      <c r="BB99" s="351"/>
      <c r="BC99" s="351"/>
      <c r="BD99" s="351"/>
      <c r="BE99" s="352"/>
      <c r="BG99" s="74">
        <v>8.8</v>
      </c>
      <c r="BH99" s="74">
        <v>10.82</v>
      </c>
      <c r="BI99" s="206">
        <v>11.88</v>
      </c>
      <c r="BJ99" s="206">
        <v>14.61</v>
      </c>
      <c r="BK99" s="194">
        <v>0.35</v>
      </c>
      <c r="BL99" s="74">
        <f>BI99-(BI99*0.025)</f>
        <v>11.583</v>
      </c>
      <c r="BM99" s="74">
        <f>BJ99-(BJ99*0.025)</f>
        <v>14.24475</v>
      </c>
      <c r="BN99" s="16">
        <f>(BL99+BM99)/(BG99+BH99)-1</f>
        <v>0.31639908256880744</v>
      </c>
      <c r="BP99" s="76">
        <v>10</v>
      </c>
      <c r="BQ99" s="76">
        <v>12</v>
      </c>
      <c r="BR99" s="207">
        <v>13.5</v>
      </c>
      <c r="BS99" s="207">
        <v>16.2</v>
      </c>
      <c r="BT99" s="267">
        <f>((BR99+BS99)/(BP99+BQ99)-1)</f>
        <v>0.34999999999999987</v>
      </c>
      <c r="BU99" s="76">
        <f>BR99-(BR99*0.015)</f>
        <v>13.2975</v>
      </c>
      <c r="BV99" s="76">
        <f>BS99-(BS99*0.015)</f>
        <v>15.956999999999999</v>
      </c>
      <c r="BW99" s="16">
        <f>(BU99+BV99)/(BP99+BQ99)-1</f>
        <v>0.32975</v>
      </c>
      <c r="BY99" s="78">
        <v>9.5</v>
      </c>
      <c r="BZ99" s="78">
        <v>11.5</v>
      </c>
      <c r="CA99" s="208">
        <v>13.2</v>
      </c>
      <c r="CB99" s="208">
        <v>15.99</v>
      </c>
      <c r="CC99" s="194">
        <f>((CA99+CB99)/(BY99+BZ99)-1)</f>
        <v>0.3899999999999999</v>
      </c>
      <c r="CD99" s="78">
        <f>CA99-(CA99*0.01)</f>
        <v>13.068</v>
      </c>
      <c r="CE99" s="78">
        <f>CB99-(CB99*0.01)</f>
        <v>15.8301</v>
      </c>
      <c r="CF99" s="16">
        <f>(CD99+CE99)/(BY99+BZ99)-1</f>
        <v>0.3760999999999999</v>
      </c>
      <c r="CH99" s="417" t="s">
        <v>384</v>
      </c>
      <c r="CI99" s="418"/>
      <c r="CJ99" s="418"/>
      <c r="CK99" s="418"/>
      <c r="CL99" s="418"/>
      <c r="CM99" s="418"/>
      <c r="CN99" s="418"/>
      <c r="CO99" s="419"/>
      <c r="CQ99" s="195">
        <v>9.75</v>
      </c>
      <c r="CR99" s="195">
        <v>14.5</v>
      </c>
      <c r="CS99" s="195">
        <v>13.162500000000001</v>
      </c>
      <c r="CT99" s="195">
        <v>19.575000000000003</v>
      </c>
      <c r="CU99" s="194">
        <v>0.35</v>
      </c>
      <c r="CW99" s="293">
        <v>15</v>
      </c>
      <c r="CX99" s="293">
        <v>19</v>
      </c>
      <c r="CY99" s="293">
        <f>CW99*1.32</f>
        <v>19.8</v>
      </c>
      <c r="CZ99" s="293">
        <f>CX99*1.32</f>
        <v>25.080000000000002</v>
      </c>
      <c r="DA99" s="194">
        <f>((CY99+CZ99)/(CW99+CX99)-1)</f>
        <v>0.32000000000000006</v>
      </c>
      <c r="DB99" s="293">
        <f>CY99-(CY99*0.05)</f>
        <v>18.810000000000002</v>
      </c>
      <c r="DC99" s="293">
        <f>CZ99-(CZ99*0.05)</f>
        <v>23.826</v>
      </c>
      <c r="DD99" s="194">
        <f>(DB99+DC99)/(CW99+CX99)-1</f>
        <v>0.254</v>
      </c>
    </row>
  </sheetData>
  <sheetProtection/>
  <mergeCells count="559">
    <mergeCell ref="AX38:BE38"/>
    <mergeCell ref="AX48:BE48"/>
    <mergeCell ref="CQ26:CT26"/>
    <mergeCell ref="CQ12:CT12"/>
    <mergeCell ref="CW26:DD26"/>
    <mergeCell ref="CW12:DD12"/>
    <mergeCell ref="BP26:BW26"/>
    <mergeCell ref="BP12:BW12"/>
    <mergeCell ref="BY26:CF26"/>
    <mergeCell ref="BY12:CF12"/>
    <mergeCell ref="CH26:CO26"/>
    <mergeCell ref="CH12:CO12"/>
    <mergeCell ref="AO26:AV26"/>
    <mergeCell ref="AO12:AV12"/>
    <mergeCell ref="AX26:BE26"/>
    <mergeCell ref="AX12:BE12"/>
    <mergeCell ref="BG26:BN26"/>
    <mergeCell ref="BG12:BN12"/>
    <mergeCell ref="AX14:BE14"/>
    <mergeCell ref="AX15:BE15"/>
    <mergeCell ref="BG24:BN24"/>
    <mergeCell ref="BG25:BN25"/>
    <mergeCell ref="I26:P26"/>
    <mergeCell ref="I12:P12"/>
    <mergeCell ref="R26:Y26"/>
    <mergeCell ref="R12:Y12"/>
    <mergeCell ref="AA26:AM26"/>
    <mergeCell ref="AA12:AM12"/>
    <mergeCell ref="I24:P24"/>
    <mergeCell ref="I25:P25"/>
    <mergeCell ref="R18:Y18"/>
    <mergeCell ref="R19:Y19"/>
    <mergeCell ref="R9:Y9"/>
    <mergeCell ref="R1:Y1"/>
    <mergeCell ref="AA1:AM1"/>
    <mergeCell ref="AO1:AV1"/>
    <mergeCell ref="R10:Y10"/>
    <mergeCell ref="R11:Y11"/>
    <mergeCell ref="R13:Y13"/>
    <mergeCell ref="AO15:AV15"/>
    <mergeCell ref="I2:L2"/>
    <mergeCell ref="R7:Y7"/>
    <mergeCell ref="R8:Y8"/>
    <mergeCell ref="I8:P8"/>
    <mergeCell ref="I9:P9"/>
    <mergeCell ref="AT2:AU2"/>
    <mergeCell ref="AA2:AD2"/>
    <mergeCell ref="AE2:AE4"/>
    <mergeCell ref="AA3:AB3"/>
    <mergeCell ref="AC3:AD3"/>
    <mergeCell ref="R14:Y14"/>
    <mergeCell ref="R15:Y15"/>
    <mergeCell ref="AA10:AM10"/>
    <mergeCell ref="AA11:AM11"/>
    <mergeCell ref="AA13:AM13"/>
    <mergeCell ref="AA14:AM14"/>
    <mergeCell ref="BG8:BN8"/>
    <mergeCell ref="AO8:AV8"/>
    <mergeCell ref="AO9:AV9"/>
    <mergeCell ref="AO10:AV10"/>
    <mergeCell ref="AO11:AV11"/>
    <mergeCell ref="AO13:AV13"/>
    <mergeCell ref="BG9:BN9"/>
    <mergeCell ref="BG10:BN10"/>
    <mergeCell ref="BG11:BN11"/>
    <mergeCell ref="BG13:BN13"/>
    <mergeCell ref="AX7:BE7"/>
    <mergeCell ref="AX8:BE8"/>
    <mergeCell ref="AX9:BE9"/>
    <mergeCell ref="AX10:BE10"/>
    <mergeCell ref="AX11:BE11"/>
    <mergeCell ref="AX13:BE13"/>
    <mergeCell ref="BG14:BN14"/>
    <mergeCell ref="BY15:CF15"/>
    <mergeCell ref="BP14:BW14"/>
    <mergeCell ref="BP15:BW15"/>
    <mergeCell ref="BG15:BN15"/>
    <mergeCell ref="BY11:CF11"/>
    <mergeCell ref="BY13:CF13"/>
    <mergeCell ref="BY14:CF14"/>
    <mergeCell ref="BP7:BW7"/>
    <mergeCell ref="BP8:BW8"/>
    <mergeCell ref="BP9:BW9"/>
    <mergeCell ref="BP10:BW10"/>
    <mergeCell ref="BP11:BW11"/>
    <mergeCell ref="BP13:BW13"/>
    <mergeCell ref="CW15:DD15"/>
    <mergeCell ref="CH7:CO7"/>
    <mergeCell ref="CH8:CO8"/>
    <mergeCell ref="CH9:CO9"/>
    <mergeCell ref="CH10:CO10"/>
    <mergeCell ref="CH11:CO11"/>
    <mergeCell ref="CH13:CO13"/>
    <mergeCell ref="CH14:CO14"/>
    <mergeCell ref="CH15:CO15"/>
    <mergeCell ref="CQ7:CT7"/>
    <mergeCell ref="CW7:DD7"/>
    <mergeCell ref="CW8:DD8"/>
    <mergeCell ref="CW9:DD9"/>
    <mergeCell ref="CW10:DD10"/>
    <mergeCell ref="CW11:DD11"/>
    <mergeCell ref="CW13:DD13"/>
    <mergeCell ref="CH23:CO23"/>
    <mergeCell ref="CH24:CO24"/>
    <mergeCell ref="CH25:CO25"/>
    <mergeCell ref="CW22:DD22"/>
    <mergeCell ref="CW23:DD23"/>
    <mergeCell ref="CW24:DD24"/>
    <mergeCell ref="CW25:DD25"/>
    <mergeCell ref="CQ25:CT25"/>
    <mergeCell ref="BP21:BW21"/>
    <mergeCell ref="BP22:BW22"/>
    <mergeCell ref="BP23:BW23"/>
    <mergeCell ref="BP24:BW24"/>
    <mergeCell ref="BP25:BW25"/>
    <mergeCell ref="CH18:CO18"/>
    <mergeCell ref="CH19:CO19"/>
    <mergeCell ref="CH20:CO20"/>
    <mergeCell ref="CH21:CO21"/>
    <mergeCell ref="CH22:CO22"/>
    <mergeCell ref="AO20:AV20"/>
    <mergeCell ref="AO21:AV21"/>
    <mergeCell ref="AO22:AV22"/>
    <mergeCell ref="AO23:AV23"/>
    <mergeCell ref="AO24:AV24"/>
    <mergeCell ref="AO25:AV25"/>
    <mergeCell ref="R20:Y20"/>
    <mergeCell ref="R21:Y21"/>
    <mergeCell ref="R22:Y22"/>
    <mergeCell ref="R23:Y23"/>
    <mergeCell ref="R24:Y24"/>
    <mergeCell ref="R25:Y25"/>
    <mergeCell ref="I15:P15"/>
    <mergeCell ref="I18:P18"/>
    <mergeCell ref="I19:P19"/>
    <mergeCell ref="I20:P20"/>
    <mergeCell ref="I21:P21"/>
    <mergeCell ref="I23:P23"/>
    <mergeCell ref="I10:P10"/>
    <mergeCell ref="I11:P11"/>
    <mergeCell ref="I13:P13"/>
    <mergeCell ref="I14:P14"/>
    <mergeCell ref="CW85:DD85"/>
    <mergeCell ref="CW94:DD94"/>
    <mergeCell ref="CW43:DD43"/>
    <mergeCell ref="CW58:DD58"/>
    <mergeCell ref="CW61:DD61"/>
    <mergeCell ref="CW81:DD81"/>
    <mergeCell ref="CW95:DD95"/>
    <mergeCell ref="CW97:DD97"/>
    <mergeCell ref="CH94:CO94"/>
    <mergeCell ref="AX1:BE1"/>
    <mergeCell ref="BG1:BN1"/>
    <mergeCell ref="BP1:BW1"/>
    <mergeCell ref="BY1:CF1"/>
    <mergeCell ref="CH1:CO1"/>
    <mergeCell ref="CW27:DD27"/>
    <mergeCell ref="BP20:BW20"/>
    <mergeCell ref="CW18:DD18"/>
    <mergeCell ref="CW19:DD19"/>
    <mergeCell ref="CW20:DD20"/>
    <mergeCell ref="CW21:DD21"/>
    <mergeCell ref="CM2:CN2"/>
    <mergeCell ref="CO2:CO4"/>
    <mergeCell ref="CM3:CN3"/>
    <mergeCell ref="CM5:CO5"/>
    <mergeCell ref="DB2:DC2"/>
    <mergeCell ref="DD2:DD4"/>
    <mergeCell ref="DB3:DC3"/>
    <mergeCell ref="DB6:DD6"/>
    <mergeCell ref="CW2:CZ2"/>
    <mergeCell ref="DA2:DA4"/>
    <mergeCell ref="CD2:CE2"/>
    <mergeCell ref="CF2:CF4"/>
    <mergeCell ref="CD3:CE3"/>
    <mergeCell ref="CD5:CF5"/>
    <mergeCell ref="CH2:CK2"/>
    <mergeCell ref="CL2:CL4"/>
    <mergeCell ref="BY2:CB2"/>
    <mergeCell ref="CC2:CC4"/>
    <mergeCell ref="BL2:BM2"/>
    <mergeCell ref="BN2:BN4"/>
    <mergeCell ref="BL3:BM3"/>
    <mergeCell ref="BL5:BN5"/>
    <mergeCell ref="BU2:BV2"/>
    <mergeCell ref="BW2:BW4"/>
    <mergeCell ref="BU3:BV3"/>
    <mergeCell ref="BU5:BW5"/>
    <mergeCell ref="AV2:AV4"/>
    <mergeCell ref="AT3:AU3"/>
    <mergeCell ref="AT5:AV5"/>
    <mergeCell ref="BC2:BD2"/>
    <mergeCell ref="BE2:BE4"/>
    <mergeCell ref="BC3:BD3"/>
    <mergeCell ref="BC5:BE5"/>
    <mergeCell ref="C85:G85"/>
    <mergeCell ref="C94:G94"/>
    <mergeCell ref="C95:G95"/>
    <mergeCell ref="C97:G97"/>
    <mergeCell ref="CW1:DD1"/>
    <mergeCell ref="I94:P94"/>
    <mergeCell ref="I95:P95"/>
    <mergeCell ref="I81:P81"/>
    <mergeCell ref="I85:P85"/>
    <mergeCell ref="AA15:AM15"/>
    <mergeCell ref="C6:G6"/>
    <mergeCell ref="C27:G27"/>
    <mergeCell ref="C43:G43"/>
    <mergeCell ref="C58:G58"/>
    <mergeCell ref="C61:G61"/>
    <mergeCell ref="C81:G81"/>
    <mergeCell ref="CH97:CL97"/>
    <mergeCell ref="CH27:CL27"/>
    <mergeCell ref="CH43:CL43"/>
    <mergeCell ref="CH58:CL58"/>
    <mergeCell ref="CH61:CL61"/>
    <mergeCell ref="R81:Y81"/>
    <mergeCell ref="R85:Y85"/>
    <mergeCell ref="R94:Y94"/>
    <mergeCell ref="R95:Y95"/>
    <mergeCell ref="AA94:AE94"/>
    <mergeCell ref="CH6:CL6"/>
    <mergeCell ref="CJ5:CL5"/>
    <mergeCell ref="AO94:AV94"/>
    <mergeCell ref="AO95:AV95"/>
    <mergeCell ref="AO81:AV81"/>
    <mergeCell ref="AO85:AV85"/>
    <mergeCell ref="BG81:BN81"/>
    <mergeCell ref="BG85:BN85"/>
    <mergeCell ref="AO18:AV18"/>
    <mergeCell ref="AO19:AV19"/>
    <mergeCell ref="AF94:AJ94"/>
    <mergeCell ref="AK94:AM94"/>
    <mergeCell ref="AX81:BE81"/>
    <mergeCell ref="AX85:BE85"/>
    <mergeCell ref="AX94:BE94"/>
    <mergeCell ref="AX95:BE95"/>
    <mergeCell ref="AX93:BE93"/>
    <mergeCell ref="AX88:BE88"/>
    <mergeCell ref="AX89:BE89"/>
    <mergeCell ref="AX90:BE90"/>
    <mergeCell ref="AX86:BE86"/>
    <mergeCell ref="BP85:BW85"/>
    <mergeCell ref="BY94:CF94"/>
    <mergeCell ref="BY95:CF95"/>
    <mergeCell ref="BG87:BN87"/>
    <mergeCell ref="BG88:BN88"/>
    <mergeCell ref="BG93:BN93"/>
    <mergeCell ref="BY85:CF85"/>
    <mergeCell ref="BP94:BW94"/>
    <mergeCell ref="AO46:AV46"/>
    <mergeCell ref="AO55:AV55"/>
    <mergeCell ref="AX44:BE44"/>
    <mergeCell ref="AX45:BE45"/>
    <mergeCell ref="AX51:BE51"/>
    <mergeCell ref="AX52:BE52"/>
    <mergeCell ref="AX55:BE55"/>
    <mergeCell ref="CQ8:CT8"/>
    <mergeCell ref="AX46:BE46"/>
    <mergeCell ref="AX47:BE47"/>
    <mergeCell ref="AX49:BE49"/>
    <mergeCell ref="AX50:BE50"/>
    <mergeCell ref="BG31:BN31"/>
    <mergeCell ref="BG33:BN33"/>
    <mergeCell ref="AX22:BE22"/>
    <mergeCell ref="AX23:BE23"/>
    <mergeCell ref="AX24:BE24"/>
    <mergeCell ref="BY51:CF51"/>
    <mergeCell ref="CH16:CO16"/>
    <mergeCell ref="CH17:CO17"/>
    <mergeCell ref="BP58:BT58"/>
    <mergeCell ref="AX18:BE18"/>
    <mergeCell ref="AX19:BE19"/>
    <mergeCell ref="AX20:BE20"/>
    <mergeCell ref="AX21:BE21"/>
    <mergeCell ref="AX53:BE53"/>
    <mergeCell ref="AX54:BE54"/>
    <mergeCell ref="BG19:BN19"/>
    <mergeCell ref="AX56:BE56"/>
    <mergeCell ref="AX58:BB58"/>
    <mergeCell ref="BG34:BN34"/>
    <mergeCell ref="AX57:BE57"/>
    <mergeCell ref="AX25:BE25"/>
    <mergeCell ref="BG20:BN20"/>
    <mergeCell ref="BG21:BN21"/>
    <mergeCell ref="BG22:BN22"/>
    <mergeCell ref="BG23:BN23"/>
    <mergeCell ref="AX96:BE96"/>
    <mergeCell ref="AX60:BE60"/>
    <mergeCell ref="BG40:BN40"/>
    <mergeCell ref="BG41:BN41"/>
    <mergeCell ref="BG42:BN42"/>
    <mergeCell ref="BG44:BN44"/>
    <mergeCell ref="AX59:BE59"/>
    <mergeCell ref="BG94:BN94"/>
    <mergeCell ref="AX87:BE87"/>
    <mergeCell ref="BG95:BN95"/>
    <mergeCell ref="BY43:CC43"/>
    <mergeCell ref="BY7:CF7"/>
    <mergeCell ref="BY18:CF18"/>
    <mergeCell ref="BY23:CF23"/>
    <mergeCell ref="BY24:CF24"/>
    <mergeCell ref="BY25:CF25"/>
    <mergeCell ref="BY8:CF8"/>
    <mergeCell ref="BY9:CF9"/>
    <mergeCell ref="BY10:CF10"/>
    <mergeCell ref="BY81:CF81"/>
    <mergeCell ref="BY20:CF20"/>
    <mergeCell ref="AX98:BE98"/>
    <mergeCell ref="BG46:BN46"/>
    <mergeCell ref="BG51:BN51"/>
    <mergeCell ref="BG54:BN54"/>
    <mergeCell ref="BG55:BN55"/>
    <mergeCell ref="AX91:BE91"/>
    <mergeCell ref="AX92:BE92"/>
    <mergeCell ref="BP95:BW95"/>
    <mergeCell ref="BP97:BT97"/>
    <mergeCell ref="BY97:CC97"/>
    <mergeCell ref="BG97:BK97"/>
    <mergeCell ref="BY58:CC58"/>
    <mergeCell ref="BP81:BW81"/>
    <mergeCell ref="CQ11:CT11"/>
    <mergeCell ref="BG92:BN92"/>
    <mergeCell ref="BP44:BW44"/>
    <mergeCell ref="BP46:BW46"/>
    <mergeCell ref="BP54:BW54"/>
    <mergeCell ref="AX99:BE99"/>
    <mergeCell ref="BG59:BN59"/>
    <mergeCell ref="BG60:BN60"/>
    <mergeCell ref="BG75:BN75"/>
    <mergeCell ref="BG79:BN79"/>
    <mergeCell ref="BG80:BN80"/>
    <mergeCell ref="BG86:BN86"/>
    <mergeCell ref="BG89:BN89"/>
    <mergeCell ref="BG90:BN90"/>
    <mergeCell ref="BG91:BN91"/>
    <mergeCell ref="BG58:BK58"/>
    <mergeCell ref="BP2:BS2"/>
    <mergeCell ref="BT2:BT4"/>
    <mergeCell ref="BP3:BQ3"/>
    <mergeCell ref="BR3:BS3"/>
    <mergeCell ref="BP6:BT6"/>
    <mergeCell ref="BP18:BW18"/>
    <mergeCell ref="BP19:BW19"/>
    <mergeCell ref="BG39:BN39"/>
    <mergeCell ref="BG18:BN18"/>
    <mergeCell ref="CW14:DD14"/>
    <mergeCell ref="CQ9:CT9"/>
    <mergeCell ref="CQ10:CT10"/>
    <mergeCell ref="CH3:CI3"/>
    <mergeCell ref="CJ3:CK3"/>
    <mergeCell ref="BG7:BN7"/>
    <mergeCell ref="CW3:CX3"/>
    <mergeCell ref="CY3:CZ3"/>
    <mergeCell ref="BY3:BZ3"/>
    <mergeCell ref="CA3:CB3"/>
    <mergeCell ref="CW44:DD44"/>
    <mergeCell ref="BP61:BT61"/>
    <mergeCell ref="BP27:BT27"/>
    <mergeCell ref="BP43:BT43"/>
    <mergeCell ref="BY61:CC61"/>
    <mergeCell ref="BY19:CF19"/>
    <mergeCell ref="BP55:BW55"/>
    <mergeCell ref="BY21:CF21"/>
    <mergeCell ref="BY22:CF22"/>
    <mergeCell ref="BY27:CC27"/>
    <mergeCell ref="CH98:CO98"/>
    <mergeCell ref="CH99:CO99"/>
    <mergeCell ref="BG2:BJ2"/>
    <mergeCell ref="BK2:BK4"/>
    <mergeCell ref="BG3:BH3"/>
    <mergeCell ref="BI3:BJ3"/>
    <mergeCell ref="BG6:BK6"/>
    <mergeCell ref="BG27:BK27"/>
    <mergeCell ref="BG43:BK43"/>
    <mergeCell ref="BG61:BK61"/>
    <mergeCell ref="AX61:BB61"/>
    <mergeCell ref="AO97:AS97"/>
    <mergeCell ref="AX2:BA2"/>
    <mergeCell ref="BB2:BB4"/>
    <mergeCell ref="AX3:AY3"/>
    <mergeCell ref="AZ3:BA3"/>
    <mergeCell ref="AX6:BB6"/>
    <mergeCell ref="AX27:BB27"/>
    <mergeCell ref="AX43:BB43"/>
    <mergeCell ref="AO43:AV43"/>
    <mergeCell ref="AO58:AV58"/>
    <mergeCell ref="AO2:AR2"/>
    <mergeCell ref="AS2:AS4"/>
    <mergeCell ref="AO3:AP3"/>
    <mergeCell ref="AQ3:AR3"/>
    <mergeCell ref="AO6:AS6"/>
    <mergeCell ref="AQ5:AS5"/>
    <mergeCell ref="AO7:AV7"/>
    <mergeCell ref="AO14:AV14"/>
    <mergeCell ref="AO44:AV44"/>
    <mergeCell ref="CQ94:CU94"/>
    <mergeCell ref="CQ95:CU95"/>
    <mergeCell ref="CQ58:CU58"/>
    <mergeCell ref="CQ19:CT19"/>
    <mergeCell ref="CQ20:CT20"/>
    <mergeCell ref="CQ21:CT21"/>
    <mergeCell ref="CQ22:CT22"/>
    <mergeCell ref="CQ23:CT23"/>
    <mergeCell ref="CQ24:CT24"/>
    <mergeCell ref="CQ81:CU81"/>
    <mergeCell ref="CQ85:CU85"/>
    <mergeCell ref="CQ14:CT14"/>
    <mergeCell ref="CQ15:CT15"/>
    <mergeCell ref="CQ18:CT18"/>
    <mergeCell ref="CQ13:CT13"/>
    <mergeCell ref="CQ97:CU97"/>
    <mergeCell ref="CQ27:CU27"/>
    <mergeCell ref="CQ43:CU43"/>
    <mergeCell ref="CQ61:CU61"/>
    <mergeCell ref="CQ62:CU62"/>
    <mergeCell ref="CQ1:CU1"/>
    <mergeCell ref="CQ2:CT2"/>
    <mergeCell ref="CU2:CU4"/>
    <mergeCell ref="CQ3:CR3"/>
    <mergeCell ref="CS3:CT3"/>
    <mergeCell ref="CQ6:CU6"/>
    <mergeCell ref="AA6:AE6"/>
    <mergeCell ref="AA9:AM9"/>
    <mergeCell ref="AM2:AM4"/>
    <mergeCell ref="AA5:AE5"/>
    <mergeCell ref="AF5:AJ5"/>
    <mergeCell ref="AK5:AM5"/>
    <mergeCell ref="AF6:AJ6"/>
    <mergeCell ref="AF2:AI2"/>
    <mergeCell ref="AJ2:AJ4"/>
    <mergeCell ref="AK2:AL2"/>
    <mergeCell ref="R97:V97"/>
    <mergeCell ref="R27:V27"/>
    <mergeCell ref="R43:V43"/>
    <mergeCell ref="R58:V58"/>
    <mergeCell ref="R61:V61"/>
    <mergeCell ref="R2:U2"/>
    <mergeCell ref="V2:V4"/>
    <mergeCell ref="R3:S3"/>
    <mergeCell ref="T3:U3"/>
    <mergeCell ref="R6:V6"/>
    <mergeCell ref="I97:M97"/>
    <mergeCell ref="I6:M6"/>
    <mergeCell ref="I27:M27"/>
    <mergeCell ref="I43:M43"/>
    <mergeCell ref="I58:M58"/>
    <mergeCell ref="I61:M61"/>
    <mergeCell ref="I55:P55"/>
    <mergeCell ref="I22:P22"/>
    <mergeCell ref="I44:P44"/>
    <mergeCell ref="I7:P7"/>
    <mergeCell ref="A2:A4"/>
    <mergeCell ref="M2:M4"/>
    <mergeCell ref="I3:J3"/>
    <mergeCell ref="K3:L3"/>
    <mergeCell ref="C1:G1"/>
    <mergeCell ref="C2:F2"/>
    <mergeCell ref="G2:G4"/>
    <mergeCell ref="C3:D3"/>
    <mergeCell ref="E3:F3"/>
    <mergeCell ref="I1:P1"/>
    <mergeCell ref="K5:M5"/>
    <mergeCell ref="T5:V5"/>
    <mergeCell ref="AZ5:BB5"/>
    <mergeCell ref="BI5:BK5"/>
    <mergeCell ref="BR5:BT5"/>
    <mergeCell ref="CY6:DA6"/>
    <mergeCell ref="CQ5:CU5"/>
    <mergeCell ref="CW5:DD5"/>
    <mergeCell ref="BY6:CC6"/>
    <mergeCell ref="CA5:CC5"/>
    <mergeCell ref="P2:P4"/>
    <mergeCell ref="N3:O3"/>
    <mergeCell ref="N5:P5"/>
    <mergeCell ref="N2:O2"/>
    <mergeCell ref="W2:X2"/>
    <mergeCell ref="Y2:Y4"/>
    <mergeCell ref="W3:X3"/>
    <mergeCell ref="W5:Y5"/>
    <mergeCell ref="AK61:AM61"/>
    <mergeCell ref="AA81:AE81"/>
    <mergeCell ref="AF81:AJ81"/>
    <mergeCell ref="AK81:AM81"/>
    <mergeCell ref="AA85:AE85"/>
    <mergeCell ref="AF85:AJ85"/>
    <mergeCell ref="AA43:AE43"/>
    <mergeCell ref="AF43:AJ43"/>
    <mergeCell ref="AA55:AJ55"/>
    <mergeCell ref="AA58:AE58"/>
    <mergeCell ref="AF58:AJ58"/>
    <mergeCell ref="AA61:AE61"/>
    <mergeCell ref="AF61:AJ61"/>
    <mergeCell ref="AA27:AE27"/>
    <mergeCell ref="AF27:AJ27"/>
    <mergeCell ref="AA24:AM24"/>
    <mergeCell ref="AA25:AM25"/>
    <mergeCell ref="AA7:AM7"/>
    <mergeCell ref="AA8:AM8"/>
    <mergeCell ref="AA21:AM21"/>
    <mergeCell ref="AA22:AM22"/>
    <mergeCell ref="AA23:AM23"/>
    <mergeCell ref="AF3:AG3"/>
    <mergeCell ref="AH3:AI3"/>
    <mergeCell ref="AK3:AL3"/>
    <mergeCell ref="AA95:AE95"/>
    <mergeCell ref="AF95:AJ95"/>
    <mergeCell ref="AA97:AE97"/>
    <mergeCell ref="AF97:AJ97"/>
    <mergeCell ref="AA18:AM18"/>
    <mergeCell ref="AA19:AM19"/>
    <mergeCell ref="AA20:AM20"/>
    <mergeCell ref="AO62:AV62"/>
    <mergeCell ref="AO63:AV63"/>
    <mergeCell ref="AO64:AV64"/>
    <mergeCell ref="AO65:AV65"/>
    <mergeCell ref="AO67:AV67"/>
    <mergeCell ref="AO68:AV68"/>
    <mergeCell ref="AO69:AV69"/>
    <mergeCell ref="AO70:AV70"/>
    <mergeCell ref="AO72:AV72"/>
    <mergeCell ref="AO73:AV73"/>
    <mergeCell ref="AO74:AV74"/>
    <mergeCell ref="AO71:AV71"/>
    <mergeCell ref="AX62:BE62"/>
    <mergeCell ref="AX63:BE63"/>
    <mergeCell ref="AX64:BE64"/>
    <mergeCell ref="AX65:BE65"/>
    <mergeCell ref="AX67:BE67"/>
    <mergeCell ref="AX68:BE68"/>
    <mergeCell ref="AX69:BE69"/>
    <mergeCell ref="AX70:BE70"/>
    <mergeCell ref="AX71:BE71"/>
    <mergeCell ref="AX72:BE72"/>
    <mergeCell ref="AX73:BE73"/>
    <mergeCell ref="AX74:BE74"/>
    <mergeCell ref="CQ63:CU63"/>
    <mergeCell ref="CQ64:CU64"/>
    <mergeCell ref="CQ65:CU65"/>
    <mergeCell ref="CQ67:CU67"/>
    <mergeCell ref="CQ68:CU68"/>
    <mergeCell ref="CQ69:CU69"/>
    <mergeCell ref="CQ70:CU70"/>
    <mergeCell ref="CQ71:CU71"/>
    <mergeCell ref="CQ72:CU72"/>
    <mergeCell ref="CQ73:CU73"/>
    <mergeCell ref="CQ74:CU74"/>
    <mergeCell ref="CW62:DD62"/>
    <mergeCell ref="CW63:DD63"/>
    <mergeCell ref="CW64:DD64"/>
    <mergeCell ref="CW65:DD65"/>
    <mergeCell ref="CW67:DD67"/>
    <mergeCell ref="CW74:DD74"/>
    <mergeCell ref="CW68:DD68"/>
    <mergeCell ref="CW69:DD69"/>
    <mergeCell ref="CW70:DD70"/>
    <mergeCell ref="CW71:DD71"/>
    <mergeCell ref="CW72:DD72"/>
    <mergeCell ref="CW73:DD73"/>
  </mergeCells>
  <printOptions/>
  <pageMargins left="0.25" right="0.25" top="0.75" bottom="0.75" header="0.3" footer="0.3"/>
  <pageSetup fitToWidth="0" fitToHeight="1" horizontalDpi="600" verticalDpi="600" orientation="portrait" scale="46" r:id="rId1"/>
  <headerFooter>
    <oddFooter>&amp;RGSS16112-TEMP_EMPL
Pricing Spreadsheet 23</oddFooter>
  </headerFooter>
  <colBreaks count="6" manualBreakCount="6">
    <brk id="7" max="65535" man="1"/>
    <brk id="25" max="65535" man="1"/>
    <brk id="39" max="65535" man="1"/>
    <brk id="57" max="65535" man="1"/>
    <brk id="75" max="65535" man="1"/>
    <brk id="9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DD9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27" sqref="C27:G27"/>
    </sheetView>
  </sheetViews>
  <sheetFormatPr defaultColWidth="8.8515625" defaultRowHeight="15"/>
  <cols>
    <col min="1" max="1" width="54.28125" style="1" customWidth="1"/>
    <col min="2" max="2" width="10.7109375" style="1" customWidth="1"/>
    <col min="3" max="6" width="10.00390625" style="17" customWidth="1"/>
    <col min="7" max="7" width="10.00390625" style="1" customWidth="1"/>
    <col min="8" max="8" width="1.7109375" style="1" customWidth="1"/>
    <col min="9" max="12" width="10.00390625" style="70" customWidth="1"/>
    <col min="13" max="13" width="10.8515625" style="1" customWidth="1"/>
    <col min="14" max="15" width="10.00390625" style="70" customWidth="1"/>
    <col min="16" max="16" width="10.00390625" style="1" customWidth="1"/>
    <col min="17" max="17" width="1.7109375" style="1" customWidth="1"/>
    <col min="18" max="21" width="10.00390625" style="70" customWidth="1"/>
    <col min="22" max="22" width="10.8515625" style="1" customWidth="1"/>
    <col min="23" max="24" width="10.00390625" style="70" customWidth="1"/>
    <col min="25" max="25" width="10.00390625" style="1" customWidth="1"/>
    <col min="26" max="26" width="1.7109375" style="1" customWidth="1"/>
    <col min="27" max="30" width="10.00390625" style="75" customWidth="1"/>
    <col min="31" max="31" width="11.421875" style="1" customWidth="1"/>
    <col min="32" max="32" width="10.00390625" style="75" customWidth="1"/>
    <col min="33" max="33" width="9.7109375" style="75" bestFit="1" customWidth="1"/>
    <col min="34" max="34" width="10.00390625" style="75" customWidth="1"/>
    <col min="35" max="35" width="9.7109375" style="75" bestFit="1" customWidth="1"/>
    <col min="36" max="36" width="9.57421875" style="1" bestFit="1" customWidth="1"/>
    <col min="37" max="38" width="9.7109375" style="261" bestFit="1" customWidth="1"/>
    <col min="39" max="39" width="11.140625" style="2" customWidth="1"/>
    <col min="40" max="40" width="2.140625" style="1" customWidth="1"/>
    <col min="41" max="44" width="10.00390625" style="70" customWidth="1"/>
    <col min="45" max="45" width="11.7109375" style="1" customWidth="1"/>
    <col min="46" max="47" width="10.00390625" style="70" customWidth="1"/>
    <col min="48" max="48" width="10.00390625" style="1" customWidth="1"/>
    <col min="49" max="49" width="1.7109375" style="1" customWidth="1"/>
    <col min="50" max="53" width="10.00390625" style="1" customWidth="1"/>
    <col min="54" max="54" width="12.140625" style="1" customWidth="1"/>
    <col min="55" max="56" width="10.00390625" style="70" customWidth="1"/>
    <col min="57" max="57" width="10.00390625" style="1" customWidth="1"/>
    <col min="58" max="58" width="1.7109375" style="1" customWidth="1"/>
    <col min="59" max="62" width="10.00390625" style="70" customWidth="1"/>
    <col min="63" max="63" width="11.421875" style="1" customWidth="1"/>
    <col min="64" max="65" width="10.00390625" style="70" customWidth="1"/>
    <col min="66" max="66" width="10.00390625" style="1" customWidth="1"/>
    <col min="67" max="67" width="1.7109375" style="1" customWidth="1"/>
    <col min="68" max="71" width="10.00390625" style="70" customWidth="1"/>
    <col min="72" max="72" width="11.7109375" style="70" customWidth="1"/>
    <col min="73" max="74" width="10.00390625" style="70" customWidth="1"/>
    <col min="75" max="75" width="10.00390625" style="1" customWidth="1"/>
    <col min="76" max="76" width="1.7109375" style="1" customWidth="1"/>
    <col min="77" max="81" width="10.00390625" style="1" customWidth="1"/>
    <col min="82" max="83" width="10.00390625" style="70" customWidth="1"/>
    <col min="84" max="84" width="10.00390625" style="1" customWidth="1"/>
    <col min="85" max="85" width="2.7109375" style="1" customWidth="1"/>
    <col min="86" max="90" width="10.00390625" style="1" customWidth="1"/>
    <col min="91" max="92" width="10.00390625" style="70" customWidth="1"/>
    <col min="93" max="93" width="10.00390625" style="1" customWidth="1"/>
    <col min="94" max="94" width="1.7109375" style="1" customWidth="1"/>
    <col min="95" max="98" width="10.00390625" style="17" customWidth="1"/>
    <col min="99" max="99" width="9.57421875" style="1" bestFit="1" customWidth="1"/>
    <col min="100" max="100" width="1.7109375" style="1" customWidth="1"/>
    <col min="101" max="105" width="10.00390625" style="1" customWidth="1"/>
    <col min="106" max="107" width="10.00390625" style="70" customWidth="1"/>
    <col min="108" max="108" width="10.00390625" style="1" customWidth="1"/>
    <col min="109" max="16384" width="8.8515625" style="1" customWidth="1"/>
  </cols>
  <sheetData>
    <row r="1" spans="1:108" s="186" customFormat="1" ht="60.75" customHeight="1">
      <c r="A1" s="185" t="s">
        <v>26</v>
      </c>
      <c r="B1" s="307"/>
      <c r="C1" s="387" t="s">
        <v>298</v>
      </c>
      <c r="D1" s="388"/>
      <c r="E1" s="388"/>
      <c r="F1" s="388"/>
      <c r="G1" s="388"/>
      <c r="I1" s="391" t="s">
        <v>242</v>
      </c>
      <c r="J1" s="392"/>
      <c r="K1" s="392"/>
      <c r="L1" s="392"/>
      <c r="M1" s="392"/>
      <c r="N1" s="392"/>
      <c r="O1" s="392"/>
      <c r="P1" s="392"/>
      <c r="R1" s="484" t="s">
        <v>1</v>
      </c>
      <c r="S1" s="485"/>
      <c r="T1" s="485"/>
      <c r="U1" s="485"/>
      <c r="V1" s="485"/>
      <c r="W1" s="485"/>
      <c r="X1" s="485"/>
      <c r="Y1" s="485"/>
      <c r="AA1" s="486" t="s">
        <v>6</v>
      </c>
      <c r="AB1" s="487"/>
      <c r="AC1" s="487"/>
      <c r="AD1" s="487"/>
      <c r="AE1" s="487"/>
      <c r="AF1" s="487"/>
      <c r="AG1" s="487"/>
      <c r="AH1" s="487"/>
      <c r="AI1" s="487"/>
      <c r="AJ1" s="487"/>
      <c r="AK1" s="487"/>
      <c r="AL1" s="487"/>
      <c r="AM1" s="487"/>
      <c r="AO1" s="488" t="s">
        <v>7</v>
      </c>
      <c r="AP1" s="489"/>
      <c r="AQ1" s="489"/>
      <c r="AR1" s="489"/>
      <c r="AS1" s="489"/>
      <c r="AT1" s="489"/>
      <c r="AU1" s="489"/>
      <c r="AV1" s="489"/>
      <c r="AX1" s="456" t="s">
        <v>277</v>
      </c>
      <c r="AY1" s="457"/>
      <c r="AZ1" s="457"/>
      <c r="BA1" s="457"/>
      <c r="BB1" s="457"/>
      <c r="BC1" s="457"/>
      <c r="BD1" s="457"/>
      <c r="BE1" s="457"/>
      <c r="BG1" s="458" t="s">
        <v>529</v>
      </c>
      <c r="BH1" s="459"/>
      <c r="BI1" s="459"/>
      <c r="BJ1" s="459"/>
      <c r="BK1" s="459"/>
      <c r="BL1" s="459"/>
      <c r="BM1" s="459"/>
      <c r="BN1" s="459"/>
      <c r="BP1" s="460" t="s">
        <v>3</v>
      </c>
      <c r="BQ1" s="461"/>
      <c r="BR1" s="461"/>
      <c r="BS1" s="461"/>
      <c r="BT1" s="461"/>
      <c r="BU1" s="461"/>
      <c r="BV1" s="461"/>
      <c r="BW1" s="461"/>
      <c r="BY1" s="462" t="s">
        <v>278</v>
      </c>
      <c r="BZ1" s="463"/>
      <c r="CA1" s="463"/>
      <c r="CB1" s="463"/>
      <c r="CC1" s="463"/>
      <c r="CD1" s="463"/>
      <c r="CE1" s="463"/>
      <c r="CF1" s="463"/>
      <c r="CH1" s="464" t="s">
        <v>5</v>
      </c>
      <c r="CI1" s="465"/>
      <c r="CJ1" s="465"/>
      <c r="CK1" s="465"/>
      <c r="CL1" s="465"/>
      <c r="CM1" s="465"/>
      <c r="CN1" s="465"/>
      <c r="CO1" s="465"/>
      <c r="CQ1" s="404" t="s">
        <v>383</v>
      </c>
      <c r="CR1" s="405"/>
      <c r="CS1" s="405"/>
      <c r="CT1" s="405"/>
      <c r="CU1" s="405"/>
      <c r="CW1" s="454" t="s">
        <v>0</v>
      </c>
      <c r="CX1" s="455"/>
      <c r="CY1" s="455"/>
      <c r="CZ1" s="455"/>
      <c r="DA1" s="455"/>
      <c r="DB1" s="455"/>
      <c r="DC1" s="455"/>
      <c r="DD1" s="455"/>
    </row>
    <row r="2" spans="1:108" ht="14.25" customHeight="1">
      <c r="A2" s="491" t="s">
        <v>45</v>
      </c>
      <c r="B2" s="309"/>
      <c r="C2" s="390" t="s">
        <v>46</v>
      </c>
      <c r="D2" s="390"/>
      <c r="E2" s="390"/>
      <c r="F2" s="390"/>
      <c r="G2" s="372" t="s">
        <v>47</v>
      </c>
      <c r="I2" s="376" t="s">
        <v>46</v>
      </c>
      <c r="J2" s="410"/>
      <c r="K2" s="410"/>
      <c r="L2" s="377"/>
      <c r="M2" s="372" t="s">
        <v>47</v>
      </c>
      <c r="N2" s="376" t="s">
        <v>46</v>
      </c>
      <c r="O2" s="377"/>
      <c r="P2" s="372" t="s">
        <v>47</v>
      </c>
      <c r="R2" s="357" t="s">
        <v>46</v>
      </c>
      <c r="S2" s="357"/>
      <c r="T2" s="357"/>
      <c r="U2" s="357"/>
      <c r="V2" s="372" t="s">
        <v>47</v>
      </c>
      <c r="W2" s="376" t="s">
        <v>46</v>
      </c>
      <c r="X2" s="377"/>
      <c r="Y2" s="372" t="s">
        <v>47</v>
      </c>
      <c r="AA2" s="357" t="s">
        <v>46</v>
      </c>
      <c r="AB2" s="357"/>
      <c r="AC2" s="357"/>
      <c r="AD2" s="357"/>
      <c r="AE2" s="372" t="s">
        <v>47</v>
      </c>
      <c r="AF2" s="357" t="s">
        <v>46</v>
      </c>
      <c r="AG2" s="357"/>
      <c r="AH2" s="357"/>
      <c r="AI2" s="357"/>
      <c r="AJ2" s="372" t="s">
        <v>47</v>
      </c>
      <c r="AK2" s="376" t="s">
        <v>46</v>
      </c>
      <c r="AL2" s="377"/>
      <c r="AM2" s="372" t="s">
        <v>47</v>
      </c>
      <c r="AO2" s="376" t="s">
        <v>46</v>
      </c>
      <c r="AP2" s="410"/>
      <c r="AQ2" s="410"/>
      <c r="AR2" s="377"/>
      <c r="AS2" s="411" t="s">
        <v>47</v>
      </c>
      <c r="AT2" s="376" t="s">
        <v>46</v>
      </c>
      <c r="AU2" s="377"/>
      <c r="AV2" s="372" t="s">
        <v>47</v>
      </c>
      <c r="AX2" s="360" t="s">
        <v>46</v>
      </c>
      <c r="AY2" s="360"/>
      <c r="AZ2" s="360"/>
      <c r="BA2" s="360"/>
      <c r="BB2" s="372" t="s">
        <v>47</v>
      </c>
      <c r="BC2" s="376" t="s">
        <v>46</v>
      </c>
      <c r="BD2" s="377"/>
      <c r="BE2" s="372" t="s">
        <v>47</v>
      </c>
      <c r="BG2" s="357" t="s">
        <v>46</v>
      </c>
      <c r="BH2" s="357"/>
      <c r="BI2" s="357"/>
      <c r="BJ2" s="357"/>
      <c r="BK2" s="372" t="s">
        <v>47</v>
      </c>
      <c r="BL2" s="376" t="s">
        <v>46</v>
      </c>
      <c r="BM2" s="377"/>
      <c r="BN2" s="372" t="s">
        <v>47</v>
      </c>
      <c r="BP2" s="357" t="s">
        <v>46</v>
      </c>
      <c r="BQ2" s="357"/>
      <c r="BR2" s="357"/>
      <c r="BS2" s="357"/>
      <c r="BT2" s="435" t="s">
        <v>47</v>
      </c>
      <c r="BU2" s="376" t="s">
        <v>46</v>
      </c>
      <c r="BV2" s="377"/>
      <c r="BW2" s="372" t="s">
        <v>47</v>
      </c>
      <c r="BY2" s="360" t="s">
        <v>46</v>
      </c>
      <c r="BZ2" s="360"/>
      <c r="CA2" s="360"/>
      <c r="CB2" s="360"/>
      <c r="CC2" s="372" t="s">
        <v>47</v>
      </c>
      <c r="CD2" s="376" t="s">
        <v>46</v>
      </c>
      <c r="CE2" s="377"/>
      <c r="CF2" s="372" t="s">
        <v>47</v>
      </c>
      <c r="CH2" s="360" t="s">
        <v>46</v>
      </c>
      <c r="CI2" s="360"/>
      <c r="CJ2" s="360"/>
      <c r="CK2" s="360"/>
      <c r="CL2" s="372" t="s">
        <v>47</v>
      </c>
      <c r="CM2" s="376" t="s">
        <v>46</v>
      </c>
      <c r="CN2" s="377"/>
      <c r="CO2" s="372" t="s">
        <v>47</v>
      </c>
      <c r="CQ2" s="390" t="s">
        <v>46</v>
      </c>
      <c r="CR2" s="390"/>
      <c r="CS2" s="390"/>
      <c r="CT2" s="390"/>
      <c r="CU2" s="372" t="s">
        <v>47</v>
      </c>
      <c r="CW2" s="360" t="s">
        <v>46</v>
      </c>
      <c r="CX2" s="360"/>
      <c r="CY2" s="360"/>
      <c r="CZ2" s="360"/>
      <c r="DA2" s="372" t="s">
        <v>47</v>
      </c>
      <c r="DB2" s="376" t="s">
        <v>46</v>
      </c>
      <c r="DC2" s="377"/>
      <c r="DD2" s="372" t="s">
        <v>47</v>
      </c>
    </row>
    <row r="3" spans="1:108" ht="15">
      <c r="A3" s="492"/>
      <c r="B3" s="310"/>
      <c r="C3" s="390" t="s">
        <v>48</v>
      </c>
      <c r="D3" s="390"/>
      <c r="E3" s="390" t="s">
        <v>49</v>
      </c>
      <c r="F3" s="390"/>
      <c r="G3" s="372"/>
      <c r="I3" s="357" t="s">
        <v>48</v>
      </c>
      <c r="J3" s="357"/>
      <c r="K3" s="357" t="s">
        <v>49</v>
      </c>
      <c r="L3" s="357"/>
      <c r="M3" s="372"/>
      <c r="N3" s="357" t="s">
        <v>49</v>
      </c>
      <c r="O3" s="357"/>
      <c r="P3" s="372"/>
      <c r="R3" s="357" t="s">
        <v>48</v>
      </c>
      <c r="S3" s="357"/>
      <c r="T3" s="357" t="s">
        <v>49</v>
      </c>
      <c r="U3" s="357"/>
      <c r="V3" s="372"/>
      <c r="W3" s="357" t="s">
        <v>49</v>
      </c>
      <c r="X3" s="357"/>
      <c r="Y3" s="372"/>
      <c r="AA3" s="356" t="s">
        <v>48</v>
      </c>
      <c r="AB3" s="356"/>
      <c r="AC3" s="356" t="s">
        <v>49</v>
      </c>
      <c r="AD3" s="356"/>
      <c r="AE3" s="372"/>
      <c r="AF3" s="356" t="s">
        <v>48</v>
      </c>
      <c r="AG3" s="356"/>
      <c r="AH3" s="356" t="s">
        <v>49</v>
      </c>
      <c r="AI3" s="356"/>
      <c r="AJ3" s="372"/>
      <c r="AK3" s="357" t="s">
        <v>49</v>
      </c>
      <c r="AL3" s="357"/>
      <c r="AM3" s="372"/>
      <c r="AO3" s="376" t="s">
        <v>48</v>
      </c>
      <c r="AP3" s="377"/>
      <c r="AQ3" s="376" t="s">
        <v>49</v>
      </c>
      <c r="AR3" s="377"/>
      <c r="AS3" s="412"/>
      <c r="AT3" s="357" t="s">
        <v>49</v>
      </c>
      <c r="AU3" s="357"/>
      <c r="AV3" s="372"/>
      <c r="AX3" s="360" t="s">
        <v>48</v>
      </c>
      <c r="AY3" s="360"/>
      <c r="AZ3" s="360" t="s">
        <v>49</v>
      </c>
      <c r="BA3" s="360"/>
      <c r="BB3" s="372"/>
      <c r="BC3" s="357" t="s">
        <v>49</v>
      </c>
      <c r="BD3" s="357"/>
      <c r="BE3" s="372"/>
      <c r="BG3" s="357" t="s">
        <v>48</v>
      </c>
      <c r="BH3" s="357"/>
      <c r="BI3" s="357" t="s">
        <v>49</v>
      </c>
      <c r="BJ3" s="357"/>
      <c r="BK3" s="372"/>
      <c r="BL3" s="357" t="s">
        <v>49</v>
      </c>
      <c r="BM3" s="357"/>
      <c r="BN3" s="372"/>
      <c r="BP3" s="357" t="s">
        <v>48</v>
      </c>
      <c r="BQ3" s="357"/>
      <c r="BR3" s="357" t="s">
        <v>49</v>
      </c>
      <c r="BS3" s="357"/>
      <c r="BT3" s="435"/>
      <c r="BU3" s="357" t="s">
        <v>49</v>
      </c>
      <c r="BV3" s="357"/>
      <c r="BW3" s="372"/>
      <c r="BY3" s="360" t="s">
        <v>48</v>
      </c>
      <c r="BZ3" s="360"/>
      <c r="CA3" s="360" t="s">
        <v>49</v>
      </c>
      <c r="CB3" s="360"/>
      <c r="CC3" s="372"/>
      <c r="CD3" s="357" t="s">
        <v>49</v>
      </c>
      <c r="CE3" s="357"/>
      <c r="CF3" s="372"/>
      <c r="CH3" s="360" t="s">
        <v>48</v>
      </c>
      <c r="CI3" s="360"/>
      <c r="CJ3" s="360" t="s">
        <v>49</v>
      </c>
      <c r="CK3" s="360"/>
      <c r="CL3" s="372"/>
      <c r="CM3" s="357" t="s">
        <v>49</v>
      </c>
      <c r="CN3" s="357"/>
      <c r="CO3" s="372"/>
      <c r="CQ3" s="390" t="s">
        <v>48</v>
      </c>
      <c r="CR3" s="390"/>
      <c r="CS3" s="390" t="s">
        <v>49</v>
      </c>
      <c r="CT3" s="390"/>
      <c r="CU3" s="372"/>
      <c r="CW3" s="360" t="s">
        <v>48</v>
      </c>
      <c r="CX3" s="360"/>
      <c r="CY3" s="360" t="s">
        <v>49</v>
      </c>
      <c r="CZ3" s="360"/>
      <c r="DA3" s="372"/>
      <c r="DB3" s="357" t="s">
        <v>49</v>
      </c>
      <c r="DC3" s="357"/>
      <c r="DD3" s="372"/>
    </row>
    <row r="4" spans="1:108" ht="15">
      <c r="A4" s="493"/>
      <c r="B4" s="308" t="s">
        <v>526</v>
      </c>
      <c r="C4" s="280" t="s">
        <v>50</v>
      </c>
      <c r="D4" s="280" t="s">
        <v>51</v>
      </c>
      <c r="E4" s="280" t="s">
        <v>50</v>
      </c>
      <c r="F4" s="280" t="s">
        <v>51</v>
      </c>
      <c r="G4" s="372"/>
      <c r="I4" s="278" t="s">
        <v>50</v>
      </c>
      <c r="J4" s="278" t="s">
        <v>51</v>
      </c>
      <c r="K4" s="278" t="s">
        <v>50</v>
      </c>
      <c r="L4" s="278" t="s">
        <v>51</v>
      </c>
      <c r="M4" s="372"/>
      <c r="N4" s="278" t="s">
        <v>50</v>
      </c>
      <c r="O4" s="278" t="s">
        <v>51</v>
      </c>
      <c r="P4" s="372"/>
      <c r="R4" s="278" t="s">
        <v>50</v>
      </c>
      <c r="S4" s="278" t="s">
        <v>51</v>
      </c>
      <c r="T4" s="278" t="s">
        <v>50</v>
      </c>
      <c r="U4" s="278" t="s">
        <v>51</v>
      </c>
      <c r="V4" s="372"/>
      <c r="W4" s="278" t="s">
        <v>50</v>
      </c>
      <c r="X4" s="278" t="s">
        <v>51</v>
      </c>
      <c r="Y4" s="372"/>
      <c r="AA4" s="281" t="s">
        <v>50</v>
      </c>
      <c r="AB4" s="281" t="s">
        <v>51</v>
      </c>
      <c r="AC4" s="281" t="s">
        <v>50</v>
      </c>
      <c r="AD4" s="281" t="s">
        <v>51</v>
      </c>
      <c r="AE4" s="372"/>
      <c r="AF4" s="281" t="s">
        <v>50</v>
      </c>
      <c r="AG4" s="281" t="s">
        <v>51</v>
      </c>
      <c r="AH4" s="281" t="s">
        <v>50</v>
      </c>
      <c r="AI4" s="281" t="s">
        <v>51</v>
      </c>
      <c r="AJ4" s="372"/>
      <c r="AK4" s="278" t="s">
        <v>50</v>
      </c>
      <c r="AL4" s="278" t="s">
        <v>51</v>
      </c>
      <c r="AM4" s="372"/>
      <c r="AO4" s="278" t="s">
        <v>50</v>
      </c>
      <c r="AP4" s="278" t="s">
        <v>51</v>
      </c>
      <c r="AQ4" s="278" t="s">
        <v>50</v>
      </c>
      <c r="AR4" s="278" t="s">
        <v>51</v>
      </c>
      <c r="AS4" s="413"/>
      <c r="AT4" s="278" t="s">
        <v>50</v>
      </c>
      <c r="AU4" s="278" t="s">
        <v>51</v>
      </c>
      <c r="AV4" s="372"/>
      <c r="AX4" s="279" t="s">
        <v>50</v>
      </c>
      <c r="AY4" s="279" t="s">
        <v>51</v>
      </c>
      <c r="AZ4" s="279" t="s">
        <v>50</v>
      </c>
      <c r="BA4" s="279" t="s">
        <v>51</v>
      </c>
      <c r="BB4" s="372"/>
      <c r="BC4" s="278" t="s">
        <v>50</v>
      </c>
      <c r="BD4" s="278" t="s">
        <v>51</v>
      </c>
      <c r="BE4" s="372"/>
      <c r="BG4" s="278" t="s">
        <v>50</v>
      </c>
      <c r="BH4" s="278" t="s">
        <v>51</v>
      </c>
      <c r="BI4" s="278" t="s">
        <v>50</v>
      </c>
      <c r="BJ4" s="278" t="s">
        <v>51</v>
      </c>
      <c r="BK4" s="372"/>
      <c r="BL4" s="278" t="s">
        <v>50</v>
      </c>
      <c r="BM4" s="278" t="s">
        <v>51</v>
      </c>
      <c r="BN4" s="372"/>
      <c r="BP4" s="278" t="s">
        <v>50</v>
      </c>
      <c r="BQ4" s="278" t="s">
        <v>51</v>
      </c>
      <c r="BR4" s="278" t="s">
        <v>50</v>
      </c>
      <c r="BS4" s="278" t="s">
        <v>51</v>
      </c>
      <c r="BT4" s="435"/>
      <c r="BU4" s="278" t="s">
        <v>50</v>
      </c>
      <c r="BV4" s="278" t="s">
        <v>51</v>
      </c>
      <c r="BW4" s="372"/>
      <c r="BY4" s="279" t="s">
        <v>50</v>
      </c>
      <c r="BZ4" s="279" t="s">
        <v>51</v>
      </c>
      <c r="CA4" s="279" t="s">
        <v>50</v>
      </c>
      <c r="CB4" s="279" t="s">
        <v>51</v>
      </c>
      <c r="CC4" s="372"/>
      <c r="CD4" s="278" t="s">
        <v>50</v>
      </c>
      <c r="CE4" s="278" t="s">
        <v>51</v>
      </c>
      <c r="CF4" s="372"/>
      <c r="CH4" s="279" t="s">
        <v>50</v>
      </c>
      <c r="CI4" s="279" t="s">
        <v>51</v>
      </c>
      <c r="CJ4" s="279" t="s">
        <v>50</v>
      </c>
      <c r="CK4" s="279" t="s">
        <v>51</v>
      </c>
      <c r="CL4" s="372"/>
      <c r="CM4" s="278" t="s">
        <v>50</v>
      </c>
      <c r="CN4" s="278" t="s">
        <v>51</v>
      </c>
      <c r="CO4" s="372"/>
      <c r="CQ4" s="280" t="s">
        <v>50</v>
      </c>
      <c r="CR4" s="280" t="s">
        <v>51</v>
      </c>
      <c r="CS4" s="280" t="s">
        <v>50</v>
      </c>
      <c r="CT4" s="280" t="s">
        <v>51</v>
      </c>
      <c r="CU4" s="372"/>
      <c r="CW4" s="279" t="s">
        <v>50</v>
      </c>
      <c r="CX4" s="279" t="s">
        <v>51</v>
      </c>
      <c r="CY4" s="279" t="s">
        <v>50</v>
      </c>
      <c r="CZ4" s="279" t="s">
        <v>51</v>
      </c>
      <c r="DA4" s="372"/>
      <c r="DB4" s="278" t="s">
        <v>50</v>
      </c>
      <c r="DC4" s="278" t="s">
        <v>51</v>
      </c>
      <c r="DD4" s="372"/>
    </row>
    <row r="5" spans="1:108" ht="15">
      <c r="A5" s="282"/>
      <c r="B5" s="308"/>
      <c r="C5" s="176"/>
      <c r="D5" s="177"/>
      <c r="E5" s="177"/>
      <c r="F5" s="177"/>
      <c r="G5" s="277"/>
      <c r="I5" s="273"/>
      <c r="J5" s="274"/>
      <c r="K5" s="373" t="s">
        <v>381</v>
      </c>
      <c r="L5" s="374"/>
      <c r="M5" s="375"/>
      <c r="N5" s="373" t="s">
        <v>382</v>
      </c>
      <c r="O5" s="374"/>
      <c r="P5" s="375"/>
      <c r="R5" s="273"/>
      <c r="S5" s="274"/>
      <c r="T5" s="373" t="s">
        <v>381</v>
      </c>
      <c r="U5" s="374"/>
      <c r="V5" s="375"/>
      <c r="W5" s="373" t="s">
        <v>382</v>
      </c>
      <c r="X5" s="374"/>
      <c r="Y5" s="375"/>
      <c r="AA5" s="403" t="s">
        <v>396</v>
      </c>
      <c r="AB5" s="403"/>
      <c r="AC5" s="403"/>
      <c r="AD5" s="403"/>
      <c r="AE5" s="403"/>
      <c r="AF5" s="373" t="s">
        <v>397</v>
      </c>
      <c r="AG5" s="374"/>
      <c r="AH5" s="374"/>
      <c r="AI5" s="374"/>
      <c r="AJ5" s="375"/>
      <c r="AK5" s="373" t="s">
        <v>382</v>
      </c>
      <c r="AL5" s="374"/>
      <c r="AM5" s="375"/>
      <c r="AO5" s="273"/>
      <c r="AP5" s="274"/>
      <c r="AQ5" s="373" t="s">
        <v>381</v>
      </c>
      <c r="AR5" s="374"/>
      <c r="AS5" s="375"/>
      <c r="AT5" s="373" t="s">
        <v>382</v>
      </c>
      <c r="AU5" s="374"/>
      <c r="AV5" s="375"/>
      <c r="AX5" s="275"/>
      <c r="AY5" s="276"/>
      <c r="AZ5" s="373" t="s">
        <v>381</v>
      </c>
      <c r="BA5" s="374"/>
      <c r="BB5" s="375"/>
      <c r="BC5" s="373" t="s">
        <v>382</v>
      </c>
      <c r="BD5" s="374"/>
      <c r="BE5" s="375"/>
      <c r="BG5" s="273"/>
      <c r="BH5" s="274"/>
      <c r="BI5" s="373" t="s">
        <v>381</v>
      </c>
      <c r="BJ5" s="374"/>
      <c r="BK5" s="375"/>
      <c r="BL5" s="373" t="s">
        <v>382</v>
      </c>
      <c r="BM5" s="374"/>
      <c r="BN5" s="375"/>
      <c r="BP5" s="273"/>
      <c r="BQ5" s="274"/>
      <c r="BR5" s="373" t="s">
        <v>381</v>
      </c>
      <c r="BS5" s="374"/>
      <c r="BT5" s="375"/>
      <c r="BU5" s="373" t="s">
        <v>382</v>
      </c>
      <c r="BV5" s="374"/>
      <c r="BW5" s="375"/>
      <c r="BY5" s="275"/>
      <c r="BZ5" s="276"/>
      <c r="CA5" s="373" t="s">
        <v>381</v>
      </c>
      <c r="CB5" s="374"/>
      <c r="CC5" s="375"/>
      <c r="CD5" s="373" t="s">
        <v>382</v>
      </c>
      <c r="CE5" s="374"/>
      <c r="CF5" s="375"/>
      <c r="CH5" s="275"/>
      <c r="CI5" s="276"/>
      <c r="CJ5" s="373" t="s">
        <v>381</v>
      </c>
      <c r="CK5" s="374"/>
      <c r="CL5" s="375"/>
      <c r="CM5" s="373" t="s">
        <v>382</v>
      </c>
      <c r="CN5" s="374"/>
      <c r="CO5" s="375"/>
      <c r="CQ5" s="381" t="s">
        <v>380</v>
      </c>
      <c r="CR5" s="382"/>
      <c r="CS5" s="382"/>
      <c r="CT5" s="382"/>
      <c r="CU5" s="383"/>
      <c r="CW5" s="381" t="s">
        <v>435</v>
      </c>
      <c r="CX5" s="382"/>
      <c r="CY5" s="382"/>
      <c r="CZ5" s="382"/>
      <c r="DA5" s="382"/>
      <c r="DB5" s="382"/>
      <c r="DC5" s="382"/>
      <c r="DD5" s="382"/>
    </row>
    <row r="6" spans="1:108" ht="15">
      <c r="A6" s="282" t="s">
        <v>52</v>
      </c>
      <c r="B6" s="23"/>
      <c r="C6" s="370"/>
      <c r="D6" s="371"/>
      <c r="E6" s="371"/>
      <c r="F6" s="371"/>
      <c r="G6" s="393"/>
      <c r="I6" s="370"/>
      <c r="J6" s="371"/>
      <c r="K6" s="371"/>
      <c r="L6" s="371"/>
      <c r="M6" s="393"/>
      <c r="N6" s="191"/>
      <c r="O6" s="191"/>
      <c r="P6" s="181"/>
      <c r="R6" s="370"/>
      <c r="S6" s="371"/>
      <c r="T6" s="371"/>
      <c r="U6" s="371"/>
      <c r="V6" s="393"/>
      <c r="W6" s="191"/>
      <c r="X6" s="191"/>
      <c r="Y6" s="181"/>
      <c r="AA6" s="360"/>
      <c r="AB6" s="360"/>
      <c r="AC6" s="360"/>
      <c r="AD6" s="360"/>
      <c r="AE6" s="360"/>
      <c r="AF6" s="403" t="s">
        <v>381</v>
      </c>
      <c r="AG6" s="403"/>
      <c r="AH6" s="403"/>
      <c r="AI6" s="403"/>
      <c r="AJ6" s="403"/>
      <c r="AK6" s="191"/>
      <c r="AL6" s="191"/>
      <c r="AM6" s="181"/>
      <c r="AO6" s="370"/>
      <c r="AP6" s="371"/>
      <c r="AQ6" s="371"/>
      <c r="AR6" s="371"/>
      <c r="AS6" s="393"/>
      <c r="AT6" s="191"/>
      <c r="AU6" s="191"/>
      <c r="AV6" s="181"/>
      <c r="AX6" s="370"/>
      <c r="AY6" s="371"/>
      <c r="AZ6" s="371"/>
      <c r="BA6" s="371"/>
      <c r="BB6" s="393"/>
      <c r="BC6" s="191"/>
      <c r="BD6" s="191"/>
      <c r="BE6" s="181"/>
      <c r="BG6" s="370"/>
      <c r="BH6" s="371"/>
      <c r="BI6" s="371"/>
      <c r="BJ6" s="371"/>
      <c r="BK6" s="371"/>
      <c r="BL6" s="191"/>
      <c r="BM6" s="191"/>
      <c r="BN6" s="181"/>
      <c r="BP6" s="376"/>
      <c r="BQ6" s="410"/>
      <c r="BR6" s="410"/>
      <c r="BS6" s="410"/>
      <c r="BT6" s="377"/>
      <c r="BU6" s="191"/>
      <c r="BV6" s="191"/>
      <c r="BW6" s="181"/>
      <c r="BY6" s="370"/>
      <c r="BZ6" s="371"/>
      <c r="CA6" s="371"/>
      <c r="CB6" s="371"/>
      <c r="CC6" s="371"/>
      <c r="CD6" s="191"/>
      <c r="CE6" s="191"/>
      <c r="CF6" s="181"/>
      <c r="CH6" s="370"/>
      <c r="CI6" s="371"/>
      <c r="CJ6" s="371"/>
      <c r="CK6" s="371"/>
      <c r="CL6" s="371"/>
      <c r="CM6" s="191"/>
      <c r="CN6" s="191"/>
      <c r="CO6" s="181"/>
      <c r="CQ6" s="370"/>
      <c r="CR6" s="371"/>
      <c r="CS6" s="371"/>
      <c r="CT6" s="371"/>
      <c r="CU6" s="393"/>
      <c r="CW6" s="275"/>
      <c r="CX6" s="276"/>
      <c r="CY6" s="378" t="s">
        <v>381</v>
      </c>
      <c r="CZ6" s="379"/>
      <c r="DA6" s="380"/>
      <c r="DB6" s="378" t="s">
        <v>382</v>
      </c>
      <c r="DC6" s="379"/>
      <c r="DD6" s="380"/>
    </row>
    <row r="7" spans="1:108" ht="15">
      <c r="A7" s="6" t="s">
        <v>53</v>
      </c>
      <c r="B7" s="305" t="s">
        <v>442</v>
      </c>
      <c r="C7" s="320">
        <v>9.25</v>
      </c>
      <c r="D7" s="81">
        <v>10.45</v>
      </c>
      <c r="E7" s="81">
        <v>12.27</v>
      </c>
      <c r="F7" s="81">
        <v>15.49</v>
      </c>
      <c r="G7" s="16">
        <v>0.4845</v>
      </c>
      <c r="I7" s="400" t="s">
        <v>259</v>
      </c>
      <c r="J7" s="401"/>
      <c r="K7" s="401"/>
      <c r="L7" s="401"/>
      <c r="M7" s="401"/>
      <c r="N7" s="401"/>
      <c r="O7" s="401"/>
      <c r="P7" s="402"/>
      <c r="R7" s="466" t="s">
        <v>259</v>
      </c>
      <c r="S7" s="467"/>
      <c r="T7" s="467"/>
      <c r="U7" s="467"/>
      <c r="V7" s="467"/>
      <c r="W7" s="467"/>
      <c r="X7" s="467"/>
      <c r="Y7" s="468"/>
      <c r="AA7" s="362" t="s">
        <v>259</v>
      </c>
      <c r="AB7" s="363"/>
      <c r="AC7" s="363"/>
      <c r="AD7" s="363"/>
      <c r="AE7" s="363"/>
      <c r="AF7" s="363"/>
      <c r="AG7" s="363"/>
      <c r="AH7" s="363"/>
      <c r="AI7" s="363"/>
      <c r="AJ7" s="363"/>
      <c r="AK7" s="363"/>
      <c r="AL7" s="363"/>
      <c r="AM7" s="364"/>
      <c r="AO7" s="414" t="s">
        <v>259</v>
      </c>
      <c r="AP7" s="415"/>
      <c r="AQ7" s="415"/>
      <c r="AR7" s="415"/>
      <c r="AS7" s="415"/>
      <c r="AT7" s="415"/>
      <c r="AU7" s="415"/>
      <c r="AV7" s="416"/>
      <c r="AX7" s="442" t="s">
        <v>259</v>
      </c>
      <c r="AY7" s="443"/>
      <c r="AZ7" s="443"/>
      <c r="BA7" s="443"/>
      <c r="BB7" s="443"/>
      <c r="BC7" s="443"/>
      <c r="BD7" s="443"/>
      <c r="BE7" s="444"/>
      <c r="BG7" s="432" t="s">
        <v>259</v>
      </c>
      <c r="BH7" s="433"/>
      <c r="BI7" s="433"/>
      <c r="BJ7" s="433"/>
      <c r="BK7" s="433"/>
      <c r="BL7" s="433"/>
      <c r="BM7" s="433"/>
      <c r="BN7" s="434"/>
      <c r="BP7" s="436" t="s">
        <v>259</v>
      </c>
      <c r="BQ7" s="437"/>
      <c r="BR7" s="437"/>
      <c r="BS7" s="437"/>
      <c r="BT7" s="437"/>
      <c r="BU7" s="437"/>
      <c r="BV7" s="437"/>
      <c r="BW7" s="438"/>
      <c r="BY7" s="420" t="s">
        <v>259</v>
      </c>
      <c r="BZ7" s="421"/>
      <c r="CA7" s="421"/>
      <c r="CB7" s="421"/>
      <c r="CC7" s="421"/>
      <c r="CD7" s="421"/>
      <c r="CE7" s="421"/>
      <c r="CF7" s="422"/>
      <c r="CH7" s="478" t="s">
        <v>259</v>
      </c>
      <c r="CI7" s="479"/>
      <c r="CJ7" s="479"/>
      <c r="CK7" s="479"/>
      <c r="CL7" s="479"/>
      <c r="CM7" s="479"/>
      <c r="CN7" s="479"/>
      <c r="CO7" s="480"/>
      <c r="CQ7" s="407" t="s">
        <v>259</v>
      </c>
      <c r="CR7" s="408"/>
      <c r="CS7" s="408"/>
      <c r="CT7" s="409"/>
      <c r="CU7" s="194"/>
      <c r="CW7" s="429" t="s">
        <v>259</v>
      </c>
      <c r="CX7" s="430"/>
      <c r="CY7" s="430"/>
      <c r="CZ7" s="430"/>
      <c r="DA7" s="430"/>
      <c r="DB7" s="430"/>
      <c r="DC7" s="430"/>
      <c r="DD7" s="431"/>
    </row>
    <row r="8" spans="1:108" ht="15">
      <c r="A8" s="6" t="s">
        <v>54</v>
      </c>
      <c r="B8" s="305" t="s">
        <v>443</v>
      </c>
      <c r="C8" s="81">
        <v>10.4</v>
      </c>
      <c r="D8" s="81">
        <v>13.53</v>
      </c>
      <c r="E8" s="81">
        <v>15.41</v>
      </c>
      <c r="F8" s="81">
        <v>20.05</v>
      </c>
      <c r="G8" s="16">
        <v>0.4818</v>
      </c>
      <c r="I8" s="400" t="s">
        <v>259</v>
      </c>
      <c r="J8" s="401"/>
      <c r="K8" s="401"/>
      <c r="L8" s="401"/>
      <c r="M8" s="401"/>
      <c r="N8" s="401"/>
      <c r="O8" s="401"/>
      <c r="P8" s="402"/>
      <c r="R8" s="466" t="s">
        <v>259</v>
      </c>
      <c r="S8" s="467"/>
      <c r="T8" s="467"/>
      <c r="U8" s="467"/>
      <c r="V8" s="467"/>
      <c r="W8" s="467"/>
      <c r="X8" s="467"/>
      <c r="Y8" s="468"/>
      <c r="AA8" s="362" t="s">
        <v>259</v>
      </c>
      <c r="AB8" s="363"/>
      <c r="AC8" s="363"/>
      <c r="AD8" s="363"/>
      <c r="AE8" s="363"/>
      <c r="AF8" s="363"/>
      <c r="AG8" s="363"/>
      <c r="AH8" s="363"/>
      <c r="AI8" s="363"/>
      <c r="AJ8" s="363"/>
      <c r="AK8" s="363"/>
      <c r="AL8" s="363"/>
      <c r="AM8" s="364"/>
      <c r="AO8" s="414" t="s">
        <v>259</v>
      </c>
      <c r="AP8" s="415"/>
      <c r="AQ8" s="415"/>
      <c r="AR8" s="415"/>
      <c r="AS8" s="415"/>
      <c r="AT8" s="415"/>
      <c r="AU8" s="415"/>
      <c r="AV8" s="416"/>
      <c r="AX8" s="442" t="s">
        <v>259</v>
      </c>
      <c r="AY8" s="443"/>
      <c r="AZ8" s="443"/>
      <c r="BA8" s="443"/>
      <c r="BB8" s="443"/>
      <c r="BC8" s="443"/>
      <c r="BD8" s="443"/>
      <c r="BE8" s="444"/>
      <c r="BG8" s="432" t="s">
        <v>259</v>
      </c>
      <c r="BH8" s="433"/>
      <c r="BI8" s="433"/>
      <c r="BJ8" s="433"/>
      <c r="BK8" s="433"/>
      <c r="BL8" s="433"/>
      <c r="BM8" s="433"/>
      <c r="BN8" s="434"/>
      <c r="BP8" s="436" t="s">
        <v>259</v>
      </c>
      <c r="BQ8" s="437"/>
      <c r="BR8" s="437"/>
      <c r="BS8" s="437"/>
      <c r="BT8" s="437"/>
      <c r="BU8" s="437"/>
      <c r="BV8" s="437"/>
      <c r="BW8" s="438"/>
      <c r="BY8" s="420" t="s">
        <v>259</v>
      </c>
      <c r="BZ8" s="421"/>
      <c r="CA8" s="421"/>
      <c r="CB8" s="421"/>
      <c r="CC8" s="421"/>
      <c r="CD8" s="421"/>
      <c r="CE8" s="421"/>
      <c r="CF8" s="422"/>
      <c r="CH8" s="478" t="s">
        <v>259</v>
      </c>
      <c r="CI8" s="479"/>
      <c r="CJ8" s="479"/>
      <c r="CK8" s="479"/>
      <c r="CL8" s="479"/>
      <c r="CM8" s="479"/>
      <c r="CN8" s="479"/>
      <c r="CO8" s="480"/>
      <c r="CQ8" s="407" t="s">
        <v>259</v>
      </c>
      <c r="CR8" s="408"/>
      <c r="CS8" s="408"/>
      <c r="CT8" s="409"/>
      <c r="CU8" s="194"/>
      <c r="CW8" s="429" t="s">
        <v>259</v>
      </c>
      <c r="CX8" s="430"/>
      <c r="CY8" s="430"/>
      <c r="CZ8" s="430"/>
      <c r="DA8" s="430"/>
      <c r="DB8" s="430"/>
      <c r="DC8" s="430"/>
      <c r="DD8" s="431"/>
    </row>
    <row r="9" spans="1:108" ht="15">
      <c r="A9" s="6" t="s">
        <v>55</v>
      </c>
      <c r="B9" s="305" t="s">
        <v>444</v>
      </c>
      <c r="C9" s="81">
        <v>12.7</v>
      </c>
      <c r="D9" s="81">
        <v>15.3</v>
      </c>
      <c r="E9" s="81">
        <v>18.82</v>
      </c>
      <c r="F9" s="81">
        <v>22.67</v>
      </c>
      <c r="G9" s="16">
        <v>0.4818</v>
      </c>
      <c r="I9" s="400" t="s">
        <v>259</v>
      </c>
      <c r="J9" s="401"/>
      <c r="K9" s="401"/>
      <c r="L9" s="401"/>
      <c r="M9" s="401"/>
      <c r="N9" s="401"/>
      <c r="O9" s="401"/>
      <c r="P9" s="402"/>
      <c r="R9" s="466" t="s">
        <v>259</v>
      </c>
      <c r="S9" s="467"/>
      <c r="T9" s="467"/>
      <c r="U9" s="467"/>
      <c r="V9" s="467"/>
      <c r="W9" s="467"/>
      <c r="X9" s="467"/>
      <c r="Y9" s="468"/>
      <c r="AA9" s="362" t="s">
        <v>259</v>
      </c>
      <c r="AB9" s="363"/>
      <c r="AC9" s="363"/>
      <c r="AD9" s="363"/>
      <c r="AE9" s="363"/>
      <c r="AF9" s="363"/>
      <c r="AG9" s="363"/>
      <c r="AH9" s="363"/>
      <c r="AI9" s="363"/>
      <c r="AJ9" s="363"/>
      <c r="AK9" s="363"/>
      <c r="AL9" s="363"/>
      <c r="AM9" s="364"/>
      <c r="AO9" s="414" t="s">
        <v>259</v>
      </c>
      <c r="AP9" s="415"/>
      <c r="AQ9" s="415"/>
      <c r="AR9" s="415"/>
      <c r="AS9" s="415"/>
      <c r="AT9" s="415"/>
      <c r="AU9" s="415"/>
      <c r="AV9" s="416"/>
      <c r="AX9" s="442" t="s">
        <v>259</v>
      </c>
      <c r="AY9" s="443"/>
      <c r="AZ9" s="443"/>
      <c r="BA9" s="443"/>
      <c r="BB9" s="443"/>
      <c r="BC9" s="443"/>
      <c r="BD9" s="443"/>
      <c r="BE9" s="444"/>
      <c r="BG9" s="432" t="s">
        <v>259</v>
      </c>
      <c r="BH9" s="433"/>
      <c r="BI9" s="433"/>
      <c r="BJ9" s="433"/>
      <c r="BK9" s="433"/>
      <c r="BL9" s="433"/>
      <c r="BM9" s="433"/>
      <c r="BN9" s="434"/>
      <c r="BP9" s="436" t="s">
        <v>259</v>
      </c>
      <c r="BQ9" s="437"/>
      <c r="BR9" s="437"/>
      <c r="BS9" s="437"/>
      <c r="BT9" s="437"/>
      <c r="BU9" s="437"/>
      <c r="BV9" s="437"/>
      <c r="BW9" s="438"/>
      <c r="BY9" s="420" t="s">
        <v>259</v>
      </c>
      <c r="BZ9" s="421"/>
      <c r="CA9" s="421"/>
      <c r="CB9" s="421"/>
      <c r="CC9" s="421"/>
      <c r="CD9" s="421"/>
      <c r="CE9" s="421"/>
      <c r="CF9" s="422"/>
      <c r="CH9" s="478" t="s">
        <v>259</v>
      </c>
      <c r="CI9" s="479"/>
      <c r="CJ9" s="479"/>
      <c r="CK9" s="479"/>
      <c r="CL9" s="479"/>
      <c r="CM9" s="479"/>
      <c r="CN9" s="479"/>
      <c r="CO9" s="480"/>
      <c r="CQ9" s="407" t="s">
        <v>259</v>
      </c>
      <c r="CR9" s="408"/>
      <c r="CS9" s="408"/>
      <c r="CT9" s="409"/>
      <c r="CU9" s="194"/>
      <c r="CW9" s="429" t="s">
        <v>259</v>
      </c>
      <c r="CX9" s="430"/>
      <c r="CY9" s="430"/>
      <c r="CZ9" s="430"/>
      <c r="DA9" s="430"/>
      <c r="DB9" s="430"/>
      <c r="DC9" s="430"/>
      <c r="DD9" s="431"/>
    </row>
    <row r="10" spans="1:108" ht="15" customHeight="1">
      <c r="A10" s="6" t="s">
        <v>56</v>
      </c>
      <c r="B10" s="305" t="s">
        <v>445</v>
      </c>
      <c r="C10" s="81">
        <v>13.51</v>
      </c>
      <c r="D10" s="81">
        <v>15.59</v>
      </c>
      <c r="E10" s="81">
        <v>20.02</v>
      </c>
      <c r="F10" s="81">
        <v>23.1</v>
      </c>
      <c r="G10" s="16">
        <v>0.4818</v>
      </c>
      <c r="I10" s="400" t="s">
        <v>259</v>
      </c>
      <c r="J10" s="401"/>
      <c r="K10" s="401"/>
      <c r="L10" s="401"/>
      <c r="M10" s="401"/>
      <c r="N10" s="401"/>
      <c r="O10" s="401"/>
      <c r="P10" s="402"/>
      <c r="R10" s="466" t="s">
        <v>259</v>
      </c>
      <c r="S10" s="467"/>
      <c r="T10" s="467"/>
      <c r="U10" s="467"/>
      <c r="V10" s="467"/>
      <c r="W10" s="467"/>
      <c r="X10" s="467"/>
      <c r="Y10" s="468"/>
      <c r="AA10" s="362" t="s">
        <v>259</v>
      </c>
      <c r="AB10" s="363"/>
      <c r="AC10" s="363"/>
      <c r="AD10" s="363"/>
      <c r="AE10" s="363"/>
      <c r="AF10" s="363"/>
      <c r="AG10" s="363"/>
      <c r="AH10" s="363"/>
      <c r="AI10" s="363"/>
      <c r="AJ10" s="363"/>
      <c r="AK10" s="363"/>
      <c r="AL10" s="363"/>
      <c r="AM10" s="364"/>
      <c r="AO10" s="414" t="s">
        <v>259</v>
      </c>
      <c r="AP10" s="415"/>
      <c r="AQ10" s="415"/>
      <c r="AR10" s="415"/>
      <c r="AS10" s="415"/>
      <c r="AT10" s="415"/>
      <c r="AU10" s="415"/>
      <c r="AV10" s="416"/>
      <c r="AX10" s="442" t="s">
        <v>259</v>
      </c>
      <c r="AY10" s="443"/>
      <c r="AZ10" s="443"/>
      <c r="BA10" s="443"/>
      <c r="BB10" s="443"/>
      <c r="BC10" s="443"/>
      <c r="BD10" s="443"/>
      <c r="BE10" s="444"/>
      <c r="BG10" s="432" t="s">
        <v>259</v>
      </c>
      <c r="BH10" s="433"/>
      <c r="BI10" s="433"/>
      <c r="BJ10" s="433"/>
      <c r="BK10" s="433"/>
      <c r="BL10" s="433"/>
      <c r="BM10" s="433"/>
      <c r="BN10" s="434"/>
      <c r="BP10" s="436" t="s">
        <v>259</v>
      </c>
      <c r="BQ10" s="437"/>
      <c r="BR10" s="437"/>
      <c r="BS10" s="437"/>
      <c r="BT10" s="437"/>
      <c r="BU10" s="437"/>
      <c r="BV10" s="437"/>
      <c r="BW10" s="438"/>
      <c r="BY10" s="420" t="s">
        <v>259</v>
      </c>
      <c r="BZ10" s="421"/>
      <c r="CA10" s="421"/>
      <c r="CB10" s="421"/>
      <c r="CC10" s="421"/>
      <c r="CD10" s="421"/>
      <c r="CE10" s="421"/>
      <c r="CF10" s="422"/>
      <c r="CH10" s="478" t="s">
        <v>259</v>
      </c>
      <c r="CI10" s="479"/>
      <c r="CJ10" s="479"/>
      <c r="CK10" s="479"/>
      <c r="CL10" s="479"/>
      <c r="CM10" s="479"/>
      <c r="CN10" s="479"/>
      <c r="CO10" s="480"/>
      <c r="CQ10" s="407" t="s">
        <v>259</v>
      </c>
      <c r="CR10" s="408"/>
      <c r="CS10" s="408"/>
      <c r="CT10" s="409"/>
      <c r="CU10" s="194"/>
      <c r="CW10" s="429" t="s">
        <v>259</v>
      </c>
      <c r="CX10" s="430"/>
      <c r="CY10" s="430"/>
      <c r="CZ10" s="430"/>
      <c r="DA10" s="430"/>
      <c r="DB10" s="430"/>
      <c r="DC10" s="430"/>
      <c r="DD10" s="431"/>
    </row>
    <row r="11" spans="1:108" ht="15">
      <c r="A11" s="6" t="s">
        <v>57</v>
      </c>
      <c r="B11" s="305" t="s">
        <v>446</v>
      </c>
      <c r="C11" s="320">
        <v>9.25</v>
      </c>
      <c r="D11" s="81">
        <v>10.51</v>
      </c>
      <c r="E11" s="81">
        <v>12.23</v>
      </c>
      <c r="F11" s="81">
        <v>15.58</v>
      </c>
      <c r="G11" s="16">
        <v>0.4824</v>
      </c>
      <c r="I11" s="400" t="s">
        <v>259</v>
      </c>
      <c r="J11" s="401"/>
      <c r="K11" s="401"/>
      <c r="L11" s="401"/>
      <c r="M11" s="401"/>
      <c r="N11" s="401"/>
      <c r="O11" s="401"/>
      <c r="P11" s="402"/>
      <c r="R11" s="466" t="s">
        <v>259</v>
      </c>
      <c r="S11" s="467"/>
      <c r="T11" s="467"/>
      <c r="U11" s="467"/>
      <c r="V11" s="467"/>
      <c r="W11" s="467"/>
      <c r="X11" s="467"/>
      <c r="Y11" s="468"/>
      <c r="AA11" s="362" t="s">
        <v>259</v>
      </c>
      <c r="AB11" s="363"/>
      <c r="AC11" s="363"/>
      <c r="AD11" s="363"/>
      <c r="AE11" s="363"/>
      <c r="AF11" s="363"/>
      <c r="AG11" s="363"/>
      <c r="AH11" s="363"/>
      <c r="AI11" s="363"/>
      <c r="AJ11" s="363"/>
      <c r="AK11" s="363"/>
      <c r="AL11" s="363"/>
      <c r="AM11" s="364"/>
      <c r="AO11" s="414" t="s">
        <v>259</v>
      </c>
      <c r="AP11" s="415"/>
      <c r="AQ11" s="415"/>
      <c r="AR11" s="415"/>
      <c r="AS11" s="415"/>
      <c r="AT11" s="415"/>
      <c r="AU11" s="415"/>
      <c r="AV11" s="416"/>
      <c r="AX11" s="442" t="s">
        <v>259</v>
      </c>
      <c r="AY11" s="443"/>
      <c r="AZ11" s="443"/>
      <c r="BA11" s="443"/>
      <c r="BB11" s="443"/>
      <c r="BC11" s="443"/>
      <c r="BD11" s="443"/>
      <c r="BE11" s="444"/>
      <c r="BG11" s="432" t="s">
        <v>259</v>
      </c>
      <c r="BH11" s="433"/>
      <c r="BI11" s="433"/>
      <c r="BJ11" s="433"/>
      <c r="BK11" s="433"/>
      <c r="BL11" s="433"/>
      <c r="BM11" s="433"/>
      <c r="BN11" s="434"/>
      <c r="BP11" s="436" t="s">
        <v>259</v>
      </c>
      <c r="BQ11" s="437"/>
      <c r="BR11" s="437"/>
      <c r="BS11" s="437"/>
      <c r="BT11" s="437"/>
      <c r="BU11" s="437"/>
      <c r="BV11" s="437"/>
      <c r="BW11" s="438"/>
      <c r="BY11" s="420" t="s">
        <v>259</v>
      </c>
      <c r="BZ11" s="421"/>
      <c r="CA11" s="421"/>
      <c r="CB11" s="421"/>
      <c r="CC11" s="421"/>
      <c r="CD11" s="421"/>
      <c r="CE11" s="421"/>
      <c r="CF11" s="422"/>
      <c r="CH11" s="478" t="s">
        <v>259</v>
      </c>
      <c r="CI11" s="479"/>
      <c r="CJ11" s="479"/>
      <c r="CK11" s="479"/>
      <c r="CL11" s="479"/>
      <c r="CM11" s="479"/>
      <c r="CN11" s="479"/>
      <c r="CO11" s="480"/>
      <c r="CQ11" s="407" t="s">
        <v>259</v>
      </c>
      <c r="CR11" s="408"/>
      <c r="CS11" s="408"/>
      <c r="CT11" s="409"/>
      <c r="CU11" s="194"/>
      <c r="CW11" s="429" t="s">
        <v>259</v>
      </c>
      <c r="CX11" s="430"/>
      <c r="CY11" s="430"/>
      <c r="CZ11" s="430"/>
      <c r="DA11" s="430"/>
      <c r="DB11" s="430"/>
      <c r="DC11" s="430"/>
      <c r="DD11" s="431"/>
    </row>
    <row r="12" spans="1:108" ht="15">
      <c r="A12" s="271" t="s">
        <v>429</v>
      </c>
      <c r="B12" s="305" t="s">
        <v>447</v>
      </c>
      <c r="C12" s="81">
        <v>13.36</v>
      </c>
      <c r="D12" s="81">
        <v>20.04</v>
      </c>
      <c r="E12" s="81">
        <v>19.94</v>
      </c>
      <c r="F12" s="81">
        <v>29.92</v>
      </c>
      <c r="G12" s="16">
        <v>0.4925</v>
      </c>
      <c r="I12" s="400" t="s">
        <v>259</v>
      </c>
      <c r="J12" s="401"/>
      <c r="K12" s="401"/>
      <c r="L12" s="401"/>
      <c r="M12" s="401"/>
      <c r="N12" s="401"/>
      <c r="O12" s="401"/>
      <c r="P12" s="402"/>
      <c r="R12" s="466" t="s">
        <v>259</v>
      </c>
      <c r="S12" s="467"/>
      <c r="T12" s="467"/>
      <c r="U12" s="467"/>
      <c r="V12" s="467"/>
      <c r="W12" s="467"/>
      <c r="X12" s="467"/>
      <c r="Y12" s="468"/>
      <c r="AA12" s="362" t="s">
        <v>259</v>
      </c>
      <c r="AB12" s="363"/>
      <c r="AC12" s="363"/>
      <c r="AD12" s="363"/>
      <c r="AE12" s="363"/>
      <c r="AF12" s="363"/>
      <c r="AG12" s="363"/>
      <c r="AH12" s="363"/>
      <c r="AI12" s="363"/>
      <c r="AJ12" s="363"/>
      <c r="AK12" s="363"/>
      <c r="AL12" s="363"/>
      <c r="AM12" s="364"/>
      <c r="AO12" s="414" t="s">
        <v>259</v>
      </c>
      <c r="AP12" s="415"/>
      <c r="AQ12" s="415"/>
      <c r="AR12" s="415"/>
      <c r="AS12" s="415"/>
      <c r="AT12" s="415"/>
      <c r="AU12" s="415"/>
      <c r="AV12" s="416"/>
      <c r="AX12" s="442" t="s">
        <v>259</v>
      </c>
      <c r="AY12" s="443"/>
      <c r="AZ12" s="443"/>
      <c r="BA12" s="443"/>
      <c r="BB12" s="443"/>
      <c r="BC12" s="443"/>
      <c r="BD12" s="443"/>
      <c r="BE12" s="444"/>
      <c r="BG12" s="432" t="s">
        <v>259</v>
      </c>
      <c r="BH12" s="433"/>
      <c r="BI12" s="433"/>
      <c r="BJ12" s="433"/>
      <c r="BK12" s="433"/>
      <c r="BL12" s="433"/>
      <c r="BM12" s="433"/>
      <c r="BN12" s="434"/>
      <c r="BP12" s="436" t="s">
        <v>259</v>
      </c>
      <c r="BQ12" s="437"/>
      <c r="BR12" s="437"/>
      <c r="BS12" s="437"/>
      <c r="BT12" s="437"/>
      <c r="BU12" s="437"/>
      <c r="BV12" s="437"/>
      <c r="BW12" s="438"/>
      <c r="BY12" s="420" t="s">
        <v>259</v>
      </c>
      <c r="BZ12" s="421"/>
      <c r="CA12" s="421"/>
      <c r="CB12" s="421"/>
      <c r="CC12" s="421"/>
      <c r="CD12" s="421"/>
      <c r="CE12" s="421"/>
      <c r="CF12" s="422"/>
      <c r="CH12" s="478" t="s">
        <v>259</v>
      </c>
      <c r="CI12" s="479"/>
      <c r="CJ12" s="479"/>
      <c r="CK12" s="479"/>
      <c r="CL12" s="479"/>
      <c r="CM12" s="479"/>
      <c r="CN12" s="479"/>
      <c r="CO12" s="480"/>
      <c r="CQ12" s="407" t="s">
        <v>259</v>
      </c>
      <c r="CR12" s="408"/>
      <c r="CS12" s="408"/>
      <c r="CT12" s="409"/>
      <c r="CU12" s="272"/>
      <c r="CW12" s="429" t="s">
        <v>259</v>
      </c>
      <c r="CX12" s="430"/>
      <c r="CY12" s="430"/>
      <c r="CZ12" s="430"/>
      <c r="DA12" s="430"/>
      <c r="DB12" s="430"/>
      <c r="DC12" s="430"/>
      <c r="DD12" s="431"/>
    </row>
    <row r="13" spans="1:108" ht="15">
      <c r="A13" s="6" t="s">
        <v>58</v>
      </c>
      <c r="B13" s="305" t="s">
        <v>448</v>
      </c>
      <c r="C13" s="320">
        <v>9.25</v>
      </c>
      <c r="D13" s="81">
        <v>11.33</v>
      </c>
      <c r="E13" s="81">
        <v>12.23</v>
      </c>
      <c r="F13" s="81">
        <v>16.79</v>
      </c>
      <c r="G13" s="16">
        <v>0.4821</v>
      </c>
      <c r="I13" s="400" t="s">
        <v>259</v>
      </c>
      <c r="J13" s="401"/>
      <c r="K13" s="401"/>
      <c r="L13" s="401"/>
      <c r="M13" s="401"/>
      <c r="N13" s="401"/>
      <c r="O13" s="401"/>
      <c r="P13" s="402"/>
      <c r="R13" s="466" t="s">
        <v>259</v>
      </c>
      <c r="S13" s="467"/>
      <c r="T13" s="467"/>
      <c r="U13" s="467"/>
      <c r="V13" s="467"/>
      <c r="W13" s="467"/>
      <c r="X13" s="467"/>
      <c r="Y13" s="468"/>
      <c r="AA13" s="362" t="s">
        <v>259</v>
      </c>
      <c r="AB13" s="363"/>
      <c r="AC13" s="363"/>
      <c r="AD13" s="363"/>
      <c r="AE13" s="363"/>
      <c r="AF13" s="363"/>
      <c r="AG13" s="363"/>
      <c r="AH13" s="363"/>
      <c r="AI13" s="363"/>
      <c r="AJ13" s="363"/>
      <c r="AK13" s="363"/>
      <c r="AL13" s="363"/>
      <c r="AM13" s="364"/>
      <c r="AO13" s="414" t="s">
        <v>259</v>
      </c>
      <c r="AP13" s="415"/>
      <c r="AQ13" s="415"/>
      <c r="AR13" s="415"/>
      <c r="AS13" s="415"/>
      <c r="AT13" s="415"/>
      <c r="AU13" s="415"/>
      <c r="AV13" s="416"/>
      <c r="AX13" s="442" t="s">
        <v>259</v>
      </c>
      <c r="AY13" s="443"/>
      <c r="AZ13" s="443"/>
      <c r="BA13" s="443"/>
      <c r="BB13" s="443"/>
      <c r="BC13" s="443"/>
      <c r="BD13" s="443"/>
      <c r="BE13" s="444"/>
      <c r="BG13" s="432" t="s">
        <v>259</v>
      </c>
      <c r="BH13" s="433"/>
      <c r="BI13" s="433"/>
      <c r="BJ13" s="433"/>
      <c r="BK13" s="433"/>
      <c r="BL13" s="433"/>
      <c r="BM13" s="433"/>
      <c r="BN13" s="434"/>
      <c r="BP13" s="436" t="s">
        <v>259</v>
      </c>
      <c r="BQ13" s="437"/>
      <c r="BR13" s="437"/>
      <c r="BS13" s="437"/>
      <c r="BT13" s="437"/>
      <c r="BU13" s="437"/>
      <c r="BV13" s="437"/>
      <c r="BW13" s="438"/>
      <c r="BY13" s="420" t="s">
        <v>259</v>
      </c>
      <c r="BZ13" s="421"/>
      <c r="CA13" s="421"/>
      <c r="CB13" s="421"/>
      <c r="CC13" s="421"/>
      <c r="CD13" s="421"/>
      <c r="CE13" s="421"/>
      <c r="CF13" s="422"/>
      <c r="CH13" s="478" t="s">
        <v>259</v>
      </c>
      <c r="CI13" s="479"/>
      <c r="CJ13" s="479"/>
      <c r="CK13" s="479"/>
      <c r="CL13" s="479"/>
      <c r="CM13" s="479"/>
      <c r="CN13" s="479"/>
      <c r="CO13" s="480"/>
      <c r="CQ13" s="407" t="s">
        <v>259</v>
      </c>
      <c r="CR13" s="408"/>
      <c r="CS13" s="408"/>
      <c r="CT13" s="409"/>
      <c r="CU13" s="194"/>
      <c r="CW13" s="429" t="s">
        <v>259</v>
      </c>
      <c r="CX13" s="430"/>
      <c r="CY13" s="430"/>
      <c r="CZ13" s="430"/>
      <c r="DA13" s="430"/>
      <c r="DB13" s="430"/>
      <c r="DC13" s="430"/>
      <c r="DD13" s="431"/>
    </row>
    <row r="14" spans="1:108" ht="15">
      <c r="A14" s="6" t="s">
        <v>59</v>
      </c>
      <c r="B14" s="305" t="s">
        <v>449</v>
      </c>
      <c r="C14" s="81">
        <v>11</v>
      </c>
      <c r="D14" s="81">
        <v>19.25</v>
      </c>
      <c r="E14" s="81">
        <v>16.3</v>
      </c>
      <c r="F14" s="81">
        <v>28.53</v>
      </c>
      <c r="G14" s="16">
        <v>0.482</v>
      </c>
      <c r="I14" s="400" t="s">
        <v>259</v>
      </c>
      <c r="J14" s="401"/>
      <c r="K14" s="401"/>
      <c r="L14" s="401"/>
      <c r="M14" s="401"/>
      <c r="N14" s="401"/>
      <c r="O14" s="401"/>
      <c r="P14" s="402"/>
      <c r="R14" s="466" t="s">
        <v>259</v>
      </c>
      <c r="S14" s="467"/>
      <c r="T14" s="467"/>
      <c r="U14" s="467"/>
      <c r="V14" s="467"/>
      <c r="W14" s="467"/>
      <c r="X14" s="467"/>
      <c r="Y14" s="468"/>
      <c r="AA14" s="362" t="s">
        <v>259</v>
      </c>
      <c r="AB14" s="363"/>
      <c r="AC14" s="363"/>
      <c r="AD14" s="363"/>
      <c r="AE14" s="363"/>
      <c r="AF14" s="363"/>
      <c r="AG14" s="363"/>
      <c r="AH14" s="363"/>
      <c r="AI14" s="363"/>
      <c r="AJ14" s="363"/>
      <c r="AK14" s="363"/>
      <c r="AL14" s="363"/>
      <c r="AM14" s="364"/>
      <c r="AO14" s="414" t="s">
        <v>259</v>
      </c>
      <c r="AP14" s="415"/>
      <c r="AQ14" s="415"/>
      <c r="AR14" s="415"/>
      <c r="AS14" s="415"/>
      <c r="AT14" s="415"/>
      <c r="AU14" s="415"/>
      <c r="AV14" s="416"/>
      <c r="AX14" s="442" t="s">
        <v>259</v>
      </c>
      <c r="AY14" s="443"/>
      <c r="AZ14" s="443"/>
      <c r="BA14" s="443"/>
      <c r="BB14" s="443"/>
      <c r="BC14" s="443"/>
      <c r="BD14" s="443"/>
      <c r="BE14" s="444"/>
      <c r="BG14" s="432" t="s">
        <v>259</v>
      </c>
      <c r="BH14" s="433"/>
      <c r="BI14" s="433"/>
      <c r="BJ14" s="433"/>
      <c r="BK14" s="433"/>
      <c r="BL14" s="433"/>
      <c r="BM14" s="433"/>
      <c r="BN14" s="434"/>
      <c r="BP14" s="436" t="s">
        <v>259</v>
      </c>
      <c r="BQ14" s="437"/>
      <c r="BR14" s="437"/>
      <c r="BS14" s="437"/>
      <c r="BT14" s="437"/>
      <c r="BU14" s="437"/>
      <c r="BV14" s="437"/>
      <c r="BW14" s="438"/>
      <c r="BY14" s="420" t="s">
        <v>259</v>
      </c>
      <c r="BZ14" s="421"/>
      <c r="CA14" s="421"/>
      <c r="CB14" s="421"/>
      <c r="CC14" s="421"/>
      <c r="CD14" s="421"/>
      <c r="CE14" s="421"/>
      <c r="CF14" s="422"/>
      <c r="CH14" s="478" t="s">
        <v>259</v>
      </c>
      <c r="CI14" s="479"/>
      <c r="CJ14" s="479"/>
      <c r="CK14" s="479"/>
      <c r="CL14" s="479"/>
      <c r="CM14" s="479"/>
      <c r="CN14" s="479"/>
      <c r="CO14" s="480"/>
      <c r="CQ14" s="407" t="s">
        <v>259</v>
      </c>
      <c r="CR14" s="408"/>
      <c r="CS14" s="408"/>
      <c r="CT14" s="409"/>
      <c r="CU14" s="194"/>
      <c r="CW14" s="429" t="s">
        <v>259</v>
      </c>
      <c r="CX14" s="430"/>
      <c r="CY14" s="430"/>
      <c r="CZ14" s="430"/>
      <c r="DA14" s="430"/>
      <c r="DB14" s="430"/>
      <c r="DC14" s="430"/>
      <c r="DD14" s="431"/>
    </row>
    <row r="15" spans="1:108" ht="15">
      <c r="A15" s="6" t="s">
        <v>60</v>
      </c>
      <c r="B15" s="305" t="s">
        <v>450</v>
      </c>
      <c r="C15" s="319">
        <v>9.25</v>
      </c>
      <c r="D15" s="81">
        <v>9.5</v>
      </c>
      <c r="E15" s="319">
        <v>13.71</v>
      </c>
      <c r="F15" s="81">
        <v>14.08</v>
      </c>
      <c r="G15" s="16">
        <v>0.4822</v>
      </c>
      <c r="I15" s="400" t="s">
        <v>259</v>
      </c>
      <c r="J15" s="401"/>
      <c r="K15" s="401"/>
      <c r="L15" s="401"/>
      <c r="M15" s="401"/>
      <c r="N15" s="401"/>
      <c r="O15" s="401"/>
      <c r="P15" s="402"/>
      <c r="R15" s="466" t="s">
        <v>259</v>
      </c>
      <c r="S15" s="467"/>
      <c r="T15" s="467"/>
      <c r="U15" s="467"/>
      <c r="V15" s="467"/>
      <c r="W15" s="467"/>
      <c r="X15" s="467"/>
      <c r="Y15" s="468"/>
      <c r="AA15" s="362" t="s">
        <v>259</v>
      </c>
      <c r="AB15" s="363"/>
      <c r="AC15" s="363"/>
      <c r="AD15" s="363"/>
      <c r="AE15" s="363"/>
      <c r="AF15" s="363"/>
      <c r="AG15" s="363"/>
      <c r="AH15" s="363"/>
      <c r="AI15" s="363"/>
      <c r="AJ15" s="363"/>
      <c r="AK15" s="363"/>
      <c r="AL15" s="363"/>
      <c r="AM15" s="364"/>
      <c r="AO15" s="414" t="s">
        <v>259</v>
      </c>
      <c r="AP15" s="415"/>
      <c r="AQ15" s="415"/>
      <c r="AR15" s="415"/>
      <c r="AS15" s="415"/>
      <c r="AT15" s="415"/>
      <c r="AU15" s="415"/>
      <c r="AV15" s="416"/>
      <c r="AX15" s="442" t="s">
        <v>259</v>
      </c>
      <c r="AY15" s="443"/>
      <c r="AZ15" s="443"/>
      <c r="BA15" s="443"/>
      <c r="BB15" s="443"/>
      <c r="BC15" s="443"/>
      <c r="BD15" s="443"/>
      <c r="BE15" s="444"/>
      <c r="BG15" s="432" t="s">
        <v>259</v>
      </c>
      <c r="BH15" s="433"/>
      <c r="BI15" s="433"/>
      <c r="BJ15" s="433"/>
      <c r="BK15" s="433"/>
      <c r="BL15" s="433"/>
      <c r="BM15" s="433"/>
      <c r="BN15" s="434"/>
      <c r="BP15" s="436" t="s">
        <v>259</v>
      </c>
      <c r="BQ15" s="437"/>
      <c r="BR15" s="437"/>
      <c r="BS15" s="437"/>
      <c r="BT15" s="437"/>
      <c r="BU15" s="437"/>
      <c r="BV15" s="437"/>
      <c r="BW15" s="438"/>
      <c r="BY15" s="420" t="s">
        <v>259</v>
      </c>
      <c r="BZ15" s="421"/>
      <c r="CA15" s="421"/>
      <c r="CB15" s="421"/>
      <c r="CC15" s="421"/>
      <c r="CD15" s="421"/>
      <c r="CE15" s="421"/>
      <c r="CF15" s="422"/>
      <c r="CH15" s="478" t="s">
        <v>259</v>
      </c>
      <c r="CI15" s="479"/>
      <c r="CJ15" s="479"/>
      <c r="CK15" s="479"/>
      <c r="CL15" s="479"/>
      <c r="CM15" s="479"/>
      <c r="CN15" s="479"/>
      <c r="CO15" s="480"/>
      <c r="CQ15" s="407" t="s">
        <v>259</v>
      </c>
      <c r="CR15" s="408"/>
      <c r="CS15" s="408"/>
      <c r="CT15" s="409"/>
      <c r="CU15" s="194"/>
      <c r="CW15" s="429" t="s">
        <v>259</v>
      </c>
      <c r="CX15" s="430"/>
      <c r="CY15" s="430"/>
      <c r="CZ15" s="430"/>
      <c r="DA15" s="430"/>
      <c r="DB15" s="430"/>
      <c r="DC15" s="430"/>
      <c r="DD15" s="431"/>
    </row>
    <row r="16" spans="1:108" ht="15">
      <c r="A16" s="6" t="s">
        <v>61</v>
      </c>
      <c r="B16" s="305" t="s">
        <v>451</v>
      </c>
      <c r="C16" s="81"/>
      <c r="D16" s="81"/>
      <c r="E16" s="81"/>
      <c r="F16" s="81"/>
      <c r="G16" s="16"/>
      <c r="I16" s="69">
        <v>10</v>
      </c>
      <c r="J16" s="69">
        <v>13</v>
      </c>
      <c r="K16" s="196">
        <f>I16*1.34</f>
        <v>13.4</v>
      </c>
      <c r="L16" s="196">
        <f>J16*1.34</f>
        <v>17.42</v>
      </c>
      <c r="M16" s="194">
        <v>0.34</v>
      </c>
      <c r="N16" s="69">
        <f>K16-(K16*0.015)</f>
        <v>13.199</v>
      </c>
      <c r="O16" s="69">
        <f>L16-(L16*0.015)</f>
        <v>17.158700000000003</v>
      </c>
      <c r="P16" s="16">
        <f>(N16+O16)/(I16+J16)-1</f>
        <v>0.3199000000000001</v>
      </c>
      <c r="R16" s="68">
        <v>9.5</v>
      </c>
      <c r="S16" s="68">
        <v>13.5</v>
      </c>
      <c r="T16" s="201">
        <v>12.82</v>
      </c>
      <c r="U16" s="201">
        <v>18.22</v>
      </c>
      <c r="V16" s="194">
        <v>0.3496</v>
      </c>
      <c r="W16" s="68">
        <f>R16+(R16*Y16)</f>
        <v>12.72525</v>
      </c>
      <c r="X16" s="68">
        <f>S16+(S16*Y16)</f>
        <v>18.08325</v>
      </c>
      <c r="Y16" s="16">
        <v>0.3395</v>
      </c>
      <c r="AA16" s="202">
        <v>14.237</v>
      </c>
      <c r="AB16" s="202">
        <v>19.8605</v>
      </c>
      <c r="AC16" s="202">
        <v>19.39</v>
      </c>
      <c r="AD16" s="202">
        <v>26.882525054667784</v>
      </c>
      <c r="AE16" s="194">
        <v>0.3571</v>
      </c>
      <c r="AF16" s="243">
        <v>10</v>
      </c>
      <c r="AG16" s="243">
        <v>19.86</v>
      </c>
      <c r="AH16" s="202">
        <f>(AF16*AE16)+AF16</f>
        <v>13.571</v>
      </c>
      <c r="AI16" s="202">
        <v>26.88</v>
      </c>
      <c r="AJ16" s="194">
        <f>((AH16+AI16)/(AF16+AG16)-1)</f>
        <v>0.35468854655056936</v>
      </c>
      <c r="AK16" s="71">
        <f>AH16-(AH16*0.05)</f>
        <v>12.89245</v>
      </c>
      <c r="AL16" s="71">
        <f>AI16-(AI16*0.05)</f>
        <v>25.535999999999998</v>
      </c>
      <c r="AM16" s="16">
        <f>(AK16+AL16)/(AF16+AG16)-1</f>
        <v>0.2869541192230407</v>
      </c>
      <c r="AO16" s="72">
        <v>10</v>
      </c>
      <c r="AP16" s="72">
        <v>11.25</v>
      </c>
      <c r="AQ16" s="204">
        <v>13.6</v>
      </c>
      <c r="AR16" s="204">
        <v>15.3</v>
      </c>
      <c r="AS16" s="194">
        <v>0.36</v>
      </c>
      <c r="AT16" s="72">
        <f>AQ16-(AQ16*0.025)</f>
        <v>13.26</v>
      </c>
      <c r="AU16" s="72">
        <f>AR16-(AR16*0.025)</f>
        <v>14.9175</v>
      </c>
      <c r="AV16" s="16">
        <f>(AT16+AU16)/(AO16+AP16)-1</f>
        <v>0.32600000000000007</v>
      </c>
      <c r="AX16" s="73">
        <v>11</v>
      </c>
      <c r="AY16" s="73">
        <v>14</v>
      </c>
      <c r="AZ16" s="205">
        <v>16.5</v>
      </c>
      <c r="BA16" s="205">
        <v>21</v>
      </c>
      <c r="BB16" s="194">
        <f>((AZ16+BA16)/(AX16+AY16)-1)</f>
        <v>0.5</v>
      </c>
      <c r="BC16" s="73">
        <f>AZ16-(AZ16*0.05)</f>
        <v>15.675</v>
      </c>
      <c r="BD16" s="73">
        <f>BA16-(BA16*0.05)</f>
        <v>19.95</v>
      </c>
      <c r="BE16" s="16">
        <f>(BC16+BD16)/(AX16+AY16)-1</f>
        <v>0.42500000000000004</v>
      </c>
      <c r="BG16" s="74">
        <v>9.24</v>
      </c>
      <c r="BH16" s="74">
        <v>11.45</v>
      </c>
      <c r="BI16" s="206">
        <v>12.84</v>
      </c>
      <c r="BJ16" s="206">
        <v>15.92</v>
      </c>
      <c r="BK16" s="194">
        <v>0.39</v>
      </c>
      <c r="BL16" s="74">
        <f>BI16-(BI16*0.025)</f>
        <v>12.519</v>
      </c>
      <c r="BM16" s="74">
        <f>BJ16-(BJ16*0.025)</f>
        <v>15.522</v>
      </c>
      <c r="BN16" s="16">
        <f>(BL16+BM16)/(BG16+BH16)-1</f>
        <v>0.35529241179313686</v>
      </c>
      <c r="BP16" s="77">
        <v>10</v>
      </c>
      <c r="BQ16" s="77">
        <v>12.5</v>
      </c>
      <c r="BR16" s="207">
        <v>13.5</v>
      </c>
      <c r="BS16" s="207">
        <v>16.88</v>
      </c>
      <c r="BT16" s="267">
        <f>((BR16+BS16)/(BP16+BQ16)-1)</f>
        <v>0.3502222222222222</v>
      </c>
      <c r="BU16" s="76">
        <f>BR16-(BR16*0.015)</f>
        <v>13.2975</v>
      </c>
      <c r="BV16" s="76">
        <f>BS16-(BS16*0.015)</f>
        <v>16.6268</v>
      </c>
      <c r="BW16" s="16">
        <f>(BU16+BV16)/(BP16+BQ16)-1</f>
        <v>0.32996888888888876</v>
      </c>
      <c r="BY16" s="78">
        <v>10.5</v>
      </c>
      <c r="BZ16" s="78">
        <v>14</v>
      </c>
      <c r="CA16" s="208">
        <v>14.6</v>
      </c>
      <c r="CB16" s="208">
        <v>19.46</v>
      </c>
      <c r="CC16" s="194">
        <f>((CA16+CB16)/(BY16+BZ16)-1)</f>
        <v>0.3902040816326531</v>
      </c>
      <c r="CD16" s="78">
        <f>CA16-(CA16*0.01)</f>
        <v>14.453999999999999</v>
      </c>
      <c r="CE16" s="78">
        <f>CB16-(CB16*0.01)</f>
        <v>19.2654</v>
      </c>
      <c r="CF16" s="16">
        <f>(CD16+CE16)/(BY16+BZ16)-1</f>
        <v>0.37630204081632646</v>
      </c>
      <c r="CH16" s="417" t="s">
        <v>384</v>
      </c>
      <c r="CI16" s="418"/>
      <c r="CJ16" s="418"/>
      <c r="CK16" s="418"/>
      <c r="CL16" s="418"/>
      <c r="CM16" s="418"/>
      <c r="CN16" s="418"/>
      <c r="CO16" s="419"/>
      <c r="CQ16" s="195"/>
      <c r="CR16" s="195"/>
      <c r="CS16" s="195"/>
      <c r="CT16" s="195"/>
      <c r="CU16" s="194"/>
      <c r="CW16" s="293">
        <v>10</v>
      </c>
      <c r="CX16" s="293">
        <v>13</v>
      </c>
      <c r="CY16" s="293">
        <f>CW16*1.32</f>
        <v>13.200000000000001</v>
      </c>
      <c r="CZ16" s="293">
        <f>CX16*1.32</f>
        <v>17.16</v>
      </c>
      <c r="DA16" s="194">
        <f>((CY16+CZ16)/(CW16+CX16)-1)</f>
        <v>0.32000000000000006</v>
      </c>
      <c r="DB16" s="293">
        <f>CY16-(CY16*0.05)</f>
        <v>12.540000000000001</v>
      </c>
      <c r="DC16" s="293">
        <f>CZ16-(CZ16*0.05)</f>
        <v>16.302</v>
      </c>
      <c r="DD16" s="194">
        <f>(DB16+DC16)/(CW16+CX16)-1</f>
        <v>0.254</v>
      </c>
    </row>
    <row r="17" spans="1:108" ht="15">
      <c r="A17" s="6" t="s">
        <v>62</v>
      </c>
      <c r="B17" s="305" t="s">
        <v>452</v>
      </c>
      <c r="C17" s="81"/>
      <c r="D17" s="81"/>
      <c r="E17" s="81"/>
      <c r="F17" s="81"/>
      <c r="G17" s="16"/>
      <c r="I17" s="69">
        <v>11</v>
      </c>
      <c r="J17" s="69">
        <v>14</v>
      </c>
      <c r="K17" s="196">
        <f>I17*1.34</f>
        <v>14.74</v>
      </c>
      <c r="L17" s="196">
        <f>J17*1.34</f>
        <v>18.76</v>
      </c>
      <c r="M17" s="194">
        <v>0.34</v>
      </c>
      <c r="N17" s="69">
        <f>K17-(K17*0.015)</f>
        <v>14.5189</v>
      </c>
      <c r="O17" s="69">
        <f>L17-(L17*0.015)</f>
        <v>18.4786</v>
      </c>
      <c r="P17" s="16">
        <f>(N17+O17)/(I17+J17)-1</f>
        <v>0.3199000000000001</v>
      </c>
      <c r="R17" s="68">
        <v>10</v>
      </c>
      <c r="S17" s="68">
        <v>14</v>
      </c>
      <c r="T17" s="201">
        <v>13.5</v>
      </c>
      <c r="U17" s="201">
        <v>18.89</v>
      </c>
      <c r="V17" s="194">
        <v>0.3496</v>
      </c>
      <c r="W17" s="68">
        <f>R17+(R17*Y17)</f>
        <v>13.395</v>
      </c>
      <c r="X17" s="68">
        <f>S17+(S17*Y17)</f>
        <v>18.753</v>
      </c>
      <c r="Y17" s="16">
        <v>0.3395</v>
      </c>
      <c r="AA17" s="202">
        <v>15.260499999999999</v>
      </c>
      <c r="AB17" s="202">
        <v>21.447499999999998</v>
      </c>
      <c r="AC17" s="202">
        <v>20.75</v>
      </c>
      <c r="AD17" s="202">
        <v>28.98842030067283</v>
      </c>
      <c r="AE17" s="194">
        <v>0.355</v>
      </c>
      <c r="AF17" s="243">
        <v>12</v>
      </c>
      <c r="AG17" s="243">
        <v>21.45</v>
      </c>
      <c r="AH17" s="202">
        <f>(AF17*AE17)+AF17</f>
        <v>16.259999999999998</v>
      </c>
      <c r="AI17" s="202">
        <v>28.99</v>
      </c>
      <c r="AJ17" s="194">
        <f>((AH17+AI17)/(AF17+AG17)-1)</f>
        <v>0.3527653213751867</v>
      </c>
      <c r="AK17" s="71">
        <f>AH17-(AH17*0.05)</f>
        <v>15.446999999999997</v>
      </c>
      <c r="AL17" s="71">
        <f>AI17-(AI17*0.05)</f>
        <v>27.540499999999998</v>
      </c>
      <c r="AM17" s="16">
        <f>(AK17+AL17)/(AF17+AG17)-1</f>
        <v>0.28512705530642735</v>
      </c>
      <c r="AO17" s="72">
        <v>11.25</v>
      </c>
      <c r="AP17" s="72">
        <v>12.25</v>
      </c>
      <c r="AQ17" s="204">
        <v>15.3</v>
      </c>
      <c r="AR17" s="204">
        <v>16.66</v>
      </c>
      <c r="AS17" s="194">
        <v>0.36</v>
      </c>
      <c r="AT17" s="72">
        <f>AQ17-(AQ17*0.025)</f>
        <v>14.9175</v>
      </c>
      <c r="AU17" s="72">
        <f>AR17-(AR17*0.025)</f>
        <v>16.2435</v>
      </c>
      <c r="AV17" s="16">
        <f>(AT17+AU17)/(AO17+AP17)-1</f>
        <v>0.32600000000000007</v>
      </c>
      <c r="AX17" s="73">
        <v>12</v>
      </c>
      <c r="AY17" s="73">
        <v>15</v>
      </c>
      <c r="AZ17" s="205">
        <v>18</v>
      </c>
      <c r="BA17" s="205">
        <v>22.5</v>
      </c>
      <c r="BB17" s="194">
        <f>((AZ17+BA17)/(AX17+AY17)-1)</f>
        <v>0.5</v>
      </c>
      <c r="BC17" s="73">
        <f>AZ17-(AZ17*0.05)</f>
        <v>17.1</v>
      </c>
      <c r="BD17" s="73">
        <f>BA17-(BA17*0.05)</f>
        <v>21.375</v>
      </c>
      <c r="BE17" s="16">
        <f>(BC17+BD17)/(AX17+AY17)-1</f>
        <v>0.42500000000000004</v>
      </c>
      <c r="BG17" s="74">
        <v>10.1</v>
      </c>
      <c r="BH17" s="74">
        <v>12.34</v>
      </c>
      <c r="BI17" s="206">
        <v>14.04</v>
      </c>
      <c r="BJ17" s="206">
        <v>17.15</v>
      </c>
      <c r="BK17" s="194">
        <v>0.39</v>
      </c>
      <c r="BL17" s="74">
        <f>BI17-(BI17*0.025)</f>
        <v>13.689</v>
      </c>
      <c r="BM17" s="74">
        <f>BJ17-(BJ17*0.025)</f>
        <v>16.721249999999998</v>
      </c>
      <c r="BN17" s="16">
        <f>(BL17+BM17)/(BG17+BH17)-1</f>
        <v>0.3551804812834225</v>
      </c>
      <c r="BP17" s="77">
        <v>10.5</v>
      </c>
      <c r="BQ17" s="77">
        <v>13</v>
      </c>
      <c r="BR17" s="207">
        <v>14.18</v>
      </c>
      <c r="BS17" s="207">
        <v>17.55</v>
      </c>
      <c r="BT17" s="267">
        <f>((BR17+BS17)/(BP17+BQ17)-1)</f>
        <v>0.35021276595744677</v>
      </c>
      <c r="BU17" s="76">
        <f>BR17-(BR17*0.015)</f>
        <v>13.9673</v>
      </c>
      <c r="BV17" s="76">
        <f>BS17-(BS17*0.015)</f>
        <v>17.28675</v>
      </c>
      <c r="BW17" s="16">
        <f>(BU17+BV17)/(BP17+BQ17)-1</f>
        <v>0.329959574468085</v>
      </c>
      <c r="BY17" s="78">
        <v>11</v>
      </c>
      <c r="BZ17" s="78">
        <v>17</v>
      </c>
      <c r="CA17" s="208">
        <v>15.29</v>
      </c>
      <c r="CB17" s="208">
        <v>23.63</v>
      </c>
      <c r="CC17" s="194">
        <f>((CA17+CB17)/(BY17+BZ17)-1)</f>
        <v>0.3900000000000001</v>
      </c>
      <c r="CD17" s="78">
        <f>CA17-(CA17*0.01)</f>
        <v>15.137099999999998</v>
      </c>
      <c r="CE17" s="78">
        <f>CB17-(CB17*0.01)</f>
        <v>23.3937</v>
      </c>
      <c r="CF17" s="16">
        <f>(CD17+CE17)/(BY17+BZ17)-1</f>
        <v>0.3760999999999999</v>
      </c>
      <c r="CH17" s="417" t="s">
        <v>384</v>
      </c>
      <c r="CI17" s="418"/>
      <c r="CJ17" s="418"/>
      <c r="CK17" s="418"/>
      <c r="CL17" s="418"/>
      <c r="CM17" s="418"/>
      <c r="CN17" s="418"/>
      <c r="CO17" s="419"/>
      <c r="CQ17" s="195"/>
      <c r="CR17" s="195"/>
      <c r="CS17" s="195"/>
      <c r="CT17" s="195"/>
      <c r="CU17" s="194"/>
      <c r="CW17" s="293">
        <v>11</v>
      </c>
      <c r="CX17" s="293">
        <v>14</v>
      </c>
      <c r="CY17" s="293">
        <f>CW17*1.32</f>
        <v>14.520000000000001</v>
      </c>
      <c r="CZ17" s="293">
        <f>CX17*1.32</f>
        <v>18.48</v>
      </c>
      <c r="DA17" s="194">
        <f>((CY17+CZ17)/(CW17+CX17)-1)</f>
        <v>0.32000000000000006</v>
      </c>
      <c r="DB17" s="293">
        <f>CY17-(CY17*0.05)</f>
        <v>13.794</v>
      </c>
      <c r="DC17" s="293">
        <f>CZ17-(CZ17*0.05)</f>
        <v>17.556</v>
      </c>
      <c r="DD17" s="194">
        <f>(DB17+DC17)/(CW17+CX17)-1</f>
        <v>0.254</v>
      </c>
    </row>
    <row r="18" spans="1:108" ht="15">
      <c r="A18" s="3" t="s">
        <v>63</v>
      </c>
      <c r="B18" s="305" t="s">
        <v>453</v>
      </c>
      <c r="C18" s="320">
        <v>9.25</v>
      </c>
      <c r="D18" s="81">
        <v>10.56</v>
      </c>
      <c r="E18" s="81">
        <v>12.23</v>
      </c>
      <c r="F18" s="81">
        <v>15.65</v>
      </c>
      <c r="G18" s="16">
        <v>0.4822</v>
      </c>
      <c r="I18" s="400" t="s">
        <v>259</v>
      </c>
      <c r="J18" s="401"/>
      <c r="K18" s="401"/>
      <c r="L18" s="401"/>
      <c r="M18" s="401"/>
      <c r="N18" s="401"/>
      <c r="O18" s="401"/>
      <c r="P18" s="402"/>
      <c r="R18" s="466" t="s">
        <v>259</v>
      </c>
      <c r="S18" s="467"/>
      <c r="T18" s="467"/>
      <c r="U18" s="467"/>
      <c r="V18" s="467"/>
      <c r="W18" s="467"/>
      <c r="X18" s="467"/>
      <c r="Y18" s="468"/>
      <c r="AA18" s="362" t="s">
        <v>259</v>
      </c>
      <c r="AB18" s="363"/>
      <c r="AC18" s="363"/>
      <c r="AD18" s="363"/>
      <c r="AE18" s="363"/>
      <c r="AF18" s="363"/>
      <c r="AG18" s="363"/>
      <c r="AH18" s="363"/>
      <c r="AI18" s="363"/>
      <c r="AJ18" s="363"/>
      <c r="AK18" s="363"/>
      <c r="AL18" s="363"/>
      <c r="AM18" s="364"/>
      <c r="AO18" s="414" t="s">
        <v>259</v>
      </c>
      <c r="AP18" s="415"/>
      <c r="AQ18" s="415"/>
      <c r="AR18" s="415"/>
      <c r="AS18" s="415"/>
      <c r="AT18" s="415"/>
      <c r="AU18" s="415"/>
      <c r="AV18" s="416"/>
      <c r="AX18" s="442" t="s">
        <v>259</v>
      </c>
      <c r="AY18" s="443"/>
      <c r="AZ18" s="443"/>
      <c r="BA18" s="443"/>
      <c r="BB18" s="443"/>
      <c r="BC18" s="443"/>
      <c r="BD18" s="443"/>
      <c r="BE18" s="444"/>
      <c r="BG18" s="432" t="s">
        <v>259</v>
      </c>
      <c r="BH18" s="433"/>
      <c r="BI18" s="433"/>
      <c r="BJ18" s="433"/>
      <c r="BK18" s="433"/>
      <c r="BL18" s="433"/>
      <c r="BM18" s="433"/>
      <c r="BN18" s="434"/>
      <c r="BP18" s="436" t="s">
        <v>259</v>
      </c>
      <c r="BQ18" s="437"/>
      <c r="BR18" s="437"/>
      <c r="BS18" s="437"/>
      <c r="BT18" s="437"/>
      <c r="BU18" s="437"/>
      <c r="BV18" s="437"/>
      <c r="BW18" s="438"/>
      <c r="BY18" s="420" t="s">
        <v>259</v>
      </c>
      <c r="BZ18" s="421"/>
      <c r="CA18" s="421"/>
      <c r="CB18" s="421"/>
      <c r="CC18" s="421"/>
      <c r="CD18" s="421"/>
      <c r="CE18" s="421"/>
      <c r="CF18" s="422"/>
      <c r="CH18" s="478" t="s">
        <v>259</v>
      </c>
      <c r="CI18" s="479"/>
      <c r="CJ18" s="479"/>
      <c r="CK18" s="479"/>
      <c r="CL18" s="479"/>
      <c r="CM18" s="479"/>
      <c r="CN18" s="479"/>
      <c r="CO18" s="480"/>
      <c r="CQ18" s="407" t="s">
        <v>259</v>
      </c>
      <c r="CR18" s="408"/>
      <c r="CS18" s="408"/>
      <c r="CT18" s="409"/>
      <c r="CU18" s="194"/>
      <c r="CW18" s="429" t="s">
        <v>259</v>
      </c>
      <c r="CX18" s="430"/>
      <c r="CY18" s="430"/>
      <c r="CZ18" s="430"/>
      <c r="DA18" s="430"/>
      <c r="DB18" s="430"/>
      <c r="DC18" s="430"/>
      <c r="DD18" s="431"/>
    </row>
    <row r="19" spans="1:108" ht="15">
      <c r="A19" s="3" t="s">
        <v>64</v>
      </c>
      <c r="B19" s="305" t="s">
        <v>454</v>
      </c>
      <c r="C19" s="81">
        <v>8.8</v>
      </c>
      <c r="D19" s="81">
        <v>11.5</v>
      </c>
      <c r="E19" s="81">
        <v>13.04</v>
      </c>
      <c r="F19" s="81">
        <v>17.05</v>
      </c>
      <c r="G19" s="16">
        <v>0.4823</v>
      </c>
      <c r="I19" s="400" t="s">
        <v>259</v>
      </c>
      <c r="J19" s="401"/>
      <c r="K19" s="401"/>
      <c r="L19" s="401"/>
      <c r="M19" s="401"/>
      <c r="N19" s="401"/>
      <c r="O19" s="401"/>
      <c r="P19" s="402"/>
      <c r="R19" s="466" t="s">
        <v>259</v>
      </c>
      <c r="S19" s="467"/>
      <c r="T19" s="467"/>
      <c r="U19" s="467"/>
      <c r="V19" s="467"/>
      <c r="W19" s="467"/>
      <c r="X19" s="467"/>
      <c r="Y19" s="468"/>
      <c r="AA19" s="362" t="s">
        <v>259</v>
      </c>
      <c r="AB19" s="363"/>
      <c r="AC19" s="363"/>
      <c r="AD19" s="363"/>
      <c r="AE19" s="363"/>
      <c r="AF19" s="363"/>
      <c r="AG19" s="363"/>
      <c r="AH19" s="363"/>
      <c r="AI19" s="363"/>
      <c r="AJ19" s="363"/>
      <c r="AK19" s="363"/>
      <c r="AL19" s="363"/>
      <c r="AM19" s="364"/>
      <c r="AO19" s="414" t="s">
        <v>259</v>
      </c>
      <c r="AP19" s="415"/>
      <c r="AQ19" s="415"/>
      <c r="AR19" s="415"/>
      <c r="AS19" s="415"/>
      <c r="AT19" s="415"/>
      <c r="AU19" s="415"/>
      <c r="AV19" s="416"/>
      <c r="AX19" s="442" t="s">
        <v>259</v>
      </c>
      <c r="AY19" s="443"/>
      <c r="AZ19" s="443"/>
      <c r="BA19" s="443"/>
      <c r="BB19" s="443"/>
      <c r="BC19" s="443"/>
      <c r="BD19" s="443"/>
      <c r="BE19" s="444"/>
      <c r="BG19" s="432" t="s">
        <v>259</v>
      </c>
      <c r="BH19" s="433"/>
      <c r="BI19" s="433"/>
      <c r="BJ19" s="433"/>
      <c r="BK19" s="433"/>
      <c r="BL19" s="433"/>
      <c r="BM19" s="433"/>
      <c r="BN19" s="434"/>
      <c r="BP19" s="436" t="s">
        <v>259</v>
      </c>
      <c r="BQ19" s="437"/>
      <c r="BR19" s="437"/>
      <c r="BS19" s="437"/>
      <c r="BT19" s="437"/>
      <c r="BU19" s="437"/>
      <c r="BV19" s="437"/>
      <c r="BW19" s="438"/>
      <c r="BY19" s="420" t="s">
        <v>259</v>
      </c>
      <c r="BZ19" s="421"/>
      <c r="CA19" s="421"/>
      <c r="CB19" s="421"/>
      <c r="CC19" s="421"/>
      <c r="CD19" s="421"/>
      <c r="CE19" s="421"/>
      <c r="CF19" s="422"/>
      <c r="CH19" s="478" t="s">
        <v>259</v>
      </c>
      <c r="CI19" s="479"/>
      <c r="CJ19" s="479"/>
      <c r="CK19" s="479"/>
      <c r="CL19" s="479"/>
      <c r="CM19" s="479"/>
      <c r="CN19" s="479"/>
      <c r="CO19" s="480"/>
      <c r="CQ19" s="407" t="s">
        <v>259</v>
      </c>
      <c r="CR19" s="408"/>
      <c r="CS19" s="408"/>
      <c r="CT19" s="409"/>
      <c r="CU19" s="194"/>
      <c r="CW19" s="429" t="s">
        <v>259</v>
      </c>
      <c r="CX19" s="430"/>
      <c r="CY19" s="430"/>
      <c r="CZ19" s="430"/>
      <c r="DA19" s="430"/>
      <c r="DB19" s="430"/>
      <c r="DC19" s="430"/>
      <c r="DD19" s="431"/>
    </row>
    <row r="20" spans="1:108" ht="15">
      <c r="A20" s="3" t="s">
        <v>65</v>
      </c>
      <c r="B20" s="305" t="s">
        <v>455</v>
      </c>
      <c r="C20" s="81">
        <v>8.8</v>
      </c>
      <c r="D20" s="81">
        <v>10.82</v>
      </c>
      <c r="E20" s="81">
        <v>13.04</v>
      </c>
      <c r="F20" s="81">
        <v>16.04</v>
      </c>
      <c r="G20" s="16">
        <v>0.4822</v>
      </c>
      <c r="I20" s="400" t="s">
        <v>259</v>
      </c>
      <c r="J20" s="401"/>
      <c r="K20" s="401"/>
      <c r="L20" s="401"/>
      <c r="M20" s="401"/>
      <c r="N20" s="401"/>
      <c r="O20" s="401"/>
      <c r="P20" s="402"/>
      <c r="R20" s="466" t="s">
        <v>259</v>
      </c>
      <c r="S20" s="467"/>
      <c r="T20" s="467"/>
      <c r="U20" s="467"/>
      <c r="V20" s="467"/>
      <c r="W20" s="467"/>
      <c r="X20" s="467"/>
      <c r="Y20" s="468"/>
      <c r="AA20" s="362" t="s">
        <v>259</v>
      </c>
      <c r="AB20" s="363"/>
      <c r="AC20" s="363"/>
      <c r="AD20" s="363"/>
      <c r="AE20" s="363"/>
      <c r="AF20" s="363"/>
      <c r="AG20" s="363"/>
      <c r="AH20" s="363"/>
      <c r="AI20" s="363"/>
      <c r="AJ20" s="363"/>
      <c r="AK20" s="363"/>
      <c r="AL20" s="363"/>
      <c r="AM20" s="364"/>
      <c r="AO20" s="414" t="s">
        <v>259</v>
      </c>
      <c r="AP20" s="415"/>
      <c r="AQ20" s="415"/>
      <c r="AR20" s="415"/>
      <c r="AS20" s="415"/>
      <c r="AT20" s="415"/>
      <c r="AU20" s="415"/>
      <c r="AV20" s="416"/>
      <c r="AX20" s="442" t="s">
        <v>259</v>
      </c>
      <c r="AY20" s="443"/>
      <c r="AZ20" s="443"/>
      <c r="BA20" s="443"/>
      <c r="BB20" s="443"/>
      <c r="BC20" s="443"/>
      <c r="BD20" s="443"/>
      <c r="BE20" s="444"/>
      <c r="BG20" s="432" t="s">
        <v>259</v>
      </c>
      <c r="BH20" s="433"/>
      <c r="BI20" s="433"/>
      <c r="BJ20" s="433"/>
      <c r="BK20" s="433"/>
      <c r="BL20" s="433"/>
      <c r="BM20" s="433"/>
      <c r="BN20" s="434"/>
      <c r="BP20" s="436" t="s">
        <v>259</v>
      </c>
      <c r="BQ20" s="437"/>
      <c r="BR20" s="437"/>
      <c r="BS20" s="437"/>
      <c r="BT20" s="437"/>
      <c r="BU20" s="437"/>
      <c r="BV20" s="437"/>
      <c r="BW20" s="438"/>
      <c r="BY20" s="420" t="s">
        <v>259</v>
      </c>
      <c r="BZ20" s="421"/>
      <c r="CA20" s="421"/>
      <c r="CB20" s="421"/>
      <c r="CC20" s="421"/>
      <c r="CD20" s="421"/>
      <c r="CE20" s="421"/>
      <c r="CF20" s="422"/>
      <c r="CH20" s="478" t="s">
        <v>259</v>
      </c>
      <c r="CI20" s="479"/>
      <c r="CJ20" s="479"/>
      <c r="CK20" s="479"/>
      <c r="CL20" s="479"/>
      <c r="CM20" s="479"/>
      <c r="CN20" s="479"/>
      <c r="CO20" s="480"/>
      <c r="CQ20" s="407" t="s">
        <v>259</v>
      </c>
      <c r="CR20" s="408"/>
      <c r="CS20" s="408"/>
      <c r="CT20" s="409"/>
      <c r="CU20" s="194"/>
      <c r="CW20" s="429" t="s">
        <v>259</v>
      </c>
      <c r="CX20" s="430"/>
      <c r="CY20" s="430"/>
      <c r="CZ20" s="430"/>
      <c r="DA20" s="430"/>
      <c r="DB20" s="430"/>
      <c r="DC20" s="430"/>
      <c r="DD20" s="431"/>
    </row>
    <row r="21" spans="1:108" s="217" customFormat="1" ht="15">
      <c r="A21" s="318" t="s">
        <v>66</v>
      </c>
      <c r="B21" s="315" t="s">
        <v>456</v>
      </c>
      <c r="C21" s="317">
        <v>9.54</v>
      </c>
      <c r="D21" s="317">
        <v>13.33</v>
      </c>
      <c r="E21" s="317">
        <v>14.14</v>
      </c>
      <c r="F21" s="317">
        <v>19.75</v>
      </c>
      <c r="G21" s="194">
        <v>0.4819</v>
      </c>
      <c r="I21" s="397" t="s">
        <v>259</v>
      </c>
      <c r="J21" s="398"/>
      <c r="K21" s="398"/>
      <c r="L21" s="398"/>
      <c r="M21" s="398"/>
      <c r="N21" s="398"/>
      <c r="O21" s="398"/>
      <c r="P21" s="399"/>
      <c r="R21" s="469" t="s">
        <v>259</v>
      </c>
      <c r="S21" s="470"/>
      <c r="T21" s="470"/>
      <c r="U21" s="470"/>
      <c r="V21" s="470"/>
      <c r="W21" s="470"/>
      <c r="X21" s="470"/>
      <c r="Y21" s="471"/>
      <c r="AA21" s="365" t="s">
        <v>259</v>
      </c>
      <c r="AB21" s="366"/>
      <c r="AC21" s="366"/>
      <c r="AD21" s="366"/>
      <c r="AE21" s="366"/>
      <c r="AF21" s="366"/>
      <c r="AG21" s="366"/>
      <c r="AH21" s="366"/>
      <c r="AI21" s="366"/>
      <c r="AJ21" s="366"/>
      <c r="AK21" s="366"/>
      <c r="AL21" s="366"/>
      <c r="AM21" s="367"/>
      <c r="AO21" s="472" t="s">
        <v>259</v>
      </c>
      <c r="AP21" s="473"/>
      <c r="AQ21" s="473"/>
      <c r="AR21" s="473"/>
      <c r="AS21" s="473"/>
      <c r="AT21" s="473"/>
      <c r="AU21" s="473"/>
      <c r="AV21" s="474"/>
      <c r="AX21" s="451" t="s">
        <v>259</v>
      </c>
      <c r="AY21" s="452"/>
      <c r="AZ21" s="452"/>
      <c r="BA21" s="452"/>
      <c r="BB21" s="452"/>
      <c r="BC21" s="452"/>
      <c r="BD21" s="452"/>
      <c r="BE21" s="453"/>
      <c r="BG21" s="445" t="s">
        <v>259</v>
      </c>
      <c r="BH21" s="446"/>
      <c r="BI21" s="446"/>
      <c r="BJ21" s="446"/>
      <c r="BK21" s="446"/>
      <c r="BL21" s="446"/>
      <c r="BM21" s="446"/>
      <c r="BN21" s="447"/>
      <c r="BP21" s="475" t="s">
        <v>259</v>
      </c>
      <c r="BQ21" s="476"/>
      <c r="BR21" s="476"/>
      <c r="BS21" s="476"/>
      <c r="BT21" s="476"/>
      <c r="BU21" s="476"/>
      <c r="BV21" s="476"/>
      <c r="BW21" s="477"/>
      <c r="BY21" s="426" t="s">
        <v>259</v>
      </c>
      <c r="BZ21" s="427"/>
      <c r="CA21" s="427"/>
      <c r="CB21" s="427"/>
      <c r="CC21" s="427"/>
      <c r="CD21" s="427"/>
      <c r="CE21" s="427"/>
      <c r="CF21" s="428"/>
      <c r="CH21" s="481" t="s">
        <v>259</v>
      </c>
      <c r="CI21" s="482"/>
      <c r="CJ21" s="482"/>
      <c r="CK21" s="482"/>
      <c r="CL21" s="482"/>
      <c r="CM21" s="482"/>
      <c r="CN21" s="482"/>
      <c r="CO21" s="483"/>
      <c r="CQ21" s="407" t="s">
        <v>259</v>
      </c>
      <c r="CR21" s="408"/>
      <c r="CS21" s="408"/>
      <c r="CT21" s="409"/>
      <c r="CU21" s="194"/>
      <c r="CW21" s="429" t="s">
        <v>259</v>
      </c>
      <c r="CX21" s="430"/>
      <c r="CY21" s="430"/>
      <c r="CZ21" s="430"/>
      <c r="DA21" s="430"/>
      <c r="DB21" s="430"/>
      <c r="DC21" s="430"/>
      <c r="DD21" s="431"/>
    </row>
    <row r="22" spans="1:108" s="217" customFormat="1" ht="15">
      <c r="A22" s="318" t="s">
        <v>67</v>
      </c>
      <c r="B22" s="315" t="s">
        <v>457</v>
      </c>
      <c r="C22" s="317">
        <v>9.21</v>
      </c>
      <c r="D22" s="317">
        <v>14.28</v>
      </c>
      <c r="E22" s="317">
        <v>13.65</v>
      </c>
      <c r="F22" s="317">
        <v>21.16</v>
      </c>
      <c r="G22" s="194">
        <v>0.4819</v>
      </c>
      <c r="I22" s="397" t="s">
        <v>259</v>
      </c>
      <c r="J22" s="398"/>
      <c r="K22" s="398"/>
      <c r="L22" s="398"/>
      <c r="M22" s="398"/>
      <c r="N22" s="398"/>
      <c r="O22" s="398"/>
      <c r="P22" s="399"/>
      <c r="R22" s="469" t="s">
        <v>259</v>
      </c>
      <c r="S22" s="470"/>
      <c r="T22" s="470"/>
      <c r="U22" s="470"/>
      <c r="V22" s="470"/>
      <c r="W22" s="470"/>
      <c r="X22" s="470"/>
      <c r="Y22" s="471"/>
      <c r="AA22" s="365" t="s">
        <v>259</v>
      </c>
      <c r="AB22" s="366"/>
      <c r="AC22" s="366"/>
      <c r="AD22" s="366"/>
      <c r="AE22" s="366"/>
      <c r="AF22" s="366"/>
      <c r="AG22" s="366"/>
      <c r="AH22" s="366"/>
      <c r="AI22" s="366"/>
      <c r="AJ22" s="366"/>
      <c r="AK22" s="366"/>
      <c r="AL22" s="366"/>
      <c r="AM22" s="367"/>
      <c r="AO22" s="472" t="s">
        <v>259</v>
      </c>
      <c r="AP22" s="473"/>
      <c r="AQ22" s="473"/>
      <c r="AR22" s="473"/>
      <c r="AS22" s="473"/>
      <c r="AT22" s="473"/>
      <c r="AU22" s="473"/>
      <c r="AV22" s="474"/>
      <c r="AX22" s="451" t="s">
        <v>259</v>
      </c>
      <c r="AY22" s="452"/>
      <c r="AZ22" s="452"/>
      <c r="BA22" s="452"/>
      <c r="BB22" s="452"/>
      <c r="BC22" s="452"/>
      <c r="BD22" s="452"/>
      <c r="BE22" s="453"/>
      <c r="BG22" s="445" t="s">
        <v>259</v>
      </c>
      <c r="BH22" s="446"/>
      <c r="BI22" s="446"/>
      <c r="BJ22" s="446"/>
      <c r="BK22" s="446"/>
      <c r="BL22" s="446"/>
      <c r="BM22" s="446"/>
      <c r="BN22" s="447"/>
      <c r="BP22" s="475" t="s">
        <v>259</v>
      </c>
      <c r="BQ22" s="476"/>
      <c r="BR22" s="476"/>
      <c r="BS22" s="476"/>
      <c r="BT22" s="476"/>
      <c r="BU22" s="476"/>
      <c r="BV22" s="476"/>
      <c r="BW22" s="477"/>
      <c r="BY22" s="426" t="s">
        <v>259</v>
      </c>
      <c r="BZ22" s="427"/>
      <c r="CA22" s="427"/>
      <c r="CB22" s="427"/>
      <c r="CC22" s="427"/>
      <c r="CD22" s="427"/>
      <c r="CE22" s="427"/>
      <c r="CF22" s="428"/>
      <c r="CH22" s="481" t="s">
        <v>259</v>
      </c>
      <c r="CI22" s="482"/>
      <c r="CJ22" s="482"/>
      <c r="CK22" s="482"/>
      <c r="CL22" s="482"/>
      <c r="CM22" s="482"/>
      <c r="CN22" s="482"/>
      <c r="CO22" s="483"/>
      <c r="CQ22" s="407" t="s">
        <v>259</v>
      </c>
      <c r="CR22" s="408"/>
      <c r="CS22" s="408"/>
      <c r="CT22" s="409"/>
      <c r="CU22" s="194"/>
      <c r="CW22" s="429" t="s">
        <v>259</v>
      </c>
      <c r="CX22" s="430"/>
      <c r="CY22" s="430"/>
      <c r="CZ22" s="430"/>
      <c r="DA22" s="430"/>
      <c r="DB22" s="430"/>
      <c r="DC22" s="430"/>
      <c r="DD22" s="431"/>
    </row>
    <row r="23" spans="1:108" s="217" customFormat="1" ht="15">
      <c r="A23" s="318" t="s">
        <v>260</v>
      </c>
      <c r="B23" s="315" t="s">
        <v>458</v>
      </c>
      <c r="C23" s="317">
        <v>15.12</v>
      </c>
      <c r="D23" s="317">
        <v>21.29</v>
      </c>
      <c r="E23" s="317">
        <v>22.42</v>
      </c>
      <c r="F23" s="317">
        <v>28.37</v>
      </c>
      <c r="G23" s="194">
        <v>0.3949</v>
      </c>
      <c r="I23" s="397" t="s">
        <v>259</v>
      </c>
      <c r="J23" s="398"/>
      <c r="K23" s="398"/>
      <c r="L23" s="398"/>
      <c r="M23" s="398"/>
      <c r="N23" s="398"/>
      <c r="O23" s="398"/>
      <c r="P23" s="399"/>
      <c r="R23" s="469" t="s">
        <v>259</v>
      </c>
      <c r="S23" s="470"/>
      <c r="T23" s="470"/>
      <c r="U23" s="470"/>
      <c r="V23" s="470"/>
      <c r="W23" s="470"/>
      <c r="X23" s="470"/>
      <c r="Y23" s="471"/>
      <c r="AA23" s="365" t="s">
        <v>259</v>
      </c>
      <c r="AB23" s="366"/>
      <c r="AC23" s="366"/>
      <c r="AD23" s="366"/>
      <c r="AE23" s="366"/>
      <c r="AF23" s="366"/>
      <c r="AG23" s="366"/>
      <c r="AH23" s="366"/>
      <c r="AI23" s="366"/>
      <c r="AJ23" s="366"/>
      <c r="AK23" s="366"/>
      <c r="AL23" s="366"/>
      <c r="AM23" s="367"/>
      <c r="AO23" s="472" t="s">
        <v>259</v>
      </c>
      <c r="AP23" s="473"/>
      <c r="AQ23" s="473"/>
      <c r="AR23" s="473"/>
      <c r="AS23" s="473"/>
      <c r="AT23" s="473"/>
      <c r="AU23" s="473"/>
      <c r="AV23" s="474"/>
      <c r="AX23" s="451" t="s">
        <v>259</v>
      </c>
      <c r="AY23" s="452"/>
      <c r="AZ23" s="452"/>
      <c r="BA23" s="452"/>
      <c r="BB23" s="452"/>
      <c r="BC23" s="452"/>
      <c r="BD23" s="452"/>
      <c r="BE23" s="453"/>
      <c r="BG23" s="445" t="s">
        <v>259</v>
      </c>
      <c r="BH23" s="446"/>
      <c r="BI23" s="446"/>
      <c r="BJ23" s="446"/>
      <c r="BK23" s="446"/>
      <c r="BL23" s="446"/>
      <c r="BM23" s="446"/>
      <c r="BN23" s="447"/>
      <c r="BP23" s="475" t="s">
        <v>259</v>
      </c>
      <c r="BQ23" s="476"/>
      <c r="BR23" s="476"/>
      <c r="BS23" s="476"/>
      <c r="BT23" s="476"/>
      <c r="BU23" s="476"/>
      <c r="BV23" s="476"/>
      <c r="BW23" s="477"/>
      <c r="BY23" s="426" t="s">
        <v>259</v>
      </c>
      <c r="BZ23" s="427"/>
      <c r="CA23" s="427"/>
      <c r="CB23" s="427"/>
      <c r="CC23" s="427"/>
      <c r="CD23" s="427"/>
      <c r="CE23" s="427"/>
      <c r="CF23" s="428"/>
      <c r="CH23" s="481" t="s">
        <v>259</v>
      </c>
      <c r="CI23" s="482"/>
      <c r="CJ23" s="482"/>
      <c r="CK23" s="482"/>
      <c r="CL23" s="482"/>
      <c r="CM23" s="482"/>
      <c r="CN23" s="482"/>
      <c r="CO23" s="483"/>
      <c r="CQ23" s="407" t="s">
        <v>259</v>
      </c>
      <c r="CR23" s="408"/>
      <c r="CS23" s="408"/>
      <c r="CT23" s="409"/>
      <c r="CU23" s="194"/>
      <c r="CW23" s="429" t="s">
        <v>259</v>
      </c>
      <c r="CX23" s="430"/>
      <c r="CY23" s="430"/>
      <c r="CZ23" s="430"/>
      <c r="DA23" s="430"/>
      <c r="DB23" s="430"/>
      <c r="DC23" s="430"/>
      <c r="DD23" s="431"/>
    </row>
    <row r="24" spans="1:108" ht="15">
      <c r="A24" s="3" t="s">
        <v>68</v>
      </c>
      <c r="B24" s="305" t="s">
        <v>459</v>
      </c>
      <c r="C24" s="81">
        <v>8.8</v>
      </c>
      <c r="D24" s="81">
        <v>10.24</v>
      </c>
      <c r="E24" s="81">
        <v>13.04</v>
      </c>
      <c r="F24" s="81">
        <v>15.18</v>
      </c>
      <c r="G24" s="16">
        <v>0.4821</v>
      </c>
      <c r="I24" s="400" t="s">
        <v>259</v>
      </c>
      <c r="J24" s="401"/>
      <c r="K24" s="401"/>
      <c r="L24" s="401"/>
      <c r="M24" s="401"/>
      <c r="N24" s="401"/>
      <c r="O24" s="401"/>
      <c r="P24" s="402"/>
      <c r="R24" s="466" t="s">
        <v>259</v>
      </c>
      <c r="S24" s="467"/>
      <c r="T24" s="467"/>
      <c r="U24" s="467"/>
      <c r="V24" s="467"/>
      <c r="W24" s="467"/>
      <c r="X24" s="467"/>
      <c r="Y24" s="468"/>
      <c r="AA24" s="362" t="s">
        <v>259</v>
      </c>
      <c r="AB24" s="363"/>
      <c r="AC24" s="363"/>
      <c r="AD24" s="363"/>
      <c r="AE24" s="363"/>
      <c r="AF24" s="363"/>
      <c r="AG24" s="363"/>
      <c r="AH24" s="363"/>
      <c r="AI24" s="363"/>
      <c r="AJ24" s="363"/>
      <c r="AK24" s="363"/>
      <c r="AL24" s="363"/>
      <c r="AM24" s="364"/>
      <c r="AO24" s="414" t="s">
        <v>259</v>
      </c>
      <c r="AP24" s="415"/>
      <c r="AQ24" s="415"/>
      <c r="AR24" s="415"/>
      <c r="AS24" s="415"/>
      <c r="AT24" s="415"/>
      <c r="AU24" s="415"/>
      <c r="AV24" s="416"/>
      <c r="AX24" s="442" t="s">
        <v>259</v>
      </c>
      <c r="AY24" s="443"/>
      <c r="AZ24" s="443"/>
      <c r="BA24" s="443"/>
      <c r="BB24" s="443"/>
      <c r="BC24" s="443"/>
      <c r="BD24" s="443"/>
      <c r="BE24" s="444"/>
      <c r="BG24" s="432" t="s">
        <v>259</v>
      </c>
      <c r="BH24" s="433"/>
      <c r="BI24" s="433"/>
      <c r="BJ24" s="433"/>
      <c r="BK24" s="433"/>
      <c r="BL24" s="433"/>
      <c r="BM24" s="433"/>
      <c r="BN24" s="434"/>
      <c r="BP24" s="436" t="s">
        <v>259</v>
      </c>
      <c r="BQ24" s="437"/>
      <c r="BR24" s="437"/>
      <c r="BS24" s="437"/>
      <c r="BT24" s="437"/>
      <c r="BU24" s="437"/>
      <c r="BV24" s="437"/>
      <c r="BW24" s="438"/>
      <c r="BY24" s="420" t="s">
        <v>259</v>
      </c>
      <c r="BZ24" s="421"/>
      <c r="CA24" s="421"/>
      <c r="CB24" s="421"/>
      <c r="CC24" s="421"/>
      <c r="CD24" s="421"/>
      <c r="CE24" s="421"/>
      <c r="CF24" s="422"/>
      <c r="CH24" s="478" t="s">
        <v>259</v>
      </c>
      <c r="CI24" s="479"/>
      <c r="CJ24" s="479"/>
      <c r="CK24" s="479"/>
      <c r="CL24" s="479"/>
      <c r="CM24" s="479"/>
      <c r="CN24" s="479"/>
      <c r="CO24" s="480"/>
      <c r="CQ24" s="407" t="s">
        <v>259</v>
      </c>
      <c r="CR24" s="408"/>
      <c r="CS24" s="408"/>
      <c r="CT24" s="409"/>
      <c r="CU24" s="194"/>
      <c r="CW24" s="429" t="s">
        <v>259</v>
      </c>
      <c r="CX24" s="430"/>
      <c r="CY24" s="430"/>
      <c r="CZ24" s="430"/>
      <c r="DA24" s="430"/>
      <c r="DB24" s="430"/>
      <c r="DC24" s="430"/>
      <c r="DD24" s="431"/>
    </row>
    <row r="25" spans="1:108" ht="15">
      <c r="A25" s="3" t="s">
        <v>69</v>
      </c>
      <c r="B25" s="305" t="s">
        <v>460</v>
      </c>
      <c r="C25" s="81">
        <v>16.67</v>
      </c>
      <c r="D25" s="81">
        <v>24.82</v>
      </c>
      <c r="E25" s="81">
        <v>24.7</v>
      </c>
      <c r="F25" s="81">
        <v>36.78</v>
      </c>
      <c r="G25" s="16">
        <v>0.4818</v>
      </c>
      <c r="I25" s="400" t="s">
        <v>259</v>
      </c>
      <c r="J25" s="401"/>
      <c r="K25" s="401"/>
      <c r="L25" s="401"/>
      <c r="M25" s="401"/>
      <c r="N25" s="401"/>
      <c r="O25" s="401"/>
      <c r="P25" s="402"/>
      <c r="R25" s="466" t="s">
        <v>259</v>
      </c>
      <c r="S25" s="467"/>
      <c r="T25" s="467"/>
      <c r="U25" s="467"/>
      <c r="V25" s="467"/>
      <c r="W25" s="467"/>
      <c r="X25" s="467"/>
      <c r="Y25" s="468"/>
      <c r="AA25" s="362" t="s">
        <v>259</v>
      </c>
      <c r="AB25" s="363"/>
      <c r="AC25" s="363"/>
      <c r="AD25" s="363"/>
      <c r="AE25" s="363"/>
      <c r="AF25" s="363"/>
      <c r="AG25" s="363"/>
      <c r="AH25" s="363"/>
      <c r="AI25" s="363"/>
      <c r="AJ25" s="363"/>
      <c r="AK25" s="363"/>
      <c r="AL25" s="363"/>
      <c r="AM25" s="364"/>
      <c r="AO25" s="414" t="s">
        <v>259</v>
      </c>
      <c r="AP25" s="415"/>
      <c r="AQ25" s="415"/>
      <c r="AR25" s="415"/>
      <c r="AS25" s="415"/>
      <c r="AT25" s="415"/>
      <c r="AU25" s="415"/>
      <c r="AV25" s="416"/>
      <c r="AX25" s="442" t="s">
        <v>259</v>
      </c>
      <c r="AY25" s="443"/>
      <c r="AZ25" s="443"/>
      <c r="BA25" s="443"/>
      <c r="BB25" s="443"/>
      <c r="BC25" s="443"/>
      <c r="BD25" s="443"/>
      <c r="BE25" s="444"/>
      <c r="BG25" s="432" t="s">
        <v>259</v>
      </c>
      <c r="BH25" s="433"/>
      <c r="BI25" s="433"/>
      <c r="BJ25" s="433"/>
      <c r="BK25" s="433"/>
      <c r="BL25" s="433"/>
      <c r="BM25" s="433"/>
      <c r="BN25" s="434"/>
      <c r="BP25" s="436" t="s">
        <v>259</v>
      </c>
      <c r="BQ25" s="437"/>
      <c r="BR25" s="437"/>
      <c r="BS25" s="437"/>
      <c r="BT25" s="437"/>
      <c r="BU25" s="437"/>
      <c r="BV25" s="437"/>
      <c r="BW25" s="438"/>
      <c r="BY25" s="420" t="s">
        <v>259</v>
      </c>
      <c r="BZ25" s="421"/>
      <c r="CA25" s="421"/>
      <c r="CB25" s="421"/>
      <c r="CC25" s="421"/>
      <c r="CD25" s="421"/>
      <c r="CE25" s="421"/>
      <c r="CF25" s="422"/>
      <c r="CH25" s="478" t="s">
        <v>259</v>
      </c>
      <c r="CI25" s="479"/>
      <c r="CJ25" s="479"/>
      <c r="CK25" s="479"/>
      <c r="CL25" s="479"/>
      <c r="CM25" s="479"/>
      <c r="CN25" s="479"/>
      <c r="CO25" s="480"/>
      <c r="CQ25" s="407" t="s">
        <v>259</v>
      </c>
      <c r="CR25" s="408"/>
      <c r="CS25" s="408"/>
      <c r="CT25" s="409"/>
      <c r="CU25" s="194"/>
      <c r="CW25" s="429" t="s">
        <v>259</v>
      </c>
      <c r="CX25" s="430"/>
      <c r="CY25" s="430"/>
      <c r="CZ25" s="430"/>
      <c r="DA25" s="430"/>
      <c r="DB25" s="430"/>
      <c r="DC25" s="430"/>
      <c r="DD25" s="431"/>
    </row>
    <row r="26" spans="1:108" ht="15">
      <c r="A26" s="271" t="s">
        <v>430</v>
      </c>
      <c r="B26" s="305" t="s">
        <v>461</v>
      </c>
      <c r="C26" s="81">
        <v>13.36</v>
      </c>
      <c r="D26" s="81">
        <v>20.04</v>
      </c>
      <c r="E26" s="81">
        <v>19.94</v>
      </c>
      <c r="F26" s="81">
        <v>29.92</v>
      </c>
      <c r="G26" s="16">
        <v>0.4925</v>
      </c>
      <c r="I26" s="400" t="s">
        <v>259</v>
      </c>
      <c r="J26" s="401"/>
      <c r="K26" s="401"/>
      <c r="L26" s="401"/>
      <c r="M26" s="401"/>
      <c r="N26" s="401"/>
      <c r="O26" s="401"/>
      <c r="P26" s="402"/>
      <c r="R26" s="466" t="s">
        <v>259</v>
      </c>
      <c r="S26" s="467"/>
      <c r="T26" s="467"/>
      <c r="U26" s="467"/>
      <c r="V26" s="467"/>
      <c r="W26" s="467"/>
      <c r="X26" s="467"/>
      <c r="Y26" s="468"/>
      <c r="AA26" s="362" t="s">
        <v>259</v>
      </c>
      <c r="AB26" s="363"/>
      <c r="AC26" s="363"/>
      <c r="AD26" s="363"/>
      <c r="AE26" s="363"/>
      <c r="AF26" s="363"/>
      <c r="AG26" s="363"/>
      <c r="AH26" s="363"/>
      <c r="AI26" s="363"/>
      <c r="AJ26" s="363"/>
      <c r="AK26" s="363"/>
      <c r="AL26" s="363"/>
      <c r="AM26" s="364"/>
      <c r="AO26" s="414" t="s">
        <v>259</v>
      </c>
      <c r="AP26" s="415"/>
      <c r="AQ26" s="415"/>
      <c r="AR26" s="415"/>
      <c r="AS26" s="415"/>
      <c r="AT26" s="415"/>
      <c r="AU26" s="415"/>
      <c r="AV26" s="416"/>
      <c r="AX26" s="442" t="s">
        <v>259</v>
      </c>
      <c r="AY26" s="443"/>
      <c r="AZ26" s="443"/>
      <c r="BA26" s="443"/>
      <c r="BB26" s="443"/>
      <c r="BC26" s="443"/>
      <c r="BD26" s="443"/>
      <c r="BE26" s="444"/>
      <c r="BG26" s="432" t="s">
        <v>259</v>
      </c>
      <c r="BH26" s="433"/>
      <c r="BI26" s="433"/>
      <c r="BJ26" s="433"/>
      <c r="BK26" s="433"/>
      <c r="BL26" s="433"/>
      <c r="BM26" s="433"/>
      <c r="BN26" s="434"/>
      <c r="BP26" s="436" t="s">
        <v>259</v>
      </c>
      <c r="BQ26" s="437"/>
      <c r="BR26" s="437"/>
      <c r="BS26" s="437"/>
      <c r="BT26" s="437"/>
      <c r="BU26" s="437"/>
      <c r="BV26" s="437"/>
      <c r="BW26" s="438"/>
      <c r="BY26" s="420" t="s">
        <v>259</v>
      </c>
      <c r="BZ26" s="421"/>
      <c r="CA26" s="421"/>
      <c r="CB26" s="421"/>
      <c r="CC26" s="421"/>
      <c r="CD26" s="421"/>
      <c r="CE26" s="421"/>
      <c r="CF26" s="422"/>
      <c r="CH26" s="478" t="s">
        <v>259</v>
      </c>
      <c r="CI26" s="479"/>
      <c r="CJ26" s="479"/>
      <c r="CK26" s="479"/>
      <c r="CL26" s="479"/>
      <c r="CM26" s="479"/>
      <c r="CN26" s="479"/>
      <c r="CO26" s="480"/>
      <c r="CQ26" s="407" t="s">
        <v>259</v>
      </c>
      <c r="CR26" s="408"/>
      <c r="CS26" s="408"/>
      <c r="CT26" s="409"/>
      <c r="CU26" s="272"/>
      <c r="CW26" s="429" t="s">
        <v>259</v>
      </c>
      <c r="CX26" s="430"/>
      <c r="CY26" s="430"/>
      <c r="CZ26" s="430"/>
      <c r="DA26" s="430"/>
      <c r="DB26" s="430"/>
      <c r="DC26" s="430"/>
      <c r="DD26" s="431"/>
    </row>
    <row r="27" spans="1:108" ht="15">
      <c r="A27" s="282" t="s">
        <v>70</v>
      </c>
      <c r="B27" s="306"/>
      <c r="C27" s="370"/>
      <c r="D27" s="371"/>
      <c r="E27" s="371"/>
      <c r="F27" s="371"/>
      <c r="G27" s="393"/>
      <c r="I27" s="370"/>
      <c r="J27" s="371"/>
      <c r="K27" s="371"/>
      <c r="L27" s="371"/>
      <c r="M27" s="393"/>
      <c r="N27" s="191"/>
      <c r="O27" s="191"/>
      <c r="P27" s="181"/>
      <c r="R27" s="370"/>
      <c r="S27" s="371"/>
      <c r="T27" s="371"/>
      <c r="U27" s="371"/>
      <c r="V27" s="393"/>
      <c r="W27" s="191"/>
      <c r="X27" s="191"/>
      <c r="Y27" s="181"/>
      <c r="AA27" s="360"/>
      <c r="AB27" s="360"/>
      <c r="AC27" s="360"/>
      <c r="AD27" s="360"/>
      <c r="AE27" s="360"/>
      <c r="AF27" s="360"/>
      <c r="AG27" s="360"/>
      <c r="AH27" s="360"/>
      <c r="AI27" s="360"/>
      <c r="AJ27" s="360"/>
      <c r="AK27" s="191"/>
      <c r="AL27" s="191"/>
      <c r="AM27" s="181"/>
      <c r="AO27" s="182"/>
      <c r="AP27" s="183"/>
      <c r="AQ27" s="183"/>
      <c r="AR27" s="183"/>
      <c r="AS27" s="184"/>
      <c r="AT27" s="274"/>
      <c r="AU27" s="274"/>
      <c r="AV27" s="277"/>
      <c r="AX27" s="370"/>
      <c r="AY27" s="371"/>
      <c r="AZ27" s="371"/>
      <c r="BA27" s="371"/>
      <c r="BB27" s="393"/>
      <c r="BC27" s="274"/>
      <c r="BD27" s="274"/>
      <c r="BE27" s="277"/>
      <c r="BG27" s="370"/>
      <c r="BH27" s="371"/>
      <c r="BI27" s="371"/>
      <c r="BJ27" s="371"/>
      <c r="BK27" s="371"/>
      <c r="BL27" s="191"/>
      <c r="BM27" s="191"/>
      <c r="BN27" s="181"/>
      <c r="BP27" s="376"/>
      <c r="BQ27" s="410"/>
      <c r="BR27" s="410"/>
      <c r="BS27" s="410"/>
      <c r="BT27" s="410"/>
      <c r="BU27" s="191"/>
      <c r="BV27" s="191"/>
      <c r="BW27" s="181"/>
      <c r="BY27" s="370"/>
      <c r="BZ27" s="371"/>
      <c r="CA27" s="371"/>
      <c r="CB27" s="371"/>
      <c r="CC27" s="371"/>
      <c r="CD27" s="191"/>
      <c r="CE27" s="191"/>
      <c r="CF27" s="181"/>
      <c r="CH27" s="370"/>
      <c r="CI27" s="371"/>
      <c r="CJ27" s="371"/>
      <c r="CK27" s="371"/>
      <c r="CL27" s="371"/>
      <c r="CM27" s="191"/>
      <c r="CN27" s="191"/>
      <c r="CO27" s="181"/>
      <c r="CQ27" s="358"/>
      <c r="CR27" s="359"/>
      <c r="CS27" s="359"/>
      <c r="CT27" s="359"/>
      <c r="CU27" s="406"/>
      <c r="CW27" s="358"/>
      <c r="CX27" s="359"/>
      <c r="CY27" s="359"/>
      <c r="CZ27" s="359"/>
      <c r="DA27" s="359"/>
      <c r="DB27" s="359"/>
      <c r="DC27" s="359"/>
      <c r="DD27" s="406"/>
    </row>
    <row r="28" spans="1:108" ht="15">
      <c r="A28" s="3" t="s">
        <v>71</v>
      </c>
      <c r="B28" s="305" t="s">
        <v>462</v>
      </c>
      <c r="C28" s="66"/>
      <c r="D28" s="66"/>
      <c r="E28" s="66"/>
      <c r="F28" s="66"/>
      <c r="G28" s="16"/>
      <c r="I28" s="69">
        <v>9</v>
      </c>
      <c r="J28" s="69">
        <v>12</v>
      </c>
      <c r="K28" s="196">
        <f>I28*1.34</f>
        <v>12.06</v>
      </c>
      <c r="L28" s="196">
        <f>J28*1.34</f>
        <v>16.080000000000002</v>
      </c>
      <c r="M28" s="194">
        <v>0.34</v>
      </c>
      <c r="N28" s="69">
        <f aca="true" t="shared" si="0" ref="N28:O42">K28-(K28*0.015)</f>
        <v>11.879100000000001</v>
      </c>
      <c r="O28" s="69">
        <f t="shared" si="0"/>
        <v>15.838800000000003</v>
      </c>
      <c r="P28" s="16">
        <f aca="true" t="shared" si="1" ref="P28:P42">(N28+O28)/(I28+J28)-1</f>
        <v>0.3199000000000001</v>
      </c>
      <c r="R28" s="68">
        <v>9</v>
      </c>
      <c r="S28" s="68">
        <v>14</v>
      </c>
      <c r="T28" s="201">
        <v>12.15</v>
      </c>
      <c r="U28" s="201">
        <v>18.89</v>
      </c>
      <c r="V28" s="194">
        <v>0.3496</v>
      </c>
      <c r="W28" s="68">
        <f>R28+(R28*Y28)</f>
        <v>12.0555</v>
      </c>
      <c r="X28" s="68">
        <f>S28+(S28*Y28)</f>
        <v>18.753</v>
      </c>
      <c r="Y28" s="16">
        <v>0.3395</v>
      </c>
      <c r="AA28" s="202">
        <v>34.948499999999996</v>
      </c>
      <c r="AB28" s="202">
        <v>48.829</v>
      </c>
      <c r="AC28" s="202">
        <v>46.9002957884777</v>
      </c>
      <c r="AD28" s="202">
        <v>65.31565670311186</v>
      </c>
      <c r="AE28" s="194">
        <v>0.3395</v>
      </c>
      <c r="AF28" s="243">
        <v>11</v>
      </c>
      <c r="AG28" s="243">
        <v>48.829</v>
      </c>
      <c r="AH28" s="202">
        <f aca="true" t="shared" si="2" ref="AH28:AH37">(AF28*AE28)+AF28</f>
        <v>14.7345</v>
      </c>
      <c r="AI28" s="202">
        <v>65.31565670311186</v>
      </c>
      <c r="AJ28" s="194">
        <f aca="true" t="shared" si="3" ref="AJ28:AJ37">((AH28+AI28)/(AF28+AG28)-1)</f>
        <v>0.33798252859168376</v>
      </c>
      <c r="AK28" s="71">
        <f aca="true" t="shared" si="4" ref="AK28:AL37">AH28-(AH28*0.05)</f>
        <v>13.997775</v>
      </c>
      <c r="AL28" s="71">
        <f t="shared" si="4"/>
        <v>62.049873867956265</v>
      </c>
      <c r="AM28" s="16">
        <f aca="true" t="shared" si="5" ref="AM28:AM42">(AK28+AL28)/(AF28+AG28)-1</f>
        <v>0.2710834021620998</v>
      </c>
      <c r="AO28" s="72">
        <v>9</v>
      </c>
      <c r="AP28" s="72">
        <v>11</v>
      </c>
      <c r="AQ28" s="204">
        <v>12.24</v>
      </c>
      <c r="AR28" s="204">
        <v>14.96</v>
      </c>
      <c r="AS28" s="194">
        <v>0.36</v>
      </c>
      <c r="AT28" s="72">
        <f aca="true" t="shared" si="6" ref="AT28:AU37">AQ28-(AQ28*0.025)</f>
        <v>11.934000000000001</v>
      </c>
      <c r="AU28" s="72">
        <f t="shared" si="6"/>
        <v>14.586</v>
      </c>
      <c r="AV28" s="16">
        <f aca="true" t="shared" si="7" ref="AV28:AV42">(AT28+AU28)/(AO28+AP28)-1</f>
        <v>0.32600000000000007</v>
      </c>
      <c r="AX28" s="73">
        <v>11</v>
      </c>
      <c r="AY28" s="73">
        <v>14.3</v>
      </c>
      <c r="AZ28" s="205">
        <v>16.17</v>
      </c>
      <c r="BA28" s="205">
        <v>21.02</v>
      </c>
      <c r="BB28" s="194">
        <f aca="true" t="shared" si="8" ref="BB28:BB37">((AZ28+BA28)/(AX28+AY28)-1)</f>
        <v>0.46996047430830035</v>
      </c>
      <c r="BC28" s="73">
        <f aca="true" t="shared" si="9" ref="BC28:BD37">AZ28-(AZ28*0.05)</f>
        <v>15.361500000000001</v>
      </c>
      <c r="BD28" s="73">
        <f t="shared" si="9"/>
        <v>19.969</v>
      </c>
      <c r="BE28" s="16">
        <f aca="true" t="shared" si="10" ref="BE28:BE37">(BC28+BD28)/(AX28+AY28)-1</f>
        <v>0.3964624505928853</v>
      </c>
      <c r="BG28" s="74">
        <v>10</v>
      </c>
      <c r="BH28" s="74">
        <v>13</v>
      </c>
      <c r="BI28" s="206">
        <v>13.75</v>
      </c>
      <c r="BJ28" s="206">
        <v>17.88</v>
      </c>
      <c r="BK28" s="194">
        <v>0.375</v>
      </c>
      <c r="BL28" s="74">
        <f aca="true" t="shared" si="11" ref="BL28:BM37">BI28-(BI28*0.025)</f>
        <v>13.40625</v>
      </c>
      <c r="BM28" s="74">
        <f t="shared" si="11"/>
        <v>17.433</v>
      </c>
      <c r="BN28" s="16">
        <f aca="true" t="shared" si="12" ref="BN28:BN38">(BL28+BM28)/(BG28+BH28)-1</f>
        <v>0.34083695652173907</v>
      </c>
      <c r="BP28" s="76">
        <v>12</v>
      </c>
      <c r="BQ28" s="76">
        <v>14</v>
      </c>
      <c r="BR28" s="207">
        <v>16.2</v>
      </c>
      <c r="BS28" s="207">
        <v>18.9</v>
      </c>
      <c r="BT28" s="267">
        <f aca="true" t="shared" si="13" ref="BT28:BT80">((BR28+BS28)/(BP28+BQ28)-1)</f>
        <v>0.34999999999999987</v>
      </c>
      <c r="BU28" s="76">
        <f aca="true" t="shared" si="14" ref="BU28:BV37">BR28-(BR28*0.015)</f>
        <v>15.956999999999999</v>
      </c>
      <c r="BV28" s="76">
        <f t="shared" si="14"/>
        <v>18.6165</v>
      </c>
      <c r="BW28" s="16">
        <f aca="true" t="shared" si="15" ref="BW28:BW42">(BU28+BV28)/(BP28+BQ28)-1</f>
        <v>0.32974999999999977</v>
      </c>
      <c r="BY28" s="78">
        <v>9.5</v>
      </c>
      <c r="BZ28" s="78">
        <v>15</v>
      </c>
      <c r="CA28" s="208">
        <v>13.2</v>
      </c>
      <c r="CB28" s="208">
        <v>20.85</v>
      </c>
      <c r="CC28" s="194">
        <f aca="true" t="shared" si="16" ref="CC28:CC80">((CA28+CB28)/(BY28+BZ28)-1)</f>
        <v>0.3897959183673467</v>
      </c>
      <c r="CD28" s="78">
        <f aca="true" t="shared" si="17" ref="CD28:CE37">CA28-(CA28*0.01)</f>
        <v>13.068</v>
      </c>
      <c r="CE28" s="78">
        <f t="shared" si="17"/>
        <v>20.6415</v>
      </c>
      <c r="CF28" s="16">
        <f aca="true" t="shared" si="18" ref="CF28:CF42">(CD28+CE28)/(BY28+BZ28)-1</f>
        <v>0.3758979591836733</v>
      </c>
      <c r="CH28" s="244">
        <v>10</v>
      </c>
      <c r="CI28" s="244">
        <v>13</v>
      </c>
      <c r="CJ28" s="209">
        <v>13.55</v>
      </c>
      <c r="CK28" s="209">
        <v>17.615</v>
      </c>
      <c r="CL28" s="194">
        <f>((CJ28+CK28)/(CH28+CI28)-1)</f>
        <v>0.355</v>
      </c>
      <c r="CM28" s="79">
        <f>CJ28-(CJ28*0.015)</f>
        <v>13.34675</v>
      </c>
      <c r="CN28" s="79">
        <f>CK28-(CK28*0.015)</f>
        <v>17.350775</v>
      </c>
      <c r="CO28" s="16">
        <f>(CM28+CN28)/(CH28+CI28)-1</f>
        <v>0.33467500000000006</v>
      </c>
      <c r="CQ28" s="195">
        <v>11</v>
      </c>
      <c r="CR28" s="195">
        <v>24.288</v>
      </c>
      <c r="CS28" s="195">
        <v>15.399999999999999</v>
      </c>
      <c r="CT28" s="195">
        <v>34.0032</v>
      </c>
      <c r="CU28" s="194">
        <v>0.4</v>
      </c>
      <c r="CW28" s="293">
        <v>11.5</v>
      </c>
      <c r="CX28" s="293">
        <v>15</v>
      </c>
      <c r="CY28" s="293">
        <f aca="true" t="shared" si="19" ref="CY28:CZ42">CW28*1.32</f>
        <v>15.180000000000001</v>
      </c>
      <c r="CZ28" s="293">
        <f t="shared" si="19"/>
        <v>19.8</v>
      </c>
      <c r="DA28" s="194">
        <f aca="true" t="shared" si="20" ref="DA28:DA42">((CY28+CZ28)/(CW28+CX28)-1)</f>
        <v>0.32000000000000006</v>
      </c>
      <c r="DB28" s="293">
        <f>CY28-(CY28*0.05)</f>
        <v>14.421000000000001</v>
      </c>
      <c r="DC28" s="293">
        <f>CZ28-(CZ28*0.05)</f>
        <v>18.810000000000002</v>
      </c>
      <c r="DD28" s="194">
        <f>(DB28+DC28)/(CW28+CX28)-1</f>
        <v>0.254</v>
      </c>
    </row>
    <row r="29" spans="1:108" ht="15">
      <c r="A29" s="3" t="s">
        <v>72</v>
      </c>
      <c r="B29" s="305" t="s">
        <v>463</v>
      </c>
      <c r="C29" s="66"/>
      <c r="D29" s="66"/>
      <c r="E29" s="66"/>
      <c r="F29" s="66"/>
      <c r="G29" s="16"/>
      <c r="I29" s="69">
        <v>11</v>
      </c>
      <c r="J29" s="69">
        <v>13</v>
      </c>
      <c r="K29" s="196">
        <f aca="true" t="shared" si="21" ref="K29:L42">I29*1.34</f>
        <v>14.74</v>
      </c>
      <c r="L29" s="196">
        <f t="shared" si="21"/>
        <v>17.42</v>
      </c>
      <c r="M29" s="194">
        <v>0.34</v>
      </c>
      <c r="N29" s="69">
        <f t="shared" si="0"/>
        <v>14.5189</v>
      </c>
      <c r="O29" s="69">
        <f t="shared" si="0"/>
        <v>17.158700000000003</v>
      </c>
      <c r="P29" s="16">
        <f t="shared" si="1"/>
        <v>0.3199000000000003</v>
      </c>
      <c r="R29" s="68">
        <v>10</v>
      </c>
      <c r="S29" s="68">
        <v>15</v>
      </c>
      <c r="T29" s="201">
        <v>13.5</v>
      </c>
      <c r="U29" s="201">
        <v>20.24</v>
      </c>
      <c r="V29" s="194">
        <v>0.3496</v>
      </c>
      <c r="W29" s="68">
        <f aca="true" t="shared" si="22" ref="W29:W37">R29+(R29*Y29)</f>
        <v>13.395</v>
      </c>
      <c r="X29" s="68">
        <f aca="true" t="shared" si="23" ref="X29:X37">S29+(S29*Y29)</f>
        <v>20.0925</v>
      </c>
      <c r="Y29" s="16">
        <v>0.3395</v>
      </c>
      <c r="AA29" s="202">
        <v>26.288999999999998</v>
      </c>
      <c r="AB29" s="202">
        <v>37.271499999999996</v>
      </c>
      <c r="AC29" s="202">
        <v>35.41167377628258</v>
      </c>
      <c r="AD29" s="202">
        <v>49.98223688603868</v>
      </c>
      <c r="AE29" s="194">
        <v>0.3435</v>
      </c>
      <c r="AF29" s="243">
        <v>13</v>
      </c>
      <c r="AG29" s="243">
        <v>37.271499999999996</v>
      </c>
      <c r="AH29" s="202">
        <f t="shared" si="2"/>
        <v>17.4655</v>
      </c>
      <c r="AI29" s="202">
        <v>49.98223688603868</v>
      </c>
      <c r="AJ29" s="194">
        <f t="shared" si="3"/>
        <v>0.3416694724851792</v>
      </c>
      <c r="AK29" s="71">
        <f t="shared" si="4"/>
        <v>16.592225</v>
      </c>
      <c r="AL29" s="71">
        <f t="shared" si="4"/>
        <v>47.48312504173674</v>
      </c>
      <c r="AM29" s="16">
        <f t="shared" si="5"/>
        <v>0.27458599886092006</v>
      </c>
      <c r="AO29" s="72">
        <v>10</v>
      </c>
      <c r="AP29" s="72">
        <v>12</v>
      </c>
      <c r="AQ29" s="204">
        <v>13.6</v>
      </c>
      <c r="AR29" s="204">
        <v>16.32</v>
      </c>
      <c r="AS29" s="194">
        <v>0.36</v>
      </c>
      <c r="AT29" s="72">
        <f t="shared" si="6"/>
        <v>13.26</v>
      </c>
      <c r="AU29" s="72">
        <f t="shared" si="6"/>
        <v>15.912</v>
      </c>
      <c r="AV29" s="16">
        <f t="shared" si="7"/>
        <v>0.32600000000000007</v>
      </c>
      <c r="AX29" s="73">
        <v>12.1</v>
      </c>
      <c r="AY29" s="73">
        <v>16.5</v>
      </c>
      <c r="AZ29" s="205">
        <v>17.79</v>
      </c>
      <c r="BA29" s="205">
        <v>24.25</v>
      </c>
      <c r="BB29" s="194">
        <f t="shared" si="8"/>
        <v>0.4699300699300699</v>
      </c>
      <c r="BC29" s="73">
        <f t="shared" si="9"/>
        <v>16.9005</v>
      </c>
      <c r="BD29" s="73">
        <f t="shared" si="9"/>
        <v>23.0375</v>
      </c>
      <c r="BE29" s="16">
        <f t="shared" si="10"/>
        <v>0.39643356643356653</v>
      </c>
      <c r="BG29" s="74">
        <v>11</v>
      </c>
      <c r="BH29" s="74">
        <v>15</v>
      </c>
      <c r="BI29" s="206">
        <v>15.18</v>
      </c>
      <c r="BJ29" s="206">
        <v>20.7</v>
      </c>
      <c r="BK29" s="194">
        <v>0.38</v>
      </c>
      <c r="BL29" s="74">
        <f t="shared" si="11"/>
        <v>14.8005</v>
      </c>
      <c r="BM29" s="74">
        <f t="shared" si="11"/>
        <v>20.1825</v>
      </c>
      <c r="BN29" s="16">
        <f t="shared" si="12"/>
        <v>0.34550000000000014</v>
      </c>
      <c r="BP29" s="76">
        <v>12.5</v>
      </c>
      <c r="BQ29" s="76">
        <v>15</v>
      </c>
      <c r="BR29" s="207">
        <v>16.88</v>
      </c>
      <c r="BS29" s="207">
        <v>20.25</v>
      </c>
      <c r="BT29" s="267">
        <f t="shared" si="13"/>
        <v>0.3501818181818179</v>
      </c>
      <c r="BU29" s="76">
        <f t="shared" si="14"/>
        <v>16.6268</v>
      </c>
      <c r="BV29" s="76">
        <f t="shared" si="14"/>
        <v>19.94625</v>
      </c>
      <c r="BW29" s="16">
        <f t="shared" si="15"/>
        <v>0.3299290909090906</v>
      </c>
      <c r="BY29" s="78">
        <v>14.2</v>
      </c>
      <c r="BZ29" s="78">
        <v>23</v>
      </c>
      <c r="CA29" s="208">
        <v>19.74</v>
      </c>
      <c r="CB29" s="208">
        <v>31.97</v>
      </c>
      <c r="CC29" s="194">
        <f t="shared" si="16"/>
        <v>0.39005376344085985</v>
      </c>
      <c r="CD29" s="78">
        <f t="shared" si="17"/>
        <v>19.5426</v>
      </c>
      <c r="CE29" s="78">
        <f t="shared" si="17"/>
        <v>31.650299999999998</v>
      </c>
      <c r="CF29" s="16">
        <f t="shared" si="18"/>
        <v>0.3761532258064513</v>
      </c>
      <c r="CH29" s="244">
        <v>11.25</v>
      </c>
      <c r="CI29" s="244">
        <v>14.6</v>
      </c>
      <c r="CJ29" s="209">
        <v>15.24375</v>
      </c>
      <c r="CK29" s="209">
        <v>19.782999999999998</v>
      </c>
      <c r="CL29" s="194">
        <f aca="true" t="shared" si="24" ref="CL29:CL80">((CJ29+CK29)/(CH29+CI29)-1)</f>
        <v>0.355</v>
      </c>
      <c r="CM29" s="79">
        <f aca="true" t="shared" si="25" ref="CM29:CN37">CJ29-(CJ29*0.015)</f>
        <v>15.01509375</v>
      </c>
      <c r="CN29" s="79">
        <f t="shared" si="25"/>
        <v>19.486254999999996</v>
      </c>
      <c r="CO29" s="16">
        <f aca="true" t="shared" si="26" ref="CO29:CO42">(CM29+CN29)/(CH29+CI29)-1</f>
        <v>0.33467499999999983</v>
      </c>
      <c r="CQ29" s="195">
        <v>12.100000000000001</v>
      </c>
      <c r="CR29" s="195">
        <v>27.807</v>
      </c>
      <c r="CS29" s="195">
        <v>16.94</v>
      </c>
      <c r="CT29" s="195">
        <v>38.92979999999999</v>
      </c>
      <c r="CU29" s="194">
        <v>0.4</v>
      </c>
      <c r="CW29" s="293">
        <v>11</v>
      </c>
      <c r="CX29" s="293">
        <v>14</v>
      </c>
      <c r="CY29" s="293">
        <f t="shared" si="19"/>
        <v>14.520000000000001</v>
      </c>
      <c r="CZ29" s="293">
        <f t="shared" si="19"/>
        <v>18.48</v>
      </c>
      <c r="DA29" s="194">
        <f t="shared" si="20"/>
        <v>0.32000000000000006</v>
      </c>
      <c r="DB29" s="293">
        <f aca="true" t="shared" si="27" ref="DB29:DC42">CY29-(CY29*0.05)</f>
        <v>13.794</v>
      </c>
      <c r="DC29" s="293">
        <f t="shared" si="27"/>
        <v>17.556</v>
      </c>
      <c r="DD29" s="194">
        <f aca="true" t="shared" si="28" ref="DD29:DD42">(DB29+DC29)/(CW29+CX29)-1</f>
        <v>0.254</v>
      </c>
    </row>
    <row r="30" spans="1:108" ht="15">
      <c r="A30" s="3" t="s">
        <v>73</v>
      </c>
      <c r="B30" s="305" t="s">
        <v>464</v>
      </c>
      <c r="C30" s="66"/>
      <c r="D30" s="66"/>
      <c r="E30" s="66"/>
      <c r="F30" s="66"/>
      <c r="G30" s="16"/>
      <c r="I30" s="69">
        <v>12</v>
      </c>
      <c r="J30" s="69">
        <v>15</v>
      </c>
      <c r="K30" s="196">
        <f t="shared" si="21"/>
        <v>16.080000000000002</v>
      </c>
      <c r="L30" s="196">
        <f t="shared" si="21"/>
        <v>20.1</v>
      </c>
      <c r="M30" s="194">
        <v>0.34</v>
      </c>
      <c r="N30" s="69">
        <f t="shared" si="0"/>
        <v>15.838800000000003</v>
      </c>
      <c r="O30" s="69">
        <f t="shared" si="0"/>
        <v>19.7985</v>
      </c>
      <c r="P30" s="16">
        <f t="shared" si="1"/>
        <v>0.3199000000000001</v>
      </c>
      <c r="R30" s="68">
        <v>11</v>
      </c>
      <c r="S30" s="68">
        <v>16</v>
      </c>
      <c r="T30" s="201">
        <v>14.84</v>
      </c>
      <c r="U30" s="201">
        <v>21.6</v>
      </c>
      <c r="V30" s="194">
        <v>0.3496</v>
      </c>
      <c r="W30" s="68">
        <f t="shared" si="22"/>
        <v>14.7345</v>
      </c>
      <c r="X30" s="68">
        <f t="shared" si="23"/>
        <v>21.432000000000002</v>
      </c>
      <c r="Y30" s="16">
        <v>0.3395</v>
      </c>
      <c r="AA30" s="202">
        <v>27.277999999999995</v>
      </c>
      <c r="AB30" s="202">
        <v>32.66</v>
      </c>
      <c r="AC30" s="202">
        <v>36.72378731286795</v>
      </c>
      <c r="AD30" s="202">
        <v>43.86412609335576</v>
      </c>
      <c r="AE30" s="194">
        <v>0.3445</v>
      </c>
      <c r="AF30" s="243">
        <v>15</v>
      </c>
      <c r="AG30" s="243">
        <v>32.66</v>
      </c>
      <c r="AH30" s="202">
        <f t="shared" si="2"/>
        <v>20.1675</v>
      </c>
      <c r="AI30" s="202">
        <v>43.86412609335576</v>
      </c>
      <c r="AJ30" s="194">
        <f t="shared" si="3"/>
        <v>0.3435087304522819</v>
      </c>
      <c r="AK30" s="71">
        <f t="shared" si="4"/>
        <v>19.159125</v>
      </c>
      <c r="AL30" s="71">
        <f t="shared" si="4"/>
        <v>41.67091978868797</v>
      </c>
      <c r="AM30" s="16">
        <f t="shared" si="5"/>
        <v>0.2763332939296679</v>
      </c>
      <c r="AO30" s="72">
        <v>12</v>
      </c>
      <c r="AP30" s="72">
        <v>14</v>
      </c>
      <c r="AQ30" s="204">
        <v>16.32</v>
      </c>
      <c r="AR30" s="204">
        <v>19.04</v>
      </c>
      <c r="AS30" s="194">
        <v>0.36</v>
      </c>
      <c r="AT30" s="72">
        <f t="shared" si="6"/>
        <v>15.912</v>
      </c>
      <c r="AU30" s="72">
        <f t="shared" si="6"/>
        <v>18.564</v>
      </c>
      <c r="AV30" s="16">
        <f t="shared" si="7"/>
        <v>0.32600000000000007</v>
      </c>
      <c r="AX30" s="73">
        <v>13.75</v>
      </c>
      <c r="AY30" s="73">
        <v>17.6</v>
      </c>
      <c r="AZ30" s="205">
        <v>20.21</v>
      </c>
      <c r="BA30" s="205">
        <v>25.87</v>
      </c>
      <c r="BB30" s="194">
        <f t="shared" si="8"/>
        <v>0.4698564593301435</v>
      </c>
      <c r="BC30" s="73">
        <f t="shared" si="9"/>
        <v>19.1995</v>
      </c>
      <c r="BD30" s="73">
        <f t="shared" si="9"/>
        <v>24.5765</v>
      </c>
      <c r="BE30" s="16">
        <f t="shared" si="10"/>
        <v>0.39636363636363625</v>
      </c>
      <c r="BG30" s="74">
        <v>12.5</v>
      </c>
      <c r="BH30" s="74">
        <v>16</v>
      </c>
      <c r="BI30" s="206">
        <v>17.06</v>
      </c>
      <c r="BJ30" s="206">
        <v>21.84</v>
      </c>
      <c r="BK30" s="194">
        <v>0.365</v>
      </c>
      <c r="BL30" s="74">
        <f t="shared" si="11"/>
        <v>16.633499999999998</v>
      </c>
      <c r="BM30" s="74">
        <f t="shared" si="11"/>
        <v>21.294</v>
      </c>
      <c r="BN30" s="16">
        <f t="shared" si="12"/>
        <v>0.3307894736842103</v>
      </c>
      <c r="BP30" s="76">
        <v>13.5</v>
      </c>
      <c r="BQ30" s="76">
        <v>15.5</v>
      </c>
      <c r="BR30" s="207">
        <v>18.23</v>
      </c>
      <c r="BS30" s="207">
        <v>20.93</v>
      </c>
      <c r="BT30" s="267">
        <f t="shared" si="13"/>
        <v>0.3503448275862069</v>
      </c>
      <c r="BU30" s="76">
        <f t="shared" si="14"/>
        <v>17.95655</v>
      </c>
      <c r="BV30" s="76">
        <f t="shared" si="14"/>
        <v>20.61605</v>
      </c>
      <c r="BW30" s="16">
        <f t="shared" si="15"/>
        <v>0.33008965517241373</v>
      </c>
      <c r="BY30" s="78">
        <v>16.5</v>
      </c>
      <c r="BZ30" s="78">
        <v>25</v>
      </c>
      <c r="CA30" s="208">
        <v>22.94</v>
      </c>
      <c r="CB30" s="208">
        <v>34.75</v>
      </c>
      <c r="CC30" s="194">
        <f t="shared" si="16"/>
        <v>0.39012048192771087</v>
      </c>
      <c r="CD30" s="78">
        <f t="shared" si="17"/>
        <v>22.710600000000003</v>
      </c>
      <c r="CE30" s="78">
        <f t="shared" si="17"/>
        <v>34.4025</v>
      </c>
      <c r="CF30" s="16">
        <f t="shared" si="18"/>
        <v>0.37621927710843384</v>
      </c>
      <c r="CH30" s="244">
        <v>11</v>
      </c>
      <c r="CI30" s="244">
        <v>14.8</v>
      </c>
      <c r="CJ30" s="209">
        <v>14.905</v>
      </c>
      <c r="CK30" s="209">
        <v>20.054000000000002</v>
      </c>
      <c r="CL30" s="194">
        <f t="shared" si="24"/>
        <v>0.355</v>
      </c>
      <c r="CM30" s="79">
        <f t="shared" si="25"/>
        <v>14.681424999999999</v>
      </c>
      <c r="CN30" s="79">
        <f t="shared" si="25"/>
        <v>19.753190000000004</v>
      </c>
      <c r="CO30" s="16">
        <f t="shared" si="26"/>
        <v>0.33467500000000006</v>
      </c>
      <c r="CQ30" s="195">
        <v>13.750000000000002</v>
      </c>
      <c r="CR30" s="195">
        <v>34.07449999999999</v>
      </c>
      <c r="CS30" s="195">
        <v>19.25</v>
      </c>
      <c r="CT30" s="195">
        <v>47.70429999999999</v>
      </c>
      <c r="CU30" s="194">
        <v>0.4</v>
      </c>
      <c r="CW30" s="293">
        <v>12</v>
      </c>
      <c r="CX30" s="293">
        <v>15</v>
      </c>
      <c r="CY30" s="293">
        <f t="shared" si="19"/>
        <v>15.84</v>
      </c>
      <c r="CZ30" s="293">
        <f t="shared" si="19"/>
        <v>19.8</v>
      </c>
      <c r="DA30" s="194">
        <f t="shared" si="20"/>
        <v>0.32000000000000006</v>
      </c>
      <c r="DB30" s="293">
        <f t="shared" si="27"/>
        <v>15.048</v>
      </c>
      <c r="DC30" s="293">
        <f t="shared" si="27"/>
        <v>18.810000000000002</v>
      </c>
      <c r="DD30" s="194">
        <f t="shared" si="28"/>
        <v>0.2540000000000002</v>
      </c>
    </row>
    <row r="31" spans="1:108" ht="15">
      <c r="A31" s="3" t="s">
        <v>74</v>
      </c>
      <c r="B31" s="305" t="s">
        <v>465</v>
      </c>
      <c r="C31" s="66"/>
      <c r="D31" s="66"/>
      <c r="E31" s="66"/>
      <c r="F31" s="66"/>
      <c r="G31" s="16"/>
      <c r="I31" s="69">
        <v>12</v>
      </c>
      <c r="J31" s="69">
        <v>14</v>
      </c>
      <c r="K31" s="196">
        <f t="shared" si="21"/>
        <v>16.080000000000002</v>
      </c>
      <c r="L31" s="196">
        <f t="shared" si="21"/>
        <v>18.76</v>
      </c>
      <c r="M31" s="194">
        <v>0.34</v>
      </c>
      <c r="N31" s="69">
        <f t="shared" si="0"/>
        <v>15.838800000000003</v>
      </c>
      <c r="O31" s="69">
        <f t="shared" si="0"/>
        <v>18.4786</v>
      </c>
      <c r="P31" s="16">
        <f t="shared" si="1"/>
        <v>0.3199000000000003</v>
      </c>
      <c r="R31" s="68">
        <v>10</v>
      </c>
      <c r="S31" s="68">
        <v>15</v>
      </c>
      <c r="T31" s="201">
        <v>13.5</v>
      </c>
      <c r="U31" s="201">
        <v>20.24</v>
      </c>
      <c r="V31" s="194">
        <v>0.3496</v>
      </c>
      <c r="W31" s="68">
        <f t="shared" si="22"/>
        <v>13.395</v>
      </c>
      <c r="X31" s="68">
        <f t="shared" si="23"/>
        <v>20.0925</v>
      </c>
      <c r="Y31" s="16">
        <v>0.3395</v>
      </c>
      <c r="AA31" s="202">
        <v>24.7595</v>
      </c>
      <c r="AB31" s="202">
        <v>35.8685</v>
      </c>
      <c r="AC31" s="202">
        <v>33.38247493481917</v>
      </c>
      <c r="AD31" s="202">
        <v>48.12086652018502</v>
      </c>
      <c r="AE31" s="194">
        <v>0.3443</v>
      </c>
      <c r="AF31" s="243">
        <v>17</v>
      </c>
      <c r="AG31" s="243">
        <v>35.8685</v>
      </c>
      <c r="AH31" s="202">
        <f t="shared" si="2"/>
        <v>22.853099999999998</v>
      </c>
      <c r="AI31" s="202">
        <v>48.12086652018502</v>
      </c>
      <c r="AJ31" s="194">
        <f t="shared" si="3"/>
        <v>0.342462269975222</v>
      </c>
      <c r="AK31" s="71">
        <f t="shared" si="4"/>
        <v>21.710444999999996</v>
      </c>
      <c r="AL31" s="71">
        <f t="shared" si="4"/>
        <v>45.714823194175764</v>
      </c>
      <c r="AM31" s="16">
        <f t="shared" si="5"/>
        <v>0.2753391564764607</v>
      </c>
      <c r="AO31" s="72">
        <v>10</v>
      </c>
      <c r="AP31" s="72">
        <v>14</v>
      </c>
      <c r="AQ31" s="204">
        <v>13.6</v>
      </c>
      <c r="AR31" s="204">
        <v>19.04</v>
      </c>
      <c r="AS31" s="194">
        <v>0.36</v>
      </c>
      <c r="AT31" s="72">
        <f t="shared" si="6"/>
        <v>13.26</v>
      </c>
      <c r="AU31" s="72">
        <f t="shared" si="6"/>
        <v>18.564</v>
      </c>
      <c r="AV31" s="16">
        <f t="shared" si="7"/>
        <v>0.32599999999999985</v>
      </c>
      <c r="AX31" s="73">
        <v>13.75</v>
      </c>
      <c r="AY31" s="73">
        <v>17.6</v>
      </c>
      <c r="AZ31" s="205">
        <v>20.21</v>
      </c>
      <c r="BA31" s="205">
        <v>25.87</v>
      </c>
      <c r="BB31" s="194">
        <f t="shared" si="8"/>
        <v>0.4698564593301435</v>
      </c>
      <c r="BC31" s="73">
        <f t="shared" si="9"/>
        <v>19.1995</v>
      </c>
      <c r="BD31" s="73">
        <f t="shared" si="9"/>
        <v>24.5765</v>
      </c>
      <c r="BE31" s="16">
        <f t="shared" si="10"/>
        <v>0.39636363636363625</v>
      </c>
      <c r="BG31" s="439" t="s">
        <v>384</v>
      </c>
      <c r="BH31" s="440"/>
      <c r="BI31" s="440"/>
      <c r="BJ31" s="440"/>
      <c r="BK31" s="440"/>
      <c r="BL31" s="440"/>
      <c r="BM31" s="440"/>
      <c r="BN31" s="441"/>
      <c r="BP31" s="76">
        <v>14</v>
      </c>
      <c r="BQ31" s="76">
        <v>17</v>
      </c>
      <c r="BR31" s="207">
        <v>18.9</v>
      </c>
      <c r="BS31" s="207">
        <v>22.95</v>
      </c>
      <c r="BT31" s="267">
        <f t="shared" si="13"/>
        <v>0.34999999999999987</v>
      </c>
      <c r="BU31" s="76">
        <f t="shared" si="14"/>
        <v>18.6165</v>
      </c>
      <c r="BV31" s="76">
        <f t="shared" si="14"/>
        <v>22.60575</v>
      </c>
      <c r="BW31" s="16">
        <f t="shared" si="15"/>
        <v>0.32975</v>
      </c>
      <c r="BY31" s="78">
        <v>17.5</v>
      </c>
      <c r="BZ31" s="78">
        <v>28</v>
      </c>
      <c r="CA31" s="208">
        <v>24.32</v>
      </c>
      <c r="CB31" s="208">
        <v>38.92</v>
      </c>
      <c r="CC31" s="194">
        <f t="shared" si="16"/>
        <v>0.38989010989010997</v>
      </c>
      <c r="CD31" s="78">
        <f t="shared" si="17"/>
        <v>24.0768</v>
      </c>
      <c r="CE31" s="78">
        <f t="shared" si="17"/>
        <v>38.5308</v>
      </c>
      <c r="CF31" s="16">
        <f t="shared" si="18"/>
        <v>0.37599120879120873</v>
      </c>
      <c r="CH31" s="244">
        <v>19.7</v>
      </c>
      <c r="CI31" s="244">
        <v>21.7</v>
      </c>
      <c r="CJ31" s="209">
        <v>26.6935</v>
      </c>
      <c r="CK31" s="209">
        <v>29.403499999999998</v>
      </c>
      <c r="CL31" s="194">
        <f t="shared" si="24"/>
        <v>0.355</v>
      </c>
      <c r="CM31" s="79">
        <f t="shared" si="25"/>
        <v>26.293097500000002</v>
      </c>
      <c r="CN31" s="79">
        <f t="shared" si="25"/>
        <v>28.962447499999996</v>
      </c>
      <c r="CO31" s="16">
        <f t="shared" si="26"/>
        <v>0.33467500000000006</v>
      </c>
      <c r="CQ31" s="195">
        <v>13.200000000000001</v>
      </c>
      <c r="CR31" s="195">
        <v>34.07449999999999</v>
      </c>
      <c r="CS31" s="195">
        <v>18.48</v>
      </c>
      <c r="CT31" s="195">
        <v>47.70429999999999</v>
      </c>
      <c r="CU31" s="194">
        <v>0.4</v>
      </c>
      <c r="CW31" s="293">
        <v>12</v>
      </c>
      <c r="CX31" s="293">
        <v>16</v>
      </c>
      <c r="CY31" s="293">
        <f t="shared" si="19"/>
        <v>15.84</v>
      </c>
      <c r="CZ31" s="293">
        <f t="shared" si="19"/>
        <v>21.12</v>
      </c>
      <c r="DA31" s="194">
        <f t="shared" si="20"/>
        <v>0.32000000000000006</v>
      </c>
      <c r="DB31" s="293">
        <f t="shared" si="27"/>
        <v>15.048</v>
      </c>
      <c r="DC31" s="293">
        <f t="shared" si="27"/>
        <v>20.064</v>
      </c>
      <c r="DD31" s="194">
        <f t="shared" si="28"/>
        <v>0.254</v>
      </c>
    </row>
    <row r="32" spans="1:108" ht="15">
      <c r="A32" s="6" t="s">
        <v>75</v>
      </c>
      <c r="B32" s="305" t="s">
        <v>466</v>
      </c>
      <c r="C32" s="66"/>
      <c r="D32" s="66"/>
      <c r="E32" s="66"/>
      <c r="F32" s="66"/>
      <c r="G32" s="16"/>
      <c r="I32" s="69">
        <v>18</v>
      </c>
      <c r="J32" s="69">
        <v>24</v>
      </c>
      <c r="K32" s="196">
        <f t="shared" si="21"/>
        <v>24.12</v>
      </c>
      <c r="L32" s="196">
        <f t="shared" si="21"/>
        <v>32.160000000000004</v>
      </c>
      <c r="M32" s="194">
        <v>0.34</v>
      </c>
      <c r="N32" s="69">
        <f t="shared" si="0"/>
        <v>23.758200000000002</v>
      </c>
      <c r="O32" s="69">
        <f t="shared" si="0"/>
        <v>31.677600000000005</v>
      </c>
      <c r="P32" s="16">
        <f t="shared" si="1"/>
        <v>0.3199000000000001</v>
      </c>
      <c r="R32" s="68">
        <v>11.5</v>
      </c>
      <c r="S32" s="68">
        <v>20</v>
      </c>
      <c r="T32" s="201">
        <v>15.52</v>
      </c>
      <c r="U32" s="201">
        <v>26.99</v>
      </c>
      <c r="V32" s="194">
        <v>0.3495</v>
      </c>
      <c r="W32" s="68">
        <f t="shared" si="22"/>
        <v>15.404250000000001</v>
      </c>
      <c r="X32" s="68">
        <f t="shared" si="23"/>
        <v>26.79</v>
      </c>
      <c r="Y32" s="16">
        <v>0.3395</v>
      </c>
      <c r="AA32" s="202">
        <v>26.829499999999996</v>
      </c>
      <c r="AB32" s="202">
        <v>40.0775</v>
      </c>
      <c r="AC32" s="202">
        <v>36.12875908116063</v>
      </c>
      <c r="AD32" s="202">
        <v>53.704977617746</v>
      </c>
      <c r="AE32" s="194">
        <v>0.3427</v>
      </c>
      <c r="AF32" s="243">
        <v>20</v>
      </c>
      <c r="AG32" s="243">
        <v>40.0775</v>
      </c>
      <c r="AH32" s="202">
        <f t="shared" si="2"/>
        <v>26.854</v>
      </c>
      <c r="AI32" s="202">
        <v>53.704977617746</v>
      </c>
      <c r="AJ32" s="194">
        <f t="shared" si="3"/>
        <v>0.3409176083849361</v>
      </c>
      <c r="AK32" s="71">
        <f t="shared" si="4"/>
        <v>25.5113</v>
      </c>
      <c r="AL32" s="71">
        <f t="shared" si="4"/>
        <v>51.0197287368587</v>
      </c>
      <c r="AM32" s="16">
        <f t="shared" si="5"/>
        <v>0.27387172796568926</v>
      </c>
      <c r="AO32" s="72">
        <v>14</v>
      </c>
      <c r="AP32" s="72">
        <v>20</v>
      </c>
      <c r="AQ32" s="204">
        <v>19.04</v>
      </c>
      <c r="AR32" s="204">
        <v>27.2</v>
      </c>
      <c r="AS32" s="194">
        <v>0.36</v>
      </c>
      <c r="AT32" s="72">
        <f t="shared" si="6"/>
        <v>18.564</v>
      </c>
      <c r="AU32" s="72">
        <f t="shared" si="6"/>
        <v>26.52</v>
      </c>
      <c r="AV32" s="16">
        <f t="shared" si="7"/>
        <v>0.32600000000000007</v>
      </c>
      <c r="AX32" s="73">
        <v>18</v>
      </c>
      <c r="AY32" s="73">
        <v>24</v>
      </c>
      <c r="AZ32" s="205">
        <v>26.46</v>
      </c>
      <c r="BA32" s="205">
        <v>35.28</v>
      </c>
      <c r="BB32" s="194">
        <f t="shared" si="8"/>
        <v>0.47</v>
      </c>
      <c r="BC32" s="73">
        <f t="shared" si="9"/>
        <v>25.137</v>
      </c>
      <c r="BD32" s="73">
        <f t="shared" si="9"/>
        <v>33.516</v>
      </c>
      <c r="BE32" s="16">
        <f t="shared" si="10"/>
        <v>0.3965000000000001</v>
      </c>
      <c r="BG32" s="74">
        <v>18.5</v>
      </c>
      <c r="BH32" s="74">
        <v>26.5</v>
      </c>
      <c r="BI32" s="206">
        <v>25.44</v>
      </c>
      <c r="BJ32" s="206">
        <v>36.44</v>
      </c>
      <c r="BK32" s="194">
        <v>0.375</v>
      </c>
      <c r="BL32" s="74">
        <f t="shared" si="11"/>
        <v>24.804000000000002</v>
      </c>
      <c r="BM32" s="74">
        <f t="shared" si="11"/>
        <v>35.528999999999996</v>
      </c>
      <c r="BN32" s="16">
        <f t="shared" si="12"/>
        <v>0.34073333333333333</v>
      </c>
      <c r="BP32" s="76">
        <v>14</v>
      </c>
      <c r="BQ32" s="76">
        <v>18</v>
      </c>
      <c r="BR32" s="207">
        <v>18.9</v>
      </c>
      <c r="BS32" s="207">
        <v>24.3</v>
      </c>
      <c r="BT32" s="267">
        <f t="shared" si="13"/>
        <v>0.3500000000000001</v>
      </c>
      <c r="BU32" s="76">
        <f t="shared" si="14"/>
        <v>18.6165</v>
      </c>
      <c r="BV32" s="76">
        <f t="shared" si="14"/>
        <v>23.9355</v>
      </c>
      <c r="BW32" s="16">
        <f t="shared" si="15"/>
        <v>0.32975</v>
      </c>
      <c r="BY32" s="78">
        <v>22</v>
      </c>
      <c r="BZ32" s="78">
        <v>30</v>
      </c>
      <c r="CA32" s="208">
        <v>30.8</v>
      </c>
      <c r="CB32" s="208">
        <v>42</v>
      </c>
      <c r="CC32" s="194">
        <f t="shared" si="16"/>
        <v>0.3999999999999999</v>
      </c>
      <c r="CD32" s="78">
        <f t="shared" si="17"/>
        <v>30.492</v>
      </c>
      <c r="CE32" s="78">
        <f t="shared" si="17"/>
        <v>41.58</v>
      </c>
      <c r="CF32" s="16">
        <f t="shared" si="18"/>
        <v>0.3860000000000001</v>
      </c>
      <c r="CH32" s="244">
        <v>22</v>
      </c>
      <c r="CI32" s="244">
        <v>26</v>
      </c>
      <c r="CJ32" s="209">
        <v>29.81</v>
      </c>
      <c r="CK32" s="209">
        <v>35.23</v>
      </c>
      <c r="CL32" s="194">
        <f t="shared" si="24"/>
        <v>0.35499999999999976</v>
      </c>
      <c r="CM32" s="79">
        <f t="shared" si="25"/>
        <v>29.362849999999998</v>
      </c>
      <c r="CN32" s="79">
        <f t="shared" si="25"/>
        <v>34.70155</v>
      </c>
      <c r="CO32" s="16">
        <f t="shared" si="26"/>
        <v>0.33467499999999983</v>
      </c>
      <c r="CQ32" s="195">
        <v>24.904000000000003</v>
      </c>
      <c r="CR32" s="195">
        <v>44.7925</v>
      </c>
      <c r="CS32" s="195">
        <v>34.8656</v>
      </c>
      <c r="CT32" s="195">
        <v>60.469875</v>
      </c>
      <c r="CU32" s="194">
        <v>0.35</v>
      </c>
      <c r="CW32" s="293">
        <v>15</v>
      </c>
      <c r="CX32" s="293">
        <v>19</v>
      </c>
      <c r="CY32" s="293">
        <f t="shared" si="19"/>
        <v>19.8</v>
      </c>
      <c r="CZ32" s="293">
        <f t="shared" si="19"/>
        <v>25.080000000000002</v>
      </c>
      <c r="DA32" s="194">
        <f t="shared" si="20"/>
        <v>0.32000000000000006</v>
      </c>
      <c r="DB32" s="293">
        <f t="shared" si="27"/>
        <v>18.810000000000002</v>
      </c>
      <c r="DC32" s="293">
        <f t="shared" si="27"/>
        <v>23.826</v>
      </c>
      <c r="DD32" s="194">
        <f t="shared" si="28"/>
        <v>0.254</v>
      </c>
    </row>
    <row r="33" spans="1:108" ht="15">
      <c r="A33" s="3" t="s">
        <v>76</v>
      </c>
      <c r="B33" s="305" t="s">
        <v>467</v>
      </c>
      <c r="C33" s="66"/>
      <c r="D33" s="66"/>
      <c r="E33" s="66"/>
      <c r="F33" s="66"/>
      <c r="G33" s="16"/>
      <c r="I33" s="69">
        <v>12</v>
      </c>
      <c r="J33" s="69">
        <v>15</v>
      </c>
      <c r="K33" s="196">
        <f t="shared" si="21"/>
        <v>16.080000000000002</v>
      </c>
      <c r="L33" s="196">
        <f t="shared" si="21"/>
        <v>20.1</v>
      </c>
      <c r="M33" s="194">
        <v>0.34</v>
      </c>
      <c r="N33" s="69">
        <f t="shared" si="0"/>
        <v>15.838800000000003</v>
      </c>
      <c r="O33" s="69">
        <f t="shared" si="0"/>
        <v>19.7985</v>
      </c>
      <c r="P33" s="16">
        <f t="shared" si="1"/>
        <v>0.3199000000000001</v>
      </c>
      <c r="R33" s="68">
        <v>11.5</v>
      </c>
      <c r="S33" s="68">
        <v>20</v>
      </c>
      <c r="T33" s="201">
        <v>15.52</v>
      </c>
      <c r="U33" s="201">
        <v>26.99</v>
      </c>
      <c r="V33" s="194">
        <v>0.3495</v>
      </c>
      <c r="W33" s="68">
        <f t="shared" si="22"/>
        <v>15.404250000000001</v>
      </c>
      <c r="X33" s="68">
        <f t="shared" si="23"/>
        <v>26.79</v>
      </c>
      <c r="Y33" s="16">
        <v>0.3395</v>
      </c>
      <c r="AA33" s="202">
        <v>22.954</v>
      </c>
      <c r="AB33" s="202">
        <v>33.338499999999996</v>
      </c>
      <c r="AC33" s="202">
        <v>30.987104873843567</v>
      </c>
      <c r="AD33" s="202">
        <v>44.7642970079899</v>
      </c>
      <c r="AE33" s="194">
        <v>0.3457</v>
      </c>
      <c r="AF33" s="243">
        <v>12</v>
      </c>
      <c r="AG33" s="243">
        <v>33.338499999999996</v>
      </c>
      <c r="AH33" s="202">
        <f t="shared" si="2"/>
        <v>16.148400000000002</v>
      </c>
      <c r="AI33" s="202">
        <v>44.7642970079899</v>
      </c>
      <c r="AJ33" s="194">
        <f t="shared" si="3"/>
        <v>0.3435093134530236</v>
      </c>
      <c r="AK33" s="71">
        <f t="shared" si="4"/>
        <v>15.340980000000002</v>
      </c>
      <c r="AL33" s="71">
        <f t="shared" si="4"/>
        <v>42.52608215759041</v>
      </c>
      <c r="AM33" s="16">
        <f t="shared" si="5"/>
        <v>0.2763338477803725</v>
      </c>
      <c r="AO33" s="72">
        <v>10</v>
      </c>
      <c r="AP33" s="72">
        <v>14</v>
      </c>
      <c r="AQ33" s="204">
        <v>13.6</v>
      </c>
      <c r="AR33" s="204">
        <v>19.04</v>
      </c>
      <c r="AS33" s="194">
        <v>0.36</v>
      </c>
      <c r="AT33" s="72">
        <f t="shared" si="6"/>
        <v>13.26</v>
      </c>
      <c r="AU33" s="72">
        <f t="shared" si="6"/>
        <v>18.564</v>
      </c>
      <c r="AV33" s="16">
        <f t="shared" si="7"/>
        <v>0.32599999999999985</v>
      </c>
      <c r="AX33" s="73">
        <v>13.2</v>
      </c>
      <c r="AY33" s="73">
        <v>16.5</v>
      </c>
      <c r="AZ33" s="205">
        <v>19.4</v>
      </c>
      <c r="BA33" s="205">
        <v>24.26</v>
      </c>
      <c r="BB33" s="194">
        <f t="shared" si="8"/>
        <v>0.47003367003367</v>
      </c>
      <c r="BC33" s="73">
        <f t="shared" si="9"/>
        <v>18.43</v>
      </c>
      <c r="BD33" s="73">
        <f t="shared" si="9"/>
        <v>23.047</v>
      </c>
      <c r="BE33" s="16">
        <f t="shared" si="10"/>
        <v>0.39653198653198674</v>
      </c>
      <c r="BG33" s="439" t="s">
        <v>384</v>
      </c>
      <c r="BH33" s="440"/>
      <c r="BI33" s="440"/>
      <c r="BJ33" s="440"/>
      <c r="BK33" s="440"/>
      <c r="BL33" s="440"/>
      <c r="BM33" s="440"/>
      <c r="BN33" s="441"/>
      <c r="BP33" s="76">
        <v>13</v>
      </c>
      <c r="BQ33" s="76">
        <v>17</v>
      </c>
      <c r="BR33" s="207">
        <v>17.55</v>
      </c>
      <c r="BS33" s="207">
        <v>22.95</v>
      </c>
      <c r="BT33" s="267">
        <f t="shared" si="13"/>
        <v>0.3500000000000001</v>
      </c>
      <c r="BU33" s="76">
        <f t="shared" si="14"/>
        <v>17.28675</v>
      </c>
      <c r="BV33" s="76">
        <f t="shared" si="14"/>
        <v>22.60575</v>
      </c>
      <c r="BW33" s="16">
        <f t="shared" si="15"/>
        <v>0.32975</v>
      </c>
      <c r="BY33" s="78">
        <v>11.6</v>
      </c>
      <c r="BZ33" s="78">
        <v>18</v>
      </c>
      <c r="CA33" s="208">
        <v>16.12</v>
      </c>
      <c r="CB33" s="208">
        <v>25.02</v>
      </c>
      <c r="CC33" s="194">
        <f t="shared" si="16"/>
        <v>0.3898648648648648</v>
      </c>
      <c r="CD33" s="78">
        <f t="shared" si="17"/>
        <v>15.9588</v>
      </c>
      <c r="CE33" s="78">
        <f t="shared" si="17"/>
        <v>24.7698</v>
      </c>
      <c r="CF33" s="16">
        <f t="shared" si="18"/>
        <v>0.37596621621621606</v>
      </c>
      <c r="CH33" s="244">
        <v>27</v>
      </c>
      <c r="CI33" s="244">
        <v>31</v>
      </c>
      <c r="CJ33" s="209">
        <v>36.585</v>
      </c>
      <c r="CK33" s="209">
        <v>42.005</v>
      </c>
      <c r="CL33" s="194">
        <f t="shared" si="24"/>
        <v>0.355</v>
      </c>
      <c r="CM33" s="79">
        <f t="shared" si="25"/>
        <v>36.036225</v>
      </c>
      <c r="CN33" s="79">
        <f t="shared" si="25"/>
        <v>41.374925000000005</v>
      </c>
      <c r="CO33" s="16">
        <f t="shared" si="26"/>
        <v>0.33467500000000006</v>
      </c>
      <c r="CQ33" s="195">
        <v>13.200000000000001</v>
      </c>
      <c r="CR33" s="195">
        <v>22.700999999999997</v>
      </c>
      <c r="CS33" s="195">
        <v>18.48</v>
      </c>
      <c r="CT33" s="195">
        <v>30.646349999999998</v>
      </c>
      <c r="CU33" s="194">
        <v>0.35</v>
      </c>
      <c r="CW33" s="293">
        <v>11</v>
      </c>
      <c r="CX33" s="293">
        <v>15</v>
      </c>
      <c r="CY33" s="293">
        <f t="shared" si="19"/>
        <v>14.520000000000001</v>
      </c>
      <c r="CZ33" s="293">
        <f t="shared" si="19"/>
        <v>19.8</v>
      </c>
      <c r="DA33" s="194">
        <f t="shared" si="20"/>
        <v>0.32000000000000006</v>
      </c>
      <c r="DB33" s="293">
        <f t="shared" si="27"/>
        <v>13.794</v>
      </c>
      <c r="DC33" s="293">
        <f t="shared" si="27"/>
        <v>18.810000000000002</v>
      </c>
      <c r="DD33" s="194">
        <f t="shared" si="28"/>
        <v>0.254</v>
      </c>
    </row>
    <row r="34" spans="1:108" ht="15">
      <c r="A34" s="6" t="s">
        <v>77</v>
      </c>
      <c r="B34" s="305" t="s">
        <v>468</v>
      </c>
      <c r="C34" s="66"/>
      <c r="D34" s="66"/>
      <c r="E34" s="66"/>
      <c r="F34" s="66"/>
      <c r="G34" s="16"/>
      <c r="I34" s="69">
        <v>18</v>
      </c>
      <c r="J34" s="69">
        <v>23</v>
      </c>
      <c r="K34" s="196">
        <f t="shared" si="21"/>
        <v>24.12</v>
      </c>
      <c r="L34" s="196">
        <f t="shared" si="21"/>
        <v>30.82</v>
      </c>
      <c r="M34" s="194">
        <v>0.34</v>
      </c>
      <c r="N34" s="69">
        <f t="shared" si="0"/>
        <v>23.758200000000002</v>
      </c>
      <c r="O34" s="69">
        <f t="shared" si="0"/>
        <v>30.3577</v>
      </c>
      <c r="P34" s="16">
        <f t="shared" si="1"/>
        <v>0.3199000000000001</v>
      </c>
      <c r="R34" s="68">
        <v>25</v>
      </c>
      <c r="S34" s="68">
        <v>35</v>
      </c>
      <c r="T34" s="201">
        <v>33.74</v>
      </c>
      <c r="U34" s="201">
        <v>47.23</v>
      </c>
      <c r="V34" s="194">
        <v>0.3495</v>
      </c>
      <c r="W34" s="68">
        <f t="shared" si="22"/>
        <v>33.4875</v>
      </c>
      <c r="X34" s="68">
        <f t="shared" si="23"/>
        <v>46.8825</v>
      </c>
      <c r="Y34" s="16">
        <v>0.3395</v>
      </c>
      <c r="AA34" s="202">
        <v>33.23499999999999</v>
      </c>
      <c r="AB34" s="202">
        <v>44.229</v>
      </c>
      <c r="AC34" s="202">
        <v>44.62698280067282</v>
      </c>
      <c r="AD34" s="202">
        <v>59.21280304457527</v>
      </c>
      <c r="AE34" s="194">
        <v>0.3405</v>
      </c>
      <c r="AF34" s="243">
        <v>18</v>
      </c>
      <c r="AG34" s="243">
        <v>44.229</v>
      </c>
      <c r="AH34" s="202">
        <f t="shared" si="2"/>
        <v>24.129</v>
      </c>
      <c r="AI34" s="202">
        <v>59.21280304457527</v>
      </c>
      <c r="AJ34" s="194">
        <f t="shared" si="3"/>
        <v>0.33927594922906157</v>
      </c>
      <c r="AK34" s="71">
        <f t="shared" si="4"/>
        <v>22.92255</v>
      </c>
      <c r="AL34" s="71">
        <f t="shared" si="4"/>
        <v>56.252162892346504</v>
      </c>
      <c r="AM34" s="16">
        <f t="shared" si="5"/>
        <v>0.27231215176760837</v>
      </c>
      <c r="AO34" s="72">
        <v>15</v>
      </c>
      <c r="AP34" s="72">
        <v>23</v>
      </c>
      <c r="AQ34" s="204">
        <v>20.4</v>
      </c>
      <c r="AR34" s="204">
        <v>31.28</v>
      </c>
      <c r="AS34" s="194">
        <v>0.36</v>
      </c>
      <c r="AT34" s="72">
        <f t="shared" si="6"/>
        <v>19.889999999999997</v>
      </c>
      <c r="AU34" s="72">
        <f t="shared" si="6"/>
        <v>30.498</v>
      </c>
      <c r="AV34" s="16">
        <f t="shared" si="7"/>
        <v>0.32599999999999985</v>
      </c>
      <c r="AX34" s="73">
        <v>19.8</v>
      </c>
      <c r="AY34" s="73">
        <v>23.65</v>
      </c>
      <c r="AZ34" s="205">
        <v>29.11</v>
      </c>
      <c r="BA34" s="205">
        <v>34.77</v>
      </c>
      <c r="BB34" s="194">
        <f t="shared" si="8"/>
        <v>0.4701956271576524</v>
      </c>
      <c r="BC34" s="73">
        <f t="shared" si="9"/>
        <v>27.6545</v>
      </c>
      <c r="BD34" s="73">
        <f t="shared" si="9"/>
        <v>33.0315</v>
      </c>
      <c r="BE34" s="16">
        <f t="shared" si="10"/>
        <v>0.39668584579976973</v>
      </c>
      <c r="BG34" s="439" t="s">
        <v>384</v>
      </c>
      <c r="BH34" s="440"/>
      <c r="BI34" s="440"/>
      <c r="BJ34" s="440"/>
      <c r="BK34" s="440"/>
      <c r="BL34" s="440"/>
      <c r="BM34" s="440"/>
      <c r="BN34" s="441"/>
      <c r="BP34" s="76">
        <v>15</v>
      </c>
      <c r="BQ34" s="76">
        <v>18</v>
      </c>
      <c r="BR34" s="207">
        <v>20.25</v>
      </c>
      <c r="BS34" s="207">
        <v>24.3</v>
      </c>
      <c r="BT34" s="267">
        <f t="shared" si="13"/>
        <v>0.34999999999999987</v>
      </c>
      <c r="BU34" s="76">
        <f t="shared" si="14"/>
        <v>19.94625</v>
      </c>
      <c r="BV34" s="76">
        <f t="shared" si="14"/>
        <v>23.9355</v>
      </c>
      <c r="BW34" s="16">
        <f t="shared" si="15"/>
        <v>0.32975</v>
      </c>
      <c r="BY34" s="78">
        <v>16</v>
      </c>
      <c r="BZ34" s="78">
        <v>25</v>
      </c>
      <c r="CA34" s="208">
        <v>22.24</v>
      </c>
      <c r="CB34" s="208">
        <v>34.75</v>
      </c>
      <c r="CC34" s="194">
        <f t="shared" si="16"/>
        <v>0.3899999999999999</v>
      </c>
      <c r="CD34" s="78">
        <f t="shared" si="17"/>
        <v>22.017599999999998</v>
      </c>
      <c r="CE34" s="78">
        <f t="shared" si="17"/>
        <v>34.4025</v>
      </c>
      <c r="CF34" s="16">
        <f t="shared" si="18"/>
        <v>0.3761000000000001</v>
      </c>
      <c r="CH34" s="244">
        <v>13</v>
      </c>
      <c r="CI34" s="244">
        <v>19.8</v>
      </c>
      <c r="CJ34" s="209">
        <v>17.615</v>
      </c>
      <c r="CK34" s="209">
        <v>26.829</v>
      </c>
      <c r="CL34" s="194">
        <f t="shared" si="24"/>
        <v>0.3550000000000002</v>
      </c>
      <c r="CM34" s="79">
        <f t="shared" si="25"/>
        <v>17.350775</v>
      </c>
      <c r="CN34" s="79">
        <f t="shared" si="25"/>
        <v>26.426565</v>
      </c>
      <c r="CO34" s="16">
        <f t="shared" si="26"/>
        <v>0.33467500000000006</v>
      </c>
      <c r="CQ34" s="195">
        <v>17.732000000000003</v>
      </c>
      <c r="CR34" s="195">
        <v>27.807</v>
      </c>
      <c r="CS34" s="195">
        <v>24.824800000000003</v>
      </c>
      <c r="CT34" s="195">
        <v>38.92979999999999</v>
      </c>
      <c r="CU34" s="194">
        <v>0.4</v>
      </c>
      <c r="CW34" s="293">
        <v>18</v>
      </c>
      <c r="CX34" s="293">
        <v>22</v>
      </c>
      <c r="CY34" s="293">
        <f t="shared" si="19"/>
        <v>23.76</v>
      </c>
      <c r="CZ34" s="293">
        <f t="shared" si="19"/>
        <v>29.040000000000003</v>
      </c>
      <c r="DA34" s="194">
        <f t="shared" si="20"/>
        <v>0.32000000000000006</v>
      </c>
      <c r="DB34" s="293">
        <f t="shared" si="27"/>
        <v>22.572000000000003</v>
      </c>
      <c r="DC34" s="293">
        <f t="shared" si="27"/>
        <v>27.588</v>
      </c>
      <c r="DD34" s="194">
        <f t="shared" si="28"/>
        <v>0.254</v>
      </c>
    </row>
    <row r="35" spans="1:108" ht="15">
      <c r="A35" s="3" t="s">
        <v>78</v>
      </c>
      <c r="B35" s="305" t="s">
        <v>469</v>
      </c>
      <c r="C35" s="66"/>
      <c r="D35" s="66"/>
      <c r="E35" s="66"/>
      <c r="F35" s="66"/>
      <c r="G35" s="16"/>
      <c r="I35" s="69">
        <v>11.25</v>
      </c>
      <c r="J35" s="69">
        <v>15</v>
      </c>
      <c r="K35" s="196">
        <f t="shared" si="21"/>
        <v>15.075000000000001</v>
      </c>
      <c r="L35" s="196">
        <f t="shared" si="21"/>
        <v>20.1</v>
      </c>
      <c r="M35" s="194">
        <v>0.34</v>
      </c>
      <c r="N35" s="69">
        <f t="shared" si="0"/>
        <v>14.848875000000001</v>
      </c>
      <c r="O35" s="69">
        <f t="shared" si="0"/>
        <v>19.7985</v>
      </c>
      <c r="P35" s="16">
        <f t="shared" si="1"/>
        <v>0.3199000000000001</v>
      </c>
      <c r="R35" s="68">
        <v>11.5</v>
      </c>
      <c r="S35" s="68">
        <v>14</v>
      </c>
      <c r="T35" s="201">
        <v>15.52</v>
      </c>
      <c r="U35" s="201">
        <v>18.89</v>
      </c>
      <c r="V35" s="194">
        <v>0.3494</v>
      </c>
      <c r="W35" s="68">
        <f t="shared" si="22"/>
        <v>15.404250000000001</v>
      </c>
      <c r="X35" s="68">
        <f t="shared" si="23"/>
        <v>18.753</v>
      </c>
      <c r="Y35" s="16">
        <v>0.3395</v>
      </c>
      <c r="AA35" s="202">
        <v>22.563</v>
      </c>
      <c r="AB35" s="202">
        <v>32.775</v>
      </c>
      <c r="AC35" s="202">
        <v>30.468362312867953</v>
      </c>
      <c r="AD35" s="202">
        <v>44.01669743481917</v>
      </c>
      <c r="AE35" s="194">
        <v>0.346</v>
      </c>
      <c r="AF35" s="243">
        <v>12</v>
      </c>
      <c r="AG35" s="243">
        <v>32.775</v>
      </c>
      <c r="AH35" s="202">
        <f t="shared" si="2"/>
        <v>16.152</v>
      </c>
      <c r="AI35" s="202">
        <v>44.01669743481917</v>
      </c>
      <c r="AJ35" s="194">
        <f t="shared" si="3"/>
        <v>0.3438011710735718</v>
      </c>
      <c r="AK35" s="71">
        <f t="shared" si="4"/>
        <v>15.3444</v>
      </c>
      <c r="AL35" s="71">
        <f t="shared" si="4"/>
        <v>41.81586256307821</v>
      </c>
      <c r="AM35" s="16">
        <f t="shared" si="5"/>
        <v>0.2766111125198931</v>
      </c>
      <c r="AO35" s="72">
        <v>10</v>
      </c>
      <c r="AP35" s="72">
        <v>12</v>
      </c>
      <c r="AQ35" s="204">
        <v>13.6</v>
      </c>
      <c r="AR35" s="204">
        <v>16.32</v>
      </c>
      <c r="AS35" s="194">
        <v>0.36</v>
      </c>
      <c r="AT35" s="72">
        <f t="shared" si="6"/>
        <v>13.26</v>
      </c>
      <c r="AU35" s="72">
        <f t="shared" si="6"/>
        <v>15.912</v>
      </c>
      <c r="AV35" s="16">
        <f t="shared" si="7"/>
        <v>0.32600000000000007</v>
      </c>
      <c r="AX35" s="73">
        <v>12.38</v>
      </c>
      <c r="AY35" s="73">
        <v>15.4</v>
      </c>
      <c r="AZ35" s="205">
        <v>18.2</v>
      </c>
      <c r="BA35" s="205">
        <v>22.64</v>
      </c>
      <c r="BB35" s="194">
        <f t="shared" si="8"/>
        <v>0.47012239020878344</v>
      </c>
      <c r="BC35" s="73">
        <f t="shared" si="9"/>
        <v>17.29</v>
      </c>
      <c r="BD35" s="73">
        <f t="shared" si="9"/>
        <v>21.508</v>
      </c>
      <c r="BE35" s="16">
        <f t="shared" si="10"/>
        <v>0.39661627069834404</v>
      </c>
      <c r="BG35" s="74">
        <v>10</v>
      </c>
      <c r="BH35" s="74">
        <v>13.5</v>
      </c>
      <c r="BI35" s="206">
        <v>13.75</v>
      </c>
      <c r="BJ35" s="206">
        <v>18.56</v>
      </c>
      <c r="BK35" s="194">
        <v>0.375</v>
      </c>
      <c r="BL35" s="74">
        <f t="shared" si="11"/>
        <v>13.40625</v>
      </c>
      <c r="BM35" s="74">
        <f t="shared" si="11"/>
        <v>18.096</v>
      </c>
      <c r="BN35" s="16">
        <f t="shared" si="12"/>
        <v>0.3405212765957446</v>
      </c>
      <c r="BP35" s="76">
        <v>12</v>
      </c>
      <c r="BQ35" s="76">
        <v>15</v>
      </c>
      <c r="BR35" s="207">
        <v>16.2</v>
      </c>
      <c r="BS35" s="207">
        <v>20.25</v>
      </c>
      <c r="BT35" s="267">
        <f t="shared" si="13"/>
        <v>0.3500000000000001</v>
      </c>
      <c r="BU35" s="76">
        <f t="shared" si="14"/>
        <v>15.956999999999999</v>
      </c>
      <c r="BV35" s="76">
        <f t="shared" si="14"/>
        <v>19.94625</v>
      </c>
      <c r="BW35" s="16">
        <f t="shared" si="15"/>
        <v>0.32975</v>
      </c>
      <c r="BY35" s="78">
        <v>13.5</v>
      </c>
      <c r="BZ35" s="78">
        <v>20</v>
      </c>
      <c r="CA35" s="208">
        <v>18.77</v>
      </c>
      <c r="CB35" s="208">
        <v>27.8</v>
      </c>
      <c r="CC35" s="194">
        <f t="shared" si="16"/>
        <v>0.39014925373134335</v>
      </c>
      <c r="CD35" s="78">
        <f t="shared" si="17"/>
        <v>18.5823</v>
      </c>
      <c r="CE35" s="78">
        <f t="shared" si="17"/>
        <v>27.522000000000002</v>
      </c>
      <c r="CF35" s="16">
        <f t="shared" si="18"/>
        <v>0.3762477611940298</v>
      </c>
      <c r="CH35" s="244">
        <v>15.5</v>
      </c>
      <c r="CI35" s="244">
        <v>25</v>
      </c>
      <c r="CJ35" s="209">
        <v>21.0025</v>
      </c>
      <c r="CK35" s="209">
        <v>33.875</v>
      </c>
      <c r="CL35" s="194">
        <f t="shared" si="24"/>
        <v>0.355</v>
      </c>
      <c r="CM35" s="79">
        <f t="shared" si="25"/>
        <v>20.687462500000002</v>
      </c>
      <c r="CN35" s="79">
        <f t="shared" si="25"/>
        <v>33.366875</v>
      </c>
      <c r="CO35" s="16">
        <f t="shared" si="26"/>
        <v>0.33467500000000006</v>
      </c>
      <c r="CQ35" s="195">
        <v>12.375000000000002</v>
      </c>
      <c r="CR35" s="195">
        <v>20.15</v>
      </c>
      <c r="CS35" s="195">
        <v>17.325000000000003</v>
      </c>
      <c r="CT35" s="195">
        <v>28.209999999999997</v>
      </c>
      <c r="CU35" s="194">
        <v>0.4</v>
      </c>
      <c r="CW35" s="293">
        <v>11</v>
      </c>
      <c r="CX35" s="293">
        <v>15</v>
      </c>
      <c r="CY35" s="293">
        <f t="shared" si="19"/>
        <v>14.520000000000001</v>
      </c>
      <c r="CZ35" s="293">
        <f t="shared" si="19"/>
        <v>19.8</v>
      </c>
      <c r="DA35" s="194">
        <f t="shared" si="20"/>
        <v>0.32000000000000006</v>
      </c>
      <c r="DB35" s="293">
        <f t="shared" si="27"/>
        <v>13.794</v>
      </c>
      <c r="DC35" s="293">
        <f t="shared" si="27"/>
        <v>18.810000000000002</v>
      </c>
      <c r="DD35" s="194">
        <f t="shared" si="28"/>
        <v>0.254</v>
      </c>
    </row>
    <row r="36" spans="1:108" ht="15">
      <c r="A36" s="3" t="s">
        <v>79</v>
      </c>
      <c r="B36" s="305" t="s">
        <v>470</v>
      </c>
      <c r="C36" s="66"/>
      <c r="D36" s="66"/>
      <c r="E36" s="66"/>
      <c r="F36" s="66"/>
      <c r="G36" s="16"/>
      <c r="I36" s="69">
        <v>12.25</v>
      </c>
      <c r="J36" s="69">
        <v>16.5</v>
      </c>
      <c r="K36" s="196">
        <f t="shared" si="21"/>
        <v>16.415000000000003</v>
      </c>
      <c r="L36" s="196">
        <f t="shared" si="21"/>
        <v>22.110000000000003</v>
      </c>
      <c r="M36" s="194">
        <v>0.34</v>
      </c>
      <c r="N36" s="69">
        <f t="shared" si="0"/>
        <v>16.168775000000004</v>
      </c>
      <c r="O36" s="69">
        <f t="shared" si="0"/>
        <v>21.778350000000003</v>
      </c>
      <c r="P36" s="16">
        <f t="shared" si="1"/>
        <v>0.3199000000000003</v>
      </c>
      <c r="R36" s="68">
        <v>12</v>
      </c>
      <c r="S36" s="68">
        <v>15</v>
      </c>
      <c r="T36" s="201">
        <v>16.19</v>
      </c>
      <c r="U36" s="201">
        <v>20.24</v>
      </c>
      <c r="V36" s="194">
        <v>0.3493</v>
      </c>
      <c r="W36" s="68">
        <f t="shared" si="22"/>
        <v>16.073999999999998</v>
      </c>
      <c r="X36" s="68">
        <f t="shared" si="23"/>
        <v>20.0925</v>
      </c>
      <c r="Y36" s="16">
        <v>0.3395</v>
      </c>
      <c r="AA36" s="202">
        <v>25.920999999999996</v>
      </c>
      <c r="AB36" s="202">
        <v>37.823499999999996</v>
      </c>
      <c r="AC36" s="202">
        <v>34.92344548359966</v>
      </c>
      <c r="AD36" s="202">
        <v>50.71457932506306</v>
      </c>
      <c r="AE36" s="194">
        <v>0.3435</v>
      </c>
      <c r="AF36" s="243">
        <v>14</v>
      </c>
      <c r="AG36" s="243">
        <v>37.823499999999996</v>
      </c>
      <c r="AH36" s="202">
        <f t="shared" si="2"/>
        <v>18.809</v>
      </c>
      <c r="AI36" s="202">
        <v>50.71457932506306</v>
      </c>
      <c r="AJ36" s="194">
        <f t="shared" si="3"/>
        <v>0.3415454248567362</v>
      </c>
      <c r="AK36" s="71">
        <f t="shared" si="4"/>
        <v>17.868550000000003</v>
      </c>
      <c r="AL36" s="71">
        <f t="shared" si="4"/>
        <v>48.17885035880991</v>
      </c>
      <c r="AM36" s="16">
        <f t="shared" si="5"/>
        <v>0.2744681536138993</v>
      </c>
      <c r="AO36" s="72">
        <v>12</v>
      </c>
      <c r="AP36" s="72">
        <v>14</v>
      </c>
      <c r="AQ36" s="204">
        <v>16.32</v>
      </c>
      <c r="AR36" s="204">
        <v>19.04</v>
      </c>
      <c r="AS36" s="194">
        <v>0.36</v>
      </c>
      <c r="AT36" s="72">
        <f t="shared" si="6"/>
        <v>15.912</v>
      </c>
      <c r="AU36" s="72">
        <f t="shared" si="6"/>
        <v>18.564</v>
      </c>
      <c r="AV36" s="16">
        <f t="shared" si="7"/>
        <v>0.32600000000000007</v>
      </c>
      <c r="AX36" s="73">
        <v>13.48</v>
      </c>
      <c r="AY36" s="73">
        <v>16.5</v>
      </c>
      <c r="AZ36" s="205">
        <v>19.81</v>
      </c>
      <c r="BA36" s="205">
        <v>24.26</v>
      </c>
      <c r="BB36" s="194">
        <f t="shared" si="8"/>
        <v>0.46997998665777185</v>
      </c>
      <c r="BC36" s="73">
        <f t="shared" si="9"/>
        <v>18.819499999999998</v>
      </c>
      <c r="BD36" s="73">
        <f t="shared" si="9"/>
        <v>23.047</v>
      </c>
      <c r="BE36" s="16">
        <f t="shared" si="10"/>
        <v>0.39648098732488335</v>
      </c>
      <c r="BG36" s="74">
        <v>12.5</v>
      </c>
      <c r="BH36" s="74">
        <v>16.5</v>
      </c>
      <c r="BI36" s="206">
        <v>17.19</v>
      </c>
      <c r="BJ36" s="206">
        <v>22.69</v>
      </c>
      <c r="BK36" s="194">
        <v>0.375</v>
      </c>
      <c r="BL36" s="74">
        <f t="shared" si="11"/>
        <v>16.760250000000003</v>
      </c>
      <c r="BM36" s="74">
        <f t="shared" si="11"/>
        <v>22.12275</v>
      </c>
      <c r="BN36" s="16">
        <f t="shared" si="12"/>
        <v>0.34079310344827585</v>
      </c>
      <c r="BP36" s="76">
        <v>14</v>
      </c>
      <c r="BQ36" s="76">
        <v>16.5</v>
      </c>
      <c r="BR36" s="207">
        <v>18.9</v>
      </c>
      <c r="BS36" s="207">
        <v>22.28</v>
      </c>
      <c r="BT36" s="267">
        <f t="shared" si="13"/>
        <v>0.3501639344262295</v>
      </c>
      <c r="BU36" s="76">
        <f t="shared" si="14"/>
        <v>18.6165</v>
      </c>
      <c r="BV36" s="76">
        <f t="shared" si="14"/>
        <v>21.945800000000002</v>
      </c>
      <c r="BW36" s="16">
        <f t="shared" si="15"/>
        <v>0.329911475409836</v>
      </c>
      <c r="BY36" s="78">
        <v>15.3</v>
      </c>
      <c r="BZ36" s="78">
        <v>25</v>
      </c>
      <c r="CA36" s="208">
        <v>21.28</v>
      </c>
      <c r="CB36" s="208">
        <v>34.75</v>
      </c>
      <c r="CC36" s="194">
        <f t="shared" si="16"/>
        <v>0.39032258064516134</v>
      </c>
      <c r="CD36" s="78">
        <f t="shared" si="17"/>
        <v>21.0672</v>
      </c>
      <c r="CE36" s="78">
        <f t="shared" si="17"/>
        <v>34.4025</v>
      </c>
      <c r="CF36" s="16">
        <f t="shared" si="18"/>
        <v>0.3764193548387098</v>
      </c>
      <c r="CH36" s="244">
        <v>18</v>
      </c>
      <c r="CI36" s="244">
        <v>30</v>
      </c>
      <c r="CJ36" s="209">
        <v>24.39</v>
      </c>
      <c r="CK36" s="209">
        <v>40.65</v>
      </c>
      <c r="CL36" s="194">
        <f t="shared" si="24"/>
        <v>0.35499999999999976</v>
      </c>
      <c r="CM36" s="79">
        <f t="shared" si="25"/>
        <v>24.02415</v>
      </c>
      <c r="CN36" s="79">
        <f t="shared" si="25"/>
        <v>40.04025</v>
      </c>
      <c r="CO36" s="16">
        <f t="shared" si="26"/>
        <v>0.33467500000000006</v>
      </c>
      <c r="CQ36" s="195">
        <v>13.475000000000001</v>
      </c>
      <c r="CR36" s="195">
        <v>21.8</v>
      </c>
      <c r="CS36" s="195">
        <v>18.865000000000002</v>
      </c>
      <c r="CT36" s="195">
        <v>30.52</v>
      </c>
      <c r="CU36" s="194">
        <v>0.4</v>
      </c>
      <c r="CW36" s="293">
        <v>12.25</v>
      </c>
      <c r="CX36" s="293">
        <v>16.25</v>
      </c>
      <c r="CY36" s="293">
        <f t="shared" si="19"/>
        <v>16.17</v>
      </c>
      <c r="CZ36" s="293">
        <f t="shared" si="19"/>
        <v>21.45</v>
      </c>
      <c r="DA36" s="194">
        <f t="shared" si="20"/>
        <v>0.32000000000000006</v>
      </c>
      <c r="DB36" s="293">
        <f t="shared" si="27"/>
        <v>15.361500000000001</v>
      </c>
      <c r="DC36" s="293">
        <f t="shared" si="27"/>
        <v>20.377499999999998</v>
      </c>
      <c r="DD36" s="194">
        <f t="shared" si="28"/>
        <v>0.254</v>
      </c>
    </row>
    <row r="37" spans="1:108" ht="15">
      <c r="A37" s="3" t="s">
        <v>80</v>
      </c>
      <c r="B37" s="305" t="s">
        <v>471</v>
      </c>
      <c r="C37" s="66"/>
      <c r="D37" s="66"/>
      <c r="E37" s="66"/>
      <c r="F37" s="66"/>
      <c r="G37" s="16"/>
      <c r="I37" s="69">
        <v>13.25</v>
      </c>
      <c r="J37" s="69">
        <v>18</v>
      </c>
      <c r="K37" s="196">
        <f t="shared" si="21"/>
        <v>17.755000000000003</v>
      </c>
      <c r="L37" s="196">
        <f t="shared" si="21"/>
        <v>24.12</v>
      </c>
      <c r="M37" s="194">
        <v>0.34</v>
      </c>
      <c r="N37" s="69">
        <f t="shared" si="0"/>
        <v>17.488675000000004</v>
      </c>
      <c r="O37" s="69">
        <f t="shared" si="0"/>
        <v>23.758200000000002</v>
      </c>
      <c r="P37" s="16">
        <f t="shared" si="1"/>
        <v>0.3199000000000001</v>
      </c>
      <c r="R37" s="68">
        <v>13</v>
      </c>
      <c r="S37" s="68">
        <v>18</v>
      </c>
      <c r="T37" s="201">
        <v>17.54</v>
      </c>
      <c r="U37" s="201">
        <v>24.29</v>
      </c>
      <c r="V37" s="194">
        <v>0.3494</v>
      </c>
      <c r="W37" s="68">
        <f t="shared" si="22"/>
        <v>17.4135</v>
      </c>
      <c r="X37" s="68">
        <f t="shared" si="23"/>
        <v>24.111</v>
      </c>
      <c r="Y37" s="16">
        <v>0.3395</v>
      </c>
      <c r="AA37" s="202">
        <v>29.025999999999996</v>
      </c>
      <c r="AB37" s="202">
        <v>42.504</v>
      </c>
      <c r="AC37" s="202">
        <v>39.04287170311185</v>
      </c>
      <c r="AD37" s="202">
        <v>56.92423292262404</v>
      </c>
      <c r="AE37" s="194">
        <v>0.3416</v>
      </c>
      <c r="AF37" s="243">
        <v>15</v>
      </c>
      <c r="AG37" s="243">
        <v>42.504</v>
      </c>
      <c r="AH37" s="202">
        <f t="shared" si="2"/>
        <v>20.124000000000002</v>
      </c>
      <c r="AI37" s="202">
        <v>56.92423292262404</v>
      </c>
      <c r="AJ37" s="194">
        <f t="shared" si="3"/>
        <v>0.3398760594501955</v>
      </c>
      <c r="AK37" s="71">
        <f t="shared" si="4"/>
        <v>19.117800000000003</v>
      </c>
      <c r="AL37" s="71">
        <f t="shared" si="4"/>
        <v>54.07802127649284</v>
      </c>
      <c r="AM37" s="16">
        <f t="shared" si="5"/>
        <v>0.2728822564776856</v>
      </c>
      <c r="AO37" s="72">
        <v>14</v>
      </c>
      <c r="AP37" s="72">
        <v>16</v>
      </c>
      <c r="AQ37" s="204">
        <v>19.04</v>
      </c>
      <c r="AR37" s="204">
        <v>21.76</v>
      </c>
      <c r="AS37" s="194">
        <v>0.36</v>
      </c>
      <c r="AT37" s="72">
        <f t="shared" si="6"/>
        <v>18.564</v>
      </c>
      <c r="AU37" s="72">
        <f t="shared" si="6"/>
        <v>21.216</v>
      </c>
      <c r="AV37" s="16">
        <f t="shared" si="7"/>
        <v>0.32600000000000007</v>
      </c>
      <c r="AX37" s="73">
        <v>14.58</v>
      </c>
      <c r="AY37" s="73">
        <v>17.6</v>
      </c>
      <c r="AZ37" s="205">
        <v>21.43</v>
      </c>
      <c r="BA37" s="205">
        <v>25.87</v>
      </c>
      <c r="BB37" s="194">
        <f t="shared" si="8"/>
        <v>0.4698570540708513</v>
      </c>
      <c r="BC37" s="73">
        <f t="shared" si="9"/>
        <v>20.3585</v>
      </c>
      <c r="BD37" s="73">
        <f t="shared" si="9"/>
        <v>24.5765</v>
      </c>
      <c r="BE37" s="16">
        <f t="shared" si="10"/>
        <v>0.396364201367309</v>
      </c>
      <c r="BG37" s="74">
        <v>15.21</v>
      </c>
      <c r="BH37" s="74">
        <v>20.21</v>
      </c>
      <c r="BI37" s="206">
        <v>20.99</v>
      </c>
      <c r="BJ37" s="206">
        <v>27.89</v>
      </c>
      <c r="BK37" s="194">
        <v>0.38</v>
      </c>
      <c r="BL37" s="74">
        <f t="shared" si="11"/>
        <v>20.465249999999997</v>
      </c>
      <c r="BM37" s="74">
        <f t="shared" si="11"/>
        <v>27.19275</v>
      </c>
      <c r="BN37" s="16">
        <f t="shared" si="12"/>
        <v>0.34551101072840207</v>
      </c>
      <c r="BP37" s="76">
        <v>16.5</v>
      </c>
      <c r="BQ37" s="76">
        <v>20</v>
      </c>
      <c r="BR37" s="207">
        <v>22.28</v>
      </c>
      <c r="BS37" s="207">
        <v>27</v>
      </c>
      <c r="BT37" s="267">
        <f t="shared" si="13"/>
        <v>0.3501369863013699</v>
      </c>
      <c r="BU37" s="76">
        <f t="shared" si="14"/>
        <v>21.945800000000002</v>
      </c>
      <c r="BV37" s="76">
        <f t="shared" si="14"/>
        <v>26.595</v>
      </c>
      <c r="BW37" s="16">
        <f t="shared" si="15"/>
        <v>0.3298849315068495</v>
      </c>
      <c r="BY37" s="78">
        <v>17.5</v>
      </c>
      <c r="BZ37" s="78">
        <v>28</v>
      </c>
      <c r="CA37" s="208">
        <v>24.33</v>
      </c>
      <c r="CB37" s="208">
        <v>38.92</v>
      </c>
      <c r="CC37" s="194">
        <f t="shared" si="16"/>
        <v>0.39010989010989006</v>
      </c>
      <c r="CD37" s="78">
        <f t="shared" si="17"/>
        <v>24.086699999999997</v>
      </c>
      <c r="CE37" s="78">
        <f t="shared" si="17"/>
        <v>38.5308</v>
      </c>
      <c r="CF37" s="16">
        <f t="shared" si="18"/>
        <v>0.376208791208791</v>
      </c>
      <c r="CH37" s="244">
        <v>23</v>
      </c>
      <c r="CI37" s="244">
        <v>35</v>
      </c>
      <c r="CJ37" s="209">
        <v>31.165</v>
      </c>
      <c r="CK37" s="209">
        <v>47.425</v>
      </c>
      <c r="CL37" s="194">
        <f t="shared" si="24"/>
        <v>0.355</v>
      </c>
      <c r="CM37" s="79">
        <f t="shared" si="25"/>
        <v>30.697525</v>
      </c>
      <c r="CN37" s="79">
        <f t="shared" si="25"/>
        <v>46.713625</v>
      </c>
      <c r="CO37" s="16">
        <f t="shared" si="26"/>
        <v>0.33467499999999983</v>
      </c>
      <c r="CQ37" s="195">
        <v>14.575000000000001</v>
      </c>
      <c r="CR37" s="195">
        <v>23.15</v>
      </c>
      <c r="CS37" s="195">
        <v>20.405</v>
      </c>
      <c r="CT37" s="195">
        <v>32.41</v>
      </c>
      <c r="CU37" s="194">
        <v>0.4</v>
      </c>
      <c r="CW37" s="293">
        <v>13.5</v>
      </c>
      <c r="CX37" s="293">
        <v>18</v>
      </c>
      <c r="CY37" s="293">
        <f t="shared" si="19"/>
        <v>17.82</v>
      </c>
      <c r="CZ37" s="293">
        <f t="shared" si="19"/>
        <v>23.76</v>
      </c>
      <c r="DA37" s="194">
        <f t="shared" si="20"/>
        <v>0.31999999999999984</v>
      </c>
      <c r="DB37" s="293">
        <f t="shared" si="27"/>
        <v>16.929000000000002</v>
      </c>
      <c r="DC37" s="293">
        <f t="shared" si="27"/>
        <v>22.572000000000003</v>
      </c>
      <c r="DD37" s="194">
        <f t="shared" si="28"/>
        <v>0.2540000000000002</v>
      </c>
    </row>
    <row r="38" spans="1:108" ht="15">
      <c r="A38" s="1" t="s">
        <v>440</v>
      </c>
      <c r="B38" s="305" t="s">
        <v>472</v>
      </c>
      <c r="C38" s="66"/>
      <c r="D38" s="66"/>
      <c r="E38" s="66"/>
      <c r="F38" s="66"/>
      <c r="G38" s="16"/>
      <c r="I38" s="69">
        <v>30</v>
      </c>
      <c r="J38" s="69">
        <v>35</v>
      </c>
      <c r="K38" s="196"/>
      <c r="L38" s="196"/>
      <c r="M38" s="194"/>
      <c r="N38" s="69">
        <v>39.6</v>
      </c>
      <c r="O38" s="69">
        <v>46.2</v>
      </c>
      <c r="P38" s="16">
        <f t="shared" si="1"/>
        <v>0.3200000000000003</v>
      </c>
      <c r="R38" s="68">
        <v>25</v>
      </c>
      <c r="S38" s="68">
        <v>45</v>
      </c>
      <c r="T38" s="201"/>
      <c r="U38" s="201"/>
      <c r="V38" s="194"/>
      <c r="W38" s="68">
        <v>33.75</v>
      </c>
      <c r="X38" s="68">
        <v>60.75</v>
      </c>
      <c r="Y38" s="16">
        <v>0.3395</v>
      </c>
      <c r="AA38" s="202"/>
      <c r="AB38" s="202"/>
      <c r="AC38" s="202"/>
      <c r="AD38" s="202"/>
      <c r="AE38" s="194"/>
      <c r="AF38" s="243">
        <v>31</v>
      </c>
      <c r="AG38" s="243">
        <v>45</v>
      </c>
      <c r="AH38" s="202"/>
      <c r="AI38" s="202"/>
      <c r="AJ38" s="194"/>
      <c r="AK38" s="71">
        <v>41.54</v>
      </c>
      <c r="AL38" s="71">
        <v>60.3</v>
      </c>
      <c r="AM38" s="16">
        <f t="shared" si="5"/>
        <v>0.3400000000000001</v>
      </c>
      <c r="AO38" s="72">
        <v>16</v>
      </c>
      <c r="AP38" s="72">
        <v>20</v>
      </c>
      <c r="AQ38" s="204"/>
      <c r="AR38" s="204"/>
      <c r="AS38" s="194"/>
      <c r="AT38" s="72">
        <v>21.22</v>
      </c>
      <c r="AU38" s="72">
        <v>26.52</v>
      </c>
      <c r="AV38" s="16">
        <f t="shared" si="7"/>
        <v>0.326111111111111</v>
      </c>
      <c r="AX38" s="350" t="s">
        <v>384</v>
      </c>
      <c r="AY38" s="351"/>
      <c r="AZ38" s="351"/>
      <c r="BA38" s="351"/>
      <c r="BB38" s="351"/>
      <c r="BC38" s="351"/>
      <c r="BD38" s="351"/>
      <c r="BE38" s="352"/>
      <c r="BG38" s="74">
        <v>27.75</v>
      </c>
      <c r="BH38" s="74">
        <v>30.23</v>
      </c>
      <c r="BI38" s="206"/>
      <c r="BJ38" s="206"/>
      <c r="BK38" s="194"/>
      <c r="BL38" s="74">
        <v>38.85</v>
      </c>
      <c r="BM38" s="74">
        <v>42.32</v>
      </c>
      <c r="BN38" s="16">
        <f t="shared" si="12"/>
        <v>0.3999655053466713</v>
      </c>
      <c r="BP38" s="76">
        <v>28</v>
      </c>
      <c r="BQ38" s="76">
        <v>33</v>
      </c>
      <c r="BR38" s="207"/>
      <c r="BS38" s="207"/>
      <c r="BT38" s="267"/>
      <c r="BU38" s="76">
        <v>37.24</v>
      </c>
      <c r="BV38" s="76">
        <v>43.89</v>
      </c>
      <c r="BW38" s="16">
        <f t="shared" si="15"/>
        <v>0.32999999999999985</v>
      </c>
      <c r="BY38" s="294">
        <v>18.25</v>
      </c>
      <c r="BZ38" s="294">
        <v>28</v>
      </c>
      <c r="CA38" s="295"/>
      <c r="CB38" s="295"/>
      <c r="CC38" s="194"/>
      <c r="CD38" s="78">
        <v>25.19</v>
      </c>
      <c r="CE38" s="78">
        <v>38.64</v>
      </c>
      <c r="CF38" s="16">
        <f t="shared" si="18"/>
        <v>0.38010810810810813</v>
      </c>
      <c r="CH38" s="244">
        <v>31.66</v>
      </c>
      <c r="CI38" s="244">
        <v>39.5</v>
      </c>
      <c r="CJ38" s="209"/>
      <c r="CK38" s="209"/>
      <c r="CL38" s="194"/>
      <c r="CM38" s="79">
        <v>42.26</v>
      </c>
      <c r="CN38" s="79">
        <v>52.72</v>
      </c>
      <c r="CO38" s="16">
        <f t="shared" si="26"/>
        <v>0.33473861720067455</v>
      </c>
      <c r="CQ38" s="195"/>
      <c r="CR38" s="195"/>
      <c r="CS38" s="195"/>
      <c r="CT38" s="195"/>
      <c r="CU38" s="194"/>
      <c r="CW38" s="293"/>
      <c r="CX38" s="293"/>
      <c r="CY38" s="293"/>
      <c r="CZ38" s="293"/>
      <c r="DA38" s="194"/>
      <c r="DB38" s="293"/>
      <c r="DC38" s="293"/>
      <c r="DD38" s="194"/>
    </row>
    <row r="39" spans="1:108" ht="14.25" customHeight="1">
      <c r="A39" s="3" t="s">
        <v>81</v>
      </c>
      <c r="B39" s="305" t="s">
        <v>473</v>
      </c>
      <c r="C39" s="66"/>
      <c r="D39" s="66"/>
      <c r="E39" s="66"/>
      <c r="F39" s="66"/>
      <c r="G39" s="16"/>
      <c r="I39" s="69">
        <v>16</v>
      </c>
      <c r="J39" s="69">
        <v>22</v>
      </c>
      <c r="K39" s="196">
        <f t="shared" si="21"/>
        <v>21.44</v>
      </c>
      <c r="L39" s="196">
        <f t="shared" si="21"/>
        <v>29.48</v>
      </c>
      <c r="M39" s="194">
        <v>0.34</v>
      </c>
      <c r="N39" s="69">
        <f t="shared" si="0"/>
        <v>21.1184</v>
      </c>
      <c r="O39" s="69">
        <f t="shared" si="0"/>
        <v>29.0378</v>
      </c>
      <c r="P39" s="16">
        <f t="shared" si="1"/>
        <v>0.31989999999999985</v>
      </c>
      <c r="R39" s="68">
        <v>14</v>
      </c>
      <c r="S39" s="68">
        <v>19.5</v>
      </c>
      <c r="T39" s="201">
        <v>18.89</v>
      </c>
      <c r="U39" s="201">
        <v>26.32</v>
      </c>
      <c r="V39" s="194">
        <v>0.3496</v>
      </c>
      <c r="W39" s="68">
        <f>R39+(R39*Y39)</f>
        <v>18.753</v>
      </c>
      <c r="X39" s="68">
        <f>S39+(S39*Y39)</f>
        <v>26.12025</v>
      </c>
      <c r="Y39" s="16">
        <v>0.3395</v>
      </c>
      <c r="AA39" s="202">
        <v>23.724499999999995</v>
      </c>
      <c r="AB39" s="202">
        <v>33.5685</v>
      </c>
      <c r="AC39" s="202">
        <v>32.00933286164843</v>
      </c>
      <c r="AD39" s="202">
        <v>45.06943969091673</v>
      </c>
      <c r="AE39" s="194">
        <v>0.3453</v>
      </c>
      <c r="AF39" s="243">
        <v>16</v>
      </c>
      <c r="AG39" s="243">
        <v>33.5685</v>
      </c>
      <c r="AH39" s="202">
        <f>(AF39*AE39)+AF39</f>
        <v>21.5248</v>
      </c>
      <c r="AI39" s="202">
        <v>45.06943969091673</v>
      </c>
      <c r="AJ39" s="194">
        <f>((AH39+AI39)/(AF39+AG39)-1)</f>
        <v>0.3434790177414433</v>
      </c>
      <c r="AK39" s="71">
        <f aca="true" t="shared" si="29" ref="AK39:AL42">AH39-(AH39*0.05)</f>
        <v>20.44856</v>
      </c>
      <c r="AL39" s="71">
        <f t="shared" si="29"/>
        <v>42.81596770637089</v>
      </c>
      <c r="AM39" s="16">
        <f t="shared" si="5"/>
        <v>0.27630506685437095</v>
      </c>
      <c r="AO39" s="72">
        <v>16</v>
      </c>
      <c r="AP39" s="72">
        <v>18</v>
      </c>
      <c r="AQ39" s="204">
        <v>21.76</v>
      </c>
      <c r="AR39" s="204">
        <v>24.48</v>
      </c>
      <c r="AS39" s="194">
        <v>0.36</v>
      </c>
      <c r="AT39" s="72">
        <f aca="true" t="shared" si="30" ref="AT39:AU42">AQ39-(AQ39*0.025)</f>
        <v>21.216</v>
      </c>
      <c r="AU39" s="72">
        <f t="shared" si="30"/>
        <v>23.868000000000002</v>
      </c>
      <c r="AV39" s="16">
        <f t="shared" si="7"/>
        <v>0.32600000000000007</v>
      </c>
      <c r="AX39" s="73">
        <v>18</v>
      </c>
      <c r="AY39" s="73">
        <v>21</v>
      </c>
      <c r="AZ39" s="205">
        <v>26.46</v>
      </c>
      <c r="BA39" s="205">
        <v>30.869999999999997</v>
      </c>
      <c r="BB39" s="194">
        <f>((AZ39+BA39)/(AX39+AY39)-1)</f>
        <v>0.47</v>
      </c>
      <c r="BC39" s="73">
        <f aca="true" t="shared" si="31" ref="BC39:BD42">AZ39-(AZ39*0.05)</f>
        <v>25.137</v>
      </c>
      <c r="BD39" s="73">
        <f t="shared" si="31"/>
        <v>29.326499999999996</v>
      </c>
      <c r="BE39" s="16">
        <f>(BC39+BD39)/(AX39+AY39)-1</f>
        <v>0.39649999999999985</v>
      </c>
      <c r="BG39" s="490" t="s">
        <v>384</v>
      </c>
      <c r="BH39" s="490"/>
      <c r="BI39" s="490"/>
      <c r="BJ39" s="490"/>
      <c r="BK39" s="490"/>
      <c r="BL39" s="490"/>
      <c r="BM39" s="490"/>
      <c r="BN39" s="490"/>
      <c r="BP39" s="76">
        <v>15</v>
      </c>
      <c r="BQ39" s="76">
        <v>19</v>
      </c>
      <c r="BR39" s="207">
        <v>20.25</v>
      </c>
      <c r="BS39" s="207">
        <v>25.65</v>
      </c>
      <c r="BT39" s="267">
        <f aca="true" t="shared" si="32" ref="BT39:BT47">((BR39+BS39)/(BP39+BQ39)-1)</f>
        <v>0.34999999999999987</v>
      </c>
      <c r="BU39" s="76">
        <f aca="true" t="shared" si="33" ref="BU39:BV42">BR39-(BR39*0.015)</f>
        <v>19.94625</v>
      </c>
      <c r="BV39" s="76">
        <f t="shared" si="33"/>
        <v>25.265249999999998</v>
      </c>
      <c r="BW39" s="16">
        <f t="shared" si="15"/>
        <v>0.32975</v>
      </c>
      <c r="BY39" s="294">
        <v>16</v>
      </c>
      <c r="BZ39" s="294">
        <v>23</v>
      </c>
      <c r="CA39" s="295">
        <v>21.68</v>
      </c>
      <c r="CB39" s="295">
        <v>31.165</v>
      </c>
      <c r="CC39" s="194">
        <f>((CA39+CB39)/(BY39+BZ39)-1)</f>
        <v>0.355</v>
      </c>
      <c r="CD39" s="78">
        <f aca="true" t="shared" si="34" ref="CD39:CE42">CA39-(CA39*0.015)</f>
        <v>21.3548</v>
      </c>
      <c r="CE39" s="78">
        <f t="shared" si="34"/>
        <v>30.697525</v>
      </c>
      <c r="CF39" s="16">
        <f t="shared" si="18"/>
        <v>0.33467499999999983</v>
      </c>
      <c r="CH39" s="244">
        <v>16</v>
      </c>
      <c r="CI39" s="244">
        <v>23</v>
      </c>
      <c r="CJ39" s="209">
        <v>21.68</v>
      </c>
      <c r="CK39" s="209">
        <v>31.165</v>
      </c>
      <c r="CL39" s="194">
        <f aca="true" t="shared" si="35" ref="CL39:CL47">((CJ39+CK39)/(CH39+CI39)-1)</f>
        <v>0.355</v>
      </c>
      <c r="CM39" s="79">
        <f aca="true" t="shared" si="36" ref="CM39:CN42">CJ39-(CJ39*0.015)</f>
        <v>21.3548</v>
      </c>
      <c r="CN39" s="79">
        <f t="shared" si="36"/>
        <v>30.697525</v>
      </c>
      <c r="CO39" s="16">
        <f t="shared" si="26"/>
        <v>0.33467499999999983</v>
      </c>
      <c r="CQ39" s="195">
        <v>15.400000000000002</v>
      </c>
      <c r="CR39" s="195">
        <v>24.73</v>
      </c>
      <c r="CS39" s="195">
        <v>21.560000000000002</v>
      </c>
      <c r="CT39" s="195">
        <v>34.622</v>
      </c>
      <c r="CU39" s="194">
        <v>0.4</v>
      </c>
      <c r="CW39" s="293">
        <v>24</v>
      </c>
      <c r="CX39" s="293">
        <v>27</v>
      </c>
      <c r="CY39" s="293">
        <f t="shared" si="19"/>
        <v>31.68</v>
      </c>
      <c r="CZ39" s="293">
        <f t="shared" si="19"/>
        <v>35.64</v>
      </c>
      <c r="DA39" s="194">
        <f t="shared" si="20"/>
        <v>0.31999999999999984</v>
      </c>
      <c r="DB39" s="293">
        <f t="shared" si="27"/>
        <v>30.096</v>
      </c>
      <c r="DC39" s="293">
        <f t="shared" si="27"/>
        <v>33.858000000000004</v>
      </c>
      <c r="DD39" s="194">
        <f t="shared" si="28"/>
        <v>0.2540000000000002</v>
      </c>
    </row>
    <row r="40" spans="1:108" ht="14.25" customHeight="1">
      <c r="A40" s="3" t="s">
        <v>82</v>
      </c>
      <c r="B40" s="305" t="s">
        <v>474</v>
      </c>
      <c r="C40" s="66"/>
      <c r="D40" s="66"/>
      <c r="E40" s="66"/>
      <c r="F40" s="66"/>
      <c r="G40" s="16"/>
      <c r="I40" s="69">
        <v>18</v>
      </c>
      <c r="J40" s="69">
        <v>29</v>
      </c>
      <c r="K40" s="196">
        <f t="shared" si="21"/>
        <v>24.12</v>
      </c>
      <c r="L40" s="196">
        <f t="shared" si="21"/>
        <v>38.86</v>
      </c>
      <c r="M40" s="194">
        <v>0.34</v>
      </c>
      <c r="N40" s="69">
        <f t="shared" si="0"/>
        <v>23.758200000000002</v>
      </c>
      <c r="O40" s="69">
        <f t="shared" si="0"/>
        <v>38.2771</v>
      </c>
      <c r="P40" s="16">
        <f t="shared" si="1"/>
        <v>0.3199000000000001</v>
      </c>
      <c r="R40" s="68">
        <v>16</v>
      </c>
      <c r="S40" s="68">
        <v>21.5</v>
      </c>
      <c r="T40" s="201">
        <v>21.59</v>
      </c>
      <c r="U40" s="201">
        <v>29.01</v>
      </c>
      <c r="V40" s="194">
        <v>0.3493</v>
      </c>
      <c r="W40" s="68">
        <f>R40+(R40*Y40)</f>
        <v>21.432000000000002</v>
      </c>
      <c r="X40" s="68">
        <f>S40+(S40*Y40)</f>
        <v>28.79925</v>
      </c>
      <c r="Y40" s="16">
        <v>0.3395</v>
      </c>
      <c r="AA40" s="202">
        <v>25.897999999999996</v>
      </c>
      <c r="AB40" s="202">
        <v>36.765499999999996</v>
      </c>
      <c r="AC40" s="202">
        <v>34.89293121530697</v>
      </c>
      <c r="AD40" s="202">
        <v>49.31092298359965</v>
      </c>
      <c r="AE40" s="194">
        <v>0.3437</v>
      </c>
      <c r="AF40" s="243">
        <v>18</v>
      </c>
      <c r="AG40" s="243">
        <v>36.765499999999996</v>
      </c>
      <c r="AH40" s="202">
        <f>(AF40*AE40)+AF40</f>
        <v>24.1866</v>
      </c>
      <c r="AI40" s="202">
        <v>49.31092298359965</v>
      </c>
      <c r="AJ40" s="194">
        <f>((AH40+AI40)/(AF40+AG40)-1)</f>
        <v>0.3420405726890041</v>
      </c>
      <c r="AK40" s="71">
        <f t="shared" si="29"/>
        <v>22.977269999999997</v>
      </c>
      <c r="AL40" s="71">
        <f t="shared" si="29"/>
        <v>46.84537683441967</v>
      </c>
      <c r="AM40" s="16">
        <f t="shared" si="5"/>
        <v>0.27493854405455376</v>
      </c>
      <c r="AO40" s="72">
        <v>18</v>
      </c>
      <c r="AP40" s="72">
        <v>20</v>
      </c>
      <c r="AQ40" s="204">
        <v>24.48</v>
      </c>
      <c r="AR40" s="204">
        <v>27.2</v>
      </c>
      <c r="AS40" s="194">
        <v>0.36</v>
      </c>
      <c r="AT40" s="72">
        <f t="shared" si="30"/>
        <v>23.868000000000002</v>
      </c>
      <c r="AU40" s="72">
        <f t="shared" si="30"/>
        <v>26.52</v>
      </c>
      <c r="AV40" s="16">
        <f t="shared" si="7"/>
        <v>0.32600000000000007</v>
      </c>
      <c r="AX40" s="73">
        <v>20</v>
      </c>
      <c r="AY40" s="73">
        <v>23</v>
      </c>
      <c r="AZ40" s="205">
        <v>29.4</v>
      </c>
      <c r="BA40" s="205">
        <v>33.81</v>
      </c>
      <c r="BB40" s="194">
        <f>((AZ40+BA40)/(AX40+AY40)-1)</f>
        <v>0.47</v>
      </c>
      <c r="BC40" s="73">
        <f t="shared" si="31"/>
        <v>27.93</v>
      </c>
      <c r="BD40" s="73">
        <f t="shared" si="31"/>
        <v>32.1195</v>
      </c>
      <c r="BE40" s="16">
        <f>(BC40+BD40)/(AX40+AY40)-1</f>
        <v>0.3965000000000001</v>
      </c>
      <c r="BG40" s="490" t="s">
        <v>384</v>
      </c>
      <c r="BH40" s="490"/>
      <c r="BI40" s="490"/>
      <c r="BJ40" s="490"/>
      <c r="BK40" s="490"/>
      <c r="BL40" s="490"/>
      <c r="BM40" s="490"/>
      <c r="BN40" s="490"/>
      <c r="BP40" s="76">
        <v>16.5</v>
      </c>
      <c r="BQ40" s="76">
        <v>20</v>
      </c>
      <c r="BR40" s="207">
        <v>22.28</v>
      </c>
      <c r="BS40" s="207">
        <v>27</v>
      </c>
      <c r="BT40" s="267">
        <f t="shared" si="32"/>
        <v>0.3501369863013699</v>
      </c>
      <c r="BU40" s="76">
        <f t="shared" si="33"/>
        <v>21.945800000000002</v>
      </c>
      <c r="BV40" s="76">
        <f t="shared" si="33"/>
        <v>26.595</v>
      </c>
      <c r="BW40" s="16">
        <f t="shared" si="15"/>
        <v>0.3298849315068495</v>
      </c>
      <c r="BY40" s="294">
        <v>18.55</v>
      </c>
      <c r="BZ40" s="294">
        <v>27.75</v>
      </c>
      <c r="CA40" s="295">
        <v>25.13525</v>
      </c>
      <c r="CB40" s="295">
        <v>37.60125</v>
      </c>
      <c r="CC40" s="194">
        <f>((CA40+CB40)/(BY40+BZ40)-1)</f>
        <v>0.355</v>
      </c>
      <c r="CD40" s="78">
        <f t="shared" si="34"/>
        <v>24.75822125</v>
      </c>
      <c r="CE40" s="78">
        <f t="shared" si="34"/>
        <v>37.03723125</v>
      </c>
      <c r="CF40" s="16">
        <f t="shared" si="18"/>
        <v>0.33467500000000006</v>
      </c>
      <c r="CH40" s="244">
        <v>18.55</v>
      </c>
      <c r="CI40" s="244">
        <v>27.75</v>
      </c>
      <c r="CJ40" s="209">
        <v>25.13525</v>
      </c>
      <c r="CK40" s="209">
        <v>37.60125</v>
      </c>
      <c r="CL40" s="194">
        <f t="shared" si="35"/>
        <v>0.355</v>
      </c>
      <c r="CM40" s="79">
        <f t="shared" si="36"/>
        <v>24.75822125</v>
      </c>
      <c r="CN40" s="79">
        <f t="shared" si="36"/>
        <v>37.03723125</v>
      </c>
      <c r="CO40" s="16">
        <f t="shared" si="26"/>
        <v>0.33467500000000006</v>
      </c>
      <c r="CQ40" s="195">
        <v>17.5</v>
      </c>
      <c r="CR40" s="195">
        <v>29.15</v>
      </c>
      <c r="CS40" s="195">
        <v>24.5</v>
      </c>
      <c r="CT40" s="195">
        <v>40.809999999999995</v>
      </c>
      <c r="CU40" s="194">
        <v>0.4</v>
      </c>
      <c r="CW40" s="293">
        <v>27</v>
      </c>
      <c r="CX40" s="293">
        <v>30</v>
      </c>
      <c r="CY40" s="293">
        <f t="shared" si="19"/>
        <v>35.64</v>
      </c>
      <c r="CZ40" s="293">
        <f t="shared" si="19"/>
        <v>39.6</v>
      </c>
      <c r="DA40" s="194">
        <f t="shared" si="20"/>
        <v>0.32000000000000006</v>
      </c>
      <c r="DB40" s="293">
        <f t="shared" si="27"/>
        <v>33.858000000000004</v>
      </c>
      <c r="DC40" s="293">
        <f t="shared" si="27"/>
        <v>37.620000000000005</v>
      </c>
      <c r="DD40" s="194">
        <f t="shared" si="28"/>
        <v>0.2540000000000002</v>
      </c>
    </row>
    <row r="41" spans="1:108" ht="14.25" customHeight="1">
      <c r="A41" s="6" t="s">
        <v>83</v>
      </c>
      <c r="B41" s="305" t="s">
        <v>475</v>
      </c>
      <c r="C41" s="66"/>
      <c r="D41" s="66"/>
      <c r="E41" s="66"/>
      <c r="F41" s="66"/>
      <c r="G41" s="16"/>
      <c r="I41" s="69">
        <v>20</v>
      </c>
      <c r="J41" s="69">
        <v>34</v>
      </c>
      <c r="K41" s="196">
        <f t="shared" si="21"/>
        <v>26.8</v>
      </c>
      <c r="L41" s="196">
        <f t="shared" si="21"/>
        <v>45.56</v>
      </c>
      <c r="M41" s="194">
        <v>0.34</v>
      </c>
      <c r="N41" s="69">
        <f t="shared" si="0"/>
        <v>26.398</v>
      </c>
      <c r="O41" s="69">
        <f t="shared" si="0"/>
        <v>44.8766</v>
      </c>
      <c r="P41" s="16">
        <f t="shared" si="1"/>
        <v>0.3199000000000001</v>
      </c>
      <c r="R41" s="68">
        <v>18</v>
      </c>
      <c r="S41" s="68">
        <v>23.5</v>
      </c>
      <c r="T41" s="201">
        <v>24.29</v>
      </c>
      <c r="U41" s="201">
        <v>31.71</v>
      </c>
      <c r="V41" s="194">
        <v>0.3494</v>
      </c>
      <c r="W41" s="68">
        <f>R41+(R41*Y41)</f>
        <v>24.111</v>
      </c>
      <c r="X41" s="68">
        <f>S41+(S41*Y41)</f>
        <v>31.478250000000003</v>
      </c>
      <c r="Y41" s="16">
        <v>0.3395</v>
      </c>
      <c r="AA41" s="202">
        <v>28.025499999999997</v>
      </c>
      <c r="AB41" s="202">
        <v>39.893499999999996</v>
      </c>
      <c r="AC41" s="202">
        <v>37.715501032380146</v>
      </c>
      <c r="AD41" s="202">
        <v>53.46086347140453</v>
      </c>
      <c r="AE41" s="194">
        <v>0.3424</v>
      </c>
      <c r="AF41" s="243">
        <v>21</v>
      </c>
      <c r="AG41" s="243">
        <v>39.893499999999996</v>
      </c>
      <c r="AH41" s="202">
        <f>(AF41*AE41)+AF41</f>
        <v>28.1904</v>
      </c>
      <c r="AI41" s="202">
        <v>53.46086347140453</v>
      </c>
      <c r="AJ41" s="194">
        <f>((AH41+AI41)/(AF41+AG41)-1)</f>
        <v>0.3408863585013924</v>
      </c>
      <c r="AK41" s="71">
        <f t="shared" si="29"/>
        <v>26.78088</v>
      </c>
      <c r="AL41" s="71">
        <f t="shared" si="29"/>
        <v>50.7878202978343</v>
      </c>
      <c r="AM41" s="16">
        <f t="shared" si="5"/>
        <v>0.27384204057632267</v>
      </c>
      <c r="AO41" s="72">
        <v>20</v>
      </c>
      <c r="AP41" s="72">
        <v>22</v>
      </c>
      <c r="AQ41" s="204">
        <v>27.2</v>
      </c>
      <c r="AR41" s="204">
        <v>29.92</v>
      </c>
      <c r="AS41" s="194">
        <v>0.36</v>
      </c>
      <c r="AT41" s="72">
        <f t="shared" si="30"/>
        <v>26.52</v>
      </c>
      <c r="AU41" s="72">
        <f t="shared" si="30"/>
        <v>29.172</v>
      </c>
      <c r="AV41" s="16">
        <f t="shared" si="7"/>
        <v>0.32600000000000007</v>
      </c>
      <c r="AX41" s="73">
        <v>22</v>
      </c>
      <c r="AY41" s="73">
        <v>25</v>
      </c>
      <c r="AZ41" s="205">
        <v>32.34</v>
      </c>
      <c r="BA41" s="205">
        <v>36.75</v>
      </c>
      <c r="BB41" s="194">
        <f>((AZ41+BA41)/(AX41+AY41)-1)</f>
        <v>0.47</v>
      </c>
      <c r="BC41" s="73">
        <f t="shared" si="31"/>
        <v>30.723000000000003</v>
      </c>
      <c r="BD41" s="73">
        <f t="shared" si="31"/>
        <v>34.9125</v>
      </c>
      <c r="BE41" s="16">
        <f>(BC41+BD41)/(AX41+AY41)-1</f>
        <v>0.3965000000000001</v>
      </c>
      <c r="BG41" s="490" t="s">
        <v>384</v>
      </c>
      <c r="BH41" s="490"/>
      <c r="BI41" s="490"/>
      <c r="BJ41" s="490"/>
      <c r="BK41" s="490"/>
      <c r="BL41" s="490"/>
      <c r="BM41" s="490"/>
      <c r="BN41" s="490"/>
      <c r="BP41" s="76">
        <v>17.5</v>
      </c>
      <c r="BQ41" s="76">
        <v>22</v>
      </c>
      <c r="BR41" s="207">
        <v>23.63</v>
      </c>
      <c r="BS41" s="207">
        <v>29.7</v>
      </c>
      <c r="BT41" s="267">
        <f t="shared" si="32"/>
        <v>0.3501265822784809</v>
      </c>
      <c r="BU41" s="76">
        <f t="shared" si="33"/>
        <v>23.27555</v>
      </c>
      <c r="BV41" s="76">
        <f t="shared" si="33"/>
        <v>29.2545</v>
      </c>
      <c r="BW41" s="16">
        <f t="shared" si="15"/>
        <v>0.3298746835443038</v>
      </c>
      <c r="BY41" s="294">
        <v>21.3</v>
      </c>
      <c r="BZ41" s="294">
        <v>31.8</v>
      </c>
      <c r="CA41" s="295">
        <v>28.8615</v>
      </c>
      <c r="CB41" s="295">
        <v>43.089</v>
      </c>
      <c r="CC41" s="194">
        <f>((CA41+CB41)/(BY41+BZ41)-1)</f>
        <v>0.355</v>
      </c>
      <c r="CD41" s="78">
        <f t="shared" si="34"/>
        <v>28.4285775</v>
      </c>
      <c r="CE41" s="78">
        <f t="shared" si="34"/>
        <v>42.442665</v>
      </c>
      <c r="CF41" s="16">
        <f t="shared" si="18"/>
        <v>0.33467499999999983</v>
      </c>
      <c r="CH41" s="244">
        <v>21.3</v>
      </c>
      <c r="CI41" s="244">
        <v>31.8</v>
      </c>
      <c r="CJ41" s="209">
        <v>28.8615</v>
      </c>
      <c r="CK41" s="209">
        <v>43.089</v>
      </c>
      <c r="CL41" s="194">
        <f t="shared" si="35"/>
        <v>0.355</v>
      </c>
      <c r="CM41" s="79">
        <f t="shared" si="36"/>
        <v>28.4285775</v>
      </c>
      <c r="CN41" s="79">
        <f t="shared" si="36"/>
        <v>42.442665</v>
      </c>
      <c r="CO41" s="16">
        <f t="shared" si="26"/>
        <v>0.33467499999999983</v>
      </c>
      <c r="CQ41" s="195">
        <v>19.8</v>
      </c>
      <c r="CR41" s="195">
        <v>32.15</v>
      </c>
      <c r="CS41" s="195">
        <v>27.72</v>
      </c>
      <c r="CT41" s="195">
        <v>45.01</v>
      </c>
      <c r="CU41" s="194">
        <v>0.4</v>
      </c>
      <c r="CW41" s="293">
        <v>30</v>
      </c>
      <c r="CX41" s="293">
        <v>36</v>
      </c>
      <c r="CY41" s="293">
        <f t="shared" si="19"/>
        <v>39.6</v>
      </c>
      <c r="CZ41" s="293">
        <f t="shared" si="19"/>
        <v>47.52</v>
      </c>
      <c r="DA41" s="194">
        <f t="shared" si="20"/>
        <v>0.32000000000000006</v>
      </c>
      <c r="DB41" s="293">
        <f t="shared" si="27"/>
        <v>37.620000000000005</v>
      </c>
      <c r="DC41" s="293">
        <f t="shared" si="27"/>
        <v>45.144000000000005</v>
      </c>
      <c r="DD41" s="194">
        <f t="shared" si="28"/>
        <v>0.2540000000000002</v>
      </c>
    </row>
    <row r="42" spans="1:108" ht="14.25" customHeight="1">
      <c r="A42" s="3" t="s">
        <v>84</v>
      </c>
      <c r="B42" s="305" t="s">
        <v>476</v>
      </c>
      <c r="C42" s="66"/>
      <c r="D42" s="66"/>
      <c r="E42" s="66"/>
      <c r="F42" s="66"/>
      <c r="G42" s="16"/>
      <c r="I42" s="69">
        <v>15</v>
      </c>
      <c r="J42" s="69">
        <v>20</v>
      </c>
      <c r="K42" s="196">
        <f t="shared" si="21"/>
        <v>20.1</v>
      </c>
      <c r="L42" s="196">
        <f t="shared" si="21"/>
        <v>26.8</v>
      </c>
      <c r="M42" s="194">
        <v>0.34</v>
      </c>
      <c r="N42" s="69">
        <f t="shared" si="0"/>
        <v>19.7985</v>
      </c>
      <c r="O42" s="69">
        <f t="shared" si="0"/>
        <v>26.398</v>
      </c>
      <c r="P42" s="16">
        <f t="shared" si="1"/>
        <v>0.3199000000000001</v>
      </c>
      <c r="R42" s="68">
        <v>40</v>
      </c>
      <c r="S42" s="68">
        <v>60</v>
      </c>
      <c r="T42" s="201">
        <v>53.98</v>
      </c>
      <c r="U42" s="201">
        <v>80.97</v>
      </c>
      <c r="V42" s="194">
        <v>0.3495</v>
      </c>
      <c r="W42" s="68">
        <f>R42+(R42*Y42)</f>
        <v>53.58</v>
      </c>
      <c r="X42" s="68">
        <f>S42+(S42*Y42)</f>
        <v>80.37</v>
      </c>
      <c r="Y42" s="16">
        <v>0.3395</v>
      </c>
      <c r="AA42" s="202">
        <v>40.25</v>
      </c>
      <c r="AB42" s="202">
        <v>45.137499999999996</v>
      </c>
      <c r="AC42" s="202">
        <v>53.93</v>
      </c>
      <c r="AD42" s="202">
        <v>60.41811664213624</v>
      </c>
      <c r="AE42" s="194">
        <v>0.3392</v>
      </c>
      <c r="AF42" s="243">
        <v>25</v>
      </c>
      <c r="AG42" s="243">
        <v>45.137499999999996</v>
      </c>
      <c r="AH42" s="202">
        <f>(AF42*AE42)+AF42</f>
        <v>33.480000000000004</v>
      </c>
      <c r="AI42" s="202">
        <v>60.41811664213624</v>
      </c>
      <c r="AJ42" s="194">
        <f>((AH42+AI42)/(AF42+AG42)-1)</f>
        <v>0.33877193572819486</v>
      </c>
      <c r="AK42" s="71">
        <f t="shared" si="29"/>
        <v>31.806000000000004</v>
      </c>
      <c r="AL42" s="71">
        <f t="shared" si="29"/>
        <v>57.39721081002943</v>
      </c>
      <c r="AM42" s="16">
        <f t="shared" si="5"/>
        <v>0.2718333389417851</v>
      </c>
      <c r="AO42" s="72">
        <v>18</v>
      </c>
      <c r="AP42" s="72">
        <v>20</v>
      </c>
      <c r="AQ42" s="204">
        <v>24.48</v>
      </c>
      <c r="AR42" s="204">
        <v>27.2</v>
      </c>
      <c r="AS42" s="194">
        <v>0.36</v>
      </c>
      <c r="AT42" s="72">
        <f t="shared" si="30"/>
        <v>23.868000000000002</v>
      </c>
      <c r="AU42" s="72">
        <f t="shared" si="30"/>
        <v>26.52</v>
      </c>
      <c r="AV42" s="16">
        <f t="shared" si="7"/>
        <v>0.32600000000000007</v>
      </c>
      <c r="AX42" s="73">
        <v>16</v>
      </c>
      <c r="AY42" s="73">
        <v>20</v>
      </c>
      <c r="AZ42" s="205">
        <v>23.52</v>
      </c>
      <c r="BA42" s="205">
        <v>29.4</v>
      </c>
      <c r="BB42" s="194">
        <f>((AZ42+BA42)/(AX42+AY42)-1)</f>
        <v>0.47</v>
      </c>
      <c r="BC42" s="73">
        <f t="shared" si="31"/>
        <v>22.344</v>
      </c>
      <c r="BD42" s="73">
        <f t="shared" si="31"/>
        <v>27.93</v>
      </c>
      <c r="BE42" s="16">
        <f>(BC42+BD42)/(AX42+AY42)-1</f>
        <v>0.3965000000000001</v>
      </c>
      <c r="BG42" s="490" t="s">
        <v>384</v>
      </c>
      <c r="BH42" s="490"/>
      <c r="BI42" s="490"/>
      <c r="BJ42" s="490"/>
      <c r="BK42" s="490"/>
      <c r="BL42" s="490"/>
      <c r="BM42" s="490"/>
      <c r="BN42" s="490"/>
      <c r="BP42" s="76">
        <v>17</v>
      </c>
      <c r="BQ42" s="76">
        <v>23</v>
      </c>
      <c r="BR42" s="207">
        <v>22.95</v>
      </c>
      <c r="BS42" s="207">
        <v>31.05</v>
      </c>
      <c r="BT42" s="267">
        <f t="shared" si="32"/>
        <v>0.3500000000000001</v>
      </c>
      <c r="BU42" s="76">
        <f t="shared" si="33"/>
        <v>22.60575</v>
      </c>
      <c r="BV42" s="76">
        <f t="shared" si="33"/>
        <v>30.58425</v>
      </c>
      <c r="BW42" s="16">
        <f t="shared" si="15"/>
        <v>0.32975</v>
      </c>
      <c r="BY42" s="294">
        <v>15</v>
      </c>
      <c r="BZ42" s="294">
        <v>18.1</v>
      </c>
      <c r="CA42" s="295">
        <v>20.325</v>
      </c>
      <c r="CB42" s="295">
        <v>24.5255</v>
      </c>
      <c r="CC42" s="194">
        <f>((CA42+CB42)/(BY42+BZ42)-1)</f>
        <v>0.35499999999999976</v>
      </c>
      <c r="CD42" s="78">
        <f t="shared" si="34"/>
        <v>20.020125</v>
      </c>
      <c r="CE42" s="78">
        <f t="shared" si="34"/>
        <v>24.1576175</v>
      </c>
      <c r="CF42" s="16">
        <f t="shared" si="18"/>
        <v>0.33467500000000006</v>
      </c>
      <c r="CH42" s="244">
        <v>15</v>
      </c>
      <c r="CI42" s="244">
        <v>18.1</v>
      </c>
      <c r="CJ42" s="209">
        <v>20.325</v>
      </c>
      <c r="CK42" s="209">
        <v>24.5255</v>
      </c>
      <c r="CL42" s="194">
        <f t="shared" si="35"/>
        <v>0.35499999999999976</v>
      </c>
      <c r="CM42" s="79">
        <f t="shared" si="36"/>
        <v>20.020125</v>
      </c>
      <c r="CN42" s="79">
        <f t="shared" si="36"/>
        <v>24.1576175</v>
      </c>
      <c r="CO42" s="16">
        <f t="shared" si="26"/>
        <v>0.33467500000000006</v>
      </c>
      <c r="CQ42" s="195"/>
      <c r="CR42" s="195"/>
      <c r="CS42" s="195"/>
      <c r="CT42" s="195"/>
      <c r="CU42" s="194"/>
      <c r="CW42" s="293">
        <v>14</v>
      </c>
      <c r="CX42" s="293">
        <v>17</v>
      </c>
      <c r="CY42" s="293">
        <f t="shared" si="19"/>
        <v>18.48</v>
      </c>
      <c r="CZ42" s="293">
        <f t="shared" si="19"/>
        <v>22.44</v>
      </c>
      <c r="DA42" s="194">
        <f t="shared" si="20"/>
        <v>0.32000000000000006</v>
      </c>
      <c r="DB42" s="293">
        <f t="shared" si="27"/>
        <v>17.556</v>
      </c>
      <c r="DC42" s="293">
        <f t="shared" si="27"/>
        <v>21.318</v>
      </c>
      <c r="DD42" s="194">
        <f t="shared" si="28"/>
        <v>0.254</v>
      </c>
    </row>
    <row r="43" spans="1:108" ht="14.25" customHeight="1">
      <c r="A43" s="282" t="s">
        <v>85</v>
      </c>
      <c r="B43" s="306"/>
      <c r="C43" s="370"/>
      <c r="D43" s="371"/>
      <c r="E43" s="371"/>
      <c r="F43" s="371"/>
      <c r="G43" s="393"/>
      <c r="I43" s="370"/>
      <c r="J43" s="371"/>
      <c r="K43" s="371"/>
      <c r="L43" s="371"/>
      <c r="M43" s="393"/>
      <c r="N43" s="191"/>
      <c r="O43" s="191"/>
      <c r="P43" s="181"/>
      <c r="R43" s="370"/>
      <c r="S43" s="371"/>
      <c r="T43" s="371"/>
      <c r="U43" s="371"/>
      <c r="V43" s="393"/>
      <c r="W43" s="191"/>
      <c r="X43" s="191"/>
      <c r="Y43" s="181"/>
      <c r="AA43" s="361"/>
      <c r="AB43" s="361"/>
      <c r="AC43" s="361"/>
      <c r="AD43" s="361"/>
      <c r="AE43" s="361"/>
      <c r="AF43" s="360"/>
      <c r="AG43" s="360"/>
      <c r="AH43" s="360"/>
      <c r="AI43" s="360"/>
      <c r="AJ43" s="360"/>
      <c r="AK43" s="191"/>
      <c r="AL43" s="191"/>
      <c r="AM43" s="181"/>
      <c r="AO43" s="370"/>
      <c r="AP43" s="371"/>
      <c r="AQ43" s="371"/>
      <c r="AR43" s="371"/>
      <c r="AS43" s="371"/>
      <c r="AT43" s="371"/>
      <c r="AU43" s="371"/>
      <c r="AV43" s="393"/>
      <c r="AX43" s="370"/>
      <c r="AY43" s="371"/>
      <c r="AZ43" s="371"/>
      <c r="BA43" s="371"/>
      <c r="BB43" s="371"/>
      <c r="BC43" s="191"/>
      <c r="BD43" s="191"/>
      <c r="BE43" s="181"/>
      <c r="BG43" s="360"/>
      <c r="BH43" s="360"/>
      <c r="BI43" s="360"/>
      <c r="BJ43" s="360"/>
      <c r="BK43" s="360"/>
      <c r="BL43" s="278"/>
      <c r="BM43" s="278"/>
      <c r="BN43" s="279"/>
      <c r="BP43" s="376"/>
      <c r="BQ43" s="410"/>
      <c r="BR43" s="410"/>
      <c r="BS43" s="410"/>
      <c r="BT43" s="410"/>
      <c r="BU43" s="191"/>
      <c r="BV43" s="191"/>
      <c r="BW43" s="181"/>
      <c r="BY43" s="370"/>
      <c r="BZ43" s="371"/>
      <c r="CA43" s="371"/>
      <c r="CB43" s="371"/>
      <c r="CC43" s="371"/>
      <c r="CD43" s="191"/>
      <c r="CE43" s="191"/>
      <c r="CF43" s="181"/>
      <c r="CH43" s="370"/>
      <c r="CI43" s="371"/>
      <c r="CJ43" s="371"/>
      <c r="CK43" s="371"/>
      <c r="CL43" s="371"/>
      <c r="CM43" s="191"/>
      <c r="CN43" s="191"/>
      <c r="CO43" s="181"/>
      <c r="CQ43" s="358"/>
      <c r="CR43" s="359"/>
      <c r="CS43" s="359"/>
      <c r="CT43" s="359"/>
      <c r="CU43" s="406"/>
      <c r="CW43" s="358"/>
      <c r="CX43" s="359"/>
      <c r="CY43" s="359"/>
      <c r="CZ43" s="359"/>
      <c r="DA43" s="359"/>
      <c r="DB43" s="359"/>
      <c r="DC43" s="359"/>
      <c r="DD43" s="406"/>
    </row>
    <row r="44" spans="1:108" ht="14.25" customHeight="1">
      <c r="A44" s="3" t="s">
        <v>368</v>
      </c>
      <c r="B44" s="305" t="s">
        <v>477</v>
      </c>
      <c r="C44" s="66"/>
      <c r="D44" s="66"/>
      <c r="E44" s="66"/>
      <c r="F44" s="66"/>
      <c r="G44" s="16"/>
      <c r="I44" s="394" t="s">
        <v>384</v>
      </c>
      <c r="J44" s="395"/>
      <c r="K44" s="395"/>
      <c r="L44" s="395"/>
      <c r="M44" s="395"/>
      <c r="N44" s="395"/>
      <c r="O44" s="395"/>
      <c r="P44" s="396"/>
      <c r="R44" s="68">
        <v>18</v>
      </c>
      <c r="S44" s="68">
        <v>25</v>
      </c>
      <c r="T44" s="201">
        <v>24.82</v>
      </c>
      <c r="U44" s="201">
        <v>33.72</v>
      </c>
      <c r="V44" s="194">
        <v>0.3495</v>
      </c>
      <c r="W44" s="68">
        <f>R44+(R44*Y44)</f>
        <v>24.111</v>
      </c>
      <c r="X44" s="68">
        <f>S44+(S44*Y44)</f>
        <v>33.4875</v>
      </c>
      <c r="Y44" s="16">
        <v>0.3395</v>
      </c>
      <c r="AA44" s="202">
        <v>12</v>
      </c>
      <c r="AB44" s="202">
        <v>15</v>
      </c>
      <c r="AC44" s="202">
        <v>16.08</v>
      </c>
      <c r="AD44" s="202">
        <v>20.1</v>
      </c>
      <c r="AE44" s="194">
        <v>0.3622</v>
      </c>
      <c r="AF44" s="243">
        <v>12</v>
      </c>
      <c r="AG44" s="243">
        <v>15</v>
      </c>
      <c r="AH44" s="202">
        <f>(AF44*AE44)+AF44</f>
        <v>16.3464</v>
      </c>
      <c r="AI44" s="202">
        <v>20.1</v>
      </c>
      <c r="AJ44" s="194">
        <f>((AH44+AI44)/(AF44+AG44)-1)</f>
        <v>0.34986666666666655</v>
      </c>
      <c r="AK44" s="71">
        <f aca="true" t="shared" si="37" ref="AK44:AL47">AH44-(AH44*0.05)</f>
        <v>15.529079999999999</v>
      </c>
      <c r="AL44" s="71">
        <f t="shared" si="37"/>
        <v>19.095000000000002</v>
      </c>
      <c r="AM44" s="16">
        <f>(AK44+AL44)/(AF44+AG44)-1</f>
        <v>0.28237333333333337</v>
      </c>
      <c r="AO44" s="353" t="s">
        <v>384</v>
      </c>
      <c r="AP44" s="354"/>
      <c r="AQ44" s="354"/>
      <c r="AR44" s="354"/>
      <c r="AS44" s="354"/>
      <c r="AT44" s="354"/>
      <c r="AU44" s="354"/>
      <c r="AV44" s="355"/>
      <c r="AX44" s="350" t="s">
        <v>384</v>
      </c>
      <c r="AY44" s="351"/>
      <c r="AZ44" s="351"/>
      <c r="BA44" s="351"/>
      <c r="BB44" s="351"/>
      <c r="BC44" s="351"/>
      <c r="BD44" s="351"/>
      <c r="BE44" s="352"/>
      <c r="BG44" s="490" t="s">
        <v>384</v>
      </c>
      <c r="BH44" s="490"/>
      <c r="BI44" s="490"/>
      <c r="BJ44" s="490"/>
      <c r="BK44" s="490"/>
      <c r="BL44" s="490"/>
      <c r="BM44" s="490"/>
      <c r="BN44" s="490"/>
      <c r="BP44" s="423" t="s">
        <v>384</v>
      </c>
      <c r="BQ44" s="424"/>
      <c r="BR44" s="424"/>
      <c r="BS44" s="424"/>
      <c r="BT44" s="424"/>
      <c r="BU44" s="424"/>
      <c r="BV44" s="424"/>
      <c r="BW44" s="425"/>
      <c r="BY44" s="294">
        <v>11.5</v>
      </c>
      <c r="BZ44" s="294">
        <v>16.4</v>
      </c>
      <c r="CA44" s="295">
        <v>15.58</v>
      </c>
      <c r="CB44" s="295">
        <v>22.22</v>
      </c>
      <c r="CC44" s="194">
        <f>((CA44+CB44)/(BY44+BZ44)-1)</f>
        <v>0.35483870967741926</v>
      </c>
      <c r="CD44" s="78">
        <f aca="true" t="shared" si="38" ref="CD44:CE47">CA44-(CA44*0.015)</f>
        <v>15.3463</v>
      </c>
      <c r="CE44" s="78">
        <f t="shared" si="38"/>
        <v>21.886699999999998</v>
      </c>
      <c r="CF44" s="16">
        <f>(CD44+CE44)/(BY44+BZ44)-1</f>
        <v>0.334516129032258</v>
      </c>
      <c r="CH44" s="244">
        <v>11.5</v>
      </c>
      <c r="CI44" s="244">
        <v>16.4</v>
      </c>
      <c r="CJ44" s="209">
        <v>15.58</v>
      </c>
      <c r="CK44" s="209">
        <v>22.22</v>
      </c>
      <c r="CL44" s="194">
        <f>((CJ44+CK44)/(CH44+CI44)-1)</f>
        <v>0.35483870967741926</v>
      </c>
      <c r="CM44" s="79">
        <f aca="true" t="shared" si="39" ref="CM44:CN47">CJ44-(CJ44*0.015)</f>
        <v>15.3463</v>
      </c>
      <c r="CN44" s="79">
        <f t="shared" si="39"/>
        <v>21.886699999999998</v>
      </c>
      <c r="CO44" s="16">
        <f>(CM44+CN44)/(CH44+CI44)-1</f>
        <v>0.334516129032258</v>
      </c>
      <c r="CQ44" s="195"/>
      <c r="CR44" s="195"/>
      <c r="CS44" s="195"/>
      <c r="CT44" s="195"/>
      <c r="CU44" s="194"/>
      <c r="CW44" s="344" t="s">
        <v>384</v>
      </c>
      <c r="CX44" s="345"/>
      <c r="CY44" s="345"/>
      <c r="CZ44" s="345"/>
      <c r="DA44" s="345"/>
      <c r="DB44" s="345"/>
      <c r="DC44" s="345"/>
      <c r="DD44" s="346"/>
    </row>
    <row r="45" spans="1:108" ht="14.25" customHeight="1">
      <c r="A45" s="3" t="s">
        <v>86</v>
      </c>
      <c r="B45" s="305" t="s">
        <v>478</v>
      </c>
      <c r="C45" s="66"/>
      <c r="D45" s="66"/>
      <c r="E45" s="66"/>
      <c r="F45" s="66"/>
      <c r="G45" s="16"/>
      <c r="I45" s="69">
        <v>9</v>
      </c>
      <c r="J45" s="69">
        <v>12</v>
      </c>
      <c r="K45" s="196">
        <f>I45*1.34</f>
        <v>12.06</v>
      </c>
      <c r="L45" s="196">
        <f>J45*1.34</f>
        <v>16.080000000000002</v>
      </c>
      <c r="M45" s="194">
        <v>0.34</v>
      </c>
      <c r="N45" s="69">
        <f aca="true" t="shared" si="40" ref="N45:O54">K45-(K45*0.015)</f>
        <v>11.879100000000001</v>
      </c>
      <c r="O45" s="69">
        <f t="shared" si="40"/>
        <v>15.838800000000003</v>
      </c>
      <c r="P45" s="16">
        <f aca="true" t="shared" si="41" ref="P45:P54">(N45+O45)/(I45+J45)-1</f>
        <v>0.3199000000000001</v>
      </c>
      <c r="R45" s="68">
        <v>9</v>
      </c>
      <c r="S45" s="68">
        <v>13</v>
      </c>
      <c r="T45" s="201">
        <v>12.15</v>
      </c>
      <c r="U45" s="201">
        <v>17.54</v>
      </c>
      <c r="V45" s="194">
        <v>0.3495</v>
      </c>
      <c r="W45" s="68">
        <f>R45+(R45*Y45)</f>
        <v>12.0555</v>
      </c>
      <c r="X45" s="68">
        <f>S45+(S45*Y45)</f>
        <v>17.4135</v>
      </c>
      <c r="Y45" s="16">
        <v>0.3395</v>
      </c>
      <c r="AA45" s="202">
        <v>12.5235</v>
      </c>
      <c r="AB45" s="202">
        <v>15.743499999999997</v>
      </c>
      <c r="AC45" s="202">
        <v>17.10820944491169</v>
      </c>
      <c r="AD45" s="202">
        <v>21.397877737594612</v>
      </c>
      <c r="AE45" s="194">
        <v>0.3622</v>
      </c>
      <c r="AF45" s="243">
        <v>9</v>
      </c>
      <c r="AG45" s="243">
        <v>15.743499999999997</v>
      </c>
      <c r="AH45" s="202">
        <f>(AF45*AE45)+AF45</f>
        <v>12.2598</v>
      </c>
      <c r="AI45" s="202">
        <v>21.397877737594612</v>
      </c>
      <c r="AJ45" s="194">
        <f>((AH45+AI45)/(AF45+AG45)-1)</f>
        <v>0.36026341211205426</v>
      </c>
      <c r="AK45" s="71">
        <f t="shared" si="37"/>
        <v>11.64681</v>
      </c>
      <c r="AL45" s="71">
        <f t="shared" si="37"/>
        <v>20.327983850714883</v>
      </c>
      <c r="AM45" s="16">
        <f>(AK45+AL45)/(AF45+AG45)-1</f>
        <v>0.2922502415064516</v>
      </c>
      <c r="AO45" s="72">
        <v>9</v>
      </c>
      <c r="AP45" s="72">
        <v>10.25</v>
      </c>
      <c r="AQ45" s="204">
        <v>12.24</v>
      </c>
      <c r="AR45" s="204">
        <v>13.94</v>
      </c>
      <c r="AS45" s="194">
        <v>0.36</v>
      </c>
      <c r="AT45" s="72">
        <f>AQ45-(AQ45*0.025)</f>
        <v>11.934000000000001</v>
      </c>
      <c r="AU45" s="72">
        <f>AR45-(AR45*0.025)</f>
        <v>13.5915</v>
      </c>
      <c r="AV45" s="16">
        <f>(AT45+AU45)/(AO45+AP45)-1</f>
        <v>0.32600000000000007</v>
      </c>
      <c r="AX45" s="350" t="s">
        <v>384</v>
      </c>
      <c r="AY45" s="351"/>
      <c r="AZ45" s="351"/>
      <c r="BA45" s="351"/>
      <c r="BB45" s="351"/>
      <c r="BC45" s="351"/>
      <c r="BD45" s="351"/>
      <c r="BE45" s="352"/>
      <c r="BG45" s="74">
        <v>9.5</v>
      </c>
      <c r="BH45" s="74">
        <v>12.5</v>
      </c>
      <c r="BI45" s="206">
        <v>12.83</v>
      </c>
      <c r="BJ45" s="206">
        <v>16.88</v>
      </c>
      <c r="BK45" s="194">
        <v>0.35</v>
      </c>
      <c r="BL45" s="74">
        <f aca="true" t="shared" si="42" ref="BL45:BM57">BI45-(BI45*0.025)</f>
        <v>12.50925</v>
      </c>
      <c r="BM45" s="74">
        <f t="shared" si="42"/>
        <v>16.458</v>
      </c>
      <c r="BN45" s="16">
        <f aca="true" t="shared" si="43" ref="BN45:BN57">(BL45+BM45)/(BG45+BH45)-1</f>
        <v>0.31669318181818173</v>
      </c>
      <c r="BP45" s="76">
        <v>10</v>
      </c>
      <c r="BQ45" s="76">
        <v>12.5</v>
      </c>
      <c r="BR45" s="207">
        <v>13.5</v>
      </c>
      <c r="BS45" s="207">
        <v>16.88</v>
      </c>
      <c r="BT45" s="267">
        <f>((BR45+BS45)/(BP45+BQ45)-1)</f>
        <v>0.3502222222222222</v>
      </c>
      <c r="BU45" s="76">
        <f aca="true" t="shared" si="44" ref="BU45:BV47">BR45-(BR45*0.015)</f>
        <v>13.2975</v>
      </c>
      <c r="BV45" s="76">
        <f t="shared" si="44"/>
        <v>16.6268</v>
      </c>
      <c r="BW45" s="16">
        <f>(BU45+BV45)/(BP45+BQ45)-1</f>
        <v>0.32996888888888876</v>
      </c>
      <c r="BY45" s="294">
        <v>9.5</v>
      </c>
      <c r="BZ45" s="294">
        <v>10.3</v>
      </c>
      <c r="CA45" s="295">
        <v>13.015</v>
      </c>
      <c r="CB45" s="295">
        <v>14.111000000000002</v>
      </c>
      <c r="CC45" s="194">
        <f>((CA45+CB45)/(BY45+BZ45)-1)</f>
        <v>0.3700000000000001</v>
      </c>
      <c r="CD45" s="78">
        <f t="shared" si="38"/>
        <v>12.819775</v>
      </c>
      <c r="CE45" s="78">
        <f t="shared" si="38"/>
        <v>13.899335000000002</v>
      </c>
      <c r="CF45" s="16">
        <f>(CD45+CE45)/(BY45+BZ45)-1</f>
        <v>0.34945000000000004</v>
      </c>
      <c r="CH45" s="244">
        <v>9.5</v>
      </c>
      <c r="CI45" s="244">
        <v>10.3</v>
      </c>
      <c r="CJ45" s="209">
        <v>13.015</v>
      </c>
      <c r="CK45" s="209">
        <v>14.111000000000002</v>
      </c>
      <c r="CL45" s="194">
        <f>((CJ45+CK45)/(CH45+CI45)-1)</f>
        <v>0.3700000000000001</v>
      </c>
      <c r="CM45" s="79">
        <f t="shared" si="39"/>
        <v>12.819775</v>
      </c>
      <c r="CN45" s="79">
        <f t="shared" si="39"/>
        <v>13.899335000000002</v>
      </c>
      <c r="CO45" s="16">
        <f>(CM45+CN45)/(CH45+CI45)-1</f>
        <v>0.34945000000000004</v>
      </c>
      <c r="CQ45" s="195"/>
      <c r="CR45" s="195"/>
      <c r="CS45" s="195"/>
      <c r="CT45" s="195"/>
      <c r="CU45" s="194"/>
      <c r="CW45" s="293">
        <v>8.5</v>
      </c>
      <c r="CX45" s="293">
        <v>12</v>
      </c>
      <c r="CY45" s="293">
        <f>CW45*1.32</f>
        <v>11.22</v>
      </c>
      <c r="CZ45" s="293">
        <f>CX45*1.32</f>
        <v>15.84</v>
      </c>
      <c r="DA45" s="194">
        <f aca="true" t="shared" si="45" ref="DA45:DA57">((CY45+CZ45)/(CW45+CX45)-1)</f>
        <v>0.32000000000000006</v>
      </c>
      <c r="DB45" s="293">
        <f aca="true" t="shared" si="46" ref="DB45:DC57">CY45-(CY45*0.05)</f>
        <v>10.659</v>
      </c>
      <c r="DC45" s="293">
        <f t="shared" si="46"/>
        <v>15.048</v>
      </c>
      <c r="DD45" s="194">
        <f aca="true" t="shared" si="47" ref="DD45:DD57">(DB45+DC45)/(CW45+CX45)-1</f>
        <v>0.254</v>
      </c>
    </row>
    <row r="46" spans="1:108" ht="14.25" customHeight="1">
      <c r="A46" s="3" t="s">
        <v>307</v>
      </c>
      <c r="B46" s="305" t="s">
        <v>479</v>
      </c>
      <c r="C46" s="66"/>
      <c r="D46" s="66"/>
      <c r="E46" s="66"/>
      <c r="F46" s="66"/>
      <c r="G46" s="16"/>
      <c r="I46" s="69">
        <v>25</v>
      </c>
      <c r="J46" s="69">
        <v>30</v>
      </c>
      <c r="K46" s="196">
        <f aca="true" t="shared" si="48" ref="K46:L57">I46*1.34</f>
        <v>33.5</v>
      </c>
      <c r="L46" s="196">
        <f t="shared" si="48"/>
        <v>40.2</v>
      </c>
      <c r="M46" s="194">
        <v>0.34</v>
      </c>
      <c r="N46" s="69">
        <f t="shared" si="40"/>
        <v>32.9975</v>
      </c>
      <c r="O46" s="69">
        <f t="shared" si="40"/>
        <v>39.597</v>
      </c>
      <c r="P46" s="16">
        <f t="shared" si="41"/>
        <v>0.3199000000000003</v>
      </c>
      <c r="R46" s="68">
        <v>17</v>
      </c>
      <c r="S46" s="68">
        <v>22</v>
      </c>
      <c r="T46" s="201">
        <v>22.95</v>
      </c>
      <c r="U46" s="201">
        <v>29.7</v>
      </c>
      <c r="V46" s="194">
        <v>0.3495</v>
      </c>
      <c r="W46" s="68">
        <f>R46+(R46*Y46)</f>
        <v>22.7715</v>
      </c>
      <c r="X46" s="68">
        <f>S46+(S46*Y46)</f>
        <v>29.469</v>
      </c>
      <c r="Y46" s="16">
        <v>0.3395</v>
      </c>
      <c r="AA46" s="202">
        <v>11</v>
      </c>
      <c r="AB46" s="202">
        <v>17</v>
      </c>
      <c r="AC46" s="202">
        <v>15.08</v>
      </c>
      <c r="AD46" s="202">
        <v>23.07</v>
      </c>
      <c r="AE46" s="194">
        <v>0.3622</v>
      </c>
      <c r="AF46" s="243">
        <v>11</v>
      </c>
      <c r="AG46" s="243">
        <v>17</v>
      </c>
      <c r="AH46" s="202">
        <f>(AF46*AE46)+AF46</f>
        <v>14.984200000000001</v>
      </c>
      <c r="AI46" s="202">
        <v>23.07</v>
      </c>
      <c r="AJ46" s="194">
        <f>((AH46+AI46)/(AF46+AG46)-1)</f>
        <v>0.3590785714285716</v>
      </c>
      <c r="AK46" s="71">
        <f t="shared" si="37"/>
        <v>14.234990000000002</v>
      </c>
      <c r="AL46" s="71">
        <f t="shared" si="37"/>
        <v>21.9165</v>
      </c>
      <c r="AM46" s="16">
        <f>(AK46+AL46)/(AF46+AG46)-1</f>
        <v>0.291124642857143</v>
      </c>
      <c r="AO46" s="353" t="s">
        <v>384</v>
      </c>
      <c r="AP46" s="354"/>
      <c r="AQ46" s="354"/>
      <c r="AR46" s="354"/>
      <c r="AS46" s="354"/>
      <c r="AT46" s="354"/>
      <c r="AU46" s="354"/>
      <c r="AV46" s="355"/>
      <c r="AX46" s="350" t="s">
        <v>384</v>
      </c>
      <c r="AY46" s="351"/>
      <c r="AZ46" s="351"/>
      <c r="BA46" s="351"/>
      <c r="BB46" s="351"/>
      <c r="BC46" s="351"/>
      <c r="BD46" s="351"/>
      <c r="BE46" s="352"/>
      <c r="BG46" s="490" t="s">
        <v>384</v>
      </c>
      <c r="BH46" s="490"/>
      <c r="BI46" s="490"/>
      <c r="BJ46" s="490"/>
      <c r="BK46" s="490"/>
      <c r="BL46" s="490"/>
      <c r="BM46" s="490"/>
      <c r="BN46" s="490"/>
      <c r="BP46" s="423" t="s">
        <v>384</v>
      </c>
      <c r="BQ46" s="424"/>
      <c r="BR46" s="424"/>
      <c r="BS46" s="424"/>
      <c r="BT46" s="424"/>
      <c r="BU46" s="424"/>
      <c r="BV46" s="424"/>
      <c r="BW46" s="425"/>
      <c r="BY46" s="294">
        <v>13.15</v>
      </c>
      <c r="BZ46" s="294">
        <v>16.15</v>
      </c>
      <c r="CA46" s="295">
        <v>18.02</v>
      </c>
      <c r="CB46" s="295">
        <v>22.13</v>
      </c>
      <c r="CC46" s="194">
        <f>((CA46+CB46)/(BY46+BZ46)-1)</f>
        <v>0.37030716723549495</v>
      </c>
      <c r="CD46" s="78">
        <f t="shared" si="38"/>
        <v>17.7497</v>
      </c>
      <c r="CE46" s="78">
        <f t="shared" si="38"/>
        <v>21.79805</v>
      </c>
      <c r="CF46" s="16">
        <f>(CD46+CE46)/(BY46+BZ46)-1</f>
        <v>0.3497525597269626</v>
      </c>
      <c r="CH46" s="244">
        <v>13.15</v>
      </c>
      <c r="CI46" s="244">
        <v>16.15</v>
      </c>
      <c r="CJ46" s="209">
        <v>18.02</v>
      </c>
      <c r="CK46" s="209">
        <v>22.13</v>
      </c>
      <c r="CL46" s="194">
        <f t="shared" si="35"/>
        <v>0.37030716723549495</v>
      </c>
      <c r="CM46" s="79">
        <f t="shared" si="39"/>
        <v>17.7497</v>
      </c>
      <c r="CN46" s="79">
        <f t="shared" si="39"/>
        <v>21.79805</v>
      </c>
      <c r="CO46" s="16">
        <f>(CM46+CN46)/(CH46+CI46)-1</f>
        <v>0.3497525597269626</v>
      </c>
      <c r="CQ46" s="195"/>
      <c r="CR46" s="195"/>
      <c r="CS46" s="195"/>
      <c r="CT46" s="195"/>
      <c r="CU46" s="194"/>
      <c r="CW46" s="293">
        <v>12</v>
      </c>
      <c r="CX46" s="293">
        <v>25</v>
      </c>
      <c r="CY46" s="293">
        <f aca="true" t="shared" si="49" ref="CY46:CZ57">CW46*1.32</f>
        <v>15.84</v>
      </c>
      <c r="CZ46" s="293">
        <f t="shared" si="49"/>
        <v>33</v>
      </c>
      <c r="DA46" s="194">
        <f t="shared" si="45"/>
        <v>0.32000000000000006</v>
      </c>
      <c r="DB46" s="293">
        <f t="shared" si="46"/>
        <v>15.048</v>
      </c>
      <c r="DC46" s="293">
        <f t="shared" si="46"/>
        <v>31.35</v>
      </c>
      <c r="DD46" s="194">
        <f t="shared" si="47"/>
        <v>0.254</v>
      </c>
    </row>
    <row r="47" spans="1:108" ht="14.25" customHeight="1">
      <c r="A47" s="6" t="s">
        <v>87</v>
      </c>
      <c r="B47" s="305" t="s">
        <v>480</v>
      </c>
      <c r="C47" s="66"/>
      <c r="D47" s="66"/>
      <c r="E47" s="66"/>
      <c r="F47" s="66"/>
      <c r="G47" s="16"/>
      <c r="I47" s="69">
        <v>10</v>
      </c>
      <c r="J47" s="69">
        <v>13</v>
      </c>
      <c r="K47" s="196">
        <f t="shared" si="48"/>
        <v>13.4</v>
      </c>
      <c r="L47" s="196">
        <f t="shared" si="48"/>
        <v>17.42</v>
      </c>
      <c r="M47" s="194">
        <v>0.34</v>
      </c>
      <c r="N47" s="69">
        <f t="shared" si="40"/>
        <v>13.199</v>
      </c>
      <c r="O47" s="69">
        <f t="shared" si="40"/>
        <v>17.158700000000003</v>
      </c>
      <c r="P47" s="16">
        <f t="shared" si="41"/>
        <v>0.3199000000000001</v>
      </c>
      <c r="R47" s="68">
        <v>8.5</v>
      </c>
      <c r="S47" s="68">
        <v>12.5</v>
      </c>
      <c r="T47" s="201">
        <v>11.47</v>
      </c>
      <c r="U47" s="201">
        <v>16.87</v>
      </c>
      <c r="V47" s="194">
        <v>0.3495</v>
      </c>
      <c r="W47" s="68">
        <f>R47+(R47*Y47)</f>
        <v>11.38575</v>
      </c>
      <c r="X47" s="68">
        <f>S47+(S47*Y47)</f>
        <v>16.74375</v>
      </c>
      <c r="Y47" s="16">
        <v>0.3395</v>
      </c>
      <c r="AA47" s="202">
        <v>12.960499999999998</v>
      </c>
      <c r="AB47" s="202">
        <v>16.8475</v>
      </c>
      <c r="AC47" s="202">
        <v>17.690378713204368</v>
      </c>
      <c r="AD47" s="202">
        <v>22.868621152228762</v>
      </c>
      <c r="AE47" s="194">
        <v>0.3607</v>
      </c>
      <c r="AF47" s="243">
        <v>12.96</v>
      </c>
      <c r="AG47" s="243">
        <v>16.8475</v>
      </c>
      <c r="AH47" s="202">
        <f>(AF47*AE47)+AF47</f>
        <v>17.634672000000002</v>
      </c>
      <c r="AI47" s="202">
        <v>22.868621152228762</v>
      </c>
      <c r="AJ47" s="194">
        <f>((AH47+AI47)/(AF47+AG47)-1)</f>
        <v>0.35882892400331334</v>
      </c>
      <c r="AK47" s="71">
        <f t="shared" si="37"/>
        <v>16.7529384</v>
      </c>
      <c r="AL47" s="71">
        <f t="shared" si="37"/>
        <v>21.725190094617325</v>
      </c>
      <c r="AM47" s="16">
        <f>(AK47+AL47)/(AF47+AG47)-1</f>
        <v>0.2908874778031476</v>
      </c>
      <c r="AO47" s="72">
        <v>10</v>
      </c>
      <c r="AP47" s="72">
        <v>12</v>
      </c>
      <c r="AQ47" s="204">
        <v>13.6</v>
      </c>
      <c r="AR47" s="204">
        <v>16.32</v>
      </c>
      <c r="AS47" s="194">
        <v>0.36</v>
      </c>
      <c r="AT47" s="72">
        <f>AQ47-(AQ47*0.025)</f>
        <v>13.26</v>
      </c>
      <c r="AU47" s="72">
        <f>AR47-(AR47*0.025)</f>
        <v>15.912</v>
      </c>
      <c r="AV47" s="16">
        <f>(AT47+AU47)/(AO47+AP47)-1</f>
        <v>0.32600000000000007</v>
      </c>
      <c r="AX47" s="350" t="s">
        <v>384</v>
      </c>
      <c r="AY47" s="351"/>
      <c r="AZ47" s="351"/>
      <c r="BA47" s="351"/>
      <c r="BB47" s="351"/>
      <c r="BC47" s="351"/>
      <c r="BD47" s="351"/>
      <c r="BE47" s="352"/>
      <c r="BG47" s="74">
        <v>9</v>
      </c>
      <c r="BH47" s="74">
        <v>12</v>
      </c>
      <c r="BI47" s="206">
        <v>12.15</v>
      </c>
      <c r="BJ47" s="206">
        <v>16.2</v>
      </c>
      <c r="BK47" s="194">
        <v>0.35</v>
      </c>
      <c r="BL47" s="74">
        <f t="shared" si="42"/>
        <v>11.84625</v>
      </c>
      <c r="BM47" s="74">
        <f t="shared" si="42"/>
        <v>15.795</v>
      </c>
      <c r="BN47" s="16">
        <f t="shared" si="43"/>
        <v>0.3162499999999999</v>
      </c>
      <c r="BP47" s="76">
        <v>10</v>
      </c>
      <c r="BQ47" s="76">
        <v>12.5</v>
      </c>
      <c r="BR47" s="207">
        <v>13.5</v>
      </c>
      <c r="BS47" s="207">
        <v>16.88</v>
      </c>
      <c r="BT47" s="267">
        <f t="shared" si="32"/>
        <v>0.3502222222222222</v>
      </c>
      <c r="BU47" s="76">
        <f t="shared" si="44"/>
        <v>13.2975</v>
      </c>
      <c r="BV47" s="76">
        <f t="shared" si="44"/>
        <v>16.6268</v>
      </c>
      <c r="BW47" s="16">
        <f>(BU47+BV47)/(BP47+BQ47)-1</f>
        <v>0.32996888888888876</v>
      </c>
      <c r="BY47" s="294">
        <v>10</v>
      </c>
      <c r="BZ47" s="294">
        <v>11.5</v>
      </c>
      <c r="CA47" s="295">
        <v>13.700000000000001</v>
      </c>
      <c r="CB47" s="295">
        <v>15.755</v>
      </c>
      <c r="CC47" s="194">
        <f>((CA47+CB47)/(BY47+BZ47)-1)</f>
        <v>0.3700000000000001</v>
      </c>
      <c r="CD47" s="78">
        <f t="shared" si="38"/>
        <v>13.4945</v>
      </c>
      <c r="CE47" s="78">
        <f t="shared" si="38"/>
        <v>15.518675</v>
      </c>
      <c r="CF47" s="16">
        <f>(CD47+CE47)/(BY47+BZ47)-1</f>
        <v>0.34945000000000004</v>
      </c>
      <c r="CH47" s="244">
        <v>10</v>
      </c>
      <c r="CI47" s="244">
        <v>11.5</v>
      </c>
      <c r="CJ47" s="209">
        <v>13.700000000000001</v>
      </c>
      <c r="CK47" s="209">
        <v>15.755</v>
      </c>
      <c r="CL47" s="194">
        <f t="shared" si="35"/>
        <v>0.3700000000000001</v>
      </c>
      <c r="CM47" s="79">
        <f t="shared" si="39"/>
        <v>13.4945</v>
      </c>
      <c r="CN47" s="79">
        <f t="shared" si="39"/>
        <v>15.518675</v>
      </c>
      <c r="CO47" s="16">
        <f>(CM47+CN47)/(CH47+CI47)-1</f>
        <v>0.34945000000000004</v>
      </c>
      <c r="CQ47" s="195">
        <v>9.075000000000001</v>
      </c>
      <c r="CR47" s="195">
        <v>14.179499999999999</v>
      </c>
      <c r="CS47" s="195">
        <v>12.705</v>
      </c>
      <c r="CT47" s="195">
        <v>19.8513</v>
      </c>
      <c r="CU47" s="194">
        <v>0.4</v>
      </c>
      <c r="CW47" s="293">
        <v>9.5</v>
      </c>
      <c r="CX47" s="293">
        <v>13</v>
      </c>
      <c r="CY47" s="293">
        <f t="shared" si="49"/>
        <v>12.540000000000001</v>
      </c>
      <c r="CZ47" s="293">
        <f t="shared" si="49"/>
        <v>17.16</v>
      </c>
      <c r="DA47" s="194">
        <f t="shared" si="45"/>
        <v>0.32000000000000006</v>
      </c>
      <c r="DB47" s="293">
        <f t="shared" si="46"/>
        <v>11.913</v>
      </c>
      <c r="DC47" s="293">
        <f t="shared" si="46"/>
        <v>16.302</v>
      </c>
      <c r="DD47" s="194">
        <f t="shared" si="47"/>
        <v>0.254</v>
      </c>
    </row>
    <row r="48" spans="1:108" ht="15">
      <c r="A48" s="6" t="s">
        <v>439</v>
      </c>
      <c r="B48" s="305" t="s">
        <v>481</v>
      </c>
      <c r="C48" s="66"/>
      <c r="D48" s="66"/>
      <c r="E48" s="66"/>
      <c r="F48" s="66"/>
      <c r="G48" s="16"/>
      <c r="I48" s="69">
        <v>17</v>
      </c>
      <c r="J48" s="69">
        <v>22</v>
      </c>
      <c r="K48" s="196"/>
      <c r="L48" s="196"/>
      <c r="M48" s="194"/>
      <c r="N48" s="69">
        <v>22.44</v>
      </c>
      <c r="O48" s="69">
        <v>29.04</v>
      </c>
      <c r="P48" s="16">
        <f t="shared" si="41"/>
        <v>0.32000000000000006</v>
      </c>
      <c r="R48" s="68">
        <v>20</v>
      </c>
      <c r="S48" s="68">
        <v>35</v>
      </c>
      <c r="T48" s="201"/>
      <c r="U48" s="201"/>
      <c r="V48" s="194"/>
      <c r="W48" s="68">
        <v>27</v>
      </c>
      <c r="X48" s="68">
        <v>47.25</v>
      </c>
      <c r="Y48" s="16">
        <v>0.3395</v>
      </c>
      <c r="AA48" s="202"/>
      <c r="AB48" s="202"/>
      <c r="AC48" s="202"/>
      <c r="AD48" s="202"/>
      <c r="AE48" s="194"/>
      <c r="AF48" s="243">
        <v>18</v>
      </c>
      <c r="AG48" s="243">
        <v>26</v>
      </c>
      <c r="AH48" s="202"/>
      <c r="AI48" s="202"/>
      <c r="AJ48" s="194"/>
      <c r="AK48" s="71">
        <v>24.12</v>
      </c>
      <c r="AL48" s="71">
        <v>34.84</v>
      </c>
      <c r="AM48" s="16">
        <f>(AK48+AL48)/(AF48+AG48)-1</f>
        <v>0.3400000000000001</v>
      </c>
      <c r="AO48" s="72">
        <v>14</v>
      </c>
      <c r="AP48" s="72">
        <v>16</v>
      </c>
      <c r="AQ48" s="204"/>
      <c r="AR48" s="204"/>
      <c r="AS48" s="194"/>
      <c r="AT48" s="72">
        <v>18.56</v>
      </c>
      <c r="AU48" s="72">
        <v>21.22</v>
      </c>
      <c r="AV48" s="16">
        <f>(AT48+AU48)/(AO48+AP48)-1</f>
        <v>0.32600000000000007</v>
      </c>
      <c r="AX48" s="350" t="s">
        <v>384</v>
      </c>
      <c r="AY48" s="351"/>
      <c r="AZ48" s="351"/>
      <c r="BA48" s="351"/>
      <c r="BB48" s="351"/>
      <c r="BC48" s="351"/>
      <c r="BD48" s="351"/>
      <c r="BE48" s="352"/>
      <c r="BG48" s="74">
        <v>9.75</v>
      </c>
      <c r="BH48" s="74">
        <v>14</v>
      </c>
      <c r="BI48" s="206"/>
      <c r="BJ48" s="206"/>
      <c r="BK48" s="194"/>
      <c r="BL48" s="74">
        <v>13.65</v>
      </c>
      <c r="BM48" s="74">
        <v>19.6</v>
      </c>
      <c r="BN48" s="16">
        <f t="shared" si="43"/>
        <v>0.3999999999999999</v>
      </c>
      <c r="BP48" s="76">
        <v>15</v>
      </c>
      <c r="BQ48" s="76">
        <v>17</v>
      </c>
      <c r="BR48" s="207"/>
      <c r="BS48" s="207"/>
      <c r="BT48" s="267"/>
      <c r="BU48" s="76">
        <v>19.95</v>
      </c>
      <c r="BV48" s="76">
        <v>22.61</v>
      </c>
      <c r="BW48" s="16">
        <f>(BU48+BV48)/(BP48+BQ48)-1</f>
        <v>0.33000000000000007</v>
      </c>
      <c r="BY48" s="294">
        <v>14</v>
      </c>
      <c r="BZ48" s="294">
        <v>22</v>
      </c>
      <c r="CA48" s="295"/>
      <c r="CB48" s="295"/>
      <c r="CC48" s="194"/>
      <c r="CD48" s="78">
        <v>19.32</v>
      </c>
      <c r="CE48" s="78">
        <v>30.36</v>
      </c>
      <c r="CF48" s="16">
        <f>(CD48+CE48)/(BY48+BZ48)-1</f>
        <v>0.3799999999999999</v>
      </c>
      <c r="CH48" s="244">
        <v>13</v>
      </c>
      <c r="CI48" s="244">
        <v>18</v>
      </c>
      <c r="CJ48" s="209"/>
      <c r="CK48" s="209"/>
      <c r="CL48" s="194"/>
      <c r="CM48" s="79">
        <v>17.54</v>
      </c>
      <c r="CN48" s="79">
        <v>24.29</v>
      </c>
      <c r="CO48" s="16">
        <f>(CM48+CN48)/(CH48+CI48)-1</f>
        <v>0.34935483870967743</v>
      </c>
      <c r="CQ48" s="195"/>
      <c r="CR48" s="195"/>
      <c r="CS48" s="195"/>
      <c r="CT48" s="195"/>
      <c r="CU48" s="194"/>
      <c r="CW48" s="293"/>
      <c r="CX48" s="293"/>
      <c r="CY48" s="293"/>
      <c r="CZ48" s="293"/>
      <c r="DA48" s="194"/>
      <c r="DB48" s="293"/>
      <c r="DC48" s="293"/>
      <c r="DD48" s="194"/>
    </row>
    <row r="49" spans="1:108" ht="15">
      <c r="A49" s="6" t="s">
        <v>88</v>
      </c>
      <c r="B49" s="305" t="s">
        <v>482</v>
      </c>
      <c r="C49" s="66"/>
      <c r="D49" s="66"/>
      <c r="E49" s="66"/>
      <c r="F49" s="66"/>
      <c r="G49" s="16"/>
      <c r="I49" s="69">
        <v>8.57</v>
      </c>
      <c r="J49" s="69">
        <v>12.18</v>
      </c>
      <c r="K49" s="196">
        <f t="shared" si="48"/>
        <v>11.4838</v>
      </c>
      <c r="L49" s="196">
        <f t="shared" si="48"/>
        <v>16.3212</v>
      </c>
      <c r="M49" s="194">
        <v>0.34</v>
      </c>
      <c r="N49" s="69">
        <f t="shared" si="40"/>
        <v>11.311543</v>
      </c>
      <c r="O49" s="69">
        <f t="shared" si="40"/>
        <v>16.076382000000002</v>
      </c>
      <c r="P49" s="16">
        <f t="shared" si="41"/>
        <v>0.3199000000000001</v>
      </c>
      <c r="R49" s="68">
        <v>8.5</v>
      </c>
      <c r="S49" s="68">
        <v>12.5</v>
      </c>
      <c r="T49" s="201">
        <v>11.47</v>
      </c>
      <c r="U49" s="201">
        <v>16.87</v>
      </c>
      <c r="V49" s="194">
        <v>0.3495</v>
      </c>
      <c r="W49" s="68">
        <f aca="true" t="shared" si="50" ref="W49:W57">R49+(R49*Y49)</f>
        <v>11.38575</v>
      </c>
      <c r="X49" s="68">
        <f aca="true" t="shared" si="51" ref="X49:X57">S49+(S49*Y49)</f>
        <v>16.74375</v>
      </c>
      <c r="Y49" s="16">
        <v>0.3395</v>
      </c>
      <c r="AA49" s="202">
        <v>15.179999999999998</v>
      </c>
      <c r="AB49" s="202">
        <v>20.297499999999996</v>
      </c>
      <c r="AC49" s="202">
        <v>20.6471857863751</v>
      </c>
      <c r="AD49" s="202">
        <v>27.462706886038678</v>
      </c>
      <c r="AE49" s="194">
        <v>0.3561</v>
      </c>
      <c r="AF49" s="243">
        <v>10</v>
      </c>
      <c r="AG49" s="243">
        <v>20.297499999999996</v>
      </c>
      <c r="AH49" s="202">
        <f aca="true" t="shared" si="52" ref="AH49:AH54">(AF49*AE49)+AF49</f>
        <v>13.561</v>
      </c>
      <c r="AI49" s="202">
        <v>27.462706886038678</v>
      </c>
      <c r="AJ49" s="194">
        <f aca="true" t="shared" si="53" ref="AJ49:AJ54">((AH49+AI49)/(AF49+AG49)-1)</f>
        <v>0.35402943761164085</v>
      </c>
      <c r="AK49" s="71">
        <f aca="true" t="shared" si="54" ref="AK49:AL54">AH49-(AH49*0.05)</f>
        <v>12.88295</v>
      </c>
      <c r="AL49" s="71">
        <f t="shared" si="54"/>
        <v>26.089571541736746</v>
      </c>
      <c r="AM49" s="16">
        <f aca="true" t="shared" si="55" ref="AM49:AM54">(AK49+AL49)/(AF49+AG49)-1</f>
        <v>0.2863279657310587</v>
      </c>
      <c r="AO49" s="72">
        <v>10</v>
      </c>
      <c r="AP49" s="72">
        <v>12</v>
      </c>
      <c r="AQ49" s="204">
        <v>13.6</v>
      </c>
      <c r="AR49" s="204">
        <v>16.32</v>
      </c>
      <c r="AS49" s="194">
        <v>0.36</v>
      </c>
      <c r="AT49" s="72">
        <f aca="true" t="shared" si="56" ref="AT49:AU54">AQ49-(AQ49*0.025)</f>
        <v>13.26</v>
      </c>
      <c r="AU49" s="72">
        <f t="shared" si="56"/>
        <v>15.912</v>
      </c>
      <c r="AV49" s="16">
        <f aca="true" t="shared" si="57" ref="AV49:AV57">(AT49+AU49)/(AO49+AP49)-1</f>
        <v>0.32600000000000007</v>
      </c>
      <c r="AX49" s="350" t="s">
        <v>384</v>
      </c>
      <c r="AY49" s="351"/>
      <c r="AZ49" s="351"/>
      <c r="BA49" s="351"/>
      <c r="BB49" s="351"/>
      <c r="BC49" s="351"/>
      <c r="BD49" s="351"/>
      <c r="BE49" s="352"/>
      <c r="BG49" s="74">
        <v>9</v>
      </c>
      <c r="BH49" s="74">
        <v>12</v>
      </c>
      <c r="BI49" s="206">
        <v>12.15</v>
      </c>
      <c r="BJ49" s="206">
        <v>16.2</v>
      </c>
      <c r="BK49" s="194">
        <v>0.35</v>
      </c>
      <c r="BL49" s="74">
        <f t="shared" si="42"/>
        <v>11.84625</v>
      </c>
      <c r="BM49" s="74">
        <f t="shared" si="42"/>
        <v>15.795</v>
      </c>
      <c r="BN49" s="16">
        <f t="shared" si="43"/>
        <v>0.3162499999999999</v>
      </c>
      <c r="BP49" s="76">
        <v>10</v>
      </c>
      <c r="BQ49" s="76">
        <v>12.5</v>
      </c>
      <c r="BR49" s="207">
        <v>13.5</v>
      </c>
      <c r="BS49" s="207">
        <v>16.88</v>
      </c>
      <c r="BT49" s="267">
        <f t="shared" si="13"/>
        <v>0.3502222222222222</v>
      </c>
      <c r="BU49" s="76">
        <f aca="true" t="shared" si="58" ref="BU49:BV57">BR49-(BR49*0.015)</f>
        <v>13.2975</v>
      </c>
      <c r="BV49" s="76">
        <f t="shared" si="58"/>
        <v>16.6268</v>
      </c>
      <c r="BW49" s="16">
        <f aca="true" t="shared" si="59" ref="BW49:BW57">(BU49+BV49)/(BP49+BQ49)-1</f>
        <v>0.32996888888888876</v>
      </c>
      <c r="BY49" s="78">
        <v>10</v>
      </c>
      <c r="BZ49" s="78">
        <v>15</v>
      </c>
      <c r="CA49" s="208">
        <v>14</v>
      </c>
      <c r="CB49" s="208">
        <v>21</v>
      </c>
      <c r="CC49" s="194">
        <f t="shared" si="16"/>
        <v>0.3999999999999999</v>
      </c>
      <c r="CD49" s="78">
        <f aca="true" t="shared" si="60" ref="CD49:CE57">CA49-(CA49*0.01)</f>
        <v>13.86</v>
      </c>
      <c r="CE49" s="78">
        <f t="shared" si="60"/>
        <v>20.79</v>
      </c>
      <c r="CF49" s="16">
        <f aca="true" t="shared" si="61" ref="CF49:CF57">(CD49+CE49)/(BY49+BZ49)-1</f>
        <v>0.3859999999999999</v>
      </c>
      <c r="CH49" s="244">
        <v>11.5</v>
      </c>
      <c r="CI49" s="244">
        <v>13</v>
      </c>
      <c r="CJ49" s="209">
        <v>15.755</v>
      </c>
      <c r="CK49" s="209">
        <v>17.810000000000002</v>
      </c>
      <c r="CL49" s="194">
        <f t="shared" si="24"/>
        <v>0.3700000000000001</v>
      </c>
      <c r="CM49" s="79">
        <f aca="true" t="shared" si="62" ref="CM49:CN57">CJ49-(CJ49*0.015)</f>
        <v>15.518675</v>
      </c>
      <c r="CN49" s="79">
        <f t="shared" si="62"/>
        <v>17.54285</v>
      </c>
      <c r="CO49" s="16">
        <f aca="true" t="shared" si="63" ref="CO49:CO57">(CM49+CN49)/(CH49+CI49)-1</f>
        <v>0.34945000000000004</v>
      </c>
      <c r="CQ49" s="195">
        <v>10.186</v>
      </c>
      <c r="CR49" s="195">
        <v>15.122499999999999</v>
      </c>
      <c r="CS49" s="195">
        <v>14.260399999999999</v>
      </c>
      <c r="CT49" s="195">
        <v>21.171499999999998</v>
      </c>
      <c r="CU49" s="194">
        <v>0.4</v>
      </c>
      <c r="CW49" s="293">
        <v>8.5</v>
      </c>
      <c r="CX49" s="293">
        <v>12</v>
      </c>
      <c r="CY49" s="293">
        <f t="shared" si="49"/>
        <v>11.22</v>
      </c>
      <c r="CZ49" s="293">
        <f t="shared" si="49"/>
        <v>15.84</v>
      </c>
      <c r="DA49" s="194">
        <f t="shared" si="45"/>
        <v>0.32000000000000006</v>
      </c>
      <c r="DB49" s="293">
        <f t="shared" si="46"/>
        <v>10.659</v>
      </c>
      <c r="DC49" s="293">
        <f t="shared" si="46"/>
        <v>15.048</v>
      </c>
      <c r="DD49" s="194">
        <f t="shared" si="47"/>
        <v>0.254</v>
      </c>
    </row>
    <row r="50" spans="1:108" ht="15">
      <c r="A50" s="6" t="s">
        <v>89</v>
      </c>
      <c r="B50" s="305" t="s">
        <v>483</v>
      </c>
      <c r="C50" s="66"/>
      <c r="D50" s="66"/>
      <c r="E50" s="66"/>
      <c r="F50" s="66"/>
      <c r="G50" s="16"/>
      <c r="I50" s="69">
        <v>8.57</v>
      </c>
      <c r="J50" s="69">
        <v>12.18</v>
      </c>
      <c r="K50" s="196">
        <f t="shared" si="48"/>
        <v>11.4838</v>
      </c>
      <c r="L50" s="196">
        <f t="shared" si="48"/>
        <v>16.3212</v>
      </c>
      <c r="M50" s="194">
        <v>0.34</v>
      </c>
      <c r="N50" s="69">
        <f t="shared" si="40"/>
        <v>11.311543</v>
      </c>
      <c r="O50" s="69">
        <f t="shared" si="40"/>
        <v>16.076382000000002</v>
      </c>
      <c r="P50" s="16">
        <f t="shared" si="41"/>
        <v>0.3199000000000001</v>
      </c>
      <c r="R50" s="68">
        <v>8.5</v>
      </c>
      <c r="S50" s="68">
        <v>12.5</v>
      </c>
      <c r="T50" s="201">
        <v>11.47</v>
      </c>
      <c r="U50" s="201">
        <v>16.87</v>
      </c>
      <c r="V50" s="194">
        <v>0.3495</v>
      </c>
      <c r="W50" s="68">
        <f t="shared" si="50"/>
        <v>11.38575</v>
      </c>
      <c r="X50" s="68">
        <f t="shared" si="51"/>
        <v>16.74375</v>
      </c>
      <c r="Y50" s="16">
        <v>0.3395</v>
      </c>
      <c r="AA50" s="202">
        <v>12.753499999999999</v>
      </c>
      <c r="AB50" s="202">
        <v>16.145999999999997</v>
      </c>
      <c r="AC50" s="202">
        <v>17.41461432296047</v>
      </c>
      <c r="AD50" s="202">
        <v>21.93408627417998</v>
      </c>
      <c r="AE50" s="194">
        <v>0.3616</v>
      </c>
      <c r="AF50" s="243">
        <v>10</v>
      </c>
      <c r="AG50" s="243">
        <v>16.145999999999997</v>
      </c>
      <c r="AH50" s="202">
        <f t="shared" si="52"/>
        <v>13.616</v>
      </c>
      <c r="AI50" s="202">
        <v>21.93408627417998</v>
      </c>
      <c r="AJ50" s="194">
        <f t="shared" si="53"/>
        <v>0.3596759073732112</v>
      </c>
      <c r="AK50" s="71">
        <f t="shared" si="54"/>
        <v>12.9352</v>
      </c>
      <c r="AL50" s="71">
        <f t="shared" si="54"/>
        <v>20.83738196047098</v>
      </c>
      <c r="AM50" s="16">
        <f t="shared" si="55"/>
        <v>0.2916921120045508</v>
      </c>
      <c r="AO50" s="72">
        <v>9</v>
      </c>
      <c r="AP50" s="72">
        <v>10.25</v>
      </c>
      <c r="AQ50" s="204">
        <v>12.24</v>
      </c>
      <c r="AR50" s="204">
        <v>13.94</v>
      </c>
      <c r="AS50" s="194">
        <v>0.36</v>
      </c>
      <c r="AT50" s="72">
        <f t="shared" si="56"/>
        <v>11.934000000000001</v>
      </c>
      <c r="AU50" s="72">
        <f t="shared" si="56"/>
        <v>13.5915</v>
      </c>
      <c r="AV50" s="16">
        <f t="shared" si="57"/>
        <v>0.32600000000000007</v>
      </c>
      <c r="AX50" s="350" t="s">
        <v>384</v>
      </c>
      <c r="AY50" s="351"/>
      <c r="AZ50" s="351"/>
      <c r="BA50" s="351"/>
      <c r="BB50" s="351"/>
      <c r="BC50" s="351"/>
      <c r="BD50" s="351"/>
      <c r="BE50" s="352"/>
      <c r="BG50" s="74">
        <v>9</v>
      </c>
      <c r="BH50" s="74">
        <v>12</v>
      </c>
      <c r="BI50" s="206">
        <v>12.15</v>
      </c>
      <c r="BJ50" s="206">
        <v>16.2</v>
      </c>
      <c r="BK50" s="194">
        <v>0.35</v>
      </c>
      <c r="BL50" s="74">
        <f t="shared" si="42"/>
        <v>11.84625</v>
      </c>
      <c r="BM50" s="74">
        <f t="shared" si="42"/>
        <v>15.795</v>
      </c>
      <c r="BN50" s="16">
        <f t="shared" si="43"/>
        <v>0.3162499999999999</v>
      </c>
      <c r="BP50" s="76">
        <v>10</v>
      </c>
      <c r="BQ50" s="76">
        <v>12.5</v>
      </c>
      <c r="BR50" s="207">
        <v>13.5</v>
      </c>
      <c r="BS50" s="207">
        <v>16.88</v>
      </c>
      <c r="BT50" s="267">
        <f t="shared" si="13"/>
        <v>0.3502222222222222</v>
      </c>
      <c r="BU50" s="76">
        <f t="shared" si="58"/>
        <v>13.2975</v>
      </c>
      <c r="BV50" s="76">
        <f t="shared" si="58"/>
        <v>16.6268</v>
      </c>
      <c r="BW50" s="16">
        <f t="shared" si="59"/>
        <v>0.32996888888888876</v>
      </c>
      <c r="BY50" s="78">
        <v>9</v>
      </c>
      <c r="BZ50" s="78">
        <v>11</v>
      </c>
      <c r="CA50" s="208">
        <v>12.51</v>
      </c>
      <c r="CB50" s="208">
        <v>15.29</v>
      </c>
      <c r="CC50" s="194">
        <f t="shared" si="16"/>
        <v>0.3899999999999999</v>
      </c>
      <c r="CD50" s="78">
        <f t="shared" si="60"/>
        <v>12.3849</v>
      </c>
      <c r="CE50" s="78">
        <f t="shared" si="60"/>
        <v>15.137099999999998</v>
      </c>
      <c r="CF50" s="16">
        <f t="shared" si="61"/>
        <v>0.3760999999999999</v>
      </c>
      <c r="CH50" s="244">
        <v>9.5</v>
      </c>
      <c r="CI50" s="244">
        <v>11</v>
      </c>
      <c r="CJ50" s="209">
        <v>13.015</v>
      </c>
      <c r="CK50" s="209">
        <v>15.07</v>
      </c>
      <c r="CL50" s="194">
        <f t="shared" si="24"/>
        <v>0.3700000000000001</v>
      </c>
      <c r="CM50" s="79">
        <f t="shared" si="62"/>
        <v>12.819775</v>
      </c>
      <c r="CN50" s="79">
        <f t="shared" si="62"/>
        <v>14.84395</v>
      </c>
      <c r="CO50" s="16">
        <f t="shared" si="63"/>
        <v>0.34945000000000004</v>
      </c>
      <c r="CQ50" s="195">
        <v>10.186</v>
      </c>
      <c r="CR50" s="195">
        <v>15.122499999999999</v>
      </c>
      <c r="CS50" s="195">
        <v>14.260399999999999</v>
      </c>
      <c r="CT50" s="195">
        <v>21.171499999999998</v>
      </c>
      <c r="CU50" s="194">
        <v>0.4</v>
      </c>
      <c r="CW50" s="293">
        <v>9</v>
      </c>
      <c r="CX50" s="293">
        <v>12</v>
      </c>
      <c r="CY50" s="293">
        <f t="shared" si="49"/>
        <v>11.88</v>
      </c>
      <c r="CZ50" s="293">
        <f t="shared" si="49"/>
        <v>15.84</v>
      </c>
      <c r="DA50" s="194">
        <f t="shared" si="45"/>
        <v>0.31999999999999984</v>
      </c>
      <c r="DB50" s="293">
        <f t="shared" si="46"/>
        <v>11.286000000000001</v>
      </c>
      <c r="DC50" s="293">
        <f t="shared" si="46"/>
        <v>15.048</v>
      </c>
      <c r="DD50" s="194">
        <f t="shared" si="47"/>
        <v>0.2540000000000002</v>
      </c>
    </row>
    <row r="51" spans="1:108" ht="15">
      <c r="A51" s="6" t="s">
        <v>354</v>
      </c>
      <c r="B51" s="305" t="s">
        <v>484</v>
      </c>
      <c r="C51" s="66"/>
      <c r="D51" s="66"/>
      <c r="E51" s="66"/>
      <c r="F51" s="66"/>
      <c r="G51" s="16"/>
      <c r="I51" s="69">
        <v>20</v>
      </c>
      <c r="J51" s="69">
        <v>30</v>
      </c>
      <c r="K51" s="196">
        <f t="shared" si="48"/>
        <v>26.8</v>
      </c>
      <c r="L51" s="196">
        <f t="shared" si="48"/>
        <v>40.2</v>
      </c>
      <c r="M51" s="194">
        <f>((K51+L51)/(I51+J51)-1)</f>
        <v>0.3400000000000001</v>
      </c>
      <c r="N51" s="69">
        <f t="shared" si="40"/>
        <v>26.398</v>
      </c>
      <c r="O51" s="69">
        <f t="shared" si="40"/>
        <v>39.597</v>
      </c>
      <c r="P51" s="16">
        <f t="shared" si="41"/>
        <v>0.3199000000000001</v>
      </c>
      <c r="R51" s="68">
        <v>25</v>
      </c>
      <c r="S51" s="68">
        <v>40</v>
      </c>
      <c r="T51" s="201">
        <v>33.75</v>
      </c>
      <c r="U51" s="201">
        <v>54</v>
      </c>
      <c r="V51" s="194">
        <v>0.3495</v>
      </c>
      <c r="W51" s="68">
        <f t="shared" si="50"/>
        <v>33.4875</v>
      </c>
      <c r="X51" s="68">
        <f t="shared" si="51"/>
        <v>53.58</v>
      </c>
      <c r="Y51" s="16">
        <v>0.3395</v>
      </c>
      <c r="AA51" s="202">
        <v>14</v>
      </c>
      <c r="AB51" s="202">
        <v>19</v>
      </c>
      <c r="AC51" s="202">
        <v>18.76</v>
      </c>
      <c r="AD51" s="202">
        <v>25.65</v>
      </c>
      <c r="AE51" s="194">
        <v>0.3616</v>
      </c>
      <c r="AF51" s="243">
        <v>14</v>
      </c>
      <c r="AG51" s="243">
        <v>19</v>
      </c>
      <c r="AH51" s="202">
        <f t="shared" si="52"/>
        <v>19.0624</v>
      </c>
      <c r="AI51" s="202">
        <v>25.65</v>
      </c>
      <c r="AJ51" s="194">
        <f t="shared" si="53"/>
        <v>0.3549212121212122</v>
      </c>
      <c r="AK51" s="71">
        <f t="shared" si="54"/>
        <v>18.109280000000002</v>
      </c>
      <c r="AL51" s="71">
        <f t="shared" si="54"/>
        <v>24.3675</v>
      </c>
      <c r="AM51" s="16">
        <f t="shared" si="55"/>
        <v>0.2871751515151517</v>
      </c>
      <c r="AO51" s="72">
        <v>14.5</v>
      </c>
      <c r="AP51" s="72">
        <v>16.5</v>
      </c>
      <c r="AQ51" s="204">
        <v>19.72</v>
      </c>
      <c r="AR51" s="204">
        <v>22.44</v>
      </c>
      <c r="AS51" s="194">
        <v>0.36</v>
      </c>
      <c r="AT51" s="72">
        <f t="shared" si="56"/>
        <v>19.227</v>
      </c>
      <c r="AU51" s="72">
        <f t="shared" si="56"/>
        <v>21.879</v>
      </c>
      <c r="AV51" s="16">
        <f t="shared" si="57"/>
        <v>0.32600000000000007</v>
      </c>
      <c r="AX51" s="350" t="s">
        <v>384</v>
      </c>
      <c r="AY51" s="351"/>
      <c r="AZ51" s="351"/>
      <c r="BA51" s="351"/>
      <c r="BB51" s="351"/>
      <c r="BC51" s="351"/>
      <c r="BD51" s="351"/>
      <c r="BE51" s="352"/>
      <c r="BG51" s="439" t="s">
        <v>384</v>
      </c>
      <c r="BH51" s="440"/>
      <c r="BI51" s="440"/>
      <c r="BJ51" s="440"/>
      <c r="BK51" s="440"/>
      <c r="BL51" s="440"/>
      <c r="BM51" s="440"/>
      <c r="BN51" s="441"/>
      <c r="BP51" s="76">
        <v>16</v>
      </c>
      <c r="BQ51" s="76">
        <v>20</v>
      </c>
      <c r="BR51" s="207">
        <v>22.5</v>
      </c>
      <c r="BS51" s="207">
        <v>28</v>
      </c>
      <c r="BT51" s="267">
        <f t="shared" si="13"/>
        <v>0.4027777777777777</v>
      </c>
      <c r="BU51" s="76">
        <f t="shared" si="58"/>
        <v>22.1625</v>
      </c>
      <c r="BV51" s="76">
        <f t="shared" si="58"/>
        <v>27.58</v>
      </c>
      <c r="BW51" s="16">
        <f t="shared" si="59"/>
        <v>0.38173611111111105</v>
      </c>
      <c r="BY51" s="448" t="s">
        <v>384</v>
      </c>
      <c r="BZ51" s="449"/>
      <c r="CA51" s="449"/>
      <c r="CB51" s="449"/>
      <c r="CC51" s="449"/>
      <c r="CD51" s="449"/>
      <c r="CE51" s="449"/>
      <c r="CF51" s="450"/>
      <c r="CH51" s="244">
        <v>15.5</v>
      </c>
      <c r="CI51" s="244">
        <v>22</v>
      </c>
      <c r="CJ51" s="209">
        <v>21</v>
      </c>
      <c r="CK51" s="209">
        <v>30.49</v>
      </c>
      <c r="CL51" s="194">
        <f t="shared" si="24"/>
        <v>0.37306666666666644</v>
      </c>
      <c r="CM51" s="79">
        <f t="shared" si="62"/>
        <v>20.685</v>
      </c>
      <c r="CN51" s="79">
        <f t="shared" si="62"/>
        <v>30.032649999999997</v>
      </c>
      <c r="CO51" s="16">
        <f t="shared" si="63"/>
        <v>0.3524706666666664</v>
      </c>
      <c r="CQ51" s="195">
        <v>12.5</v>
      </c>
      <c r="CR51" s="195">
        <v>24.8</v>
      </c>
      <c r="CS51" s="195">
        <v>18.13</v>
      </c>
      <c r="CT51" s="195">
        <v>35.96</v>
      </c>
      <c r="CU51" s="194">
        <v>0.4</v>
      </c>
      <c r="CW51" s="293">
        <v>21.49</v>
      </c>
      <c r="CX51" s="293">
        <v>28.3</v>
      </c>
      <c r="CY51" s="293">
        <v>31.5</v>
      </c>
      <c r="CZ51" s="293">
        <v>38.3</v>
      </c>
      <c r="DA51" s="194">
        <f t="shared" si="45"/>
        <v>0.4018879293030728</v>
      </c>
      <c r="DB51" s="293">
        <f t="shared" si="46"/>
        <v>29.925</v>
      </c>
      <c r="DC51" s="293">
        <f t="shared" si="46"/>
        <v>36.385</v>
      </c>
      <c r="DD51" s="194">
        <f t="shared" si="47"/>
        <v>0.33179353283791935</v>
      </c>
    </row>
    <row r="52" spans="1:108" ht="15">
      <c r="A52" s="3" t="s">
        <v>90</v>
      </c>
      <c r="B52" s="305" t="s">
        <v>485</v>
      </c>
      <c r="C52" s="66"/>
      <c r="D52" s="66"/>
      <c r="E52" s="66"/>
      <c r="F52" s="66"/>
      <c r="G52" s="16"/>
      <c r="I52" s="69">
        <v>9</v>
      </c>
      <c r="J52" s="69">
        <v>12</v>
      </c>
      <c r="K52" s="196">
        <f t="shared" si="48"/>
        <v>12.06</v>
      </c>
      <c r="L52" s="196">
        <f t="shared" si="48"/>
        <v>16.080000000000002</v>
      </c>
      <c r="M52" s="194">
        <v>0.34</v>
      </c>
      <c r="N52" s="69">
        <f t="shared" si="40"/>
        <v>11.879100000000001</v>
      </c>
      <c r="O52" s="69">
        <f t="shared" si="40"/>
        <v>15.838800000000003</v>
      </c>
      <c r="P52" s="16">
        <f t="shared" si="41"/>
        <v>0.3199000000000001</v>
      </c>
      <c r="R52" s="68">
        <v>8.5</v>
      </c>
      <c r="S52" s="68">
        <v>12.5</v>
      </c>
      <c r="T52" s="201">
        <v>11.47</v>
      </c>
      <c r="U52" s="201">
        <v>16.87</v>
      </c>
      <c r="V52" s="194">
        <v>0.3495</v>
      </c>
      <c r="W52" s="68">
        <f t="shared" si="50"/>
        <v>11.38575</v>
      </c>
      <c r="X52" s="68">
        <f t="shared" si="51"/>
        <v>16.74375</v>
      </c>
      <c r="Y52" s="16">
        <v>0.3395</v>
      </c>
      <c r="AA52" s="202">
        <v>20.1365</v>
      </c>
      <c r="AB52" s="202">
        <v>26.702999999999996</v>
      </c>
      <c r="AC52" s="202">
        <v>27.249107007989906</v>
      </c>
      <c r="AD52" s="202">
        <v>35.96093060555088</v>
      </c>
      <c r="AE52" s="194">
        <v>0.3495</v>
      </c>
      <c r="AF52" s="243">
        <v>10</v>
      </c>
      <c r="AG52" s="243">
        <v>26.702999999999996</v>
      </c>
      <c r="AH52" s="202">
        <f t="shared" si="52"/>
        <v>13.495</v>
      </c>
      <c r="AI52" s="202">
        <v>35.96093060555088</v>
      </c>
      <c r="AJ52" s="194">
        <f t="shared" si="53"/>
        <v>0.3474628941925968</v>
      </c>
      <c r="AK52" s="71">
        <f t="shared" si="54"/>
        <v>12.82025</v>
      </c>
      <c r="AL52" s="71">
        <f t="shared" si="54"/>
        <v>34.16288407527333</v>
      </c>
      <c r="AM52" s="16">
        <f t="shared" si="55"/>
        <v>0.28008974948296705</v>
      </c>
      <c r="AO52" s="72">
        <v>9.5</v>
      </c>
      <c r="AP52" s="72">
        <v>10.5</v>
      </c>
      <c r="AQ52" s="204">
        <v>12.92</v>
      </c>
      <c r="AR52" s="204">
        <v>14.28</v>
      </c>
      <c r="AS52" s="194">
        <v>0.36</v>
      </c>
      <c r="AT52" s="72">
        <f t="shared" si="56"/>
        <v>12.597</v>
      </c>
      <c r="AU52" s="72">
        <f t="shared" si="56"/>
        <v>13.923</v>
      </c>
      <c r="AV52" s="16">
        <f t="shared" si="57"/>
        <v>0.32600000000000007</v>
      </c>
      <c r="AX52" s="350" t="s">
        <v>384</v>
      </c>
      <c r="AY52" s="351"/>
      <c r="AZ52" s="351"/>
      <c r="BA52" s="351"/>
      <c r="BB52" s="351"/>
      <c r="BC52" s="351"/>
      <c r="BD52" s="351"/>
      <c r="BE52" s="352"/>
      <c r="BG52" s="74">
        <v>9.5</v>
      </c>
      <c r="BH52" s="74">
        <v>12.5</v>
      </c>
      <c r="BI52" s="206">
        <v>12.83</v>
      </c>
      <c r="BJ52" s="206">
        <v>16.88</v>
      </c>
      <c r="BK52" s="194">
        <v>0.35</v>
      </c>
      <c r="BL52" s="74">
        <f t="shared" si="42"/>
        <v>12.50925</v>
      </c>
      <c r="BM52" s="74">
        <f t="shared" si="42"/>
        <v>16.458</v>
      </c>
      <c r="BN52" s="16">
        <f t="shared" si="43"/>
        <v>0.31669318181818173</v>
      </c>
      <c r="BP52" s="76">
        <v>10</v>
      </c>
      <c r="BQ52" s="76">
        <v>12.5</v>
      </c>
      <c r="BR52" s="207">
        <v>13.5</v>
      </c>
      <c r="BS52" s="207">
        <v>16.88</v>
      </c>
      <c r="BT52" s="267">
        <f t="shared" si="13"/>
        <v>0.3502222222222222</v>
      </c>
      <c r="BU52" s="76">
        <f t="shared" si="58"/>
        <v>13.2975</v>
      </c>
      <c r="BV52" s="76">
        <f t="shared" si="58"/>
        <v>16.6268</v>
      </c>
      <c r="BW52" s="16">
        <f t="shared" si="59"/>
        <v>0.32996888888888876</v>
      </c>
      <c r="BY52" s="78">
        <v>9</v>
      </c>
      <c r="BZ52" s="78">
        <v>11.5</v>
      </c>
      <c r="CA52" s="208">
        <v>12.51</v>
      </c>
      <c r="CB52" s="208">
        <v>15.99</v>
      </c>
      <c r="CC52" s="194">
        <f t="shared" si="16"/>
        <v>0.3902439024390243</v>
      </c>
      <c r="CD52" s="78">
        <f t="shared" si="60"/>
        <v>12.3849</v>
      </c>
      <c r="CE52" s="78">
        <f t="shared" si="60"/>
        <v>15.8301</v>
      </c>
      <c r="CF52" s="16">
        <f t="shared" si="61"/>
        <v>0.37634146341463404</v>
      </c>
      <c r="CH52" s="244">
        <v>9.5</v>
      </c>
      <c r="CI52" s="244">
        <v>10.5</v>
      </c>
      <c r="CJ52" s="209">
        <v>13.015</v>
      </c>
      <c r="CK52" s="209">
        <v>14.385000000000002</v>
      </c>
      <c r="CL52" s="194">
        <f t="shared" si="24"/>
        <v>0.3700000000000001</v>
      </c>
      <c r="CM52" s="79">
        <f t="shared" si="62"/>
        <v>12.819775</v>
      </c>
      <c r="CN52" s="79">
        <f t="shared" si="62"/>
        <v>14.169225</v>
      </c>
      <c r="CO52" s="16">
        <f t="shared" si="63"/>
        <v>0.34945000000000004</v>
      </c>
      <c r="CQ52" s="195"/>
      <c r="CR52" s="195"/>
      <c r="CS52" s="195"/>
      <c r="CT52" s="195"/>
      <c r="CU52" s="194"/>
      <c r="CW52" s="293">
        <v>8.5</v>
      </c>
      <c r="CX52" s="293">
        <v>12</v>
      </c>
      <c r="CY52" s="293">
        <f t="shared" si="49"/>
        <v>11.22</v>
      </c>
      <c r="CZ52" s="293">
        <f t="shared" si="49"/>
        <v>15.84</v>
      </c>
      <c r="DA52" s="194">
        <f t="shared" si="45"/>
        <v>0.32000000000000006</v>
      </c>
      <c r="DB52" s="293">
        <f t="shared" si="46"/>
        <v>10.659</v>
      </c>
      <c r="DC52" s="293">
        <f t="shared" si="46"/>
        <v>15.048</v>
      </c>
      <c r="DD52" s="194">
        <f t="shared" si="47"/>
        <v>0.254</v>
      </c>
    </row>
    <row r="53" spans="1:108" ht="15">
      <c r="A53" s="3" t="s">
        <v>91</v>
      </c>
      <c r="B53" s="305" t="s">
        <v>486</v>
      </c>
      <c r="C53" s="66"/>
      <c r="D53" s="66"/>
      <c r="E53" s="66"/>
      <c r="F53" s="66"/>
      <c r="G53" s="16"/>
      <c r="I53" s="69">
        <v>10</v>
      </c>
      <c r="J53" s="69">
        <v>13</v>
      </c>
      <c r="K53" s="196">
        <f t="shared" si="48"/>
        <v>13.4</v>
      </c>
      <c r="L53" s="196">
        <f t="shared" si="48"/>
        <v>17.42</v>
      </c>
      <c r="M53" s="194">
        <v>0.34</v>
      </c>
      <c r="N53" s="69">
        <f t="shared" si="40"/>
        <v>13.199</v>
      </c>
      <c r="O53" s="69">
        <f t="shared" si="40"/>
        <v>17.158700000000003</v>
      </c>
      <c r="P53" s="16">
        <f t="shared" si="41"/>
        <v>0.3199000000000001</v>
      </c>
      <c r="R53" s="68">
        <v>9</v>
      </c>
      <c r="S53" s="68">
        <v>14</v>
      </c>
      <c r="T53" s="201">
        <v>12.15</v>
      </c>
      <c r="U53" s="201">
        <v>18.89</v>
      </c>
      <c r="V53" s="194">
        <v>0.3496</v>
      </c>
      <c r="W53" s="68">
        <f t="shared" si="50"/>
        <v>12.0555</v>
      </c>
      <c r="X53" s="68">
        <f t="shared" si="51"/>
        <v>18.753</v>
      </c>
      <c r="Y53" s="16">
        <v>0.3395</v>
      </c>
      <c r="AA53" s="202">
        <v>20.504499999999997</v>
      </c>
      <c r="AB53" s="202">
        <v>29.095</v>
      </c>
      <c r="AC53" s="202">
        <v>27.73733530067283</v>
      </c>
      <c r="AD53" s="202">
        <v>39.1344145079899</v>
      </c>
      <c r="AE53" s="194">
        <v>0.3482</v>
      </c>
      <c r="AF53" s="243">
        <v>11</v>
      </c>
      <c r="AG53" s="243">
        <v>29.095</v>
      </c>
      <c r="AH53" s="202">
        <f t="shared" si="52"/>
        <v>14.8302</v>
      </c>
      <c r="AI53" s="202">
        <v>39.1344145079899</v>
      </c>
      <c r="AJ53" s="194">
        <f t="shared" si="53"/>
        <v>0.34591880553659804</v>
      </c>
      <c r="AK53" s="71">
        <f t="shared" si="54"/>
        <v>14.08869</v>
      </c>
      <c r="AL53" s="71">
        <f t="shared" si="54"/>
        <v>37.17769378259041</v>
      </c>
      <c r="AM53" s="16">
        <f t="shared" si="55"/>
        <v>0.2786228652597684</v>
      </c>
      <c r="AO53" s="72">
        <v>10</v>
      </c>
      <c r="AP53" s="72">
        <v>13</v>
      </c>
      <c r="AQ53" s="204">
        <v>13.6</v>
      </c>
      <c r="AR53" s="204">
        <v>17.68</v>
      </c>
      <c r="AS53" s="194">
        <v>0.36</v>
      </c>
      <c r="AT53" s="72">
        <f t="shared" si="56"/>
        <v>13.26</v>
      </c>
      <c r="AU53" s="72">
        <f t="shared" si="56"/>
        <v>17.238</v>
      </c>
      <c r="AV53" s="16">
        <f t="shared" si="57"/>
        <v>0.32599999999999985</v>
      </c>
      <c r="AX53" s="350" t="s">
        <v>384</v>
      </c>
      <c r="AY53" s="351"/>
      <c r="AZ53" s="351"/>
      <c r="BA53" s="351"/>
      <c r="BB53" s="351"/>
      <c r="BC53" s="351"/>
      <c r="BD53" s="351"/>
      <c r="BE53" s="352"/>
      <c r="BG53" s="74">
        <v>11.21</v>
      </c>
      <c r="BH53" s="74">
        <v>15.21</v>
      </c>
      <c r="BI53" s="206">
        <v>15.13</v>
      </c>
      <c r="BJ53" s="206">
        <v>20.53</v>
      </c>
      <c r="BK53" s="194">
        <v>0.35</v>
      </c>
      <c r="BL53" s="74">
        <f t="shared" si="42"/>
        <v>14.751750000000001</v>
      </c>
      <c r="BM53" s="74">
        <f t="shared" si="42"/>
        <v>20.016750000000002</v>
      </c>
      <c r="BN53" s="16">
        <f t="shared" si="43"/>
        <v>0.31599167297501896</v>
      </c>
      <c r="BP53" s="76">
        <v>12.5</v>
      </c>
      <c r="BQ53" s="76">
        <v>15</v>
      </c>
      <c r="BR53" s="207">
        <v>16.88</v>
      </c>
      <c r="BS53" s="207">
        <v>20.25</v>
      </c>
      <c r="BT53" s="267">
        <f t="shared" si="13"/>
        <v>0.3501818181818179</v>
      </c>
      <c r="BU53" s="76">
        <f t="shared" si="58"/>
        <v>16.6268</v>
      </c>
      <c r="BV53" s="76">
        <f t="shared" si="58"/>
        <v>19.94625</v>
      </c>
      <c r="BW53" s="16">
        <f t="shared" si="59"/>
        <v>0.3299290909090906</v>
      </c>
      <c r="BY53" s="78">
        <v>10.9</v>
      </c>
      <c r="BZ53" s="78">
        <v>16.5</v>
      </c>
      <c r="CA53" s="208">
        <v>15.15</v>
      </c>
      <c r="CB53" s="208">
        <v>22.94</v>
      </c>
      <c r="CC53" s="194">
        <f t="shared" si="16"/>
        <v>0.39014598540145995</v>
      </c>
      <c r="CD53" s="78">
        <f t="shared" si="60"/>
        <v>14.9985</v>
      </c>
      <c r="CE53" s="78">
        <f t="shared" si="60"/>
        <v>22.710600000000003</v>
      </c>
      <c r="CF53" s="16">
        <f t="shared" si="61"/>
        <v>0.3762445255474456</v>
      </c>
      <c r="CH53" s="244">
        <v>11</v>
      </c>
      <c r="CI53" s="244">
        <v>13.7</v>
      </c>
      <c r="CJ53" s="209">
        <v>15.07</v>
      </c>
      <c r="CK53" s="209">
        <v>18.769000000000002</v>
      </c>
      <c r="CL53" s="194">
        <f t="shared" si="24"/>
        <v>0.3699999999999999</v>
      </c>
      <c r="CM53" s="79">
        <f t="shared" si="62"/>
        <v>14.84395</v>
      </c>
      <c r="CN53" s="79">
        <f t="shared" si="62"/>
        <v>18.487465</v>
      </c>
      <c r="CO53" s="16">
        <f t="shared" si="63"/>
        <v>0.34945000000000004</v>
      </c>
      <c r="CQ53" s="195"/>
      <c r="CR53" s="195"/>
      <c r="CS53" s="195"/>
      <c r="CT53" s="195"/>
      <c r="CU53" s="194"/>
      <c r="CW53" s="293">
        <v>10</v>
      </c>
      <c r="CX53" s="293">
        <v>13</v>
      </c>
      <c r="CY53" s="293">
        <f t="shared" si="49"/>
        <v>13.200000000000001</v>
      </c>
      <c r="CZ53" s="293">
        <f t="shared" si="49"/>
        <v>17.16</v>
      </c>
      <c r="DA53" s="194">
        <f t="shared" si="45"/>
        <v>0.32000000000000006</v>
      </c>
      <c r="DB53" s="293">
        <f t="shared" si="46"/>
        <v>12.540000000000001</v>
      </c>
      <c r="DC53" s="293">
        <f t="shared" si="46"/>
        <v>16.302</v>
      </c>
      <c r="DD53" s="194">
        <f t="shared" si="47"/>
        <v>0.254</v>
      </c>
    </row>
    <row r="54" spans="1:108" ht="15">
      <c r="A54" s="6" t="s">
        <v>369</v>
      </c>
      <c r="B54" s="305" t="s">
        <v>487</v>
      </c>
      <c r="C54" s="66"/>
      <c r="D54" s="66"/>
      <c r="E54" s="66"/>
      <c r="F54" s="66"/>
      <c r="G54" s="16"/>
      <c r="I54" s="69">
        <v>15</v>
      </c>
      <c r="J54" s="69">
        <v>20</v>
      </c>
      <c r="K54" s="196">
        <f t="shared" si="48"/>
        <v>20.1</v>
      </c>
      <c r="L54" s="196">
        <f t="shared" si="48"/>
        <v>26.8</v>
      </c>
      <c r="M54" s="194">
        <f>((K54+L54)/(I54+J54)-1)</f>
        <v>0.3400000000000001</v>
      </c>
      <c r="N54" s="69">
        <f t="shared" si="40"/>
        <v>19.7985</v>
      </c>
      <c r="O54" s="69">
        <f t="shared" si="40"/>
        <v>26.398</v>
      </c>
      <c r="P54" s="16">
        <f t="shared" si="41"/>
        <v>0.3199000000000001</v>
      </c>
      <c r="R54" s="68">
        <v>24.25</v>
      </c>
      <c r="S54" s="68">
        <v>42.5</v>
      </c>
      <c r="T54" s="201">
        <v>32.74</v>
      </c>
      <c r="U54" s="201">
        <v>57.38</v>
      </c>
      <c r="V54" s="194">
        <f>((T54+U54)/(R54+S54)-1)</f>
        <v>0.35011235955056197</v>
      </c>
      <c r="W54" s="68">
        <f t="shared" si="50"/>
        <v>32.482875</v>
      </c>
      <c r="X54" s="68">
        <f t="shared" si="51"/>
        <v>56.92875</v>
      </c>
      <c r="Y54" s="16">
        <v>0.3395</v>
      </c>
      <c r="AA54" s="202">
        <v>14</v>
      </c>
      <c r="AB54" s="202">
        <v>19</v>
      </c>
      <c r="AC54" s="202">
        <v>18.76</v>
      </c>
      <c r="AD54" s="202">
        <v>25.46</v>
      </c>
      <c r="AE54" s="194">
        <v>0.3482</v>
      </c>
      <c r="AF54" s="243">
        <v>14</v>
      </c>
      <c r="AG54" s="243">
        <v>19</v>
      </c>
      <c r="AH54" s="202">
        <f t="shared" si="52"/>
        <v>18.8748</v>
      </c>
      <c r="AI54" s="202">
        <v>25.46</v>
      </c>
      <c r="AJ54" s="194">
        <f t="shared" si="53"/>
        <v>0.34347878787878794</v>
      </c>
      <c r="AK54" s="71">
        <f t="shared" si="54"/>
        <v>17.931060000000002</v>
      </c>
      <c r="AL54" s="71">
        <f t="shared" si="54"/>
        <v>24.187</v>
      </c>
      <c r="AM54" s="16">
        <f t="shared" si="55"/>
        <v>0.2763048484848485</v>
      </c>
      <c r="AO54" s="72">
        <v>14</v>
      </c>
      <c r="AP54" s="72">
        <v>18</v>
      </c>
      <c r="AQ54" s="204">
        <v>19.04</v>
      </c>
      <c r="AR54" s="204">
        <v>24.48</v>
      </c>
      <c r="AS54" s="194">
        <f>((AQ54+AR54)/(AO54+AP54)-1)</f>
        <v>0.3599999999999999</v>
      </c>
      <c r="AT54" s="72">
        <f t="shared" si="56"/>
        <v>18.564</v>
      </c>
      <c r="AU54" s="72">
        <f t="shared" si="56"/>
        <v>23.868000000000002</v>
      </c>
      <c r="AV54" s="16">
        <f t="shared" si="57"/>
        <v>0.32600000000000007</v>
      </c>
      <c r="AX54" s="350" t="s">
        <v>384</v>
      </c>
      <c r="AY54" s="351"/>
      <c r="AZ54" s="351"/>
      <c r="BA54" s="351"/>
      <c r="BB54" s="351"/>
      <c r="BC54" s="351"/>
      <c r="BD54" s="351"/>
      <c r="BE54" s="352"/>
      <c r="BG54" s="439" t="s">
        <v>384</v>
      </c>
      <c r="BH54" s="440"/>
      <c r="BI54" s="440"/>
      <c r="BJ54" s="440"/>
      <c r="BK54" s="440"/>
      <c r="BL54" s="440"/>
      <c r="BM54" s="440"/>
      <c r="BN54" s="441"/>
      <c r="BP54" s="423" t="s">
        <v>384</v>
      </c>
      <c r="BQ54" s="424"/>
      <c r="BR54" s="424"/>
      <c r="BS54" s="424"/>
      <c r="BT54" s="424"/>
      <c r="BU54" s="424"/>
      <c r="BV54" s="424"/>
      <c r="BW54" s="425"/>
      <c r="BY54" s="78">
        <v>14.5</v>
      </c>
      <c r="BZ54" s="78">
        <v>22.55</v>
      </c>
      <c r="CA54" s="208">
        <v>20.3</v>
      </c>
      <c r="CB54" s="208">
        <v>31.57</v>
      </c>
      <c r="CC54" s="194">
        <f t="shared" si="16"/>
        <v>0.40000000000000013</v>
      </c>
      <c r="CD54" s="78">
        <f t="shared" si="60"/>
        <v>20.097</v>
      </c>
      <c r="CE54" s="78">
        <f t="shared" si="60"/>
        <v>31.2543</v>
      </c>
      <c r="CF54" s="16">
        <f t="shared" si="61"/>
        <v>0.3860000000000001</v>
      </c>
      <c r="CH54" s="244">
        <v>16.75</v>
      </c>
      <c r="CI54" s="244">
        <v>20.1</v>
      </c>
      <c r="CJ54" s="209">
        <v>22.7</v>
      </c>
      <c r="CK54" s="209">
        <v>27.24</v>
      </c>
      <c r="CL54" s="194">
        <f t="shared" si="24"/>
        <v>0.3552238805970147</v>
      </c>
      <c r="CM54" s="79">
        <f t="shared" si="62"/>
        <v>22.3595</v>
      </c>
      <c r="CN54" s="79">
        <f t="shared" si="62"/>
        <v>26.8314</v>
      </c>
      <c r="CO54" s="16">
        <f t="shared" si="63"/>
        <v>0.33489552238805964</v>
      </c>
      <c r="CQ54" s="195"/>
      <c r="CR54" s="195"/>
      <c r="CS54" s="195"/>
      <c r="CT54" s="195"/>
      <c r="CU54" s="194"/>
      <c r="CW54" s="293">
        <v>17</v>
      </c>
      <c r="CX54" s="293">
        <v>19</v>
      </c>
      <c r="CY54" s="293">
        <f t="shared" si="49"/>
        <v>22.44</v>
      </c>
      <c r="CZ54" s="293">
        <f t="shared" si="49"/>
        <v>25.080000000000002</v>
      </c>
      <c r="DA54" s="194">
        <f t="shared" si="45"/>
        <v>0.32000000000000006</v>
      </c>
      <c r="DB54" s="293">
        <f t="shared" si="46"/>
        <v>21.318</v>
      </c>
      <c r="DC54" s="293">
        <f t="shared" si="46"/>
        <v>23.826</v>
      </c>
      <c r="DD54" s="194">
        <f t="shared" si="47"/>
        <v>0.2540000000000002</v>
      </c>
    </row>
    <row r="55" spans="1:108" ht="15">
      <c r="A55" s="6" t="s">
        <v>365</v>
      </c>
      <c r="B55" s="305" t="s">
        <v>488</v>
      </c>
      <c r="C55" s="66"/>
      <c r="D55" s="66"/>
      <c r="E55" s="66"/>
      <c r="F55" s="66"/>
      <c r="G55" s="16"/>
      <c r="I55" s="394" t="s">
        <v>384</v>
      </c>
      <c r="J55" s="395"/>
      <c r="K55" s="395"/>
      <c r="L55" s="395"/>
      <c r="M55" s="395"/>
      <c r="N55" s="395"/>
      <c r="O55" s="395"/>
      <c r="P55" s="396"/>
      <c r="R55" s="68">
        <v>28</v>
      </c>
      <c r="S55" s="68">
        <v>40</v>
      </c>
      <c r="T55" s="201">
        <v>42.2</v>
      </c>
      <c r="U55" s="201">
        <v>56</v>
      </c>
      <c r="V55" s="194">
        <v>0.3495</v>
      </c>
      <c r="W55" s="68">
        <f t="shared" si="50"/>
        <v>37.506</v>
      </c>
      <c r="X55" s="68">
        <f t="shared" si="51"/>
        <v>53.58</v>
      </c>
      <c r="Y55" s="16">
        <v>0.3395</v>
      </c>
      <c r="AA55" s="368" t="s">
        <v>384</v>
      </c>
      <c r="AB55" s="369"/>
      <c r="AC55" s="369"/>
      <c r="AD55" s="369"/>
      <c r="AE55" s="369"/>
      <c r="AF55" s="369"/>
      <c r="AG55" s="369"/>
      <c r="AH55" s="369"/>
      <c r="AI55" s="369"/>
      <c r="AJ55" s="369"/>
      <c r="AK55" s="260"/>
      <c r="AL55" s="260"/>
      <c r="AM55" s="242"/>
      <c r="AO55" s="353" t="s">
        <v>384</v>
      </c>
      <c r="AP55" s="354"/>
      <c r="AQ55" s="354"/>
      <c r="AR55" s="354"/>
      <c r="AS55" s="354"/>
      <c r="AT55" s="354"/>
      <c r="AU55" s="354"/>
      <c r="AV55" s="355"/>
      <c r="AX55" s="350" t="s">
        <v>384</v>
      </c>
      <c r="AY55" s="351"/>
      <c r="AZ55" s="351"/>
      <c r="BA55" s="351"/>
      <c r="BB55" s="351"/>
      <c r="BC55" s="351"/>
      <c r="BD55" s="351"/>
      <c r="BE55" s="352"/>
      <c r="BG55" s="439" t="s">
        <v>384</v>
      </c>
      <c r="BH55" s="440"/>
      <c r="BI55" s="440"/>
      <c r="BJ55" s="440"/>
      <c r="BK55" s="440"/>
      <c r="BL55" s="440"/>
      <c r="BM55" s="440"/>
      <c r="BN55" s="441"/>
      <c r="BP55" s="423" t="s">
        <v>384</v>
      </c>
      <c r="BQ55" s="424"/>
      <c r="BR55" s="424"/>
      <c r="BS55" s="424"/>
      <c r="BT55" s="424"/>
      <c r="BU55" s="424"/>
      <c r="BV55" s="424"/>
      <c r="BW55" s="425"/>
      <c r="BY55" s="78">
        <v>23.5</v>
      </c>
      <c r="BZ55" s="78">
        <v>38</v>
      </c>
      <c r="CA55" s="208">
        <v>32.9</v>
      </c>
      <c r="CB55" s="208">
        <v>53.2</v>
      </c>
      <c r="CC55" s="194">
        <f>((CA55+CB55)/(BY55+BZ55)-1)</f>
        <v>0.3999999999999999</v>
      </c>
      <c r="CD55" s="78">
        <f t="shared" si="60"/>
        <v>32.571</v>
      </c>
      <c r="CE55" s="78">
        <f t="shared" si="60"/>
        <v>52.668000000000006</v>
      </c>
      <c r="CF55" s="16">
        <f t="shared" si="61"/>
        <v>0.3860000000000001</v>
      </c>
      <c r="CH55" s="244">
        <v>15.45</v>
      </c>
      <c r="CI55" s="244">
        <v>25.1</v>
      </c>
      <c r="CJ55" s="209">
        <v>21.17</v>
      </c>
      <c r="CK55" s="209">
        <v>34.39</v>
      </c>
      <c r="CL55" s="194">
        <f>((CJ55+CK55)/(CH55+CI55)-1)</f>
        <v>0.37016029593094957</v>
      </c>
      <c r="CM55" s="79">
        <f t="shared" si="62"/>
        <v>20.85245</v>
      </c>
      <c r="CN55" s="79">
        <f t="shared" si="62"/>
        <v>33.87415</v>
      </c>
      <c r="CO55" s="16">
        <f t="shared" si="63"/>
        <v>0.34960789149198535</v>
      </c>
      <c r="CQ55" s="195"/>
      <c r="CR55" s="195"/>
      <c r="CS55" s="195"/>
      <c r="CT55" s="195"/>
      <c r="CU55" s="194"/>
      <c r="CW55" s="293">
        <v>32</v>
      </c>
      <c r="CX55" s="293">
        <v>36.37</v>
      </c>
      <c r="CY55" s="293">
        <v>42.24</v>
      </c>
      <c r="CZ55" s="293">
        <v>48</v>
      </c>
      <c r="DA55" s="194">
        <f t="shared" si="45"/>
        <v>0.31987713909609483</v>
      </c>
      <c r="DB55" s="293">
        <f t="shared" si="46"/>
        <v>40.128</v>
      </c>
      <c r="DC55" s="293">
        <f t="shared" si="46"/>
        <v>45.6</v>
      </c>
      <c r="DD55" s="194">
        <f t="shared" si="47"/>
        <v>0.2538832821412902</v>
      </c>
    </row>
    <row r="56" spans="1:108" ht="15">
      <c r="A56" s="3" t="s">
        <v>92</v>
      </c>
      <c r="B56" s="305" t="s">
        <v>489</v>
      </c>
      <c r="C56" s="66"/>
      <c r="D56" s="66"/>
      <c r="E56" s="66"/>
      <c r="F56" s="66"/>
      <c r="G56" s="16"/>
      <c r="I56" s="69">
        <v>10</v>
      </c>
      <c r="J56" s="69">
        <v>12</v>
      </c>
      <c r="K56" s="196">
        <f t="shared" si="48"/>
        <v>13.4</v>
      </c>
      <c r="L56" s="196">
        <f t="shared" si="48"/>
        <v>16.080000000000002</v>
      </c>
      <c r="M56" s="194">
        <v>0.34</v>
      </c>
      <c r="N56" s="69">
        <f>K56-(K56*0.015)</f>
        <v>13.199</v>
      </c>
      <c r="O56" s="69">
        <f>L56-(L56*0.015)</f>
        <v>15.838800000000003</v>
      </c>
      <c r="P56" s="16">
        <f>(N56+O56)/(I56+J56)-1</f>
        <v>0.3199000000000003</v>
      </c>
      <c r="R56" s="68">
        <v>11.5</v>
      </c>
      <c r="S56" s="68">
        <v>14</v>
      </c>
      <c r="T56" s="201">
        <v>15.52</v>
      </c>
      <c r="U56" s="201">
        <v>18.89</v>
      </c>
      <c r="V56" s="194">
        <v>0.3494</v>
      </c>
      <c r="W56" s="68">
        <f t="shared" si="50"/>
        <v>15.404250000000001</v>
      </c>
      <c r="X56" s="68">
        <f t="shared" si="51"/>
        <v>18.753</v>
      </c>
      <c r="Y56" s="16">
        <v>0.3395</v>
      </c>
      <c r="AA56" s="202">
        <v>23</v>
      </c>
      <c r="AB56" s="202">
        <v>27.599999999999998</v>
      </c>
      <c r="AC56" s="202">
        <v>31.05</v>
      </c>
      <c r="AD56" s="202">
        <v>37.15098706896551</v>
      </c>
      <c r="AE56" s="194">
        <v>0.3478</v>
      </c>
      <c r="AF56" s="243">
        <v>11</v>
      </c>
      <c r="AG56" s="243">
        <v>27.6</v>
      </c>
      <c r="AH56" s="202">
        <f>(AF56*AE56)+AF56</f>
        <v>14.825800000000001</v>
      </c>
      <c r="AI56" s="202">
        <v>37.15098706896551</v>
      </c>
      <c r="AJ56" s="194">
        <f>((AH56+AI56)/(AF56+AG56)-1)</f>
        <v>0.34654888779703397</v>
      </c>
      <c r="AK56" s="71">
        <f>AH56-(AH56*0.05)</f>
        <v>14.084510000000002</v>
      </c>
      <c r="AL56" s="71">
        <f>AI56-(AI56*0.05)</f>
        <v>35.293437715517236</v>
      </c>
      <c r="AM56" s="16">
        <f>(AK56+AL56)/(AF56+AG56)-1</f>
        <v>0.27922144340718225</v>
      </c>
      <c r="AO56" s="72">
        <v>11</v>
      </c>
      <c r="AP56" s="72">
        <v>12</v>
      </c>
      <c r="AQ56" s="204">
        <v>14.96</v>
      </c>
      <c r="AR56" s="204">
        <v>16.32</v>
      </c>
      <c r="AS56" s="194">
        <v>0.36</v>
      </c>
      <c r="AT56" s="72">
        <f>AQ56-(AQ56*0.025)</f>
        <v>14.586</v>
      </c>
      <c r="AU56" s="72">
        <f>AR56-(AR56*0.025)</f>
        <v>15.912</v>
      </c>
      <c r="AV56" s="16">
        <f t="shared" si="57"/>
        <v>0.32600000000000007</v>
      </c>
      <c r="AX56" s="350" t="s">
        <v>384</v>
      </c>
      <c r="AY56" s="351"/>
      <c r="AZ56" s="351"/>
      <c r="BA56" s="351"/>
      <c r="BB56" s="351"/>
      <c r="BC56" s="351"/>
      <c r="BD56" s="351"/>
      <c r="BE56" s="352"/>
      <c r="BG56" s="74">
        <v>11.5</v>
      </c>
      <c r="BH56" s="74">
        <v>14.3</v>
      </c>
      <c r="BI56" s="206">
        <v>15.53</v>
      </c>
      <c r="BJ56" s="206">
        <v>19.31</v>
      </c>
      <c r="BK56" s="194">
        <v>0.35</v>
      </c>
      <c r="BL56" s="74">
        <f t="shared" si="42"/>
        <v>15.14175</v>
      </c>
      <c r="BM56" s="74">
        <f t="shared" si="42"/>
        <v>18.82725</v>
      </c>
      <c r="BN56" s="16">
        <f t="shared" si="43"/>
        <v>0.31662790697674414</v>
      </c>
      <c r="BP56" s="76">
        <v>11</v>
      </c>
      <c r="BQ56" s="76">
        <v>14</v>
      </c>
      <c r="BR56" s="207">
        <v>14.85</v>
      </c>
      <c r="BS56" s="207">
        <v>18.9</v>
      </c>
      <c r="BT56" s="267">
        <f t="shared" si="13"/>
        <v>0.3500000000000001</v>
      </c>
      <c r="BU56" s="76">
        <f t="shared" si="58"/>
        <v>14.62725</v>
      </c>
      <c r="BV56" s="76">
        <f t="shared" si="58"/>
        <v>18.6165</v>
      </c>
      <c r="BW56" s="16">
        <f t="shared" si="59"/>
        <v>0.32975</v>
      </c>
      <c r="BY56" s="78">
        <v>9.5</v>
      </c>
      <c r="BZ56" s="78">
        <v>12</v>
      </c>
      <c r="CA56" s="208">
        <v>13.21</v>
      </c>
      <c r="CB56" s="208">
        <v>16.68</v>
      </c>
      <c r="CC56" s="194">
        <f t="shared" si="16"/>
        <v>0.39023255813953495</v>
      </c>
      <c r="CD56" s="78">
        <f t="shared" si="60"/>
        <v>13.077900000000001</v>
      </c>
      <c r="CE56" s="78">
        <f t="shared" si="60"/>
        <v>16.5132</v>
      </c>
      <c r="CF56" s="16">
        <f t="shared" si="61"/>
        <v>0.3763302325581397</v>
      </c>
      <c r="CH56" s="244">
        <v>9.25</v>
      </c>
      <c r="CI56" s="244">
        <v>12</v>
      </c>
      <c r="CJ56" s="209">
        <v>12.672500000000001</v>
      </c>
      <c r="CK56" s="209">
        <v>16.44</v>
      </c>
      <c r="CL56" s="194">
        <f t="shared" si="24"/>
        <v>0.3700000000000001</v>
      </c>
      <c r="CM56" s="79">
        <f t="shared" si="62"/>
        <v>12.4824125</v>
      </c>
      <c r="CN56" s="79">
        <f t="shared" si="62"/>
        <v>16.1934</v>
      </c>
      <c r="CO56" s="16">
        <f t="shared" si="63"/>
        <v>0.34945000000000004</v>
      </c>
      <c r="CQ56" s="195">
        <v>12.65</v>
      </c>
      <c r="CR56" s="195">
        <v>19.825999999999997</v>
      </c>
      <c r="CS56" s="195">
        <v>17.71</v>
      </c>
      <c r="CT56" s="195">
        <v>28.747699999999995</v>
      </c>
      <c r="CU56" s="194">
        <v>0.45</v>
      </c>
      <c r="CW56" s="293">
        <v>9</v>
      </c>
      <c r="CX56" s="293">
        <v>12</v>
      </c>
      <c r="CY56" s="293">
        <f t="shared" si="49"/>
        <v>11.88</v>
      </c>
      <c r="CZ56" s="293">
        <f t="shared" si="49"/>
        <v>15.84</v>
      </c>
      <c r="DA56" s="194">
        <f t="shared" si="45"/>
        <v>0.31999999999999984</v>
      </c>
      <c r="DB56" s="293">
        <f t="shared" si="46"/>
        <v>11.286000000000001</v>
      </c>
      <c r="DC56" s="293">
        <f t="shared" si="46"/>
        <v>15.048</v>
      </c>
      <c r="DD56" s="194">
        <f t="shared" si="47"/>
        <v>0.2540000000000002</v>
      </c>
    </row>
    <row r="57" spans="1:108" ht="15">
      <c r="A57" s="3" t="s">
        <v>93</v>
      </c>
      <c r="B57" s="305" t="s">
        <v>490</v>
      </c>
      <c r="C57" s="66"/>
      <c r="D57" s="66"/>
      <c r="E57" s="66"/>
      <c r="F57" s="66"/>
      <c r="G57" s="16"/>
      <c r="I57" s="69">
        <v>12</v>
      </c>
      <c r="J57" s="69">
        <v>13</v>
      </c>
      <c r="K57" s="196">
        <f t="shared" si="48"/>
        <v>16.080000000000002</v>
      </c>
      <c r="L57" s="196">
        <f t="shared" si="48"/>
        <v>17.42</v>
      </c>
      <c r="M57" s="194">
        <v>0.34</v>
      </c>
      <c r="N57" s="69">
        <f>K57-(K57*0.015)</f>
        <v>15.838800000000003</v>
      </c>
      <c r="O57" s="69">
        <f>L57-(L57*0.015)</f>
        <v>17.158700000000003</v>
      </c>
      <c r="P57" s="16">
        <f>(N57+O57)/(I57+J57)-1</f>
        <v>0.3199000000000001</v>
      </c>
      <c r="R57" s="68">
        <v>13</v>
      </c>
      <c r="S57" s="68">
        <v>15</v>
      </c>
      <c r="T57" s="201">
        <v>17.54</v>
      </c>
      <c r="U57" s="201">
        <v>20.24</v>
      </c>
      <c r="V57" s="194">
        <v>0.3493</v>
      </c>
      <c r="W57" s="68">
        <f t="shared" si="50"/>
        <v>17.4135</v>
      </c>
      <c r="X57" s="68">
        <f t="shared" si="51"/>
        <v>20.0925</v>
      </c>
      <c r="Y57" s="16">
        <v>0.3395</v>
      </c>
      <c r="AA57" s="202">
        <v>28.749999999999996</v>
      </c>
      <c r="AB57" s="202">
        <v>32.199999999999996</v>
      </c>
      <c r="AC57" s="202">
        <v>38.68</v>
      </c>
      <c r="AD57" s="202">
        <v>43.25384072750209</v>
      </c>
      <c r="AE57" s="194">
        <v>0.3443</v>
      </c>
      <c r="AF57" s="243">
        <v>12</v>
      </c>
      <c r="AG57" s="243">
        <v>32.2</v>
      </c>
      <c r="AH57" s="202">
        <f>(AF57*AE57)+AF57</f>
        <v>16.1316</v>
      </c>
      <c r="AI57" s="202">
        <v>43.25384072750209</v>
      </c>
      <c r="AJ57" s="194">
        <f>((AH57+AI57)/(AF57+AG57)-1)</f>
        <v>0.34356200740954934</v>
      </c>
      <c r="AK57" s="71">
        <f>AH57-(AH57*0.05)</f>
        <v>15.325019999999999</v>
      </c>
      <c r="AL57" s="71">
        <f>AI57-(AI57*0.05)</f>
        <v>41.09114869112698</v>
      </c>
      <c r="AM57" s="16">
        <f>(AK57+AL57)/(AF57+AG57)-1</f>
        <v>0.2763839070390719</v>
      </c>
      <c r="AO57" s="72">
        <v>12</v>
      </c>
      <c r="AP57" s="72">
        <v>13</v>
      </c>
      <c r="AQ57" s="204">
        <v>16.32</v>
      </c>
      <c r="AR57" s="204">
        <v>17.68</v>
      </c>
      <c r="AS57" s="194">
        <v>0.36</v>
      </c>
      <c r="AT57" s="72">
        <f>AQ57-(AQ57*0.025)</f>
        <v>15.912</v>
      </c>
      <c r="AU57" s="72">
        <f>AR57-(AR57*0.025)</f>
        <v>17.238</v>
      </c>
      <c r="AV57" s="16">
        <f t="shared" si="57"/>
        <v>0.32599999999999985</v>
      </c>
      <c r="AX57" s="350" t="s">
        <v>384</v>
      </c>
      <c r="AY57" s="351"/>
      <c r="AZ57" s="351"/>
      <c r="BA57" s="351"/>
      <c r="BB57" s="351"/>
      <c r="BC57" s="351"/>
      <c r="BD57" s="351"/>
      <c r="BE57" s="352"/>
      <c r="BG57" s="74">
        <v>12.12</v>
      </c>
      <c r="BH57" s="74">
        <v>16.32</v>
      </c>
      <c r="BI57" s="206">
        <v>16.36</v>
      </c>
      <c r="BJ57" s="206">
        <v>22.03</v>
      </c>
      <c r="BK57" s="194">
        <v>0.35</v>
      </c>
      <c r="BL57" s="74">
        <f t="shared" si="42"/>
        <v>15.950999999999999</v>
      </c>
      <c r="BM57" s="74">
        <f t="shared" si="42"/>
        <v>21.47925</v>
      </c>
      <c r="BN57" s="16">
        <f t="shared" si="43"/>
        <v>0.3161128691983124</v>
      </c>
      <c r="BP57" s="76">
        <v>12.5</v>
      </c>
      <c r="BQ57" s="76">
        <v>14</v>
      </c>
      <c r="BR57" s="207">
        <v>16.88</v>
      </c>
      <c r="BS57" s="207">
        <v>18.9</v>
      </c>
      <c r="BT57" s="267">
        <f t="shared" si="13"/>
        <v>0.3501886792452831</v>
      </c>
      <c r="BU57" s="76">
        <f t="shared" si="58"/>
        <v>16.6268</v>
      </c>
      <c r="BV57" s="76">
        <f t="shared" si="58"/>
        <v>18.6165</v>
      </c>
      <c r="BW57" s="16">
        <f t="shared" si="59"/>
        <v>0.3299358490566038</v>
      </c>
      <c r="BY57" s="78">
        <v>10.5</v>
      </c>
      <c r="BZ57" s="78">
        <v>14</v>
      </c>
      <c r="CA57" s="208">
        <v>14.6</v>
      </c>
      <c r="CB57" s="208">
        <v>19.46</v>
      </c>
      <c r="CC57" s="194">
        <f t="shared" si="16"/>
        <v>0.3902040816326531</v>
      </c>
      <c r="CD57" s="78">
        <f t="shared" si="60"/>
        <v>14.453999999999999</v>
      </c>
      <c r="CE57" s="78">
        <f t="shared" si="60"/>
        <v>19.2654</v>
      </c>
      <c r="CF57" s="16">
        <f t="shared" si="61"/>
        <v>0.37630204081632646</v>
      </c>
      <c r="CH57" s="244">
        <v>10</v>
      </c>
      <c r="CI57" s="244">
        <v>13</v>
      </c>
      <c r="CJ57" s="209">
        <v>13.700000000000001</v>
      </c>
      <c r="CK57" s="209">
        <v>17.810000000000002</v>
      </c>
      <c r="CL57" s="194">
        <f t="shared" si="24"/>
        <v>0.37000000000000033</v>
      </c>
      <c r="CM57" s="79">
        <f t="shared" si="62"/>
        <v>13.4945</v>
      </c>
      <c r="CN57" s="79">
        <f t="shared" si="62"/>
        <v>17.54285</v>
      </c>
      <c r="CO57" s="16">
        <f t="shared" si="63"/>
        <v>0.34945000000000026</v>
      </c>
      <c r="CQ57" s="195">
        <v>13.530000000000001</v>
      </c>
      <c r="CR57" s="195">
        <v>21.217499999999998</v>
      </c>
      <c r="CS57" s="195">
        <v>18.942</v>
      </c>
      <c r="CT57" s="195">
        <v>30.765374999999995</v>
      </c>
      <c r="CU57" s="194">
        <v>0.45</v>
      </c>
      <c r="CW57" s="293">
        <v>10</v>
      </c>
      <c r="CX57" s="293">
        <v>13</v>
      </c>
      <c r="CY57" s="293">
        <f t="shared" si="49"/>
        <v>13.200000000000001</v>
      </c>
      <c r="CZ57" s="293">
        <f t="shared" si="49"/>
        <v>17.16</v>
      </c>
      <c r="DA57" s="194">
        <f t="shared" si="45"/>
        <v>0.32000000000000006</v>
      </c>
      <c r="DB57" s="293">
        <f t="shared" si="46"/>
        <v>12.540000000000001</v>
      </c>
      <c r="DC57" s="293">
        <f t="shared" si="46"/>
        <v>16.302</v>
      </c>
      <c r="DD57" s="194">
        <f t="shared" si="47"/>
        <v>0.254</v>
      </c>
    </row>
    <row r="58" spans="1:108" ht="15">
      <c r="A58" s="4" t="s">
        <v>94</v>
      </c>
      <c r="B58" s="306"/>
      <c r="C58" s="370"/>
      <c r="D58" s="371"/>
      <c r="E58" s="371"/>
      <c r="F58" s="371"/>
      <c r="G58" s="393"/>
      <c r="I58" s="370"/>
      <c r="J58" s="371"/>
      <c r="K58" s="371"/>
      <c r="L58" s="371"/>
      <c r="M58" s="393"/>
      <c r="N58" s="191"/>
      <c r="O58" s="191"/>
      <c r="P58" s="181"/>
      <c r="R58" s="370"/>
      <c r="S58" s="371"/>
      <c r="T58" s="371"/>
      <c r="U58" s="371"/>
      <c r="V58" s="393"/>
      <c r="W58" s="191"/>
      <c r="X58" s="191"/>
      <c r="Y58" s="181"/>
      <c r="AA58" s="361"/>
      <c r="AB58" s="361"/>
      <c r="AC58" s="361"/>
      <c r="AD58" s="361"/>
      <c r="AE58" s="361"/>
      <c r="AF58" s="360"/>
      <c r="AG58" s="360"/>
      <c r="AH58" s="360"/>
      <c r="AI58" s="360"/>
      <c r="AJ58" s="360"/>
      <c r="AK58" s="191"/>
      <c r="AL58" s="191"/>
      <c r="AM58" s="181"/>
      <c r="AO58" s="370"/>
      <c r="AP58" s="371"/>
      <c r="AQ58" s="371"/>
      <c r="AR58" s="371"/>
      <c r="AS58" s="371"/>
      <c r="AT58" s="371"/>
      <c r="AU58" s="371"/>
      <c r="AV58" s="371"/>
      <c r="AX58" s="370"/>
      <c r="AY58" s="371"/>
      <c r="AZ58" s="371"/>
      <c r="BA58" s="371"/>
      <c r="BB58" s="371"/>
      <c r="BC58" s="191"/>
      <c r="BD58" s="191"/>
      <c r="BE58" s="181"/>
      <c r="BG58" s="370"/>
      <c r="BH58" s="371"/>
      <c r="BI58" s="371"/>
      <c r="BJ58" s="371"/>
      <c r="BK58" s="371"/>
      <c r="BL58" s="191"/>
      <c r="BM58" s="191"/>
      <c r="BN58" s="181"/>
      <c r="BP58" s="376"/>
      <c r="BQ58" s="410"/>
      <c r="BR58" s="410"/>
      <c r="BS58" s="410"/>
      <c r="BT58" s="410"/>
      <c r="BU58" s="191"/>
      <c r="BV58" s="191"/>
      <c r="BW58" s="181"/>
      <c r="BY58" s="370"/>
      <c r="BZ58" s="371"/>
      <c r="CA58" s="371"/>
      <c r="CB58" s="371"/>
      <c r="CC58" s="371"/>
      <c r="CD58" s="191"/>
      <c r="CE58" s="191"/>
      <c r="CF58" s="181"/>
      <c r="CH58" s="370"/>
      <c r="CI58" s="371"/>
      <c r="CJ58" s="371"/>
      <c r="CK58" s="371"/>
      <c r="CL58" s="371"/>
      <c r="CM58" s="191"/>
      <c r="CN58" s="191"/>
      <c r="CO58" s="181"/>
      <c r="CQ58" s="358"/>
      <c r="CR58" s="359"/>
      <c r="CS58" s="359"/>
      <c r="CT58" s="359"/>
      <c r="CU58" s="406"/>
      <c r="CW58" s="358"/>
      <c r="CX58" s="359"/>
      <c r="CY58" s="359"/>
      <c r="CZ58" s="359"/>
      <c r="DA58" s="359"/>
      <c r="DB58" s="359"/>
      <c r="DC58" s="359"/>
      <c r="DD58" s="406"/>
    </row>
    <row r="59" spans="1:108" ht="15">
      <c r="A59" s="6" t="s">
        <v>95</v>
      </c>
      <c r="B59" s="305" t="s">
        <v>491</v>
      </c>
      <c r="C59" s="66"/>
      <c r="D59" s="66"/>
      <c r="E59" s="66"/>
      <c r="F59" s="66"/>
      <c r="G59" s="16"/>
      <c r="I59" s="69">
        <v>14</v>
      </c>
      <c r="J59" s="69">
        <v>16</v>
      </c>
      <c r="K59" s="196">
        <f>I59*1.34</f>
        <v>18.76</v>
      </c>
      <c r="L59" s="196">
        <f>J59*1.34</f>
        <v>21.44</v>
      </c>
      <c r="M59" s="194">
        <v>0.34</v>
      </c>
      <c r="N59" s="69">
        <f>K59-(K59*0.015)</f>
        <v>18.4786</v>
      </c>
      <c r="O59" s="69">
        <f>L59-(L59*0.015)</f>
        <v>21.1184</v>
      </c>
      <c r="P59" s="16">
        <f>(N59+O59)/(I59+J59)-1</f>
        <v>0.3199000000000001</v>
      </c>
      <c r="R59" s="68">
        <v>13</v>
      </c>
      <c r="S59" s="68">
        <v>16</v>
      </c>
      <c r="T59" s="201">
        <v>17.54</v>
      </c>
      <c r="U59" s="201">
        <v>21.6</v>
      </c>
      <c r="V59" s="194">
        <v>0.3497</v>
      </c>
      <c r="W59" s="68">
        <f>R59+(R59*Y59)</f>
        <v>17.4135</v>
      </c>
      <c r="X59" s="68">
        <f>S59+(S59*Y59)</f>
        <v>21.432000000000002</v>
      </c>
      <c r="Y59" s="16">
        <v>0.3395</v>
      </c>
      <c r="AA59" s="202">
        <v>21.84</v>
      </c>
      <c r="AB59" s="202">
        <v>31.64</v>
      </c>
      <c r="AC59" s="203">
        <v>29.51</v>
      </c>
      <c r="AD59" s="202">
        <v>42.50624115433136</v>
      </c>
      <c r="AE59" s="194">
        <v>0.3466</v>
      </c>
      <c r="AF59" s="243">
        <v>14</v>
      </c>
      <c r="AG59" s="243">
        <v>31.64</v>
      </c>
      <c r="AH59" s="202">
        <f>(AF59*AE59)+AF59</f>
        <v>18.8524</v>
      </c>
      <c r="AI59" s="202">
        <v>42.50624115433136</v>
      </c>
      <c r="AJ59" s="194">
        <f>((AH59+AI59)/(AF59+AG59)-1)</f>
        <v>0.3444049332675585</v>
      </c>
      <c r="AK59" s="71">
        <f>AH59-(AH59*0.05)</f>
        <v>17.909779999999998</v>
      </c>
      <c r="AL59" s="71">
        <f>AI59-(AI59*0.05)</f>
        <v>40.38092909661479</v>
      </c>
      <c r="AM59" s="16">
        <f>(AK59+AL59)/(AF59+AG59)-1</f>
        <v>0.2771846866041803</v>
      </c>
      <c r="AO59" s="72">
        <v>14</v>
      </c>
      <c r="AP59" s="72">
        <v>16</v>
      </c>
      <c r="AQ59" s="204">
        <v>19.04</v>
      </c>
      <c r="AR59" s="204">
        <v>21.76</v>
      </c>
      <c r="AS59" s="194">
        <v>0.36</v>
      </c>
      <c r="AT59" s="72">
        <f>AQ59-(AQ59*0.025)</f>
        <v>18.564</v>
      </c>
      <c r="AU59" s="72">
        <f>AR59-(AR59*0.025)</f>
        <v>21.216</v>
      </c>
      <c r="AV59" s="16">
        <f>(AT59+AU59)/(AO59+AP59)-1</f>
        <v>0.32600000000000007</v>
      </c>
      <c r="AX59" s="350" t="s">
        <v>384</v>
      </c>
      <c r="AY59" s="351"/>
      <c r="AZ59" s="351"/>
      <c r="BA59" s="351"/>
      <c r="BB59" s="351"/>
      <c r="BC59" s="351"/>
      <c r="BD59" s="351"/>
      <c r="BE59" s="352"/>
      <c r="BG59" s="439" t="s">
        <v>384</v>
      </c>
      <c r="BH59" s="440"/>
      <c r="BI59" s="440"/>
      <c r="BJ59" s="440"/>
      <c r="BK59" s="440"/>
      <c r="BL59" s="440"/>
      <c r="BM59" s="440"/>
      <c r="BN59" s="441"/>
      <c r="BP59" s="76">
        <v>16</v>
      </c>
      <c r="BQ59" s="76">
        <v>20</v>
      </c>
      <c r="BR59" s="207">
        <v>21.6</v>
      </c>
      <c r="BS59" s="207">
        <v>27</v>
      </c>
      <c r="BT59" s="267">
        <f t="shared" si="13"/>
        <v>0.3500000000000001</v>
      </c>
      <c r="BU59" s="76">
        <f>BR59-(BR59*0.015)</f>
        <v>21.276</v>
      </c>
      <c r="BV59" s="76">
        <f>BS59-(BS59*0.015)</f>
        <v>26.595</v>
      </c>
      <c r="BW59" s="16">
        <f>(BU59+BV59)/(BP59+BQ59)-1</f>
        <v>0.32974999999999977</v>
      </c>
      <c r="BY59" s="78">
        <v>14.5</v>
      </c>
      <c r="BZ59" s="78">
        <v>22</v>
      </c>
      <c r="CA59" s="208">
        <v>20.16</v>
      </c>
      <c r="CB59" s="208">
        <v>30.58</v>
      </c>
      <c r="CC59" s="194">
        <f t="shared" si="16"/>
        <v>0.3901369863013697</v>
      </c>
      <c r="CD59" s="78">
        <f>CA59-(CA59*0.01)</f>
        <v>19.9584</v>
      </c>
      <c r="CE59" s="78">
        <f>CB59-(CB59*0.01)</f>
        <v>30.274199999999997</v>
      </c>
      <c r="CF59" s="16">
        <f>(CD59+CE59)/(BY59+BZ59)-1</f>
        <v>0.376235616438356</v>
      </c>
      <c r="CH59" s="244">
        <v>17.22</v>
      </c>
      <c r="CI59" s="244">
        <v>21.25</v>
      </c>
      <c r="CJ59" s="209">
        <v>23.333099999999998</v>
      </c>
      <c r="CK59" s="209">
        <v>28.79375</v>
      </c>
      <c r="CL59" s="194">
        <f t="shared" si="24"/>
        <v>0.355</v>
      </c>
      <c r="CM59" s="79">
        <f>CJ59-(CJ59*0.015)</f>
        <v>22.9831035</v>
      </c>
      <c r="CN59" s="79">
        <f>CK59-(CK59*0.015)</f>
        <v>28.36184375</v>
      </c>
      <c r="CO59" s="16">
        <f>(CM59+CN59)/(CH59+CI59)-1</f>
        <v>0.33467500000000006</v>
      </c>
      <c r="CQ59" s="195">
        <v>17.732000000000003</v>
      </c>
      <c r="CR59" s="195">
        <v>27.807</v>
      </c>
      <c r="CS59" s="195">
        <v>24.824800000000003</v>
      </c>
      <c r="CT59" s="195">
        <v>40.32015</v>
      </c>
      <c r="CU59" s="194">
        <v>0.45</v>
      </c>
      <c r="CW59" s="293">
        <v>16</v>
      </c>
      <c r="CX59" s="293">
        <v>20</v>
      </c>
      <c r="CY59" s="293">
        <f>CW59*1.32</f>
        <v>21.12</v>
      </c>
      <c r="CZ59" s="293">
        <f>CX59*1.32</f>
        <v>26.400000000000002</v>
      </c>
      <c r="DA59" s="194">
        <f>((CY59+CZ59)/(CW59+CX59)-1)</f>
        <v>0.32000000000000006</v>
      </c>
      <c r="DB59" s="293">
        <f>CY59-(CY59*0.05)</f>
        <v>20.064</v>
      </c>
      <c r="DC59" s="293">
        <f>CZ59-(CZ59*0.05)</f>
        <v>25.080000000000002</v>
      </c>
      <c r="DD59" s="194">
        <f>(DB59+DC59)/(CW59+CX59)-1</f>
        <v>0.2540000000000002</v>
      </c>
    </row>
    <row r="60" spans="1:108" ht="15">
      <c r="A60" s="6" t="s">
        <v>96</v>
      </c>
      <c r="B60" s="305" t="s">
        <v>492</v>
      </c>
      <c r="C60" s="66"/>
      <c r="D60" s="66"/>
      <c r="E60" s="66"/>
      <c r="F60" s="66"/>
      <c r="G60" s="16"/>
      <c r="I60" s="69">
        <v>16</v>
      </c>
      <c r="J60" s="69">
        <v>20</v>
      </c>
      <c r="K60" s="196">
        <f>I60*1.34</f>
        <v>21.44</v>
      </c>
      <c r="L60" s="196">
        <f>J60*1.34</f>
        <v>26.8</v>
      </c>
      <c r="M60" s="194">
        <v>0.34</v>
      </c>
      <c r="N60" s="69">
        <f>K60-(K60*0.015)</f>
        <v>21.1184</v>
      </c>
      <c r="O60" s="69">
        <f>L60-(L60*0.015)</f>
        <v>26.398</v>
      </c>
      <c r="P60" s="16">
        <f>(N60+O60)/(I60+J60)-1</f>
        <v>0.3199000000000001</v>
      </c>
      <c r="R60" s="68">
        <v>16</v>
      </c>
      <c r="S60" s="68">
        <v>20</v>
      </c>
      <c r="T60" s="201">
        <v>21.59</v>
      </c>
      <c r="U60" s="201">
        <v>26.99</v>
      </c>
      <c r="V60" s="194">
        <v>0.3494</v>
      </c>
      <c r="W60" s="68">
        <f>R60+(R60*Y60)</f>
        <v>21.432000000000002</v>
      </c>
      <c r="X60" s="68">
        <f>S60+(S60*Y60)</f>
        <v>26.79</v>
      </c>
      <c r="Y60" s="16">
        <v>0.3395</v>
      </c>
      <c r="AA60" s="202">
        <v>23.56</v>
      </c>
      <c r="AB60" s="202">
        <v>34.18</v>
      </c>
      <c r="AC60" s="203">
        <v>31.8</v>
      </c>
      <c r="AD60" s="202">
        <v>45.87806780067283</v>
      </c>
      <c r="AE60" s="194">
        <v>0.3453</v>
      </c>
      <c r="AF60" s="243">
        <v>16</v>
      </c>
      <c r="AG60" s="243">
        <v>34.18</v>
      </c>
      <c r="AH60" s="202">
        <f>(AF60*AE60)+AF60</f>
        <v>21.5248</v>
      </c>
      <c r="AI60" s="202">
        <v>45.87806780067283</v>
      </c>
      <c r="AJ60" s="194">
        <f>((AH60+AI60)/(AF60+AG60)-1)</f>
        <v>0.34322175768578767</v>
      </c>
      <c r="AK60" s="71">
        <f>AH60-(AH60*0.05)</f>
        <v>20.44856</v>
      </c>
      <c r="AL60" s="71">
        <f>AI60-(AI60*0.05)</f>
        <v>43.58416441063919</v>
      </c>
      <c r="AM60" s="16">
        <f>(AK60+AL60)/(AF60+AG60)-1</f>
        <v>0.27606066980149846</v>
      </c>
      <c r="AO60" s="72">
        <v>16</v>
      </c>
      <c r="AP60" s="72">
        <v>20</v>
      </c>
      <c r="AQ60" s="204">
        <v>21.76</v>
      </c>
      <c r="AR60" s="204">
        <v>27.2</v>
      </c>
      <c r="AS60" s="194">
        <v>0.36</v>
      </c>
      <c r="AT60" s="72">
        <f>AQ60-(AQ60*0.025)</f>
        <v>21.216</v>
      </c>
      <c r="AU60" s="72">
        <f>AR60-(AR60*0.025)</f>
        <v>26.52</v>
      </c>
      <c r="AV60" s="16">
        <f>(AT60+AU60)/(AO60+AP60)-1</f>
        <v>0.32600000000000007</v>
      </c>
      <c r="AX60" s="350" t="s">
        <v>384</v>
      </c>
      <c r="AY60" s="351"/>
      <c r="AZ60" s="351"/>
      <c r="BA60" s="351"/>
      <c r="BB60" s="351"/>
      <c r="BC60" s="351"/>
      <c r="BD60" s="351"/>
      <c r="BE60" s="352"/>
      <c r="BG60" s="439" t="s">
        <v>384</v>
      </c>
      <c r="BH60" s="440"/>
      <c r="BI60" s="440"/>
      <c r="BJ60" s="440"/>
      <c r="BK60" s="440"/>
      <c r="BL60" s="440"/>
      <c r="BM60" s="440"/>
      <c r="BN60" s="441"/>
      <c r="BP60" s="76">
        <v>17.5</v>
      </c>
      <c r="BQ60" s="76">
        <v>22</v>
      </c>
      <c r="BR60" s="207">
        <v>23.63</v>
      </c>
      <c r="BS60" s="207">
        <v>29.7</v>
      </c>
      <c r="BT60" s="267">
        <f t="shared" si="13"/>
        <v>0.3501265822784809</v>
      </c>
      <c r="BU60" s="76">
        <f>BR60-(BR60*0.015)</f>
        <v>23.27555</v>
      </c>
      <c r="BV60" s="76">
        <f>BS60-(BS60*0.015)</f>
        <v>29.2545</v>
      </c>
      <c r="BW60" s="16">
        <f>(BU60+BV60)/(BP60+BQ60)-1</f>
        <v>0.3298746835443038</v>
      </c>
      <c r="BY60" s="78">
        <v>16</v>
      </c>
      <c r="BZ60" s="78">
        <v>27</v>
      </c>
      <c r="CA60" s="208">
        <v>22.24</v>
      </c>
      <c r="CB60" s="208">
        <v>37.53</v>
      </c>
      <c r="CC60" s="194">
        <f t="shared" si="16"/>
        <v>0.3899999999999999</v>
      </c>
      <c r="CD60" s="78">
        <f>CA60-(CA60*0.01)</f>
        <v>22.017599999999998</v>
      </c>
      <c r="CE60" s="78">
        <f>CB60-(CB60*0.01)</f>
        <v>37.1547</v>
      </c>
      <c r="CF60" s="16">
        <f>(CD60+CE60)/(BY60+BZ60)-1</f>
        <v>0.3760999999999999</v>
      </c>
      <c r="CH60" s="244">
        <v>23</v>
      </c>
      <c r="CI60" s="244">
        <v>27</v>
      </c>
      <c r="CJ60" s="209">
        <v>31.165</v>
      </c>
      <c r="CK60" s="209">
        <v>36.585</v>
      </c>
      <c r="CL60" s="194">
        <f t="shared" si="24"/>
        <v>0.355</v>
      </c>
      <c r="CM60" s="79">
        <f>CJ60-(CJ60*0.015)</f>
        <v>30.697525</v>
      </c>
      <c r="CN60" s="79">
        <f>CK60-(CK60*0.015)</f>
        <v>36.036225</v>
      </c>
      <c r="CO60" s="16">
        <f>(CM60+CN60)/(CH60+CI60)-1</f>
        <v>0.33467500000000006</v>
      </c>
      <c r="CQ60" s="195">
        <v>18.975</v>
      </c>
      <c r="CR60" s="195">
        <v>29.7505</v>
      </c>
      <c r="CS60" s="195">
        <v>26.565</v>
      </c>
      <c r="CT60" s="195">
        <v>43.138225</v>
      </c>
      <c r="CU60" s="194">
        <v>0.45</v>
      </c>
      <c r="CW60" s="293">
        <v>18</v>
      </c>
      <c r="CX60" s="293">
        <v>22</v>
      </c>
      <c r="CY60" s="293">
        <f>CW60*1.32</f>
        <v>23.76</v>
      </c>
      <c r="CZ60" s="293">
        <f>CX60*1.32</f>
        <v>29.040000000000003</v>
      </c>
      <c r="DA60" s="194">
        <f>((CY60+CZ60)/(CW60+CX60)-1)</f>
        <v>0.32000000000000006</v>
      </c>
      <c r="DB60" s="293">
        <f>CY60-(CY60*0.05)</f>
        <v>22.572000000000003</v>
      </c>
      <c r="DC60" s="293">
        <f>CZ60-(CZ60*0.05)</f>
        <v>27.588</v>
      </c>
      <c r="DD60" s="194">
        <f>(DB60+DC60)/(CW60+CX60)-1</f>
        <v>0.254</v>
      </c>
    </row>
    <row r="61" spans="1:108" ht="15">
      <c r="A61" s="4" t="s">
        <v>97</v>
      </c>
      <c r="B61" s="306"/>
      <c r="C61" s="370"/>
      <c r="D61" s="371"/>
      <c r="E61" s="371"/>
      <c r="F61" s="371"/>
      <c r="G61" s="393"/>
      <c r="I61" s="370"/>
      <c r="J61" s="371"/>
      <c r="K61" s="371"/>
      <c r="L61" s="371"/>
      <c r="M61" s="393"/>
      <c r="N61" s="191"/>
      <c r="O61" s="191"/>
      <c r="P61" s="181"/>
      <c r="R61" s="370"/>
      <c r="S61" s="371"/>
      <c r="T61" s="371"/>
      <c r="U61" s="371"/>
      <c r="V61" s="393"/>
      <c r="W61" s="191"/>
      <c r="X61" s="191"/>
      <c r="Y61" s="181"/>
      <c r="AA61" s="361"/>
      <c r="AB61" s="361"/>
      <c r="AC61" s="361"/>
      <c r="AD61" s="361"/>
      <c r="AE61" s="361"/>
      <c r="AF61" s="360"/>
      <c r="AG61" s="360"/>
      <c r="AH61" s="360"/>
      <c r="AI61" s="360"/>
      <c r="AJ61" s="360"/>
      <c r="AK61" s="370"/>
      <c r="AL61" s="371"/>
      <c r="AM61" s="371"/>
      <c r="AO61" s="182"/>
      <c r="AP61" s="183"/>
      <c r="AQ61" s="183"/>
      <c r="AR61" s="183"/>
      <c r="AS61" s="184"/>
      <c r="AT61" s="191"/>
      <c r="AU61" s="191"/>
      <c r="AV61" s="181"/>
      <c r="AX61" s="370"/>
      <c r="AY61" s="371"/>
      <c r="AZ61" s="371"/>
      <c r="BA61" s="371"/>
      <c r="BB61" s="371"/>
      <c r="BC61" s="191"/>
      <c r="BD61" s="191"/>
      <c r="BE61" s="181"/>
      <c r="BG61" s="370"/>
      <c r="BH61" s="371"/>
      <c r="BI61" s="371"/>
      <c r="BJ61" s="371"/>
      <c r="BK61" s="371"/>
      <c r="BL61" s="191"/>
      <c r="BM61" s="191"/>
      <c r="BN61" s="181"/>
      <c r="BP61" s="376"/>
      <c r="BQ61" s="410"/>
      <c r="BR61" s="410"/>
      <c r="BS61" s="410"/>
      <c r="BT61" s="410"/>
      <c r="BU61" s="191"/>
      <c r="BV61" s="191"/>
      <c r="BW61" s="181"/>
      <c r="BY61" s="370"/>
      <c r="BZ61" s="371"/>
      <c r="CA61" s="371"/>
      <c r="CB61" s="371"/>
      <c r="CC61" s="371"/>
      <c r="CD61" s="191"/>
      <c r="CE61" s="191"/>
      <c r="CF61" s="181"/>
      <c r="CH61" s="370"/>
      <c r="CI61" s="371"/>
      <c r="CJ61" s="371"/>
      <c r="CK61" s="371"/>
      <c r="CL61" s="371"/>
      <c r="CM61" s="191"/>
      <c r="CN61" s="191"/>
      <c r="CO61" s="181"/>
      <c r="CQ61" s="358"/>
      <c r="CR61" s="359"/>
      <c r="CS61" s="359"/>
      <c r="CT61" s="359"/>
      <c r="CU61" s="406"/>
      <c r="CW61" s="358"/>
      <c r="CX61" s="359"/>
      <c r="CY61" s="359"/>
      <c r="CZ61" s="359"/>
      <c r="DA61" s="359"/>
      <c r="DB61" s="359"/>
      <c r="DC61" s="359"/>
      <c r="DD61" s="406"/>
    </row>
    <row r="62" spans="1:108" ht="15">
      <c r="A62" s="3" t="s">
        <v>409</v>
      </c>
      <c r="B62" s="305" t="s">
        <v>493</v>
      </c>
      <c r="C62" s="66"/>
      <c r="D62" s="66"/>
      <c r="E62" s="66"/>
      <c r="F62" s="66"/>
      <c r="G62" s="16"/>
      <c r="I62" s="69">
        <v>30</v>
      </c>
      <c r="J62" s="69">
        <v>35</v>
      </c>
      <c r="K62" s="253" t="s">
        <v>421</v>
      </c>
      <c r="L62" s="253" t="s">
        <v>421</v>
      </c>
      <c r="M62" s="194"/>
      <c r="N62" s="69">
        <v>39.6</v>
      </c>
      <c r="O62" s="69">
        <v>46.2</v>
      </c>
      <c r="P62" s="16">
        <f>(N62+O62)/(I62+J62)-1</f>
        <v>0.3200000000000003</v>
      </c>
      <c r="R62" s="262">
        <v>29</v>
      </c>
      <c r="S62" s="262">
        <v>39</v>
      </c>
      <c r="T62" s="254" t="s">
        <v>421</v>
      </c>
      <c r="U62" s="254" t="s">
        <v>421</v>
      </c>
      <c r="V62" s="194"/>
      <c r="W62" s="262">
        <v>39.15</v>
      </c>
      <c r="X62" s="262">
        <v>52.65</v>
      </c>
      <c r="Y62" s="16">
        <v>0.3395</v>
      </c>
      <c r="AA62" s="255" t="s">
        <v>421</v>
      </c>
      <c r="AB62" s="255" t="s">
        <v>421</v>
      </c>
      <c r="AC62" s="255" t="s">
        <v>421</v>
      </c>
      <c r="AD62" s="255" t="s">
        <v>421</v>
      </c>
      <c r="AE62" s="194"/>
      <c r="AF62" s="263">
        <v>18</v>
      </c>
      <c r="AG62" s="263">
        <v>26</v>
      </c>
      <c r="AH62" s="255" t="s">
        <v>421</v>
      </c>
      <c r="AI62" s="255" t="s">
        <v>421</v>
      </c>
      <c r="AJ62" s="194"/>
      <c r="AK62" s="263">
        <v>24.3</v>
      </c>
      <c r="AL62" s="263">
        <v>35.1</v>
      </c>
      <c r="AM62" s="16">
        <f>(AK62+AL62)/(AF62+AG62)-1</f>
        <v>0.3500000000000001</v>
      </c>
      <c r="AO62" s="353" t="s">
        <v>384</v>
      </c>
      <c r="AP62" s="354"/>
      <c r="AQ62" s="354"/>
      <c r="AR62" s="354"/>
      <c r="AS62" s="354"/>
      <c r="AT62" s="354"/>
      <c r="AU62" s="354"/>
      <c r="AV62" s="355"/>
      <c r="AX62" s="350" t="s">
        <v>384</v>
      </c>
      <c r="AY62" s="351"/>
      <c r="AZ62" s="351"/>
      <c r="BA62" s="351"/>
      <c r="BB62" s="351"/>
      <c r="BC62" s="351"/>
      <c r="BD62" s="351"/>
      <c r="BE62" s="352"/>
      <c r="BG62" s="266">
        <v>15.95</v>
      </c>
      <c r="BH62" s="266">
        <v>20.93</v>
      </c>
      <c r="BI62" s="256" t="s">
        <v>421</v>
      </c>
      <c r="BJ62" s="256" t="s">
        <v>421</v>
      </c>
      <c r="BK62" s="194"/>
      <c r="BL62" s="74">
        <v>22.8085</v>
      </c>
      <c r="BM62" s="74">
        <v>29.9299</v>
      </c>
      <c r="BN62" s="16">
        <f>(BL62+BM62)/(BG62+BH62)-1</f>
        <v>0.43000000000000016</v>
      </c>
      <c r="BP62" s="269">
        <v>22</v>
      </c>
      <c r="BQ62" s="269">
        <v>26</v>
      </c>
      <c r="BR62" s="257" t="s">
        <v>421</v>
      </c>
      <c r="BS62" s="257" t="s">
        <v>421</v>
      </c>
      <c r="BT62" s="267"/>
      <c r="BU62" s="269">
        <v>29</v>
      </c>
      <c r="BV62" s="269">
        <v>35</v>
      </c>
      <c r="BW62" s="16">
        <f aca="true" t="shared" si="64" ref="BW62:BW84">(BU62+BV62)/(BP62+BQ62)-1</f>
        <v>0.33333333333333326</v>
      </c>
      <c r="BY62" s="78">
        <v>19.48</v>
      </c>
      <c r="BZ62" s="78">
        <v>28.21</v>
      </c>
      <c r="CA62" s="258" t="s">
        <v>421</v>
      </c>
      <c r="CB62" s="258" t="s">
        <v>421</v>
      </c>
      <c r="CC62" s="194"/>
      <c r="CD62" s="78">
        <v>27.27</v>
      </c>
      <c r="CE62" s="78">
        <v>39.49</v>
      </c>
      <c r="CF62" s="16">
        <f>(CD62+CE62)/(BY62+BZ62)-1</f>
        <v>0.3998741874606837</v>
      </c>
      <c r="CH62" s="265">
        <v>19.95</v>
      </c>
      <c r="CI62" s="265">
        <v>23.93</v>
      </c>
      <c r="CJ62" s="259" t="s">
        <v>421</v>
      </c>
      <c r="CK62" s="259" t="s">
        <v>421</v>
      </c>
      <c r="CL62" s="194"/>
      <c r="CM62" s="265">
        <v>27.03</v>
      </c>
      <c r="CN62" s="265">
        <v>32.43</v>
      </c>
      <c r="CO62" s="16">
        <f aca="true" t="shared" si="65" ref="CO62:CO82">(CM62+CN62)/(CH62+CI62)-1</f>
        <v>0.355059252506837</v>
      </c>
      <c r="CQ62" s="347" t="s">
        <v>421</v>
      </c>
      <c r="CR62" s="348"/>
      <c r="CS62" s="348"/>
      <c r="CT62" s="348"/>
      <c r="CU62" s="349"/>
      <c r="CW62" s="344" t="s">
        <v>384</v>
      </c>
      <c r="CX62" s="345"/>
      <c r="CY62" s="345"/>
      <c r="CZ62" s="345"/>
      <c r="DA62" s="345"/>
      <c r="DB62" s="345"/>
      <c r="DC62" s="345"/>
      <c r="DD62" s="346"/>
    </row>
    <row r="63" spans="1:108" ht="15">
      <c r="A63" s="3" t="s">
        <v>410</v>
      </c>
      <c r="B63" s="305" t="s">
        <v>494</v>
      </c>
      <c r="C63" s="66"/>
      <c r="D63" s="66"/>
      <c r="E63" s="66"/>
      <c r="F63" s="66"/>
      <c r="G63" s="16"/>
      <c r="I63" s="69">
        <v>35</v>
      </c>
      <c r="J63" s="69">
        <v>40</v>
      </c>
      <c r="K63" s="253" t="s">
        <v>421</v>
      </c>
      <c r="L63" s="253" t="s">
        <v>421</v>
      </c>
      <c r="M63" s="194"/>
      <c r="N63" s="69">
        <v>46.2</v>
      </c>
      <c r="O63" s="69">
        <v>52.8</v>
      </c>
      <c r="P63" s="16">
        <f>(N63+O63)/(I63+J63)-1</f>
        <v>0.32000000000000006</v>
      </c>
      <c r="R63" s="262">
        <v>30</v>
      </c>
      <c r="S63" s="262">
        <v>42</v>
      </c>
      <c r="T63" s="254" t="s">
        <v>421</v>
      </c>
      <c r="U63" s="254" t="s">
        <v>421</v>
      </c>
      <c r="V63" s="194"/>
      <c r="W63" s="262">
        <v>40.49</v>
      </c>
      <c r="X63" s="262">
        <v>56.69</v>
      </c>
      <c r="Y63" s="16">
        <v>0.3395</v>
      </c>
      <c r="AA63" s="255" t="s">
        <v>421</v>
      </c>
      <c r="AB63" s="255" t="s">
        <v>421</v>
      </c>
      <c r="AC63" s="255" t="s">
        <v>421</v>
      </c>
      <c r="AD63" s="255" t="s">
        <v>421</v>
      </c>
      <c r="AE63" s="194"/>
      <c r="AF63" s="263">
        <v>21</v>
      </c>
      <c r="AG63" s="263">
        <v>29</v>
      </c>
      <c r="AH63" s="255" t="s">
        <v>421</v>
      </c>
      <c r="AI63" s="255" t="s">
        <v>421</v>
      </c>
      <c r="AJ63" s="194"/>
      <c r="AK63" s="263">
        <v>28.35</v>
      </c>
      <c r="AL63" s="263">
        <v>39.15</v>
      </c>
      <c r="AM63" s="16">
        <f>(AK63+AL63)/(AF63+AG63)-1</f>
        <v>0.3500000000000001</v>
      </c>
      <c r="AO63" s="353" t="s">
        <v>384</v>
      </c>
      <c r="AP63" s="354"/>
      <c r="AQ63" s="354"/>
      <c r="AR63" s="354"/>
      <c r="AS63" s="354"/>
      <c r="AT63" s="354"/>
      <c r="AU63" s="354"/>
      <c r="AV63" s="355"/>
      <c r="AX63" s="350" t="s">
        <v>384</v>
      </c>
      <c r="AY63" s="351"/>
      <c r="AZ63" s="351"/>
      <c r="BA63" s="351"/>
      <c r="BB63" s="351"/>
      <c r="BC63" s="351"/>
      <c r="BD63" s="351"/>
      <c r="BE63" s="352"/>
      <c r="BG63" s="266">
        <v>18.75</v>
      </c>
      <c r="BH63" s="266">
        <v>28.1</v>
      </c>
      <c r="BI63" s="256" t="s">
        <v>421</v>
      </c>
      <c r="BJ63" s="256" t="s">
        <v>421</v>
      </c>
      <c r="BK63" s="194"/>
      <c r="BL63" s="74">
        <v>26.8125</v>
      </c>
      <c r="BM63" s="74">
        <v>40.183</v>
      </c>
      <c r="BN63" s="16">
        <f>(BL63+BM63)/(BG63+BH63)-1</f>
        <v>0.4299999999999997</v>
      </c>
      <c r="BP63" s="269">
        <v>40</v>
      </c>
      <c r="BQ63" s="269">
        <v>42</v>
      </c>
      <c r="BR63" s="257" t="s">
        <v>421</v>
      </c>
      <c r="BS63" s="257" t="s">
        <v>421</v>
      </c>
      <c r="BT63" s="267"/>
      <c r="BU63" s="269">
        <v>53</v>
      </c>
      <c r="BV63" s="269">
        <v>56</v>
      </c>
      <c r="BW63" s="16">
        <f t="shared" si="64"/>
        <v>0.3292682926829269</v>
      </c>
      <c r="BY63" s="78">
        <v>23.08</v>
      </c>
      <c r="BZ63" s="78">
        <v>30.77</v>
      </c>
      <c r="CA63" s="258" t="s">
        <v>421</v>
      </c>
      <c r="CB63" s="258" t="s">
        <v>421</v>
      </c>
      <c r="CC63" s="194"/>
      <c r="CD63" s="78">
        <v>32.31</v>
      </c>
      <c r="CE63" s="78">
        <v>43.07</v>
      </c>
      <c r="CF63" s="16">
        <f>(CD63+CE63)/(BY63+BZ63)-1</f>
        <v>0.3998142989786444</v>
      </c>
      <c r="CH63" s="265">
        <v>24.43</v>
      </c>
      <c r="CI63" s="265">
        <v>29.32</v>
      </c>
      <c r="CJ63" s="259" t="s">
        <v>421</v>
      </c>
      <c r="CK63" s="259" t="s">
        <v>421</v>
      </c>
      <c r="CL63" s="194"/>
      <c r="CM63" s="265">
        <v>33.11</v>
      </c>
      <c r="CN63" s="265">
        <v>39.73</v>
      </c>
      <c r="CO63" s="16">
        <f t="shared" si="65"/>
        <v>0.3551627906976744</v>
      </c>
      <c r="CQ63" s="347" t="s">
        <v>421</v>
      </c>
      <c r="CR63" s="348"/>
      <c r="CS63" s="348"/>
      <c r="CT63" s="348"/>
      <c r="CU63" s="349"/>
      <c r="CW63" s="344" t="s">
        <v>384</v>
      </c>
      <c r="CX63" s="345"/>
      <c r="CY63" s="345"/>
      <c r="CZ63" s="345"/>
      <c r="DA63" s="345"/>
      <c r="DB63" s="345"/>
      <c r="DC63" s="345"/>
      <c r="DD63" s="346"/>
    </row>
    <row r="64" spans="1:108" ht="15">
      <c r="A64" s="3" t="s">
        <v>411</v>
      </c>
      <c r="B64" s="305" t="s">
        <v>495</v>
      </c>
      <c r="C64" s="66"/>
      <c r="D64" s="66"/>
      <c r="E64" s="66"/>
      <c r="F64" s="66"/>
      <c r="G64" s="16"/>
      <c r="I64" s="69">
        <v>35</v>
      </c>
      <c r="J64" s="69">
        <v>45</v>
      </c>
      <c r="K64" s="253" t="s">
        <v>421</v>
      </c>
      <c r="L64" s="253" t="s">
        <v>421</v>
      </c>
      <c r="M64" s="194"/>
      <c r="N64" s="69">
        <v>46.2</v>
      </c>
      <c r="O64" s="69">
        <v>59.4</v>
      </c>
      <c r="P64" s="16">
        <f>(N64+O64)/(I64+J64)-1</f>
        <v>0.31999999999999984</v>
      </c>
      <c r="R64" s="262">
        <v>33</v>
      </c>
      <c r="S64" s="262">
        <v>46</v>
      </c>
      <c r="T64" s="254" t="s">
        <v>421</v>
      </c>
      <c r="U64" s="254" t="s">
        <v>421</v>
      </c>
      <c r="V64" s="194"/>
      <c r="W64" s="262">
        <v>44.55</v>
      </c>
      <c r="X64" s="262">
        <v>62.09</v>
      </c>
      <c r="Y64" s="16">
        <v>0.3395</v>
      </c>
      <c r="AA64" s="255" t="s">
        <v>421</v>
      </c>
      <c r="AB64" s="255" t="s">
        <v>421</v>
      </c>
      <c r="AC64" s="255" t="s">
        <v>421</v>
      </c>
      <c r="AD64" s="255" t="s">
        <v>421</v>
      </c>
      <c r="AE64" s="194"/>
      <c r="AF64" s="263">
        <v>24</v>
      </c>
      <c r="AG64" s="263">
        <v>32</v>
      </c>
      <c r="AH64" s="255" t="s">
        <v>421</v>
      </c>
      <c r="AI64" s="255" t="s">
        <v>421</v>
      </c>
      <c r="AJ64" s="194"/>
      <c r="AK64" s="263">
        <v>32.4</v>
      </c>
      <c r="AL64" s="263">
        <v>43.2</v>
      </c>
      <c r="AM64" s="16">
        <f>(AK64+AL64)/(AF64+AG64)-1</f>
        <v>0.34999999999999987</v>
      </c>
      <c r="AO64" s="353" t="s">
        <v>384</v>
      </c>
      <c r="AP64" s="354"/>
      <c r="AQ64" s="354"/>
      <c r="AR64" s="354"/>
      <c r="AS64" s="354"/>
      <c r="AT64" s="354"/>
      <c r="AU64" s="354"/>
      <c r="AV64" s="355"/>
      <c r="AX64" s="350" t="s">
        <v>384</v>
      </c>
      <c r="AY64" s="351"/>
      <c r="AZ64" s="351"/>
      <c r="BA64" s="351"/>
      <c r="BB64" s="351"/>
      <c r="BC64" s="351"/>
      <c r="BD64" s="351"/>
      <c r="BE64" s="352"/>
      <c r="BG64" s="266">
        <v>22.35</v>
      </c>
      <c r="BH64" s="266">
        <v>33.57</v>
      </c>
      <c r="BI64" s="256" t="s">
        <v>421</v>
      </c>
      <c r="BJ64" s="256" t="s">
        <v>421</v>
      </c>
      <c r="BK64" s="194"/>
      <c r="BL64" s="74">
        <v>31.9605</v>
      </c>
      <c r="BM64" s="74">
        <v>48.0051</v>
      </c>
      <c r="BN64" s="16">
        <f>(BL64+BM64)/(BG64+BH64)-1</f>
        <v>0.42999999999999994</v>
      </c>
      <c r="BP64" s="269">
        <v>44</v>
      </c>
      <c r="BQ64" s="269">
        <v>47</v>
      </c>
      <c r="BR64" s="257" t="s">
        <v>421</v>
      </c>
      <c r="BS64" s="257" t="s">
        <v>421</v>
      </c>
      <c r="BT64" s="267"/>
      <c r="BU64" s="269">
        <v>59</v>
      </c>
      <c r="BV64" s="269">
        <v>63</v>
      </c>
      <c r="BW64" s="16">
        <f t="shared" si="64"/>
        <v>0.34065934065934056</v>
      </c>
      <c r="BY64" s="78">
        <v>26.27</v>
      </c>
      <c r="BZ64" s="78">
        <v>30.82</v>
      </c>
      <c r="CA64" s="258" t="s">
        <v>421</v>
      </c>
      <c r="CB64" s="258" t="s">
        <v>421</v>
      </c>
      <c r="CC64" s="194"/>
      <c r="CD64" s="78">
        <v>37.34</v>
      </c>
      <c r="CE64" s="78">
        <v>45.95</v>
      </c>
      <c r="CF64" s="16">
        <f>(CD64+CE64)/(BY64+BZ64)-1</f>
        <v>0.4589245051672797</v>
      </c>
      <c r="CH64" s="265">
        <v>27.97</v>
      </c>
      <c r="CI64" s="265">
        <v>33.57</v>
      </c>
      <c r="CJ64" s="259" t="s">
        <v>421</v>
      </c>
      <c r="CK64" s="259" t="s">
        <v>421</v>
      </c>
      <c r="CL64" s="194"/>
      <c r="CM64" s="265">
        <v>37.9</v>
      </c>
      <c r="CN64" s="265">
        <v>45.48</v>
      </c>
      <c r="CO64" s="16">
        <f t="shared" si="65"/>
        <v>0.354891127721807</v>
      </c>
      <c r="CQ64" s="347" t="s">
        <v>421</v>
      </c>
      <c r="CR64" s="348"/>
      <c r="CS64" s="348"/>
      <c r="CT64" s="348"/>
      <c r="CU64" s="349"/>
      <c r="CW64" s="344" t="s">
        <v>384</v>
      </c>
      <c r="CX64" s="345"/>
      <c r="CY64" s="345"/>
      <c r="CZ64" s="345"/>
      <c r="DA64" s="345"/>
      <c r="DB64" s="345"/>
      <c r="DC64" s="345"/>
      <c r="DD64" s="346"/>
    </row>
    <row r="65" spans="1:108" ht="15">
      <c r="A65" s="3" t="s">
        <v>412</v>
      </c>
      <c r="B65" s="305" t="s">
        <v>496</v>
      </c>
      <c r="C65" s="66"/>
      <c r="D65" s="66"/>
      <c r="E65" s="66"/>
      <c r="F65" s="66"/>
      <c r="G65" s="16"/>
      <c r="I65" s="69">
        <v>37</v>
      </c>
      <c r="J65" s="69">
        <v>47</v>
      </c>
      <c r="K65" s="253" t="s">
        <v>421</v>
      </c>
      <c r="L65" s="253" t="s">
        <v>421</v>
      </c>
      <c r="M65" s="194"/>
      <c r="N65" s="69">
        <v>48.84</v>
      </c>
      <c r="O65" s="69">
        <v>62.04</v>
      </c>
      <c r="P65" s="16">
        <f>(N65+O65)/(I65+J65)-1</f>
        <v>0.31999999999999984</v>
      </c>
      <c r="R65" s="262">
        <v>33</v>
      </c>
      <c r="S65" s="262">
        <v>46</v>
      </c>
      <c r="T65" s="254" t="s">
        <v>421</v>
      </c>
      <c r="U65" s="254" t="s">
        <v>421</v>
      </c>
      <c r="V65" s="194"/>
      <c r="W65" s="262">
        <f>$F$11</f>
        <v>15.58</v>
      </c>
      <c r="X65" s="262">
        <f>$G$11</f>
        <v>0.4824</v>
      </c>
      <c r="Y65" s="16">
        <v>0.3395</v>
      </c>
      <c r="AA65" s="255" t="s">
        <v>421</v>
      </c>
      <c r="AB65" s="255" t="s">
        <v>421</v>
      </c>
      <c r="AC65" s="255" t="s">
        <v>421</v>
      </c>
      <c r="AD65" s="255" t="s">
        <v>421</v>
      </c>
      <c r="AE65" s="194"/>
      <c r="AF65" s="263">
        <v>30</v>
      </c>
      <c r="AG65" s="263">
        <v>38</v>
      </c>
      <c r="AH65" s="255" t="s">
        <v>421</v>
      </c>
      <c r="AI65" s="255" t="s">
        <v>421</v>
      </c>
      <c r="AJ65" s="194"/>
      <c r="AK65" s="263">
        <v>40.5</v>
      </c>
      <c r="AL65" s="263">
        <v>51.3</v>
      </c>
      <c r="AM65" s="16">
        <f>(AK65+AL65)/(AF65+AG65)-1</f>
        <v>0.34999999999999987</v>
      </c>
      <c r="AO65" s="353" t="s">
        <v>384</v>
      </c>
      <c r="AP65" s="354"/>
      <c r="AQ65" s="354"/>
      <c r="AR65" s="354"/>
      <c r="AS65" s="354"/>
      <c r="AT65" s="354"/>
      <c r="AU65" s="354"/>
      <c r="AV65" s="355"/>
      <c r="AX65" s="350" t="s">
        <v>384</v>
      </c>
      <c r="AY65" s="351"/>
      <c r="AZ65" s="351"/>
      <c r="BA65" s="351"/>
      <c r="BB65" s="351"/>
      <c r="BC65" s="351"/>
      <c r="BD65" s="351"/>
      <c r="BE65" s="352"/>
      <c r="BG65" s="266">
        <v>34.83</v>
      </c>
      <c r="BH65" s="266">
        <v>37.01</v>
      </c>
      <c r="BI65" s="256" t="s">
        <v>421</v>
      </c>
      <c r="BJ65" s="256" t="s">
        <v>421</v>
      </c>
      <c r="BK65" s="194"/>
      <c r="BL65" s="74">
        <v>49.8069</v>
      </c>
      <c r="BM65" s="74">
        <v>52.924299999999995</v>
      </c>
      <c r="BN65" s="16">
        <f>(BL65+BM65)/(BG65+BH65)-1</f>
        <v>0.42999999999999994</v>
      </c>
      <c r="BP65" s="269">
        <v>55</v>
      </c>
      <c r="BQ65" s="269">
        <v>59</v>
      </c>
      <c r="BR65" s="257" t="s">
        <v>421</v>
      </c>
      <c r="BS65" s="257" t="s">
        <v>421</v>
      </c>
      <c r="BT65" s="267"/>
      <c r="BU65" s="269">
        <v>73</v>
      </c>
      <c r="BV65" s="269">
        <v>78</v>
      </c>
      <c r="BW65" s="16">
        <f t="shared" si="64"/>
        <v>0.32456140350877183</v>
      </c>
      <c r="BY65" s="78">
        <v>28.2</v>
      </c>
      <c r="BZ65" s="78">
        <v>46.15</v>
      </c>
      <c r="CA65" s="258" t="s">
        <v>421</v>
      </c>
      <c r="CB65" s="258" t="s">
        <v>421</v>
      </c>
      <c r="CC65" s="194"/>
      <c r="CD65" s="78">
        <v>39.48</v>
      </c>
      <c r="CE65" s="78">
        <v>64.61</v>
      </c>
      <c r="CF65" s="16">
        <f>(CD65+CE65)/(BY65+BZ65)-1</f>
        <v>0.40000000000000013</v>
      </c>
      <c r="CH65" s="265">
        <v>32.03</v>
      </c>
      <c r="CI65" s="265">
        <v>38.43</v>
      </c>
      <c r="CJ65" s="259" t="s">
        <v>421</v>
      </c>
      <c r="CK65" s="259" t="s">
        <v>421</v>
      </c>
      <c r="CL65" s="194"/>
      <c r="CM65" s="265">
        <v>43.4</v>
      </c>
      <c r="CN65" s="265">
        <v>52.08</v>
      </c>
      <c r="CO65" s="16">
        <f t="shared" si="65"/>
        <v>0.3550950894124323</v>
      </c>
      <c r="CQ65" s="347" t="s">
        <v>421</v>
      </c>
      <c r="CR65" s="348"/>
      <c r="CS65" s="348"/>
      <c r="CT65" s="348"/>
      <c r="CU65" s="349"/>
      <c r="CW65" s="344" t="s">
        <v>384</v>
      </c>
      <c r="CX65" s="345"/>
      <c r="CY65" s="345"/>
      <c r="CZ65" s="345"/>
      <c r="DA65" s="345"/>
      <c r="DB65" s="345"/>
      <c r="DC65" s="345"/>
      <c r="DD65" s="346"/>
    </row>
    <row r="66" spans="1:108" ht="15">
      <c r="A66" s="3" t="s">
        <v>98</v>
      </c>
      <c r="B66" s="305" t="s">
        <v>497</v>
      </c>
      <c r="C66" s="66"/>
      <c r="D66" s="66"/>
      <c r="E66" s="66"/>
      <c r="F66" s="66"/>
      <c r="G66" s="16"/>
      <c r="I66" s="69">
        <v>12</v>
      </c>
      <c r="J66" s="69">
        <v>16</v>
      </c>
      <c r="K66" s="196">
        <f>I66*1.34</f>
        <v>16.080000000000002</v>
      </c>
      <c r="L66" s="196">
        <f>J66*1.34</f>
        <v>21.44</v>
      </c>
      <c r="M66" s="194">
        <v>0.34</v>
      </c>
      <c r="N66" s="69">
        <f>K66-(K66*0.015)</f>
        <v>15.838800000000003</v>
      </c>
      <c r="O66" s="69">
        <f>L66-(L66*0.015)</f>
        <v>21.1184</v>
      </c>
      <c r="P66" s="16">
        <f aca="true" t="shared" si="66" ref="P66:P84">(N66+O66)/(I66+J66)-1</f>
        <v>0.3199000000000001</v>
      </c>
      <c r="R66" s="68">
        <v>10</v>
      </c>
      <c r="S66" s="68">
        <v>14</v>
      </c>
      <c r="T66" s="201">
        <v>13.5</v>
      </c>
      <c r="U66" s="201">
        <v>18.89</v>
      </c>
      <c r="V66" s="194">
        <v>0.3496</v>
      </c>
      <c r="W66" s="68">
        <f aca="true" t="shared" si="67" ref="W66:W80">R66+(R66*Y66)</f>
        <v>13.395</v>
      </c>
      <c r="X66" s="68">
        <f aca="true" t="shared" si="68" ref="X66:X80">S66+(S66*Y66)</f>
        <v>18.753</v>
      </c>
      <c r="Y66" s="16">
        <v>0.3395</v>
      </c>
      <c r="AA66" s="202">
        <v>24.7595</v>
      </c>
      <c r="AB66" s="202">
        <v>35.8685</v>
      </c>
      <c r="AC66" s="203">
        <v>33.38247493481917</v>
      </c>
      <c r="AD66" s="202">
        <v>48.12086652018502</v>
      </c>
      <c r="AE66" s="194">
        <v>0.3443</v>
      </c>
      <c r="AF66" s="243">
        <v>13</v>
      </c>
      <c r="AG66" s="243">
        <v>35.8685</v>
      </c>
      <c r="AH66" s="202">
        <f aca="true" t="shared" si="69" ref="AH66:AH80">(AF66*AE66)+AF66</f>
        <v>17.4759</v>
      </c>
      <c r="AI66" s="202">
        <v>48.12086652018502</v>
      </c>
      <c r="AJ66" s="194">
        <f aca="true" t="shared" si="70" ref="AJ66:AJ80">((AH66+AI66)/(AF66+AG66)-1)</f>
        <v>0.34231184751291766</v>
      </c>
      <c r="AK66" s="71">
        <f>AH66-(AH66*0.05)</f>
        <v>16.602104999999998</v>
      </c>
      <c r="AL66" s="71">
        <f>AI66-(AI66*0.05)</f>
        <v>45.714823194175764</v>
      </c>
      <c r="AM66" s="16">
        <f>(AK66+AL66)/(AF66+AG66)-1</f>
        <v>0.27519625513727175</v>
      </c>
      <c r="AO66" s="72">
        <v>9</v>
      </c>
      <c r="AP66" s="72">
        <v>12</v>
      </c>
      <c r="AQ66" s="204">
        <v>12.24</v>
      </c>
      <c r="AR66" s="204">
        <v>16.32</v>
      </c>
      <c r="AS66" s="194">
        <v>0.36</v>
      </c>
      <c r="AT66" s="72">
        <f>AQ66-(AQ66*0.025)</f>
        <v>11.934000000000001</v>
      </c>
      <c r="AU66" s="72">
        <f>AR66-(AR66*0.025)</f>
        <v>15.912</v>
      </c>
      <c r="AV66" s="16">
        <f aca="true" t="shared" si="71" ref="AV66:AV80">(AT66+AU66)/(AO66+AP66)-1</f>
        <v>0.32600000000000007</v>
      </c>
      <c r="AX66" s="73">
        <v>13.2</v>
      </c>
      <c r="AY66" s="73">
        <v>16.5</v>
      </c>
      <c r="AZ66" s="205">
        <v>19.4</v>
      </c>
      <c r="BA66" s="205">
        <v>24.26</v>
      </c>
      <c r="BB66" s="194">
        <f aca="true" t="shared" si="72" ref="BB66:BB80">((AZ66+BA66)/(AX66+AY66)-1)</f>
        <v>0.47003367003367</v>
      </c>
      <c r="BC66" s="73">
        <f>AZ66-(AZ66*0.05)</f>
        <v>18.43</v>
      </c>
      <c r="BD66" s="73">
        <f>BA66-(BA66*0.05)</f>
        <v>23.047</v>
      </c>
      <c r="BE66" s="16">
        <f aca="true" t="shared" si="73" ref="BE66:BE80">(BC66+BD66)/(AX66+AY66)-1</f>
        <v>0.39653198653198674</v>
      </c>
      <c r="BG66" s="74">
        <v>15.1</v>
      </c>
      <c r="BH66" s="74">
        <v>19.11</v>
      </c>
      <c r="BI66" s="206">
        <v>20.76</v>
      </c>
      <c r="BJ66" s="206">
        <v>26.28</v>
      </c>
      <c r="BK66" s="194">
        <v>0.375</v>
      </c>
      <c r="BL66" s="74">
        <f>BI66-(BI66*0.025)</f>
        <v>20.241000000000003</v>
      </c>
      <c r="BM66" s="74">
        <f>BJ66-(BJ66*0.025)</f>
        <v>25.623</v>
      </c>
      <c r="BN66" s="16">
        <f>(BL66+BM66)/(BG66+BH66)-1</f>
        <v>0.3406606255480855</v>
      </c>
      <c r="BP66" s="76">
        <v>13</v>
      </c>
      <c r="BQ66" s="76">
        <v>16.5</v>
      </c>
      <c r="BR66" s="207">
        <v>17.55</v>
      </c>
      <c r="BS66" s="207">
        <v>22.28</v>
      </c>
      <c r="BT66" s="267">
        <f t="shared" si="13"/>
        <v>0.35016949152542365</v>
      </c>
      <c r="BU66" s="76">
        <f>BR66-(BR66*0.015)</f>
        <v>17.28675</v>
      </c>
      <c r="BV66" s="76">
        <f>BS66-(BS66*0.015)</f>
        <v>21.945800000000002</v>
      </c>
      <c r="BW66" s="16">
        <f t="shared" si="64"/>
        <v>0.32991694915254244</v>
      </c>
      <c r="BY66" s="78">
        <v>17.5</v>
      </c>
      <c r="BZ66" s="78">
        <v>28</v>
      </c>
      <c r="CA66" s="208">
        <v>24.32</v>
      </c>
      <c r="CB66" s="208">
        <v>38.92</v>
      </c>
      <c r="CC66" s="194">
        <f t="shared" si="16"/>
        <v>0.38989010989010997</v>
      </c>
      <c r="CD66" s="78">
        <f>CA66-(CA66*0.01)</f>
        <v>24.0768</v>
      </c>
      <c r="CE66" s="78">
        <f>CB66-(CB66*0.01)</f>
        <v>38.5308</v>
      </c>
      <c r="CF66" s="16">
        <f aca="true" t="shared" si="74" ref="CF66:CF84">(CD66+CE66)/(BY66+BZ66)-1</f>
        <v>0.37599120879120873</v>
      </c>
      <c r="CH66" s="244">
        <v>10.5</v>
      </c>
      <c r="CI66" s="244">
        <v>12.5</v>
      </c>
      <c r="CJ66" s="209">
        <v>14.23</v>
      </c>
      <c r="CK66" s="209">
        <v>16.94</v>
      </c>
      <c r="CL66" s="194">
        <f t="shared" si="24"/>
        <v>0.35521739130434793</v>
      </c>
      <c r="CM66" s="79">
        <f>CJ66-(CJ66*0.015)</f>
        <v>14.01655</v>
      </c>
      <c r="CN66" s="79">
        <f>CK66-(CK66*0.015)</f>
        <v>16.6859</v>
      </c>
      <c r="CO66" s="16">
        <f t="shared" si="65"/>
        <v>0.3348891304347825</v>
      </c>
      <c r="CQ66" s="195">
        <v>13.200000000000001</v>
      </c>
      <c r="CR66" s="195">
        <v>25.99</v>
      </c>
      <c r="CS66" s="195">
        <v>18.48</v>
      </c>
      <c r="CT66" s="195">
        <v>36.385999999999996</v>
      </c>
      <c r="CU66" s="194">
        <v>0.4</v>
      </c>
      <c r="CW66" s="293">
        <v>12</v>
      </c>
      <c r="CX66" s="293">
        <v>16</v>
      </c>
      <c r="CY66" s="293">
        <f>CW66*1.32</f>
        <v>15.84</v>
      </c>
      <c r="CZ66" s="293">
        <f>CX66*1.32</f>
        <v>21.12</v>
      </c>
      <c r="DA66" s="194">
        <f aca="true" t="shared" si="75" ref="DA66:DA80">((CY66+CZ66)/(CW66+CX66)-1)</f>
        <v>0.32000000000000006</v>
      </c>
      <c r="DB66" s="293">
        <f>CY66-(CY66*0.05)</f>
        <v>15.048</v>
      </c>
      <c r="DC66" s="293">
        <f>CZ66-(CZ66*0.05)</f>
        <v>20.064</v>
      </c>
      <c r="DD66" s="194">
        <f aca="true" t="shared" si="76" ref="DD66:DD82">(DB66+DC66)/(CW66+CX66)-1</f>
        <v>0.254</v>
      </c>
    </row>
    <row r="67" spans="1:108" ht="15">
      <c r="A67" s="3" t="s">
        <v>415</v>
      </c>
      <c r="B67" s="305" t="s">
        <v>498</v>
      </c>
      <c r="C67" s="66"/>
      <c r="D67" s="66"/>
      <c r="E67" s="66"/>
      <c r="F67" s="66"/>
      <c r="G67" s="16"/>
      <c r="I67" s="69">
        <v>40</v>
      </c>
      <c r="J67" s="69">
        <v>49</v>
      </c>
      <c r="K67" s="253" t="s">
        <v>421</v>
      </c>
      <c r="L67" s="253" t="s">
        <v>421</v>
      </c>
      <c r="M67" s="194"/>
      <c r="N67" s="69">
        <v>52.8</v>
      </c>
      <c r="O67" s="69">
        <v>64.68</v>
      </c>
      <c r="P67" s="16">
        <f t="shared" si="66"/>
        <v>0.32000000000000006</v>
      </c>
      <c r="R67" s="262">
        <v>34</v>
      </c>
      <c r="S67" s="262">
        <v>43</v>
      </c>
      <c r="T67" s="254" t="s">
        <v>421</v>
      </c>
      <c r="U67" s="254" t="s">
        <v>421</v>
      </c>
      <c r="V67" s="194"/>
      <c r="W67" s="262">
        <v>45.89</v>
      </c>
      <c r="X67" s="262">
        <v>59.77</v>
      </c>
      <c r="Y67" s="16">
        <v>0.3395</v>
      </c>
      <c r="AA67" s="255" t="s">
        <v>421</v>
      </c>
      <c r="AB67" s="255" t="s">
        <v>421</v>
      </c>
      <c r="AC67" s="255" t="s">
        <v>421</v>
      </c>
      <c r="AD67" s="255" t="s">
        <v>421</v>
      </c>
      <c r="AE67" s="194"/>
      <c r="AF67" s="264">
        <v>23</v>
      </c>
      <c r="AG67" s="264">
        <v>30</v>
      </c>
      <c r="AH67" s="255" t="s">
        <v>421</v>
      </c>
      <c r="AI67" s="255" t="s">
        <v>421</v>
      </c>
      <c r="AJ67" s="194"/>
      <c r="AK67" s="71">
        <v>30.82</v>
      </c>
      <c r="AL67" s="71">
        <v>40.2</v>
      </c>
      <c r="AM67" s="16">
        <f aca="true" t="shared" si="77" ref="AM67:AM80">(AK67+AL67)/(AF67+AG67)-1</f>
        <v>0.3400000000000003</v>
      </c>
      <c r="AO67" s="353" t="s">
        <v>384</v>
      </c>
      <c r="AP67" s="354"/>
      <c r="AQ67" s="354"/>
      <c r="AR67" s="354"/>
      <c r="AS67" s="354"/>
      <c r="AT67" s="354"/>
      <c r="AU67" s="354"/>
      <c r="AV67" s="355"/>
      <c r="AX67" s="350" t="s">
        <v>384</v>
      </c>
      <c r="AY67" s="351"/>
      <c r="AZ67" s="351"/>
      <c r="BA67" s="351"/>
      <c r="BB67" s="351"/>
      <c r="BC67" s="351"/>
      <c r="BD67" s="351"/>
      <c r="BE67" s="352"/>
      <c r="BG67" s="266">
        <v>23.15</v>
      </c>
      <c r="BH67" s="266">
        <f>BG67*1.5</f>
        <v>34.724999999999994</v>
      </c>
      <c r="BI67" s="256" t="s">
        <v>421</v>
      </c>
      <c r="BJ67" s="256" t="s">
        <v>421</v>
      </c>
      <c r="BK67" s="194"/>
      <c r="BL67" s="74">
        <v>33.104499999999994</v>
      </c>
      <c r="BM67" s="74">
        <v>49.65674999999999</v>
      </c>
      <c r="BN67" s="16">
        <f aca="true" t="shared" si="78" ref="BN67:BN74">(BL67+BM67)/(BG67+BH67)-1</f>
        <v>0.42999999999999994</v>
      </c>
      <c r="BP67" s="269">
        <v>31</v>
      </c>
      <c r="BQ67" s="269">
        <v>37</v>
      </c>
      <c r="BR67" s="257" t="s">
        <v>421</v>
      </c>
      <c r="BS67" s="257" t="s">
        <v>421</v>
      </c>
      <c r="BT67" s="267"/>
      <c r="BU67" s="269">
        <v>41</v>
      </c>
      <c r="BV67" s="269">
        <v>49</v>
      </c>
      <c r="BW67" s="16">
        <f t="shared" si="64"/>
        <v>0.32352941176470584</v>
      </c>
      <c r="BY67" s="78">
        <v>24.62</v>
      </c>
      <c r="BZ67" s="78">
        <v>30.77</v>
      </c>
      <c r="CA67" s="258" t="s">
        <v>421</v>
      </c>
      <c r="CB67" s="258" t="s">
        <v>421</v>
      </c>
      <c r="CC67" s="194"/>
      <c r="CD67" s="78">
        <v>34.47</v>
      </c>
      <c r="CE67" s="78">
        <v>43.07</v>
      </c>
      <c r="CF67" s="16">
        <f t="shared" si="74"/>
        <v>0.3998916771980501</v>
      </c>
      <c r="CH67" s="265">
        <v>29.93</v>
      </c>
      <c r="CI67" s="265">
        <v>35.92</v>
      </c>
      <c r="CJ67" s="259" t="s">
        <v>421</v>
      </c>
      <c r="CK67" s="259" t="s">
        <v>421</v>
      </c>
      <c r="CL67" s="194"/>
      <c r="CM67" s="265">
        <v>40.56</v>
      </c>
      <c r="CN67" s="265">
        <v>48.67</v>
      </c>
      <c r="CO67" s="16">
        <f t="shared" si="65"/>
        <v>0.35504935459377385</v>
      </c>
      <c r="CQ67" s="347" t="s">
        <v>421</v>
      </c>
      <c r="CR67" s="348"/>
      <c r="CS67" s="348"/>
      <c r="CT67" s="348"/>
      <c r="CU67" s="349"/>
      <c r="CW67" s="344" t="s">
        <v>384</v>
      </c>
      <c r="CX67" s="345"/>
      <c r="CY67" s="345"/>
      <c r="CZ67" s="345"/>
      <c r="DA67" s="345"/>
      <c r="DB67" s="345"/>
      <c r="DC67" s="345"/>
      <c r="DD67" s="346"/>
    </row>
    <row r="68" spans="1:108" ht="15">
      <c r="A68" s="3" t="s">
        <v>416</v>
      </c>
      <c r="B68" s="305" t="s">
        <v>499</v>
      </c>
      <c r="C68" s="66"/>
      <c r="D68" s="66"/>
      <c r="E68" s="66"/>
      <c r="F68" s="66"/>
      <c r="G68" s="16"/>
      <c r="I68" s="69">
        <v>45</v>
      </c>
      <c r="J68" s="69">
        <v>49</v>
      </c>
      <c r="K68" s="253" t="s">
        <v>421</v>
      </c>
      <c r="L68" s="253" t="s">
        <v>421</v>
      </c>
      <c r="M68" s="194"/>
      <c r="N68" s="69">
        <v>52.8</v>
      </c>
      <c r="O68" s="69">
        <v>64.68</v>
      </c>
      <c r="P68" s="16">
        <f t="shared" si="66"/>
        <v>0.24978723404255332</v>
      </c>
      <c r="R68" s="262">
        <v>35</v>
      </c>
      <c r="S68" s="262">
        <v>44</v>
      </c>
      <c r="T68" s="254" t="s">
        <v>421</v>
      </c>
      <c r="U68" s="254" t="s">
        <v>421</v>
      </c>
      <c r="V68" s="194"/>
      <c r="W68" s="262">
        <v>47.25</v>
      </c>
      <c r="X68" s="262">
        <v>59.39</v>
      </c>
      <c r="Y68" s="16">
        <v>0.3395</v>
      </c>
      <c r="AA68" s="255" t="s">
        <v>421</v>
      </c>
      <c r="AB68" s="255" t="s">
        <v>421</v>
      </c>
      <c r="AC68" s="255" t="s">
        <v>421</v>
      </c>
      <c r="AD68" s="255" t="s">
        <v>421</v>
      </c>
      <c r="AE68" s="194"/>
      <c r="AF68" s="264">
        <v>27</v>
      </c>
      <c r="AG68" s="264">
        <v>36</v>
      </c>
      <c r="AH68" s="255" t="s">
        <v>421</v>
      </c>
      <c r="AI68" s="255" t="s">
        <v>421</v>
      </c>
      <c r="AJ68" s="194"/>
      <c r="AK68" s="71">
        <v>36.18</v>
      </c>
      <c r="AL68" s="71">
        <v>48.24</v>
      </c>
      <c r="AM68" s="16">
        <f t="shared" si="77"/>
        <v>0.3400000000000001</v>
      </c>
      <c r="AO68" s="353" t="s">
        <v>384</v>
      </c>
      <c r="AP68" s="354"/>
      <c r="AQ68" s="354"/>
      <c r="AR68" s="354"/>
      <c r="AS68" s="354"/>
      <c r="AT68" s="354"/>
      <c r="AU68" s="354"/>
      <c r="AV68" s="355"/>
      <c r="AX68" s="350" t="s">
        <v>384</v>
      </c>
      <c r="AY68" s="351"/>
      <c r="AZ68" s="351"/>
      <c r="BA68" s="351"/>
      <c r="BB68" s="351"/>
      <c r="BC68" s="351"/>
      <c r="BD68" s="351"/>
      <c r="BE68" s="352"/>
      <c r="BG68" s="266">
        <v>27.41</v>
      </c>
      <c r="BH68" s="266">
        <f>BG68*1.5</f>
        <v>41.115</v>
      </c>
      <c r="BI68" s="256" t="s">
        <v>421</v>
      </c>
      <c r="BJ68" s="256" t="s">
        <v>421</v>
      </c>
      <c r="BK68" s="194"/>
      <c r="BL68" s="74">
        <v>39.1963</v>
      </c>
      <c r="BM68" s="74">
        <v>58.79445</v>
      </c>
      <c r="BN68" s="16">
        <f t="shared" si="78"/>
        <v>0.4299999999999997</v>
      </c>
      <c r="BP68" s="269">
        <v>28</v>
      </c>
      <c r="BQ68" s="269">
        <v>35</v>
      </c>
      <c r="BR68" s="257" t="s">
        <v>421</v>
      </c>
      <c r="BS68" s="257" t="s">
        <v>421</v>
      </c>
      <c r="BT68" s="267"/>
      <c r="BU68" s="269">
        <v>37</v>
      </c>
      <c r="BV68" s="269">
        <v>47</v>
      </c>
      <c r="BW68" s="16">
        <f t="shared" si="64"/>
        <v>0.33333333333333326</v>
      </c>
      <c r="BY68" s="78">
        <v>25.64</v>
      </c>
      <c r="BZ68" s="78">
        <v>38.46</v>
      </c>
      <c r="CA68" s="258" t="s">
        <v>421</v>
      </c>
      <c r="CB68" s="258" t="s">
        <v>421</v>
      </c>
      <c r="CC68" s="194"/>
      <c r="CD68" s="78">
        <v>35.9</v>
      </c>
      <c r="CE68" s="78">
        <v>53.87</v>
      </c>
      <c r="CF68" s="16">
        <f t="shared" si="74"/>
        <v>0.400468018720749</v>
      </c>
      <c r="CH68" s="265">
        <v>34.27</v>
      </c>
      <c r="CI68" s="265">
        <v>41.12</v>
      </c>
      <c r="CJ68" s="259" t="s">
        <v>421</v>
      </c>
      <c r="CK68" s="259" t="s">
        <v>421</v>
      </c>
      <c r="CL68" s="194"/>
      <c r="CM68" s="265">
        <v>46.43</v>
      </c>
      <c r="CN68" s="265">
        <v>55.72</v>
      </c>
      <c r="CO68" s="16">
        <f t="shared" si="65"/>
        <v>0.3549542379625945</v>
      </c>
      <c r="CQ68" s="347" t="s">
        <v>421</v>
      </c>
      <c r="CR68" s="348"/>
      <c r="CS68" s="348"/>
      <c r="CT68" s="348"/>
      <c r="CU68" s="349"/>
      <c r="CW68" s="344" t="s">
        <v>384</v>
      </c>
      <c r="CX68" s="345"/>
      <c r="CY68" s="345"/>
      <c r="CZ68" s="345"/>
      <c r="DA68" s="345"/>
      <c r="DB68" s="345"/>
      <c r="DC68" s="345"/>
      <c r="DD68" s="346"/>
    </row>
    <row r="69" spans="1:108" ht="15">
      <c r="A69" s="5" t="s">
        <v>413</v>
      </c>
      <c r="B69" s="305" t="s">
        <v>500</v>
      </c>
      <c r="C69" s="66"/>
      <c r="D69" s="66"/>
      <c r="E69" s="66"/>
      <c r="F69" s="66"/>
      <c r="G69" s="16"/>
      <c r="I69" s="69">
        <v>35</v>
      </c>
      <c r="J69" s="69">
        <v>40</v>
      </c>
      <c r="K69" s="253" t="s">
        <v>421</v>
      </c>
      <c r="L69" s="253" t="s">
        <v>421</v>
      </c>
      <c r="M69" s="194"/>
      <c r="N69" s="69">
        <v>46.2</v>
      </c>
      <c r="O69" s="69">
        <v>52.8</v>
      </c>
      <c r="P69" s="16">
        <f t="shared" si="66"/>
        <v>0.32000000000000006</v>
      </c>
      <c r="R69" s="262">
        <v>16</v>
      </c>
      <c r="S69" s="262">
        <v>24</v>
      </c>
      <c r="T69" s="254" t="s">
        <v>421</v>
      </c>
      <c r="U69" s="254" t="s">
        <v>421</v>
      </c>
      <c r="V69" s="194"/>
      <c r="W69" s="262">
        <v>21.59</v>
      </c>
      <c r="X69" s="262">
        <v>32.39</v>
      </c>
      <c r="Y69" s="16">
        <v>0.3395</v>
      </c>
      <c r="AA69" s="255" t="s">
        <v>421</v>
      </c>
      <c r="AB69" s="255" t="s">
        <v>421</v>
      </c>
      <c r="AC69" s="255" t="s">
        <v>421</v>
      </c>
      <c r="AD69" s="255" t="s">
        <v>421</v>
      </c>
      <c r="AE69" s="194"/>
      <c r="AF69" s="264">
        <v>11</v>
      </c>
      <c r="AG69" s="264">
        <v>13</v>
      </c>
      <c r="AH69" s="255" t="s">
        <v>421</v>
      </c>
      <c r="AI69" s="255" t="s">
        <v>421</v>
      </c>
      <c r="AJ69" s="194"/>
      <c r="AK69" s="71">
        <v>15.4</v>
      </c>
      <c r="AL69" s="71">
        <v>18.2</v>
      </c>
      <c r="AM69" s="16">
        <f t="shared" si="77"/>
        <v>0.40000000000000013</v>
      </c>
      <c r="AO69" s="353" t="s">
        <v>384</v>
      </c>
      <c r="AP69" s="354"/>
      <c r="AQ69" s="354"/>
      <c r="AR69" s="354"/>
      <c r="AS69" s="354"/>
      <c r="AT69" s="354"/>
      <c r="AU69" s="354"/>
      <c r="AV69" s="355"/>
      <c r="AX69" s="350" t="s">
        <v>384</v>
      </c>
      <c r="AY69" s="351"/>
      <c r="AZ69" s="351"/>
      <c r="BA69" s="351"/>
      <c r="BB69" s="351"/>
      <c r="BC69" s="351"/>
      <c r="BD69" s="351"/>
      <c r="BE69" s="352"/>
      <c r="BG69" s="266">
        <v>10.81</v>
      </c>
      <c r="BH69" s="266">
        <v>15.9</v>
      </c>
      <c r="BI69" s="256" t="s">
        <v>421</v>
      </c>
      <c r="BJ69" s="256" t="s">
        <v>421</v>
      </c>
      <c r="BK69" s="194"/>
      <c r="BL69" s="74">
        <v>15.4583</v>
      </c>
      <c r="BM69" s="74">
        <v>22.737</v>
      </c>
      <c r="BN69" s="16">
        <f t="shared" si="78"/>
        <v>0.4299999999999997</v>
      </c>
      <c r="BP69" s="269">
        <v>14</v>
      </c>
      <c r="BQ69" s="269">
        <v>16</v>
      </c>
      <c r="BR69" s="257" t="s">
        <v>421</v>
      </c>
      <c r="BS69" s="257" t="s">
        <v>421</v>
      </c>
      <c r="BT69" s="267"/>
      <c r="BU69" s="269">
        <v>19</v>
      </c>
      <c r="BV69" s="269">
        <v>21</v>
      </c>
      <c r="BW69" s="16">
        <f t="shared" si="64"/>
        <v>0.33333333333333326</v>
      </c>
      <c r="BY69" s="78">
        <v>18.46</v>
      </c>
      <c r="BZ69" s="78">
        <v>23.6</v>
      </c>
      <c r="CA69" s="258" t="s">
        <v>421</v>
      </c>
      <c r="CB69" s="258" t="s">
        <v>421</v>
      </c>
      <c r="CC69" s="194"/>
      <c r="CD69" s="78">
        <v>25.84</v>
      </c>
      <c r="CE69" s="78">
        <v>33.04</v>
      </c>
      <c r="CF69" s="16">
        <f t="shared" si="74"/>
        <v>0.3999048977650972</v>
      </c>
      <c r="CH69" s="265">
        <v>13.26</v>
      </c>
      <c r="CI69" s="265">
        <v>15.91</v>
      </c>
      <c r="CJ69" s="259" t="s">
        <v>421</v>
      </c>
      <c r="CK69" s="259" t="s">
        <v>421</v>
      </c>
      <c r="CL69" s="194"/>
      <c r="CM69" s="265">
        <v>17.96</v>
      </c>
      <c r="CN69" s="265">
        <v>21.55</v>
      </c>
      <c r="CO69" s="16">
        <f t="shared" si="65"/>
        <v>0.35447377442578</v>
      </c>
      <c r="CQ69" s="347" t="s">
        <v>421</v>
      </c>
      <c r="CR69" s="348"/>
      <c r="CS69" s="348"/>
      <c r="CT69" s="348"/>
      <c r="CU69" s="349"/>
      <c r="CW69" s="344" t="s">
        <v>384</v>
      </c>
      <c r="CX69" s="345"/>
      <c r="CY69" s="345"/>
      <c r="CZ69" s="345"/>
      <c r="DA69" s="345"/>
      <c r="DB69" s="345"/>
      <c r="DC69" s="345"/>
      <c r="DD69" s="346"/>
    </row>
    <row r="70" spans="1:108" ht="15">
      <c r="A70" s="5" t="s">
        <v>414</v>
      </c>
      <c r="B70" s="305" t="s">
        <v>501</v>
      </c>
      <c r="C70" s="66"/>
      <c r="D70" s="66"/>
      <c r="E70" s="66"/>
      <c r="F70" s="66"/>
      <c r="G70" s="16"/>
      <c r="I70" s="69">
        <v>35</v>
      </c>
      <c r="J70" s="69">
        <v>40</v>
      </c>
      <c r="K70" s="253" t="s">
        <v>421</v>
      </c>
      <c r="L70" s="253" t="s">
        <v>421</v>
      </c>
      <c r="M70" s="194"/>
      <c r="N70" s="69">
        <v>46.2</v>
      </c>
      <c r="O70" s="69">
        <v>52.8</v>
      </c>
      <c r="P70" s="16">
        <f t="shared" si="66"/>
        <v>0.32000000000000006</v>
      </c>
      <c r="R70" s="262">
        <v>17</v>
      </c>
      <c r="S70" s="262">
        <v>25</v>
      </c>
      <c r="T70" s="254" t="s">
        <v>421</v>
      </c>
      <c r="U70" s="254" t="s">
        <v>421</v>
      </c>
      <c r="V70" s="194"/>
      <c r="W70" s="262">
        <v>22.95</v>
      </c>
      <c r="X70" s="262">
        <v>33.75</v>
      </c>
      <c r="Y70" s="16">
        <v>0.3395</v>
      </c>
      <c r="AA70" s="255" t="s">
        <v>421</v>
      </c>
      <c r="AB70" s="255" t="s">
        <v>421</v>
      </c>
      <c r="AC70" s="255" t="s">
        <v>421</v>
      </c>
      <c r="AD70" s="255" t="s">
        <v>421</v>
      </c>
      <c r="AE70" s="194"/>
      <c r="AF70" s="264">
        <v>12</v>
      </c>
      <c r="AG70" s="264">
        <v>15</v>
      </c>
      <c r="AH70" s="255" t="s">
        <v>421</v>
      </c>
      <c r="AI70" s="255" t="s">
        <v>421</v>
      </c>
      <c r="AJ70" s="194"/>
      <c r="AK70" s="71">
        <v>16.8</v>
      </c>
      <c r="AL70" s="71">
        <v>21</v>
      </c>
      <c r="AM70" s="16">
        <f t="shared" si="77"/>
        <v>0.3999999999999999</v>
      </c>
      <c r="AO70" s="353" t="s">
        <v>384</v>
      </c>
      <c r="AP70" s="354"/>
      <c r="AQ70" s="354"/>
      <c r="AR70" s="354"/>
      <c r="AS70" s="354"/>
      <c r="AT70" s="354"/>
      <c r="AU70" s="354"/>
      <c r="AV70" s="355"/>
      <c r="AX70" s="350" t="s">
        <v>384</v>
      </c>
      <c r="AY70" s="351"/>
      <c r="AZ70" s="351"/>
      <c r="BA70" s="351"/>
      <c r="BB70" s="351"/>
      <c r="BC70" s="351"/>
      <c r="BD70" s="351"/>
      <c r="BE70" s="352"/>
      <c r="BG70" s="266">
        <v>10.85</v>
      </c>
      <c r="BH70" s="266">
        <v>16.27</v>
      </c>
      <c r="BI70" s="256" t="s">
        <v>421</v>
      </c>
      <c r="BJ70" s="256" t="s">
        <v>421</v>
      </c>
      <c r="BK70" s="194"/>
      <c r="BL70" s="74">
        <v>15.5155</v>
      </c>
      <c r="BM70" s="74">
        <v>23.266099999999998</v>
      </c>
      <c r="BN70" s="16">
        <f t="shared" si="78"/>
        <v>0.42999999999999994</v>
      </c>
      <c r="BP70" s="269">
        <v>16</v>
      </c>
      <c r="BQ70" s="269">
        <v>18</v>
      </c>
      <c r="BR70" s="257" t="s">
        <v>421</v>
      </c>
      <c r="BS70" s="257" t="s">
        <v>421</v>
      </c>
      <c r="BT70" s="267"/>
      <c r="BU70" s="269">
        <v>21</v>
      </c>
      <c r="BV70" s="269">
        <v>24</v>
      </c>
      <c r="BW70" s="16">
        <f t="shared" si="64"/>
        <v>0.32352941176470584</v>
      </c>
      <c r="BY70" s="78">
        <v>21.54</v>
      </c>
      <c r="BZ70" s="78">
        <v>28.72</v>
      </c>
      <c r="CA70" s="258" t="s">
        <v>421</v>
      </c>
      <c r="CB70" s="258" t="s">
        <v>421</v>
      </c>
      <c r="CC70" s="194"/>
      <c r="CD70" s="78">
        <v>30.16</v>
      </c>
      <c r="CE70" s="78">
        <v>40.21</v>
      </c>
      <c r="CF70" s="16">
        <f t="shared" si="74"/>
        <v>0.40011937922801444</v>
      </c>
      <c r="CH70" s="265">
        <v>16.24</v>
      </c>
      <c r="CI70" s="265">
        <v>19.49</v>
      </c>
      <c r="CJ70" s="259" t="s">
        <v>421</v>
      </c>
      <c r="CK70" s="259" t="s">
        <v>421</v>
      </c>
      <c r="CL70" s="194"/>
      <c r="CM70" s="265">
        <v>22.01</v>
      </c>
      <c r="CN70" s="265">
        <v>26.41</v>
      </c>
      <c r="CO70" s="16">
        <f t="shared" si="65"/>
        <v>0.355163727959698</v>
      </c>
      <c r="CQ70" s="347" t="s">
        <v>421</v>
      </c>
      <c r="CR70" s="348"/>
      <c r="CS70" s="348"/>
      <c r="CT70" s="348"/>
      <c r="CU70" s="349"/>
      <c r="CW70" s="344" t="s">
        <v>384</v>
      </c>
      <c r="CX70" s="345"/>
      <c r="CY70" s="345"/>
      <c r="CZ70" s="345"/>
      <c r="DA70" s="345"/>
      <c r="DB70" s="345"/>
      <c r="DC70" s="345"/>
      <c r="DD70" s="346"/>
    </row>
    <row r="71" spans="1:108" ht="15">
      <c r="A71" s="5" t="s">
        <v>420</v>
      </c>
      <c r="B71" s="305" t="s">
        <v>502</v>
      </c>
      <c r="C71" s="66"/>
      <c r="D71" s="66"/>
      <c r="E71" s="66"/>
      <c r="F71" s="66"/>
      <c r="G71" s="16"/>
      <c r="I71" s="69">
        <v>40</v>
      </c>
      <c r="J71" s="69">
        <v>45</v>
      </c>
      <c r="K71" s="253" t="s">
        <v>421</v>
      </c>
      <c r="L71" s="253" t="s">
        <v>421</v>
      </c>
      <c r="M71" s="194"/>
      <c r="N71" s="69">
        <v>52.8</v>
      </c>
      <c r="O71" s="69">
        <v>59.4</v>
      </c>
      <c r="P71" s="16">
        <f t="shared" si="66"/>
        <v>0.31999999999999984</v>
      </c>
      <c r="R71" s="262">
        <v>19</v>
      </c>
      <c r="S71" s="262">
        <v>27</v>
      </c>
      <c r="T71" s="254" t="s">
        <v>421</v>
      </c>
      <c r="U71" s="254" t="s">
        <v>421</v>
      </c>
      <c r="V71" s="194"/>
      <c r="W71" s="262">
        <v>25.65</v>
      </c>
      <c r="X71" s="262">
        <v>36.45</v>
      </c>
      <c r="Y71" s="16">
        <v>0.3395</v>
      </c>
      <c r="AA71" s="255" t="s">
        <v>421</v>
      </c>
      <c r="AB71" s="255" t="s">
        <v>421</v>
      </c>
      <c r="AC71" s="255" t="s">
        <v>421</v>
      </c>
      <c r="AD71" s="255" t="s">
        <v>421</v>
      </c>
      <c r="AE71" s="194"/>
      <c r="AF71" s="264">
        <v>14</v>
      </c>
      <c r="AG71" s="264">
        <v>19</v>
      </c>
      <c r="AH71" s="255" t="s">
        <v>421</v>
      </c>
      <c r="AI71" s="255" t="s">
        <v>421</v>
      </c>
      <c r="AJ71" s="194"/>
      <c r="AK71" s="71">
        <v>19.6</v>
      </c>
      <c r="AL71" s="71">
        <v>26.6</v>
      </c>
      <c r="AM71" s="16">
        <f t="shared" si="77"/>
        <v>0.40000000000000013</v>
      </c>
      <c r="AO71" s="353" t="s">
        <v>384</v>
      </c>
      <c r="AP71" s="354"/>
      <c r="AQ71" s="354"/>
      <c r="AR71" s="354"/>
      <c r="AS71" s="354"/>
      <c r="AT71" s="354"/>
      <c r="AU71" s="354"/>
      <c r="AV71" s="355"/>
      <c r="AX71" s="350" t="s">
        <v>384</v>
      </c>
      <c r="AY71" s="351"/>
      <c r="AZ71" s="351"/>
      <c r="BA71" s="351"/>
      <c r="BB71" s="351"/>
      <c r="BC71" s="351"/>
      <c r="BD71" s="351"/>
      <c r="BE71" s="352"/>
      <c r="BG71" s="266">
        <v>15.17</v>
      </c>
      <c r="BH71" s="266">
        <f>BG71*1.5</f>
        <v>22.755</v>
      </c>
      <c r="BI71" s="256" t="s">
        <v>421</v>
      </c>
      <c r="BJ71" s="256" t="s">
        <v>421</v>
      </c>
      <c r="BK71" s="194"/>
      <c r="BL71" s="74">
        <v>21.693099999999998</v>
      </c>
      <c r="BM71" s="74">
        <v>32.539649999999995</v>
      </c>
      <c r="BN71" s="16">
        <f t="shared" si="78"/>
        <v>0.42999999999999994</v>
      </c>
      <c r="BP71" s="269">
        <v>17</v>
      </c>
      <c r="BQ71" s="269">
        <v>20</v>
      </c>
      <c r="BR71" s="257" t="s">
        <v>421</v>
      </c>
      <c r="BS71" s="257" t="s">
        <v>421</v>
      </c>
      <c r="BT71" s="267"/>
      <c r="BU71" s="269">
        <v>23</v>
      </c>
      <c r="BV71" s="269">
        <v>27</v>
      </c>
      <c r="BW71" s="16">
        <f t="shared" si="64"/>
        <v>0.3513513513513513</v>
      </c>
      <c r="BY71" s="78">
        <v>24.62</v>
      </c>
      <c r="BZ71" s="78">
        <v>30.77</v>
      </c>
      <c r="CA71" s="258" t="s">
        <v>421</v>
      </c>
      <c r="CB71" s="258" t="s">
        <v>421</v>
      </c>
      <c r="CC71" s="194"/>
      <c r="CD71" s="78">
        <v>34.47</v>
      </c>
      <c r="CE71" s="78">
        <v>43.08</v>
      </c>
      <c r="CF71" s="16">
        <f t="shared" si="74"/>
        <v>0.4000722152012999</v>
      </c>
      <c r="CH71" s="265">
        <v>18.59</v>
      </c>
      <c r="CI71" s="265">
        <v>22.31</v>
      </c>
      <c r="CJ71" s="259" t="s">
        <v>421</v>
      </c>
      <c r="CK71" s="259" t="s">
        <v>421</v>
      </c>
      <c r="CL71" s="194"/>
      <c r="CM71" s="265">
        <v>25.2</v>
      </c>
      <c r="CN71" s="265">
        <v>30.23</v>
      </c>
      <c r="CO71" s="16">
        <f t="shared" si="65"/>
        <v>0.3552567237163815</v>
      </c>
      <c r="CQ71" s="347" t="s">
        <v>421</v>
      </c>
      <c r="CR71" s="348"/>
      <c r="CS71" s="348"/>
      <c r="CT71" s="348"/>
      <c r="CU71" s="349"/>
      <c r="CW71" s="344" t="s">
        <v>384</v>
      </c>
      <c r="CX71" s="345"/>
      <c r="CY71" s="345"/>
      <c r="CZ71" s="345"/>
      <c r="DA71" s="345"/>
      <c r="DB71" s="345"/>
      <c r="DC71" s="345"/>
      <c r="DD71" s="346"/>
    </row>
    <row r="72" spans="1:108" ht="15">
      <c r="A72" s="5" t="s">
        <v>417</v>
      </c>
      <c r="B72" s="305" t="s">
        <v>503</v>
      </c>
      <c r="C72" s="66"/>
      <c r="D72" s="66"/>
      <c r="E72" s="66"/>
      <c r="F72" s="66"/>
      <c r="G72" s="16"/>
      <c r="I72" s="69">
        <v>28</v>
      </c>
      <c r="J72" s="69">
        <v>33</v>
      </c>
      <c r="K72" s="253" t="s">
        <v>421</v>
      </c>
      <c r="L72" s="253" t="s">
        <v>421</v>
      </c>
      <c r="M72" s="194"/>
      <c r="N72" s="69">
        <v>36.96</v>
      </c>
      <c r="O72" s="69">
        <v>42.24</v>
      </c>
      <c r="P72" s="16">
        <f t="shared" si="66"/>
        <v>0.298360655737705</v>
      </c>
      <c r="R72" s="262">
        <v>23</v>
      </c>
      <c r="S72" s="262">
        <v>29</v>
      </c>
      <c r="T72" s="254" t="s">
        <v>421</v>
      </c>
      <c r="U72" s="254" t="s">
        <v>421</v>
      </c>
      <c r="V72" s="194"/>
      <c r="W72" s="262">
        <v>45.89</v>
      </c>
      <c r="X72" s="262">
        <v>39.15</v>
      </c>
      <c r="Y72" s="16">
        <v>0.3395</v>
      </c>
      <c r="AA72" s="255" t="s">
        <v>421</v>
      </c>
      <c r="AB72" s="255" t="s">
        <v>421</v>
      </c>
      <c r="AC72" s="255" t="s">
        <v>421</v>
      </c>
      <c r="AD72" s="255" t="s">
        <v>421</v>
      </c>
      <c r="AE72" s="194"/>
      <c r="AF72" s="264">
        <v>15</v>
      </c>
      <c r="AG72" s="264">
        <v>19</v>
      </c>
      <c r="AH72" s="255" t="s">
        <v>421</v>
      </c>
      <c r="AI72" s="255" t="s">
        <v>421</v>
      </c>
      <c r="AJ72" s="194"/>
      <c r="AK72" s="71">
        <v>20.25</v>
      </c>
      <c r="AL72" s="71">
        <v>25.65</v>
      </c>
      <c r="AM72" s="16">
        <f t="shared" si="77"/>
        <v>0.34999999999999987</v>
      </c>
      <c r="AO72" s="353" t="s">
        <v>384</v>
      </c>
      <c r="AP72" s="354"/>
      <c r="AQ72" s="354"/>
      <c r="AR72" s="354"/>
      <c r="AS72" s="354"/>
      <c r="AT72" s="354"/>
      <c r="AU72" s="354"/>
      <c r="AV72" s="355"/>
      <c r="AX72" s="350" t="s">
        <v>384</v>
      </c>
      <c r="AY72" s="351"/>
      <c r="AZ72" s="351"/>
      <c r="BA72" s="351"/>
      <c r="BB72" s="351"/>
      <c r="BC72" s="351"/>
      <c r="BD72" s="351"/>
      <c r="BE72" s="352"/>
      <c r="BG72" s="266">
        <v>15.95</v>
      </c>
      <c r="BH72" s="266">
        <v>20.93</v>
      </c>
      <c r="BI72" s="256" t="s">
        <v>421</v>
      </c>
      <c r="BJ72" s="256" t="s">
        <v>421</v>
      </c>
      <c r="BK72" s="194"/>
      <c r="BL72" s="74">
        <v>22.8085</v>
      </c>
      <c r="BM72" s="74">
        <v>29.9299</v>
      </c>
      <c r="BN72" s="16">
        <f t="shared" si="78"/>
        <v>0.43000000000000016</v>
      </c>
      <c r="BP72" s="269">
        <v>20.67</v>
      </c>
      <c r="BQ72" s="269">
        <v>22.6</v>
      </c>
      <c r="BR72" s="257" t="s">
        <v>421</v>
      </c>
      <c r="BS72" s="257" t="s">
        <v>421</v>
      </c>
      <c r="BT72" s="267"/>
      <c r="BU72" s="269">
        <v>27.93</v>
      </c>
      <c r="BV72" s="269">
        <v>31</v>
      </c>
      <c r="BW72" s="16">
        <f t="shared" si="64"/>
        <v>0.36191356598104907</v>
      </c>
      <c r="BY72" s="78">
        <v>23.07</v>
      </c>
      <c r="BZ72" s="78">
        <v>35.38</v>
      </c>
      <c r="CA72" s="258" t="s">
        <v>421</v>
      </c>
      <c r="CB72" s="258" t="s">
        <v>421</v>
      </c>
      <c r="CC72" s="194"/>
      <c r="CD72" s="78">
        <v>32.3</v>
      </c>
      <c r="CE72" s="78">
        <v>49.54</v>
      </c>
      <c r="CF72" s="16">
        <f t="shared" si="74"/>
        <v>0.4001710863986312</v>
      </c>
      <c r="CH72" s="265">
        <v>19.95</v>
      </c>
      <c r="CI72" s="265">
        <v>23.93</v>
      </c>
      <c r="CJ72" s="259" t="s">
        <v>421</v>
      </c>
      <c r="CK72" s="259" t="s">
        <v>421</v>
      </c>
      <c r="CL72" s="194"/>
      <c r="CM72" s="265">
        <v>27.03</v>
      </c>
      <c r="CN72" s="265">
        <v>32.43</v>
      </c>
      <c r="CO72" s="16">
        <f t="shared" si="65"/>
        <v>0.355059252506837</v>
      </c>
      <c r="CQ72" s="347" t="s">
        <v>421</v>
      </c>
      <c r="CR72" s="348"/>
      <c r="CS72" s="348"/>
      <c r="CT72" s="348"/>
      <c r="CU72" s="349"/>
      <c r="CW72" s="344" t="s">
        <v>384</v>
      </c>
      <c r="CX72" s="345"/>
      <c r="CY72" s="345"/>
      <c r="CZ72" s="345"/>
      <c r="DA72" s="345"/>
      <c r="DB72" s="345"/>
      <c r="DC72" s="345"/>
      <c r="DD72" s="346"/>
    </row>
    <row r="73" spans="1:108" ht="15">
      <c r="A73" s="5" t="s">
        <v>418</v>
      </c>
      <c r="B73" s="305" t="s">
        <v>504</v>
      </c>
      <c r="C73" s="66"/>
      <c r="D73" s="66"/>
      <c r="E73" s="66"/>
      <c r="F73" s="66"/>
      <c r="G73" s="16"/>
      <c r="I73" s="69">
        <v>30</v>
      </c>
      <c r="J73" s="69">
        <v>35</v>
      </c>
      <c r="K73" s="253" t="s">
        <v>421</v>
      </c>
      <c r="L73" s="253" t="s">
        <v>421</v>
      </c>
      <c r="M73" s="194"/>
      <c r="N73" s="69">
        <v>39.6</v>
      </c>
      <c r="O73" s="69">
        <v>46.2</v>
      </c>
      <c r="P73" s="16">
        <f t="shared" si="66"/>
        <v>0.3200000000000003</v>
      </c>
      <c r="R73" s="262">
        <v>25</v>
      </c>
      <c r="S73" s="262">
        <v>33</v>
      </c>
      <c r="T73" s="254" t="s">
        <v>421</v>
      </c>
      <c r="U73" s="254" t="s">
        <v>421</v>
      </c>
      <c r="V73" s="194"/>
      <c r="W73" s="262">
        <v>33.75</v>
      </c>
      <c r="X73" s="262">
        <v>44.55</v>
      </c>
      <c r="Y73" s="16">
        <v>0.3395</v>
      </c>
      <c r="AA73" s="255" t="s">
        <v>421</v>
      </c>
      <c r="AB73" s="255" t="s">
        <v>421</v>
      </c>
      <c r="AC73" s="255" t="s">
        <v>421</v>
      </c>
      <c r="AD73" s="255" t="s">
        <v>421</v>
      </c>
      <c r="AE73" s="194"/>
      <c r="AF73" s="264">
        <v>18</v>
      </c>
      <c r="AG73" s="264">
        <v>24</v>
      </c>
      <c r="AH73" s="255" t="s">
        <v>421</v>
      </c>
      <c r="AI73" s="255" t="s">
        <v>421</v>
      </c>
      <c r="AJ73" s="194"/>
      <c r="AK73" s="71">
        <v>24.3</v>
      </c>
      <c r="AL73" s="71">
        <v>32.4</v>
      </c>
      <c r="AM73" s="16">
        <f t="shared" si="77"/>
        <v>0.3500000000000001</v>
      </c>
      <c r="AO73" s="353" t="s">
        <v>384</v>
      </c>
      <c r="AP73" s="354"/>
      <c r="AQ73" s="354"/>
      <c r="AR73" s="354"/>
      <c r="AS73" s="354"/>
      <c r="AT73" s="354"/>
      <c r="AU73" s="354"/>
      <c r="AV73" s="355"/>
      <c r="AX73" s="350" t="s">
        <v>384</v>
      </c>
      <c r="AY73" s="351"/>
      <c r="AZ73" s="351"/>
      <c r="BA73" s="351"/>
      <c r="BB73" s="351"/>
      <c r="BC73" s="351"/>
      <c r="BD73" s="351"/>
      <c r="BE73" s="352"/>
      <c r="BG73" s="266">
        <v>18.75</v>
      </c>
      <c r="BH73" s="266">
        <v>28.1</v>
      </c>
      <c r="BI73" s="256" t="s">
        <v>421</v>
      </c>
      <c r="BJ73" s="256" t="s">
        <v>421</v>
      </c>
      <c r="BK73" s="194"/>
      <c r="BL73" s="74">
        <v>26.8125</v>
      </c>
      <c r="BM73" s="74">
        <v>40.183</v>
      </c>
      <c r="BN73" s="16">
        <f t="shared" si="78"/>
        <v>0.4299999999999997</v>
      </c>
      <c r="BP73" s="269">
        <v>29</v>
      </c>
      <c r="BQ73" s="269">
        <v>36</v>
      </c>
      <c r="BR73" s="257" t="s">
        <v>421</v>
      </c>
      <c r="BS73" s="257" t="s">
        <v>421</v>
      </c>
      <c r="BT73" s="267"/>
      <c r="BU73" s="269">
        <v>39</v>
      </c>
      <c r="BV73" s="269">
        <v>48</v>
      </c>
      <c r="BW73" s="16">
        <f t="shared" si="64"/>
        <v>0.33846153846153837</v>
      </c>
      <c r="BY73" s="78">
        <v>26.15</v>
      </c>
      <c r="BZ73" s="78">
        <v>36.92</v>
      </c>
      <c r="CA73" s="258" t="s">
        <v>421</v>
      </c>
      <c r="CB73" s="258" t="s">
        <v>421</v>
      </c>
      <c r="CC73" s="194"/>
      <c r="CD73" s="78">
        <v>36.62</v>
      </c>
      <c r="CE73" s="78">
        <v>51.69</v>
      </c>
      <c r="CF73" s="16">
        <f t="shared" si="74"/>
        <v>0.4001902647851594</v>
      </c>
      <c r="CH73" s="265">
        <v>24.43</v>
      </c>
      <c r="CI73" s="265">
        <v>29.32</v>
      </c>
      <c r="CJ73" s="259" t="s">
        <v>421</v>
      </c>
      <c r="CK73" s="259" t="s">
        <v>421</v>
      </c>
      <c r="CL73" s="194"/>
      <c r="CM73" s="265">
        <v>33.11</v>
      </c>
      <c r="CN73" s="265">
        <v>39.73</v>
      </c>
      <c r="CO73" s="16">
        <f t="shared" si="65"/>
        <v>0.3551627906976744</v>
      </c>
      <c r="CQ73" s="347" t="s">
        <v>421</v>
      </c>
      <c r="CR73" s="348"/>
      <c r="CS73" s="348"/>
      <c r="CT73" s="348"/>
      <c r="CU73" s="349"/>
      <c r="CW73" s="344" t="s">
        <v>384</v>
      </c>
      <c r="CX73" s="345"/>
      <c r="CY73" s="345"/>
      <c r="CZ73" s="345"/>
      <c r="DA73" s="345"/>
      <c r="DB73" s="345"/>
      <c r="DC73" s="345"/>
      <c r="DD73" s="346"/>
    </row>
    <row r="74" spans="1:108" ht="15">
      <c r="A74" s="5" t="s">
        <v>419</v>
      </c>
      <c r="B74" s="305" t="s">
        <v>505</v>
      </c>
      <c r="C74" s="66"/>
      <c r="D74" s="66"/>
      <c r="E74" s="66"/>
      <c r="F74" s="66"/>
      <c r="G74" s="16"/>
      <c r="I74" s="69">
        <v>37</v>
      </c>
      <c r="J74" s="69">
        <v>45</v>
      </c>
      <c r="K74" s="253" t="s">
        <v>421</v>
      </c>
      <c r="L74" s="253" t="s">
        <v>421</v>
      </c>
      <c r="M74" s="194"/>
      <c r="N74" s="69">
        <v>48.84</v>
      </c>
      <c r="O74" s="69">
        <v>59.4</v>
      </c>
      <c r="P74" s="16">
        <f t="shared" si="66"/>
        <v>0.32000000000000006</v>
      </c>
      <c r="R74" s="262">
        <v>28</v>
      </c>
      <c r="S74" s="262">
        <v>37</v>
      </c>
      <c r="T74" s="254" t="s">
        <v>421</v>
      </c>
      <c r="U74" s="254" t="s">
        <v>421</v>
      </c>
      <c r="V74" s="194"/>
      <c r="W74" s="262">
        <v>37.8</v>
      </c>
      <c r="X74" s="262">
        <v>49.95</v>
      </c>
      <c r="Y74" s="16">
        <v>0.3395</v>
      </c>
      <c r="AA74" s="255" t="s">
        <v>421</v>
      </c>
      <c r="AB74" s="255" t="s">
        <v>421</v>
      </c>
      <c r="AC74" s="255" t="s">
        <v>421</v>
      </c>
      <c r="AD74" s="255" t="s">
        <v>421</v>
      </c>
      <c r="AE74" s="194"/>
      <c r="AF74" s="264">
        <v>21</v>
      </c>
      <c r="AG74" s="264">
        <v>27</v>
      </c>
      <c r="AH74" s="255" t="s">
        <v>421</v>
      </c>
      <c r="AI74" s="255" t="s">
        <v>421</v>
      </c>
      <c r="AJ74" s="194"/>
      <c r="AK74" s="71">
        <v>28.35</v>
      </c>
      <c r="AL74" s="71">
        <v>36.45</v>
      </c>
      <c r="AM74" s="16">
        <f t="shared" si="77"/>
        <v>0.3500000000000003</v>
      </c>
      <c r="AO74" s="353" t="s">
        <v>384</v>
      </c>
      <c r="AP74" s="354"/>
      <c r="AQ74" s="354"/>
      <c r="AR74" s="354"/>
      <c r="AS74" s="354"/>
      <c r="AT74" s="354"/>
      <c r="AU74" s="354"/>
      <c r="AV74" s="355"/>
      <c r="AX74" s="350" t="s">
        <v>384</v>
      </c>
      <c r="AY74" s="351"/>
      <c r="AZ74" s="351"/>
      <c r="BA74" s="351"/>
      <c r="BB74" s="351"/>
      <c r="BC74" s="351"/>
      <c r="BD74" s="351"/>
      <c r="BE74" s="352"/>
      <c r="BG74" s="266">
        <v>22.35</v>
      </c>
      <c r="BH74" s="266">
        <v>33.57</v>
      </c>
      <c r="BI74" s="256" t="s">
        <v>421</v>
      </c>
      <c r="BJ74" s="256" t="s">
        <v>421</v>
      </c>
      <c r="BK74" s="194"/>
      <c r="BL74" s="74">
        <v>31.9605</v>
      </c>
      <c r="BM74" s="74">
        <v>48.0051</v>
      </c>
      <c r="BN74" s="16">
        <f t="shared" si="78"/>
        <v>0.42999999999999994</v>
      </c>
      <c r="BP74" s="269">
        <v>35</v>
      </c>
      <c r="BQ74" s="269">
        <v>42</v>
      </c>
      <c r="BR74" s="257" t="s">
        <v>421</v>
      </c>
      <c r="BS74" s="257" t="s">
        <v>421</v>
      </c>
      <c r="BT74" s="267"/>
      <c r="BU74" s="269">
        <v>47</v>
      </c>
      <c r="BV74" s="269">
        <v>56</v>
      </c>
      <c r="BW74" s="16">
        <f t="shared" si="64"/>
        <v>0.33766233766233755</v>
      </c>
      <c r="BY74" s="78">
        <v>29.23</v>
      </c>
      <c r="BZ74" s="78">
        <v>46.15</v>
      </c>
      <c r="CA74" s="258" t="s">
        <v>421</v>
      </c>
      <c r="CB74" s="258" t="s">
        <v>421</v>
      </c>
      <c r="CC74" s="194"/>
      <c r="CD74" s="78">
        <v>40.92</v>
      </c>
      <c r="CE74" s="78">
        <v>64.61</v>
      </c>
      <c r="CF74" s="16">
        <f t="shared" si="74"/>
        <v>0.39997346776333265</v>
      </c>
      <c r="CH74" s="265">
        <v>27.97</v>
      </c>
      <c r="CI74" s="265">
        <v>33.57</v>
      </c>
      <c r="CJ74" s="259" t="s">
        <v>421</v>
      </c>
      <c r="CK74" s="259" t="s">
        <v>421</v>
      </c>
      <c r="CL74" s="194"/>
      <c r="CM74" s="265">
        <v>37.9</v>
      </c>
      <c r="CN74" s="265">
        <v>45.48</v>
      </c>
      <c r="CO74" s="16">
        <f t="shared" si="65"/>
        <v>0.354891127721807</v>
      </c>
      <c r="CQ74" s="347" t="s">
        <v>421</v>
      </c>
      <c r="CR74" s="348"/>
      <c r="CS74" s="348"/>
      <c r="CT74" s="348"/>
      <c r="CU74" s="349"/>
      <c r="CW74" s="344" t="s">
        <v>384</v>
      </c>
      <c r="CX74" s="345"/>
      <c r="CY74" s="345"/>
      <c r="CZ74" s="345"/>
      <c r="DA74" s="345"/>
      <c r="DB74" s="345"/>
      <c r="DC74" s="345"/>
      <c r="DD74" s="346"/>
    </row>
    <row r="75" spans="1:108" ht="15">
      <c r="A75" s="6" t="s">
        <v>99</v>
      </c>
      <c r="B75" s="305" t="s">
        <v>506</v>
      </c>
      <c r="C75" s="66"/>
      <c r="D75" s="66"/>
      <c r="E75" s="66"/>
      <c r="F75" s="66"/>
      <c r="G75" s="16"/>
      <c r="I75" s="69">
        <v>18</v>
      </c>
      <c r="J75" s="69">
        <v>22</v>
      </c>
      <c r="K75" s="196">
        <f aca="true" t="shared" si="79" ref="K75:L80">I75*1.34</f>
        <v>24.12</v>
      </c>
      <c r="L75" s="196">
        <f t="shared" si="79"/>
        <v>29.48</v>
      </c>
      <c r="M75" s="194">
        <v>0.34</v>
      </c>
      <c r="N75" s="69">
        <f aca="true" t="shared" si="80" ref="N75:O80">K75-(K75*0.015)</f>
        <v>23.758200000000002</v>
      </c>
      <c r="O75" s="69">
        <f t="shared" si="80"/>
        <v>29.0378</v>
      </c>
      <c r="P75" s="16">
        <f t="shared" si="66"/>
        <v>0.3199000000000001</v>
      </c>
      <c r="R75" s="68">
        <v>9</v>
      </c>
      <c r="S75" s="68">
        <v>13.5</v>
      </c>
      <c r="T75" s="201">
        <v>12.15</v>
      </c>
      <c r="U75" s="201">
        <v>18.22</v>
      </c>
      <c r="V75" s="194">
        <v>0.3498</v>
      </c>
      <c r="W75" s="68">
        <f t="shared" si="67"/>
        <v>12.0555</v>
      </c>
      <c r="X75" s="68">
        <f t="shared" si="68"/>
        <v>18.08325</v>
      </c>
      <c r="Y75" s="16">
        <v>0.3395</v>
      </c>
      <c r="AA75" s="202">
        <v>24.8055</v>
      </c>
      <c r="AB75" s="202">
        <v>35.1095</v>
      </c>
      <c r="AC75" s="203">
        <v>33.44350347140453</v>
      </c>
      <c r="AD75" s="202">
        <v>47.11389566652648</v>
      </c>
      <c r="AE75" s="194">
        <v>0.3445</v>
      </c>
      <c r="AF75" s="243">
        <v>18</v>
      </c>
      <c r="AG75" s="243">
        <v>35.1095</v>
      </c>
      <c r="AH75" s="202">
        <f t="shared" si="69"/>
        <v>24.201</v>
      </c>
      <c r="AI75" s="202">
        <v>47.11389566652648</v>
      </c>
      <c r="AJ75" s="194">
        <f t="shared" si="70"/>
        <v>0.34278981475115544</v>
      </c>
      <c r="AK75" s="71">
        <f aca="true" t="shared" si="81" ref="AK75:AL80">AH75-(AH75*0.05)</f>
        <v>22.99095</v>
      </c>
      <c r="AL75" s="71">
        <f t="shared" si="81"/>
        <v>44.75820088320016</v>
      </c>
      <c r="AM75" s="16">
        <f t="shared" si="77"/>
        <v>0.2756503240135977</v>
      </c>
      <c r="AO75" s="72">
        <v>16</v>
      </c>
      <c r="AP75" s="72">
        <v>23</v>
      </c>
      <c r="AQ75" s="204">
        <v>21.76</v>
      </c>
      <c r="AR75" s="204">
        <v>31.28</v>
      </c>
      <c r="AS75" s="194">
        <v>0.36</v>
      </c>
      <c r="AT75" s="72">
        <f aca="true" t="shared" si="82" ref="AT75:AU80">AQ75-(AQ75*0.025)</f>
        <v>21.216</v>
      </c>
      <c r="AU75" s="72">
        <f t="shared" si="82"/>
        <v>30.498</v>
      </c>
      <c r="AV75" s="16">
        <f t="shared" si="71"/>
        <v>0.32600000000000007</v>
      </c>
      <c r="AX75" s="73">
        <v>21</v>
      </c>
      <c r="AY75" s="73">
        <v>24</v>
      </c>
      <c r="AZ75" s="205">
        <v>30.87</v>
      </c>
      <c r="BA75" s="205">
        <v>35.28</v>
      </c>
      <c r="BB75" s="194">
        <f t="shared" si="72"/>
        <v>0.4700000000000002</v>
      </c>
      <c r="BC75" s="73">
        <f aca="true" t="shared" si="83" ref="BC75:BD80">AZ75-(AZ75*0.05)</f>
        <v>29.3265</v>
      </c>
      <c r="BD75" s="73">
        <f t="shared" si="83"/>
        <v>33.516</v>
      </c>
      <c r="BE75" s="16">
        <f t="shared" si="73"/>
        <v>0.3965000000000001</v>
      </c>
      <c r="BG75" s="439" t="s">
        <v>384</v>
      </c>
      <c r="BH75" s="440"/>
      <c r="BI75" s="440"/>
      <c r="BJ75" s="440"/>
      <c r="BK75" s="440"/>
      <c r="BL75" s="440"/>
      <c r="BM75" s="440"/>
      <c r="BN75" s="441"/>
      <c r="BP75" s="76">
        <v>18</v>
      </c>
      <c r="BQ75" s="76">
        <v>23</v>
      </c>
      <c r="BR75" s="207">
        <v>24.3</v>
      </c>
      <c r="BS75" s="207">
        <v>31.05</v>
      </c>
      <c r="BT75" s="267">
        <f t="shared" si="13"/>
        <v>0.3500000000000001</v>
      </c>
      <c r="BU75" s="76">
        <f aca="true" t="shared" si="84" ref="BU75:BV80">BR75-(BR75*0.015)</f>
        <v>23.9355</v>
      </c>
      <c r="BV75" s="76">
        <f t="shared" si="84"/>
        <v>30.58425</v>
      </c>
      <c r="BW75" s="16">
        <f t="shared" si="64"/>
        <v>0.32975</v>
      </c>
      <c r="BY75" s="78">
        <v>21</v>
      </c>
      <c r="BZ75" s="78">
        <v>32</v>
      </c>
      <c r="CA75" s="208">
        <v>29.19</v>
      </c>
      <c r="CB75" s="208">
        <v>44.48</v>
      </c>
      <c r="CC75" s="194">
        <f t="shared" si="16"/>
        <v>0.3900000000000001</v>
      </c>
      <c r="CD75" s="78">
        <f aca="true" t="shared" si="85" ref="CD75:CE80">CA75-(CA75*0.01)</f>
        <v>28.898100000000003</v>
      </c>
      <c r="CE75" s="78">
        <f t="shared" si="85"/>
        <v>44.035199999999996</v>
      </c>
      <c r="CF75" s="16">
        <f t="shared" si="74"/>
        <v>0.3761000000000001</v>
      </c>
      <c r="CH75" s="244">
        <v>21</v>
      </c>
      <c r="CI75" s="244">
        <v>25</v>
      </c>
      <c r="CJ75" s="209">
        <v>28.455</v>
      </c>
      <c r="CK75" s="209">
        <v>33.875</v>
      </c>
      <c r="CL75" s="194">
        <f t="shared" si="24"/>
        <v>0.355</v>
      </c>
      <c r="CM75" s="79">
        <f aca="true" t="shared" si="86" ref="CM75:CN80">CJ75-(CJ75*0.015)</f>
        <v>28.028174999999997</v>
      </c>
      <c r="CN75" s="79">
        <f t="shared" si="86"/>
        <v>33.366875</v>
      </c>
      <c r="CO75" s="16">
        <f t="shared" si="65"/>
        <v>0.33467500000000006</v>
      </c>
      <c r="CQ75" s="195">
        <v>18.975</v>
      </c>
      <c r="CR75" s="195">
        <v>29.7505</v>
      </c>
      <c r="CS75" s="195">
        <v>26.565</v>
      </c>
      <c r="CT75" s="195">
        <v>41.65069999999999</v>
      </c>
      <c r="CU75" s="194">
        <v>0.4</v>
      </c>
      <c r="CW75" s="293">
        <v>16</v>
      </c>
      <c r="CX75" s="293">
        <v>20</v>
      </c>
      <c r="CY75" s="293">
        <f aca="true" t="shared" si="87" ref="CY75:CZ80">CW75*1.32</f>
        <v>21.12</v>
      </c>
      <c r="CZ75" s="293">
        <f t="shared" si="87"/>
        <v>26.400000000000002</v>
      </c>
      <c r="DA75" s="194">
        <f t="shared" si="75"/>
        <v>0.32000000000000006</v>
      </c>
      <c r="DB75" s="293">
        <f aca="true" t="shared" si="88" ref="DB75:DC80">CY75-(CY75*0.05)</f>
        <v>20.064</v>
      </c>
      <c r="DC75" s="293">
        <f t="shared" si="88"/>
        <v>25.080000000000002</v>
      </c>
      <c r="DD75" s="194">
        <f t="shared" si="76"/>
        <v>0.2540000000000002</v>
      </c>
    </row>
    <row r="76" spans="1:108" ht="15">
      <c r="A76" s="6" t="s">
        <v>100</v>
      </c>
      <c r="B76" s="305" t="s">
        <v>507</v>
      </c>
      <c r="C76" s="66"/>
      <c r="D76" s="66"/>
      <c r="E76" s="66"/>
      <c r="F76" s="66"/>
      <c r="G76" s="16"/>
      <c r="I76" s="69">
        <v>16</v>
      </c>
      <c r="J76" s="69">
        <v>24</v>
      </c>
      <c r="K76" s="196">
        <f t="shared" si="79"/>
        <v>21.44</v>
      </c>
      <c r="L76" s="196">
        <f t="shared" si="79"/>
        <v>32.160000000000004</v>
      </c>
      <c r="M76" s="194">
        <v>0.34</v>
      </c>
      <c r="N76" s="69">
        <f t="shared" si="80"/>
        <v>21.1184</v>
      </c>
      <c r="O76" s="69">
        <f t="shared" si="80"/>
        <v>31.677600000000005</v>
      </c>
      <c r="P76" s="16">
        <f t="shared" si="66"/>
        <v>0.3199000000000001</v>
      </c>
      <c r="R76" s="68">
        <v>20</v>
      </c>
      <c r="S76" s="68">
        <v>30</v>
      </c>
      <c r="T76" s="201">
        <v>26.99</v>
      </c>
      <c r="U76" s="201">
        <v>40.48</v>
      </c>
      <c r="V76" s="194">
        <v>0.3494</v>
      </c>
      <c r="W76" s="68">
        <f t="shared" si="67"/>
        <v>26.79</v>
      </c>
      <c r="X76" s="68">
        <f t="shared" si="68"/>
        <v>40.185</v>
      </c>
      <c r="Y76" s="16">
        <v>0.3395</v>
      </c>
      <c r="AA76" s="202">
        <v>16.1115</v>
      </c>
      <c r="AB76" s="202">
        <v>21.642999999999997</v>
      </c>
      <c r="AC76" s="203">
        <v>21.888125542472665</v>
      </c>
      <c r="AD76" s="202">
        <v>29.24779158116063</v>
      </c>
      <c r="AE76" s="194">
        <v>0.3544</v>
      </c>
      <c r="AF76" s="243">
        <v>16.1115</v>
      </c>
      <c r="AG76" s="243">
        <v>21.642999999999997</v>
      </c>
      <c r="AH76" s="202">
        <f t="shared" si="69"/>
        <v>21.821415599999998</v>
      </c>
      <c r="AI76" s="202">
        <v>29.24779158116063</v>
      </c>
      <c r="AJ76" s="194">
        <f t="shared" si="70"/>
        <v>0.35266543540930595</v>
      </c>
      <c r="AK76" s="71">
        <f t="shared" si="81"/>
        <v>20.73034482</v>
      </c>
      <c r="AL76" s="71">
        <f t="shared" si="81"/>
        <v>27.7854020021026</v>
      </c>
      <c r="AM76" s="16">
        <f t="shared" si="77"/>
        <v>0.28503216363884065</v>
      </c>
      <c r="AO76" s="72">
        <v>16</v>
      </c>
      <c r="AP76" s="72">
        <v>24</v>
      </c>
      <c r="AQ76" s="204">
        <v>21.76</v>
      </c>
      <c r="AR76" s="204">
        <v>32.64</v>
      </c>
      <c r="AS76" s="194">
        <v>0.36</v>
      </c>
      <c r="AT76" s="72">
        <f t="shared" si="82"/>
        <v>21.216</v>
      </c>
      <c r="AU76" s="72">
        <f t="shared" si="82"/>
        <v>31.824</v>
      </c>
      <c r="AV76" s="16">
        <f t="shared" si="71"/>
        <v>0.32600000000000007</v>
      </c>
      <c r="AX76" s="73">
        <v>22</v>
      </c>
      <c r="AY76" s="73">
        <v>26</v>
      </c>
      <c r="AZ76" s="205">
        <v>32.34</v>
      </c>
      <c r="BA76" s="205">
        <v>38.22</v>
      </c>
      <c r="BB76" s="194">
        <f t="shared" si="72"/>
        <v>0.47</v>
      </c>
      <c r="BC76" s="73">
        <f t="shared" si="83"/>
        <v>30.723000000000003</v>
      </c>
      <c r="BD76" s="73">
        <f t="shared" si="83"/>
        <v>36.309</v>
      </c>
      <c r="BE76" s="16">
        <f t="shared" si="73"/>
        <v>0.39649999999999985</v>
      </c>
      <c r="BG76" s="74">
        <v>16.23</v>
      </c>
      <c r="BH76" s="74">
        <v>20.45</v>
      </c>
      <c r="BI76" s="206">
        <v>22.32</v>
      </c>
      <c r="BJ76" s="206">
        <v>28.12</v>
      </c>
      <c r="BK76" s="194">
        <v>0.375</v>
      </c>
      <c r="BL76" s="74">
        <f aca="true" t="shared" si="89" ref="BL76:BM78">BI76-(BI76*0.025)</f>
        <v>21.762</v>
      </c>
      <c r="BM76" s="74">
        <f t="shared" si="89"/>
        <v>27.417</v>
      </c>
      <c r="BN76" s="16">
        <f>(BL76+BM76)/(BG76+BH76)-1</f>
        <v>0.3407579062159216</v>
      </c>
      <c r="BP76" s="76">
        <v>20</v>
      </c>
      <c r="BQ76" s="76">
        <v>25</v>
      </c>
      <c r="BR76" s="207">
        <v>27</v>
      </c>
      <c r="BS76" s="207">
        <v>33.75</v>
      </c>
      <c r="BT76" s="267">
        <f t="shared" si="13"/>
        <v>0.3500000000000001</v>
      </c>
      <c r="BU76" s="76">
        <f t="shared" si="84"/>
        <v>26.595</v>
      </c>
      <c r="BV76" s="76">
        <f t="shared" si="84"/>
        <v>33.24375</v>
      </c>
      <c r="BW76" s="16">
        <f t="shared" si="64"/>
        <v>0.32975</v>
      </c>
      <c r="BY76" s="78">
        <v>15.75</v>
      </c>
      <c r="BZ76" s="78">
        <v>25</v>
      </c>
      <c r="CA76" s="208">
        <v>21.89</v>
      </c>
      <c r="CB76" s="208">
        <v>34.75</v>
      </c>
      <c r="CC76" s="194">
        <f t="shared" si="16"/>
        <v>0.38993865030674857</v>
      </c>
      <c r="CD76" s="78">
        <f t="shared" si="85"/>
        <v>21.6711</v>
      </c>
      <c r="CE76" s="78">
        <f t="shared" si="85"/>
        <v>34.4025</v>
      </c>
      <c r="CF76" s="16">
        <f t="shared" si="74"/>
        <v>0.3760392638036809</v>
      </c>
      <c r="CH76" s="244">
        <v>19.7</v>
      </c>
      <c r="CI76" s="244">
        <v>21.7</v>
      </c>
      <c r="CJ76" s="209">
        <v>26.6935</v>
      </c>
      <c r="CK76" s="209">
        <v>29.403499999999998</v>
      </c>
      <c r="CL76" s="194">
        <f t="shared" si="24"/>
        <v>0.355</v>
      </c>
      <c r="CM76" s="79">
        <f t="shared" si="86"/>
        <v>26.293097500000002</v>
      </c>
      <c r="CN76" s="79">
        <f t="shared" si="86"/>
        <v>28.962447499999996</v>
      </c>
      <c r="CO76" s="16">
        <f t="shared" si="65"/>
        <v>0.33467500000000006</v>
      </c>
      <c r="CQ76" s="195">
        <v>17.732000000000003</v>
      </c>
      <c r="CR76" s="195">
        <v>27.807</v>
      </c>
      <c r="CS76" s="195">
        <v>24.824800000000003</v>
      </c>
      <c r="CT76" s="195">
        <v>41.710499999999996</v>
      </c>
      <c r="CU76" s="194">
        <v>0.5</v>
      </c>
      <c r="CW76" s="293">
        <v>22</v>
      </c>
      <c r="CX76" s="293">
        <v>28</v>
      </c>
      <c r="CY76" s="293">
        <f t="shared" si="87"/>
        <v>29.040000000000003</v>
      </c>
      <c r="CZ76" s="293">
        <f t="shared" si="87"/>
        <v>36.96</v>
      </c>
      <c r="DA76" s="194">
        <f t="shared" si="75"/>
        <v>0.32000000000000006</v>
      </c>
      <c r="DB76" s="293">
        <f t="shared" si="88"/>
        <v>27.588</v>
      </c>
      <c r="DC76" s="293">
        <f t="shared" si="88"/>
        <v>35.112</v>
      </c>
      <c r="DD76" s="194">
        <f t="shared" si="76"/>
        <v>0.254</v>
      </c>
    </row>
    <row r="77" spans="1:108" ht="15">
      <c r="A77" s="6" t="s">
        <v>101</v>
      </c>
      <c r="B77" s="305" t="s">
        <v>508</v>
      </c>
      <c r="C77" s="66"/>
      <c r="D77" s="66"/>
      <c r="E77" s="66"/>
      <c r="F77" s="66"/>
      <c r="G77" s="16"/>
      <c r="I77" s="69">
        <v>17</v>
      </c>
      <c r="J77" s="69">
        <v>26</v>
      </c>
      <c r="K77" s="196">
        <f t="shared" si="79"/>
        <v>22.78</v>
      </c>
      <c r="L77" s="196">
        <f t="shared" si="79"/>
        <v>34.84</v>
      </c>
      <c r="M77" s="194">
        <v>0.34</v>
      </c>
      <c r="N77" s="69">
        <f t="shared" si="80"/>
        <v>22.4383</v>
      </c>
      <c r="O77" s="69">
        <f t="shared" si="80"/>
        <v>34.317400000000006</v>
      </c>
      <c r="P77" s="16">
        <f t="shared" si="66"/>
        <v>0.3199000000000001</v>
      </c>
      <c r="R77" s="68">
        <v>45</v>
      </c>
      <c r="S77" s="68">
        <v>50</v>
      </c>
      <c r="T77" s="201">
        <v>60.73</v>
      </c>
      <c r="U77" s="201">
        <v>67.47</v>
      </c>
      <c r="V77" s="194">
        <v>0.3495</v>
      </c>
      <c r="W77" s="68">
        <f t="shared" si="67"/>
        <v>60.2775</v>
      </c>
      <c r="X77" s="68">
        <f t="shared" si="68"/>
        <v>66.975</v>
      </c>
      <c r="Y77" s="16">
        <v>0.3395</v>
      </c>
      <c r="AA77" s="202">
        <v>17.790499999999998</v>
      </c>
      <c r="AB77" s="202">
        <v>23.758999999999997</v>
      </c>
      <c r="AC77" s="203">
        <v>24.12488115222876</v>
      </c>
      <c r="AD77" s="202">
        <v>32.05510426408746</v>
      </c>
      <c r="AE77" s="194">
        <v>0.3521</v>
      </c>
      <c r="AF77" s="243">
        <v>17.790499999999998</v>
      </c>
      <c r="AG77" s="243">
        <v>23.758999999999997</v>
      </c>
      <c r="AH77" s="202">
        <f t="shared" si="69"/>
        <v>24.05453505</v>
      </c>
      <c r="AI77" s="202">
        <v>32.05510426408746</v>
      </c>
      <c r="AJ77" s="194">
        <f t="shared" si="70"/>
        <v>0.3504287491807956</v>
      </c>
      <c r="AK77" s="71">
        <f t="shared" si="81"/>
        <v>22.8518082975</v>
      </c>
      <c r="AL77" s="71">
        <f t="shared" si="81"/>
        <v>30.45234905088309</v>
      </c>
      <c r="AM77" s="16">
        <f t="shared" si="77"/>
        <v>0.28290731172175576</v>
      </c>
      <c r="AO77" s="72">
        <v>17</v>
      </c>
      <c r="AP77" s="72">
        <v>26</v>
      </c>
      <c r="AQ77" s="204">
        <v>23.12</v>
      </c>
      <c r="AR77" s="204">
        <v>35.36</v>
      </c>
      <c r="AS77" s="194">
        <v>0.36</v>
      </c>
      <c r="AT77" s="72">
        <f t="shared" si="82"/>
        <v>22.542</v>
      </c>
      <c r="AU77" s="72">
        <f t="shared" si="82"/>
        <v>34.476</v>
      </c>
      <c r="AV77" s="16">
        <f t="shared" si="71"/>
        <v>0.32600000000000007</v>
      </c>
      <c r="AX77" s="73">
        <v>24</v>
      </c>
      <c r="AY77" s="73">
        <v>28</v>
      </c>
      <c r="AZ77" s="205">
        <v>35.28</v>
      </c>
      <c r="BA77" s="205">
        <v>41.16</v>
      </c>
      <c r="BB77" s="194">
        <f t="shared" si="72"/>
        <v>0.47</v>
      </c>
      <c r="BC77" s="73">
        <f t="shared" si="83"/>
        <v>33.516</v>
      </c>
      <c r="BD77" s="73">
        <f t="shared" si="83"/>
        <v>39.102</v>
      </c>
      <c r="BE77" s="16">
        <f t="shared" si="73"/>
        <v>0.39649999999999985</v>
      </c>
      <c r="BG77" s="74">
        <v>17.43</v>
      </c>
      <c r="BH77" s="74">
        <v>21.56</v>
      </c>
      <c r="BI77" s="206">
        <v>23.97</v>
      </c>
      <c r="BJ77" s="206">
        <v>29.65</v>
      </c>
      <c r="BK77" s="194">
        <v>0.375</v>
      </c>
      <c r="BL77" s="74">
        <f t="shared" si="89"/>
        <v>23.370749999999997</v>
      </c>
      <c r="BM77" s="74">
        <f t="shared" si="89"/>
        <v>28.908749999999998</v>
      </c>
      <c r="BN77" s="16">
        <f>(BL77+BM77)/(BG77+BH77)-1</f>
        <v>0.34084380610412945</v>
      </c>
      <c r="BP77" s="76">
        <v>22</v>
      </c>
      <c r="BQ77" s="76">
        <v>27</v>
      </c>
      <c r="BR77" s="207">
        <v>29.7</v>
      </c>
      <c r="BS77" s="207">
        <v>36.45</v>
      </c>
      <c r="BT77" s="267">
        <f t="shared" si="13"/>
        <v>0.3500000000000001</v>
      </c>
      <c r="BU77" s="76">
        <f t="shared" si="84"/>
        <v>29.2545</v>
      </c>
      <c r="BV77" s="76">
        <f t="shared" si="84"/>
        <v>35.90325</v>
      </c>
      <c r="BW77" s="16">
        <f t="shared" si="64"/>
        <v>0.32974999999999977</v>
      </c>
      <c r="BY77" s="78">
        <v>16.85</v>
      </c>
      <c r="BZ77" s="78">
        <v>27</v>
      </c>
      <c r="CA77" s="208">
        <v>23.42</v>
      </c>
      <c r="CB77" s="208">
        <v>37.53</v>
      </c>
      <c r="CC77" s="194">
        <f t="shared" si="16"/>
        <v>0.3899657924743445</v>
      </c>
      <c r="CD77" s="78">
        <f t="shared" si="85"/>
        <v>23.1858</v>
      </c>
      <c r="CE77" s="78">
        <f t="shared" si="85"/>
        <v>37.1547</v>
      </c>
      <c r="CF77" s="16">
        <f t="shared" si="74"/>
        <v>0.3760661345496008</v>
      </c>
      <c r="CH77" s="244">
        <v>22</v>
      </c>
      <c r="CI77" s="244">
        <v>24</v>
      </c>
      <c r="CJ77" s="209">
        <v>29.81</v>
      </c>
      <c r="CK77" s="209">
        <v>32.519999999999996</v>
      </c>
      <c r="CL77" s="194">
        <f t="shared" si="24"/>
        <v>0.355</v>
      </c>
      <c r="CM77" s="79">
        <f t="shared" si="86"/>
        <v>29.362849999999998</v>
      </c>
      <c r="CN77" s="79">
        <f t="shared" si="86"/>
        <v>32.032199999999996</v>
      </c>
      <c r="CO77" s="16">
        <f t="shared" si="65"/>
        <v>0.33467500000000006</v>
      </c>
      <c r="CQ77" s="195">
        <v>18.975</v>
      </c>
      <c r="CR77" s="195">
        <v>29.7505</v>
      </c>
      <c r="CS77" s="195">
        <v>26.565</v>
      </c>
      <c r="CT77" s="195">
        <v>44.62575</v>
      </c>
      <c r="CU77" s="194">
        <v>0.5</v>
      </c>
      <c r="CW77" s="293">
        <v>26</v>
      </c>
      <c r="CX77" s="293">
        <v>32</v>
      </c>
      <c r="CY77" s="293">
        <f t="shared" si="87"/>
        <v>34.32</v>
      </c>
      <c r="CZ77" s="293">
        <f t="shared" si="87"/>
        <v>42.24</v>
      </c>
      <c r="DA77" s="194">
        <f t="shared" si="75"/>
        <v>0.32000000000000006</v>
      </c>
      <c r="DB77" s="293">
        <f t="shared" si="88"/>
        <v>32.604</v>
      </c>
      <c r="DC77" s="293">
        <f t="shared" si="88"/>
        <v>40.128</v>
      </c>
      <c r="DD77" s="194">
        <f t="shared" si="76"/>
        <v>0.254</v>
      </c>
    </row>
    <row r="78" spans="1:108" ht="15">
      <c r="A78" s="6" t="s">
        <v>102</v>
      </c>
      <c r="B78" s="305" t="s">
        <v>509</v>
      </c>
      <c r="C78" s="66"/>
      <c r="D78" s="66"/>
      <c r="E78" s="66"/>
      <c r="F78" s="66"/>
      <c r="G78" s="16"/>
      <c r="I78" s="69">
        <v>22</v>
      </c>
      <c r="J78" s="69">
        <v>34</v>
      </c>
      <c r="K78" s="196">
        <f t="shared" si="79"/>
        <v>29.48</v>
      </c>
      <c r="L78" s="196">
        <f t="shared" si="79"/>
        <v>45.56</v>
      </c>
      <c r="M78" s="194">
        <v>0.34</v>
      </c>
      <c r="N78" s="69">
        <f t="shared" si="80"/>
        <v>29.0378</v>
      </c>
      <c r="O78" s="69">
        <f t="shared" si="80"/>
        <v>44.8766</v>
      </c>
      <c r="P78" s="16">
        <f t="shared" si="66"/>
        <v>0.3199000000000001</v>
      </c>
      <c r="R78" s="68">
        <v>50</v>
      </c>
      <c r="S78" s="68">
        <v>70</v>
      </c>
      <c r="T78" s="201">
        <v>67.47</v>
      </c>
      <c r="U78" s="201">
        <v>94.46</v>
      </c>
      <c r="V78" s="194">
        <v>0.3494</v>
      </c>
      <c r="W78" s="68">
        <f t="shared" si="67"/>
        <v>66.975</v>
      </c>
      <c r="X78" s="68">
        <f t="shared" si="68"/>
        <v>93.765</v>
      </c>
      <c r="Y78" s="16">
        <v>0.3395</v>
      </c>
      <c r="AA78" s="202">
        <v>19.458000000000002</v>
      </c>
      <c r="AB78" s="202">
        <v>25.783</v>
      </c>
      <c r="AC78" s="203">
        <v>26.34631651808242</v>
      </c>
      <c r="AD78" s="202">
        <v>34.740359873843566</v>
      </c>
      <c r="AE78" s="194">
        <v>0.3503</v>
      </c>
      <c r="AF78" s="243">
        <v>19.458000000000002</v>
      </c>
      <c r="AG78" s="243">
        <v>25.783</v>
      </c>
      <c r="AH78" s="202">
        <f t="shared" si="69"/>
        <v>26.2741374</v>
      </c>
      <c r="AI78" s="202">
        <v>34.740359873843566</v>
      </c>
      <c r="AJ78" s="194">
        <f t="shared" si="70"/>
        <v>0.34865492084267746</v>
      </c>
      <c r="AK78" s="71">
        <f t="shared" si="81"/>
        <v>24.96043053</v>
      </c>
      <c r="AL78" s="71">
        <f t="shared" si="81"/>
        <v>33.00334188015139</v>
      </c>
      <c r="AM78" s="16">
        <f t="shared" si="77"/>
        <v>0.2812221748005437</v>
      </c>
      <c r="AO78" s="72">
        <v>22</v>
      </c>
      <c r="AP78" s="72">
        <v>30</v>
      </c>
      <c r="AQ78" s="204">
        <v>29.92</v>
      </c>
      <c r="AR78" s="204">
        <v>40.8</v>
      </c>
      <c r="AS78" s="194">
        <v>0.36</v>
      </c>
      <c r="AT78" s="72">
        <f t="shared" si="82"/>
        <v>29.172</v>
      </c>
      <c r="AU78" s="72">
        <f t="shared" si="82"/>
        <v>39.779999999999994</v>
      </c>
      <c r="AV78" s="16">
        <f t="shared" si="71"/>
        <v>0.32600000000000007</v>
      </c>
      <c r="AX78" s="73">
        <v>26</v>
      </c>
      <c r="AY78" s="73">
        <v>30</v>
      </c>
      <c r="AZ78" s="205">
        <v>38.22</v>
      </c>
      <c r="BA78" s="205">
        <v>44.1</v>
      </c>
      <c r="BB78" s="194">
        <f t="shared" si="72"/>
        <v>0.47</v>
      </c>
      <c r="BC78" s="73">
        <f t="shared" si="83"/>
        <v>36.309</v>
      </c>
      <c r="BD78" s="73">
        <f t="shared" si="83"/>
        <v>41.895</v>
      </c>
      <c r="BE78" s="16">
        <f t="shared" si="73"/>
        <v>0.3965000000000001</v>
      </c>
      <c r="BG78" s="74">
        <v>22.56</v>
      </c>
      <c r="BH78" s="74">
        <v>25.45</v>
      </c>
      <c r="BI78" s="206">
        <v>31.02</v>
      </c>
      <c r="BJ78" s="206">
        <v>34.99</v>
      </c>
      <c r="BK78" s="194">
        <v>0.375</v>
      </c>
      <c r="BL78" s="74">
        <f t="shared" si="89"/>
        <v>30.2445</v>
      </c>
      <c r="BM78" s="74">
        <f t="shared" si="89"/>
        <v>34.11525</v>
      </c>
      <c r="BN78" s="16">
        <f>(BL78+BM78)/(BG78+BH78)-1</f>
        <v>0.3405488439908355</v>
      </c>
      <c r="BP78" s="76">
        <v>25</v>
      </c>
      <c r="BQ78" s="76">
        <v>29</v>
      </c>
      <c r="BR78" s="207">
        <v>33.75</v>
      </c>
      <c r="BS78" s="207">
        <v>39.15</v>
      </c>
      <c r="BT78" s="267">
        <f t="shared" si="13"/>
        <v>0.3500000000000001</v>
      </c>
      <c r="BU78" s="76">
        <f t="shared" si="84"/>
        <v>33.24375</v>
      </c>
      <c r="BV78" s="76">
        <f t="shared" si="84"/>
        <v>38.56275</v>
      </c>
      <c r="BW78" s="16">
        <f t="shared" si="64"/>
        <v>0.32975</v>
      </c>
      <c r="BY78" s="78">
        <v>22.05</v>
      </c>
      <c r="BZ78" s="78">
        <v>33.5</v>
      </c>
      <c r="CA78" s="208">
        <v>30.65</v>
      </c>
      <c r="CB78" s="208">
        <v>46.56</v>
      </c>
      <c r="CC78" s="194">
        <f t="shared" si="16"/>
        <v>0.3899189918991901</v>
      </c>
      <c r="CD78" s="78">
        <f t="shared" si="85"/>
        <v>30.3435</v>
      </c>
      <c r="CE78" s="78">
        <f t="shared" si="85"/>
        <v>46.0944</v>
      </c>
      <c r="CF78" s="16">
        <f t="shared" si="74"/>
        <v>0.37601980198019813</v>
      </c>
      <c r="CH78" s="244">
        <v>27</v>
      </c>
      <c r="CI78" s="244">
        <v>30</v>
      </c>
      <c r="CJ78" s="209">
        <v>36.585</v>
      </c>
      <c r="CK78" s="209">
        <v>40.65</v>
      </c>
      <c r="CL78" s="194">
        <f t="shared" si="24"/>
        <v>0.355</v>
      </c>
      <c r="CM78" s="79">
        <f t="shared" si="86"/>
        <v>36.036225</v>
      </c>
      <c r="CN78" s="79">
        <f t="shared" si="86"/>
        <v>40.04025</v>
      </c>
      <c r="CO78" s="16">
        <f t="shared" si="65"/>
        <v>0.33467500000000006</v>
      </c>
      <c r="CQ78" s="195">
        <v>24.871000000000002</v>
      </c>
      <c r="CR78" s="195">
        <v>39.007999999999996</v>
      </c>
      <c r="CS78" s="195">
        <v>34.8194</v>
      </c>
      <c r="CT78" s="195">
        <v>58.51199999999999</v>
      </c>
      <c r="CU78" s="194">
        <v>0.5</v>
      </c>
      <c r="CW78" s="293">
        <v>30</v>
      </c>
      <c r="CX78" s="293">
        <v>36</v>
      </c>
      <c r="CY78" s="293">
        <f t="shared" si="87"/>
        <v>39.6</v>
      </c>
      <c r="CZ78" s="293">
        <f t="shared" si="87"/>
        <v>47.52</v>
      </c>
      <c r="DA78" s="194">
        <f t="shared" si="75"/>
        <v>0.32000000000000006</v>
      </c>
      <c r="DB78" s="293">
        <f t="shared" si="88"/>
        <v>37.620000000000005</v>
      </c>
      <c r="DC78" s="293">
        <f t="shared" si="88"/>
        <v>45.144000000000005</v>
      </c>
      <c r="DD78" s="194">
        <f t="shared" si="76"/>
        <v>0.2540000000000002</v>
      </c>
    </row>
    <row r="79" spans="1:108" ht="15">
      <c r="A79" s="6" t="s">
        <v>103</v>
      </c>
      <c r="B79" s="305" t="s">
        <v>510</v>
      </c>
      <c r="C79" s="66"/>
      <c r="D79" s="66"/>
      <c r="E79" s="66"/>
      <c r="F79" s="66"/>
      <c r="G79" s="16"/>
      <c r="I79" s="69">
        <v>18</v>
      </c>
      <c r="J79" s="69">
        <v>22</v>
      </c>
      <c r="K79" s="196">
        <f t="shared" si="79"/>
        <v>24.12</v>
      </c>
      <c r="L79" s="196">
        <f t="shared" si="79"/>
        <v>29.48</v>
      </c>
      <c r="M79" s="194">
        <v>0.34</v>
      </c>
      <c r="N79" s="69">
        <f t="shared" si="80"/>
        <v>23.758200000000002</v>
      </c>
      <c r="O79" s="69">
        <f t="shared" si="80"/>
        <v>29.0378</v>
      </c>
      <c r="P79" s="16">
        <f t="shared" si="66"/>
        <v>0.3199000000000001</v>
      </c>
      <c r="R79" s="68">
        <v>20</v>
      </c>
      <c r="S79" s="68">
        <v>30</v>
      </c>
      <c r="T79" s="201">
        <v>26.99</v>
      </c>
      <c r="U79" s="201">
        <v>40.48</v>
      </c>
      <c r="V79" s="194">
        <v>0.3494</v>
      </c>
      <c r="W79" s="68">
        <f t="shared" si="67"/>
        <v>26.79</v>
      </c>
      <c r="X79" s="68">
        <f t="shared" si="68"/>
        <v>40.185</v>
      </c>
      <c r="Y79" s="16">
        <v>0.3395</v>
      </c>
      <c r="AA79" s="202">
        <v>20.400999999999996</v>
      </c>
      <c r="AB79" s="202">
        <v>28.9685</v>
      </c>
      <c r="AC79" s="203">
        <v>27.600021093355753</v>
      </c>
      <c r="AD79" s="202">
        <v>38.96658603238014</v>
      </c>
      <c r="AE79" s="194">
        <v>0.3483</v>
      </c>
      <c r="AF79" s="243">
        <v>19</v>
      </c>
      <c r="AG79" s="243">
        <v>28.9685</v>
      </c>
      <c r="AH79" s="202">
        <f t="shared" si="69"/>
        <v>25.6177</v>
      </c>
      <c r="AI79" s="202">
        <v>38.96658603238014</v>
      </c>
      <c r="AJ79" s="194">
        <f t="shared" si="70"/>
        <v>0.34638952713510185</v>
      </c>
      <c r="AK79" s="71">
        <f t="shared" si="81"/>
        <v>24.336814999999998</v>
      </c>
      <c r="AL79" s="71">
        <f t="shared" si="81"/>
        <v>37.01825673076114</v>
      </c>
      <c r="AM79" s="16">
        <f t="shared" si="77"/>
        <v>0.279070050778347</v>
      </c>
      <c r="AO79" s="72">
        <v>16</v>
      </c>
      <c r="AP79" s="72">
        <v>20</v>
      </c>
      <c r="AQ79" s="204">
        <v>21.76</v>
      </c>
      <c r="AR79" s="204">
        <v>27.2</v>
      </c>
      <c r="AS79" s="194">
        <v>0.36</v>
      </c>
      <c r="AT79" s="72">
        <f t="shared" si="82"/>
        <v>21.216</v>
      </c>
      <c r="AU79" s="72">
        <f t="shared" si="82"/>
        <v>26.52</v>
      </c>
      <c r="AV79" s="16">
        <f t="shared" si="71"/>
        <v>0.32600000000000007</v>
      </c>
      <c r="AX79" s="73">
        <v>18</v>
      </c>
      <c r="AY79" s="73">
        <v>21</v>
      </c>
      <c r="AZ79" s="205">
        <v>26.46</v>
      </c>
      <c r="BA79" s="205">
        <v>30.869999999999997</v>
      </c>
      <c r="BB79" s="194">
        <f t="shared" si="72"/>
        <v>0.47</v>
      </c>
      <c r="BC79" s="73">
        <f t="shared" si="83"/>
        <v>25.137</v>
      </c>
      <c r="BD79" s="73">
        <f t="shared" si="83"/>
        <v>29.326499999999996</v>
      </c>
      <c r="BE79" s="16">
        <f t="shared" si="73"/>
        <v>0.39649999999999985</v>
      </c>
      <c r="BG79" s="439" t="s">
        <v>384</v>
      </c>
      <c r="BH79" s="440"/>
      <c r="BI79" s="440"/>
      <c r="BJ79" s="440"/>
      <c r="BK79" s="440"/>
      <c r="BL79" s="440"/>
      <c r="BM79" s="440"/>
      <c r="BN79" s="441"/>
      <c r="BP79" s="76">
        <v>16</v>
      </c>
      <c r="BQ79" s="76">
        <v>20</v>
      </c>
      <c r="BR79" s="207">
        <v>21.6</v>
      </c>
      <c r="BS79" s="207">
        <v>27</v>
      </c>
      <c r="BT79" s="267">
        <f t="shared" si="13"/>
        <v>0.3500000000000001</v>
      </c>
      <c r="BU79" s="76">
        <f t="shared" si="84"/>
        <v>21.276</v>
      </c>
      <c r="BV79" s="76">
        <f t="shared" si="84"/>
        <v>26.595</v>
      </c>
      <c r="BW79" s="16">
        <f t="shared" si="64"/>
        <v>0.32974999999999977</v>
      </c>
      <c r="BY79" s="78">
        <v>19.25</v>
      </c>
      <c r="BZ79" s="78">
        <v>25</v>
      </c>
      <c r="CA79" s="208">
        <v>26.68</v>
      </c>
      <c r="CB79" s="208">
        <v>34.75</v>
      </c>
      <c r="CC79" s="194">
        <f t="shared" si="16"/>
        <v>0.3882485875706214</v>
      </c>
      <c r="CD79" s="78">
        <f t="shared" si="85"/>
        <v>26.4132</v>
      </c>
      <c r="CE79" s="78">
        <f t="shared" si="85"/>
        <v>34.4025</v>
      </c>
      <c r="CF79" s="16">
        <f t="shared" si="74"/>
        <v>0.37436610169491535</v>
      </c>
      <c r="CH79" s="244">
        <v>17</v>
      </c>
      <c r="CI79" s="244">
        <v>20</v>
      </c>
      <c r="CJ79" s="209">
        <v>23.035</v>
      </c>
      <c r="CK79" s="209">
        <v>27.1</v>
      </c>
      <c r="CL79" s="194">
        <f t="shared" si="24"/>
        <v>0.3550000000000002</v>
      </c>
      <c r="CM79" s="79">
        <f t="shared" si="86"/>
        <v>22.689475</v>
      </c>
      <c r="CN79" s="79">
        <f t="shared" si="86"/>
        <v>26.6935</v>
      </c>
      <c r="CO79" s="16">
        <f t="shared" si="65"/>
        <v>0.33467500000000006</v>
      </c>
      <c r="CQ79" s="195">
        <v>15.400000000000002</v>
      </c>
      <c r="CR79" s="195">
        <v>26.162499999999998</v>
      </c>
      <c r="CS79" s="195">
        <v>21.560000000000002</v>
      </c>
      <c r="CT79" s="195">
        <v>35.319375</v>
      </c>
      <c r="CU79" s="194">
        <v>0.35</v>
      </c>
      <c r="CW79" s="293">
        <v>22</v>
      </c>
      <c r="CX79" s="293">
        <v>28</v>
      </c>
      <c r="CY79" s="293">
        <f t="shared" si="87"/>
        <v>29.040000000000003</v>
      </c>
      <c r="CZ79" s="293">
        <f t="shared" si="87"/>
        <v>36.96</v>
      </c>
      <c r="DA79" s="194">
        <f t="shared" si="75"/>
        <v>0.32000000000000006</v>
      </c>
      <c r="DB79" s="293">
        <f t="shared" si="88"/>
        <v>27.588</v>
      </c>
      <c r="DC79" s="293">
        <f t="shared" si="88"/>
        <v>35.112</v>
      </c>
      <c r="DD79" s="194">
        <f t="shared" si="76"/>
        <v>0.254</v>
      </c>
    </row>
    <row r="80" spans="1:108" ht="15">
      <c r="A80" s="3" t="s">
        <v>104</v>
      </c>
      <c r="B80" s="305" t="s">
        <v>511</v>
      </c>
      <c r="C80" s="66"/>
      <c r="D80" s="66"/>
      <c r="E80" s="66"/>
      <c r="F80" s="66"/>
      <c r="G80" s="16"/>
      <c r="I80" s="69">
        <v>11</v>
      </c>
      <c r="J80" s="69">
        <v>15</v>
      </c>
      <c r="K80" s="196">
        <f t="shared" si="79"/>
        <v>14.74</v>
      </c>
      <c r="L80" s="196">
        <f t="shared" si="79"/>
        <v>20.1</v>
      </c>
      <c r="M80" s="194">
        <v>0.34</v>
      </c>
      <c r="N80" s="69">
        <f t="shared" si="80"/>
        <v>14.5189</v>
      </c>
      <c r="O80" s="69">
        <f t="shared" si="80"/>
        <v>19.7985</v>
      </c>
      <c r="P80" s="16">
        <f t="shared" si="66"/>
        <v>0.3199000000000001</v>
      </c>
      <c r="R80" s="68">
        <v>16</v>
      </c>
      <c r="S80" s="68">
        <v>25</v>
      </c>
      <c r="T80" s="201">
        <v>21.59</v>
      </c>
      <c r="U80" s="201">
        <v>33.74</v>
      </c>
      <c r="V80" s="194">
        <v>0.3495</v>
      </c>
      <c r="W80" s="68">
        <f t="shared" si="67"/>
        <v>21.432000000000002</v>
      </c>
      <c r="X80" s="68">
        <f t="shared" si="68"/>
        <v>33.4875</v>
      </c>
      <c r="Y80" s="16">
        <v>0.3395</v>
      </c>
      <c r="AA80" s="202">
        <v>26.3925</v>
      </c>
      <c r="AB80" s="202">
        <v>38.329499999999996</v>
      </c>
      <c r="AC80" s="203">
        <v>35.54898798359966</v>
      </c>
      <c r="AD80" s="202">
        <v>51.385893227502095</v>
      </c>
      <c r="AE80" s="194">
        <v>0.3432</v>
      </c>
      <c r="AF80" s="243">
        <v>12</v>
      </c>
      <c r="AG80" s="243">
        <v>38.329499999999996</v>
      </c>
      <c r="AH80" s="202">
        <f t="shared" si="69"/>
        <v>16.1184</v>
      </c>
      <c r="AI80" s="202">
        <v>51.385893227502095</v>
      </c>
      <c r="AJ80" s="194">
        <f t="shared" si="70"/>
        <v>0.341247046513518</v>
      </c>
      <c r="AK80" s="71">
        <f t="shared" si="81"/>
        <v>15.31248</v>
      </c>
      <c r="AL80" s="71">
        <f t="shared" si="81"/>
        <v>48.81659856612699</v>
      </c>
      <c r="AM80" s="16">
        <f t="shared" si="77"/>
        <v>0.2741846941878421</v>
      </c>
      <c r="AO80" s="72">
        <v>10</v>
      </c>
      <c r="AP80" s="72">
        <v>12</v>
      </c>
      <c r="AQ80" s="204">
        <v>13.6</v>
      </c>
      <c r="AR80" s="204">
        <v>16.32</v>
      </c>
      <c r="AS80" s="194">
        <v>0.36</v>
      </c>
      <c r="AT80" s="72">
        <f t="shared" si="82"/>
        <v>13.26</v>
      </c>
      <c r="AU80" s="72">
        <f t="shared" si="82"/>
        <v>15.912</v>
      </c>
      <c r="AV80" s="16">
        <f t="shared" si="71"/>
        <v>0.32600000000000007</v>
      </c>
      <c r="AX80" s="73">
        <v>11</v>
      </c>
      <c r="AY80" s="73">
        <v>14.5</v>
      </c>
      <c r="AZ80" s="205">
        <v>16.17</v>
      </c>
      <c r="BA80" s="205">
        <v>21.31</v>
      </c>
      <c r="BB80" s="194">
        <f t="shared" si="72"/>
        <v>0.4698039215686276</v>
      </c>
      <c r="BC80" s="73">
        <f t="shared" si="83"/>
        <v>15.361500000000001</v>
      </c>
      <c r="BD80" s="73">
        <f t="shared" si="83"/>
        <v>20.2445</v>
      </c>
      <c r="BE80" s="16">
        <f t="shared" si="73"/>
        <v>0.39631372549019606</v>
      </c>
      <c r="BG80" s="439" t="s">
        <v>384</v>
      </c>
      <c r="BH80" s="440"/>
      <c r="BI80" s="440"/>
      <c r="BJ80" s="440"/>
      <c r="BK80" s="440"/>
      <c r="BL80" s="440"/>
      <c r="BM80" s="440"/>
      <c r="BN80" s="441"/>
      <c r="BP80" s="76">
        <v>14</v>
      </c>
      <c r="BQ80" s="76">
        <v>19</v>
      </c>
      <c r="BR80" s="207">
        <v>18.9</v>
      </c>
      <c r="BS80" s="207">
        <v>25.65</v>
      </c>
      <c r="BT80" s="267">
        <f t="shared" si="13"/>
        <v>0.34999999999999987</v>
      </c>
      <c r="BU80" s="76">
        <f t="shared" si="84"/>
        <v>18.6165</v>
      </c>
      <c r="BV80" s="76">
        <f t="shared" si="84"/>
        <v>25.265249999999998</v>
      </c>
      <c r="BW80" s="16">
        <f t="shared" si="64"/>
        <v>0.32975</v>
      </c>
      <c r="BY80" s="78">
        <v>11.6</v>
      </c>
      <c r="BZ80" s="78">
        <v>18</v>
      </c>
      <c r="CA80" s="208">
        <v>16.12</v>
      </c>
      <c r="CB80" s="208">
        <v>25.02</v>
      </c>
      <c r="CC80" s="194">
        <f t="shared" si="16"/>
        <v>0.3898648648648648</v>
      </c>
      <c r="CD80" s="78">
        <f t="shared" si="85"/>
        <v>15.9588</v>
      </c>
      <c r="CE80" s="78">
        <f t="shared" si="85"/>
        <v>24.7698</v>
      </c>
      <c r="CF80" s="16">
        <f t="shared" si="74"/>
        <v>0.37596621621621606</v>
      </c>
      <c r="CH80" s="244">
        <v>10.5</v>
      </c>
      <c r="CI80" s="244">
        <v>13</v>
      </c>
      <c r="CJ80" s="209">
        <v>14.2275</v>
      </c>
      <c r="CK80" s="209">
        <v>17.615</v>
      </c>
      <c r="CL80" s="194">
        <f t="shared" si="24"/>
        <v>0.355</v>
      </c>
      <c r="CM80" s="79">
        <f t="shared" si="86"/>
        <v>14.014087499999999</v>
      </c>
      <c r="CN80" s="79">
        <f t="shared" si="86"/>
        <v>17.350775</v>
      </c>
      <c r="CO80" s="16">
        <f t="shared" si="65"/>
        <v>0.33467499999999983</v>
      </c>
      <c r="CQ80" s="195"/>
      <c r="CR80" s="195"/>
      <c r="CS80" s="195"/>
      <c r="CT80" s="195"/>
      <c r="CU80" s="194"/>
      <c r="CW80" s="293">
        <v>9</v>
      </c>
      <c r="CX80" s="293">
        <v>12</v>
      </c>
      <c r="CY80" s="293">
        <f t="shared" si="87"/>
        <v>11.88</v>
      </c>
      <c r="CZ80" s="293">
        <f t="shared" si="87"/>
        <v>15.84</v>
      </c>
      <c r="DA80" s="194">
        <f t="shared" si="75"/>
        <v>0.31999999999999984</v>
      </c>
      <c r="DB80" s="293">
        <f t="shared" si="88"/>
        <v>11.286000000000001</v>
      </c>
      <c r="DC80" s="293">
        <f t="shared" si="88"/>
        <v>15.048</v>
      </c>
      <c r="DD80" s="194">
        <f t="shared" si="76"/>
        <v>0.2540000000000002</v>
      </c>
    </row>
    <row r="81" spans="1:108" ht="15">
      <c r="A81" s="4" t="s">
        <v>402</v>
      </c>
      <c r="B81" s="306"/>
      <c r="C81" s="370"/>
      <c r="D81" s="371"/>
      <c r="E81" s="371"/>
      <c r="F81" s="371"/>
      <c r="G81" s="393"/>
      <c r="I81" s="370"/>
      <c r="J81" s="371"/>
      <c r="K81" s="371"/>
      <c r="L81" s="371"/>
      <c r="M81" s="371"/>
      <c r="N81" s="371"/>
      <c r="O81" s="371"/>
      <c r="P81" s="393"/>
      <c r="R81" s="370"/>
      <c r="S81" s="371"/>
      <c r="T81" s="371"/>
      <c r="U81" s="371"/>
      <c r="V81" s="371"/>
      <c r="W81" s="371"/>
      <c r="X81" s="371"/>
      <c r="Y81" s="393"/>
      <c r="AA81" s="358"/>
      <c r="AB81" s="359"/>
      <c r="AC81" s="359"/>
      <c r="AD81" s="359"/>
      <c r="AE81" s="359"/>
      <c r="AF81" s="360"/>
      <c r="AG81" s="360"/>
      <c r="AH81" s="360"/>
      <c r="AI81" s="360"/>
      <c r="AJ81" s="360"/>
      <c r="AK81" s="370"/>
      <c r="AL81" s="371"/>
      <c r="AM81" s="371"/>
      <c r="AO81" s="370"/>
      <c r="AP81" s="371"/>
      <c r="AQ81" s="371"/>
      <c r="AR81" s="371"/>
      <c r="AS81" s="371"/>
      <c r="AT81" s="371"/>
      <c r="AU81" s="371"/>
      <c r="AV81" s="393"/>
      <c r="AX81" s="370"/>
      <c r="AY81" s="371"/>
      <c r="AZ81" s="371"/>
      <c r="BA81" s="371"/>
      <c r="BB81" s="371"/>
      <c r="BC81" s="371"/>
      <c r="BD81" s="371"/>
      <c r="BE81" s="393"/>
      <c r="BG81" s="370"/>
      <c r="BH81" s="371"/>
      <c r="BI81" s="371"/>
      <c r="BJ81" s="371"/>
      <c r="BK81" s="371"/>
      <c r="BL81" s="371"/>
      <c r="BM81" s="371"/>
      <c r="BN81" s="393"/>
      <c r="BP81" s="370"/>
      <c r="BQ81" s="371"/>
      <c r="BR81" s="371"/>
      <c r="BS81" s="371"/>
      <c r="BT81" s="371"/>
      <c r="BU81" s="371"/>
      <c r="BV81" s="371"/>
      <c r="BW81" s="393"/>
      <c r="BY81" s="370"/>
      <c r="BZ81" s="371"/>
      <c r="CA81" s="371"/>
      <c r="CB81" s="371"/>
      <c r="CC81" s="371"/>
      <c r="CD81" s="371"/>
      <c r="CE81" s="371"/>
      <c r="CF81" s="393"/>
      <c r="CH81" s="182"/>
      <c r="CI81" s="183"/>
      <c r="CJ81" s="183"/>
      <c r="CK81" s="183"/>
      <c r="CL81" s="183"/>
      <c r="CM81" s="191"/>
      <c r="CN81" s="191"/>
      <c r="CO81" s="181"/>
      <c r="CQ81" s="358"/>
      <c r="CR81" s="359"/>
      <c r="CS81" s="359"/>
      <c r="CT81" s="359"/>
      <c r="CU81" s="406"/>
      <c r="CW81" s="358"/>
      <c r="CX81" s="359"/>
      <c r="CY81" s="359"/>
      <c r="CZ81" s="359"/>
      <c r="DA81" s="359"/>
      <c r="DB81" s="359"/>
      <c r="DC81" s="359"/>
      <c r="DD81" s="406"/>
    </row>
    <row r="82" spans="1:108" ht="15">
      <c r="A82" s="3" t="s">
        <v>401</v>
      </c>
      <c r="B82" s="305" t="s">
        <v>512</v>
      </c>
      <c r="C82" s="66"/>
      <c r="D82" s="66"/>
      <c r="E82" s="66"/>
      <c r="F82" s="66"/>
      <c r="G82" s="16"/>
      <c r="I82" s="69">
        <v>20</v>
      </c>
      <c r="J82" s="69">
        <v>25</v>
      </c>
      <c r="K82" s="69">
        <v>26.8</v>
      </c>
      <c r="L82" s="69">
        <v>33.5</v>
      </c>
      <c r="M82" s="16">
        <f>(K82+L82)/(I82+J82)-1</f>
        <v>0.33999999999999986</v>
      </c>
      <c r="N82" s="69">
        <v>26.8</v>
      </c>
      <c r="O82" s="69">
        <v>33.5</v>
      </c>
      <c r="P82" s="16">
        <f t="shared" si="66"/>
        <v>0.33999999999999986</v>
      </c>
      <c r="Q82" s="246"/>
      <c r="R82" s="68"/>
      <c r="S82" s="68"/>
      <c r="T82" s="68"/>
      <c r="U82" s="68"/>
      <c r="V82" s="16"/>
      <c r="W82" s="68"/>
      <c r="X82" s="68"/>
      <c r="Y82" s="16"/>
      <c r="AA82" s="243"/>
      <c r="AB82" s="243"/>
      <c r="AC82" s="71"/>
      <c r="AD82" s="243"/>
      <c r="AE82" s="16"/>
      <c r="AF82" s="243"/>
      <c r="AG82" s="243"/>
      <c r="AH82" s="243"/>
      <c r="AI82" s="243"/>
      <c r="AJ82" s="16"/>
      <c r="AK82" s="71"/>
      <c r="AL82" s="71"/>
      <c r="AM82" s="16"/>
      <c r="AO82" s="72">
        <v>20</v>
      </c>
      <c r="AP82" s="72">
        <v>25</v>
      </c>
      <c r="AQ82" s="72">
        <v>27.2</v>
      </c>
      <c r="AR82" s="72">
        <v>34</v>
      </c>
      <c r="AS82" s="16">
        <f>(AQ82+AR82)/(AO82+AP82)-1</f>
        <v>0.3600000000000001</v>
      </c>
      <c r="AT82" s="72">
        <v>27.2</v>
      </c>
      <c r="AU82" s="72">
        <v>34</v>
      </c>
      <c r="AV82" s="16">
        <f>(AT82+AU82)/(AO82+AP82)-1</f>
        <v>0.3600000000000001</v>
      </c>
      <c r="AX82" s="73"/>
      <c r="AY82" s="73"/>
      <c r="AZ82" s="73"/>
      <c r="BA82" s="73"/>
      <c r="BB82" s="16"/>
      <c r="BC82" s="73"/>
      <c r="BD82" s="73"/>
      <c r="BE82" s="16"/>
      <c r="BG82" s="247">
        <v>19.5</v>
      </c>
      <c r="BH82" s="247">
        <v>24</v>
      </c>
      <c r="BI82" s="247">
        <v>27.885</v>
      </c>
      <c r="BJ82" s="247">
        <v>34.32</v>
      </c>
      <c r="BK82" s="16">
        <f>(BI82+BJ82)/(BG82+BH82)-1</f>
        <v>0.42999999999999994</v>
      </c>
      <c r="BL82" s="247">
        <v>27.885</v>
      </c>
      <c r="BM82" s="247">
        <v>34.32</v>
      </c>
      <c r="BN82" s="16">
        <f>(BL82+BM82)/(BG82+BH82)-1</f>
        <v>0.42999999999999994</v>
      </c>
      <c r="BP82" s="76">
        <v>38.5</v>
      </c>
      <c r="BQ82" s="76">
        <v>41</v>
      </c>
      <c r="BR82" s="76">
        <v>60</v>
      </c>
      <c r="BS82" s="76">
        <v>65</v>
      </c>
      <c r="BT82" s="268">
        <f>(BR82+BS82)/(BP82+BQ82)-1</f>
        <v>0.5723270440251573</v>
      </c>
      <c r="BU82" s="76">
        <v>60</v>
      </c>
      <c r="BV82" s="76">
        <v>65</v>
      </c>
      <c r="BW82" s="16">
        <f t="shared" si="64"/>
        <v>0.5723270440251573</v>
      </c>
      <c r="BY82" s="78">
        <v>21.93</v>
      </c>
      <c r="BZ82" s="78">
        <v>27.75</v>
      </c>
      <c r="CA82" s="78">
        <v>30.7</v>
      </c>
      <c r="CB82" s="78">
        <v>38.85</v>
      </c>
      <c r="CC82" s="16">
        <f>(CA82+CB82)/(BY82+BZ82)-1</f>
        <v>0.3999597423510466</v>
      </c>
      <c r="CD82" s="78">
        <v>30.7</v>
      </c>
      <c r="CE82" s="78">
        <v>38.85</v>
      </c>
      <c r="CF82" s="16">
        <f t="shared" si="74"/>
        <v>0.3999597423510466</v>
      </c>
      <c r="CH82" s="244">
        <v>21.15</v>
      </c>
      <c r="CI82" s="244">
        <v>28.19</v>
      </c>
      <c r="CJ82" s="244">
        <v>28.66</v>
      </c>
      <c r="CK82" s="244">
        <v>38.2</v>
      </c>
      <c r="CL82" s="16">
        <f>(CJ82+CK82)/(CH82+CI82)-1</f>
        <v>0.355087150385083</v>
      </c>
      <c r="CM82" s="244">
        <v>28.66</v>
      </c>
      <c r="CN82" s="244">
        <v>38.2</v>
      </c>
      <c r="CO82" s="16">
        <f t="shared" si="65"/>
        <v>0.355087150385083</v>
      </c>
      <c r="CQ82" s="245"/>
      <c r="CR82" s="245"/>
      <c r="CS82" s="245"/>
      <c r="CT82" s="245"/>
      <c r="CU82" s="16"/>
      <c r="CW82" s="293">
        <v>25</v>
      </c>
      <c r="CX82" s="293">
        <v>29</v>
      </c>
      <c r="CY82" s="293">
        <v>33</v>
      </c>
      <c r="CZ82" s="293">
        <v>38.28</v>
      </c>
      <c r="DA82" s="194">
        <f>(CY82+CZ82)/(CW82+CX82)-1</f>
        <v>0.32000000000000006</v>
      </c>
      <c r="DB82" s="293">
        <v>33</v>
      </c>
      <c r="DC82" s="293">
        <v>38.28</v>
      </c>
      <c r="DD82" s="194">
        <f t="shared" si="76"/>
        <v>0.32000000000000006</v>
      </c>
    </row>
    <row r="83" spans="1:108" ht="15">
      <c r="A83" s="3" t="s">
        <v>403</v>
      </c>
      <c r="B83" s="305" t="s">
        <v>513</v>
      </c>
      <c r="C83" s="66"/>
      <c r="D83" s="66"/>
      <c r="E83" s="66"/>
      <c r="F83" s="66"/>
      <c r="G83" s="16"/>
      <c r="I83" s="69">
        <v>22</v>
      </c>
      <c r="J83" s="69">
        <v>27</v>
      </c>
      <c r="K83" s="69">
        <v>29.48</v>
      </c>
      <c r="L83" s="69">
        <v>36.18</v>
      </c>
      <c r="M83" s="16">
        <f>(K83+L83)/(I83+J83)-1</f>
        <v>0.33999999999999986</v>
      </c>
      <c r="N83" s="69">
        <v>29.48</v>
      </c>
      <c r="O83" s="69">
        <v>36.18</v>
      </c>
      <c r="P83" s="16">
        <f t="shared" si="66"/>
        <v>0.33999999999999986</v>
      </c>
      <c r="R83" s="68"/>
      <c r="S83" s="68"/>
      <c r="T83" s="68"/>
      <c r="U83" s="68"/>
      <c r="V83" s="16"/>
      <c r="W83" s="68"/>
      <c r="X83" s="68"/>
      <c r="Y83" s="16"/>
      <c r="AA83" s="243"/>
      <c r="AB83" s="243"/>
      <c r="AC83" s="71"/>
      <c r="AD83" s="243"/>
      <c r="AE83" s="16"/>
      <c r="AF83" s="243"/>
      <c r="AG83" s="243"/>
      <c r="AH83" s="243"/>
      <c r="AI83" s="243"/>
      <c r="AJ83" s="16"/>
      <c r="AK83" s="71"/>
      <c r="AL83" s="71"/>
      <c r="AM83" s="16"/>
      <c r="AO83" s="72">
        <v>20</v>
      </c>
      <c r="AP83" s="72">
        <v>25</v>
      </c>
      <c r="AQ83" s="72">
        <v>27.2</v>
      </c>
      <c r="AR83" s="72">
        <v>34</v>
      </c>
      <c r="AS83" s="16">
        <f>(AQ83+AR83)/(AO83+AP83)-1</f>
        <v>0.3600000000000001</v>
      </c>
      <c r="AT83" s="72">
        <v>27.2</v>
      </c>
      <c r="AU83" s="72">
        <v>34</v>
      </c>
      <c r="AV83" s="16">
        <f>(AT83+AU83)/(AO83+AP83)-1</f>
        <v>0.3600000000000001</v>
      </c>
      <c r="AX83" s="73"/>
      <c r="AY83" s="73"/>
      <c r="AZ83" s="73"/>
      <c r="BA83" s="73"/>
      <c r="BB83" s="16"/>
      <c r="BC83" s="73"/>
      <c r="BD83" s="73"/>
      <c r="BE83" s="16"/>
      <c r="BG83" s="247">
        <v>19.5</v>
      </c>
      <c r="BH83" s="247">
        <v>24</v>
      </c>
      <c r="BI83" s="247">
        <v>27.885</v>
      </c>
      <c r="BJ83" s="247">
        <v>34.32</v>
      </c>
      <c r="BK83" s="16">
        <f>(BI83+BJ83)/(BG83+BH83)-1</f>
        <v>0.42999999999999994</v>
      </c>
      <c r="BL83" s="247">
        <v>27.885</v>
      </c>
      <c r="BM83" s="247">
        <v>34.32</v>
      </c>
      <c r="BN83" s="16">
        <f>(BL83+BM83)/(BG83+BH83)-1</f>
        <v>0.42999999999999994</v>
      </c>
      <c r="BP83" s="76">
        <v>41</v>
      </c>
      <c r="BQ83" s="76">
        <v>43.25</v>
      </c>
      <c r="BR83" s="76">
        <v>65</v>
      </c>
      <c r="BS83" s="76">
        <v>67.5</v>
      </c>
      <c r="BT83" s="268">
        <f>(BR83+BS83)/(BP83+BQ83)-1</f>
        <v>0.572700296735905</v>
      </c>
      <c r="BU83" s="76">
        <v>65</v>
      </c>
      <c r="BV83" s="76">
        <v>67.5</v>
      </c>
      <c r="BW83" s="16">
        <f t="shared" si="64"/>
        <v>0.572700296735905</v>
      </c>
      <c r="BY83" s="78">
        <v>20.32</v>
      </c>
      <c r="BZ83" s="78">
        <v>33.58</v>
      </c>
      <c r="CA83" s="78">
        <v>28.45</v>
      </c>
      <c r="CB83" s="78">
        <v>47</v>
      </c>
      <c r="CC83" s="16">
        <f>(CA83+CB83)/(BY83+BZ83)-1</f>
        <v>0.3998144712430427</v>
      </c>
      <c r="CD83" s="78">
        <v>28.45</v>
      </c>
      <c r="CE83" s="78">
        <v>47</v>
      </c>
      <c r="CF83" s="16">
        <f t="shared" si="74"/>
        <v>0.3998144712430427</v>
      </c>
      <c r="CH83" s="244">
        <v>21.15</v>
      </c>
      <c r="CI83" s="244">
        <v>28.19</v>
      </c>
      <c r="CJ83" s="244">
        <v>28.66</v>
      </c>
      <c r="CK83" s="244">
        <v>38.2</v>
      </c>
      <c r="CL83" s="16">
        <f>(CJ83+CK83)/(CH83+CI83)-1</f>
        <v>0.355087150385083</v>
      </c>
      <c r="CM83" s="244">
        <v>28.66</v>
      </c>
      <c r="CN83" s="244">
        <v>38.2</v>
      </c>
      <c r="CO83" s="16">
        <f>(CM83+CN83)/(CH83+CI83)-1</f>
        <v>0.355087150385083</v>
      </c>
      <c r="CQ83" s="245"/>
      <c r="CR83" s="245"/>
      <c r="CS83" s="245"/>
      <c r="CT83" s="245"/>
      <c r="CU83" s="16"/>
      <c r="CW83" s="293">
        <v>25</v>
      </c>
      <c r="CX83" s="293">
        <v>29</v>
      </c>
      <c r="CY83" s="293">
        <v>33</v>
      </c>
      <c r="CZ83" s="293">
        <v>38.28</v>
      </c>
      <c r="DA83" s="194">
        <f>(CY83+CZ83)/(CW83+CX83)-1</f>
        <v>0.32000000000000006</v>
      </c>
      <c r="DB83" s="293">
        <v>33</v>
      </c>
      <c r="DC83" s="293">
        <v>38.28</v>
      </c>
      <c r="DD83" s="194">
        <f>(DB83+DC83)/(CW83+CX83)-1</f>
        <v>0.32000000000000006</v>
      </c>
    </row>
    <row r="84" spans="1:108" ht="15">
      <c r="A84" s="3" t="s">
        <v>404</v>
      </c>
      <c r="B84" s="305" t="s">
        <v>514</v>
      </c>
      <c r="C84" s="66"/>
      <c r="D84" s="66"/>
      <c r="E84" s="66"/>
      <c r="F84" s="66"/>
      <c r="G84" s="16"/>
      <c r="I84" s="69">
        <v>20</v>
      </c>
      <c r="J84" s="69">
        <v>25</v>
      </c>
      <c r="K84" s="69">
        <v>26.8</v>
      </c>
      <c r="L84" s="69">
        <v>33.5</v>
      </c>
      <c r="M84" s="16">
        <f>(K84+L84)/(I84+J84)-1</f>
        <v>0.33999999999999986</v>
      </c>
      <c r="N84" s="69">
        <v>26.8</v>
      </c>
      <c r="O84" s="69">
        <v>33.5</v>
      </c>
      <c r="P84" s="16">
        <f t="shared" si="66"/>
        <v>0.33999999999999986</v>
      </c>
      <c r="R84" s="68"/>
      <c r="S84" s="68"/>
      <c r="T84" s="68"/>
      <c r="U84" s="68"/>
      <c r="V84" s="16"/>
      <c r="W84" s="68"/>
      <c r="X84" s="68"/>
      <c r="Y84" s="16"/>
      <c r="AA84" s="243"/>
      <c r="AB84" s="243"/>
      <c r="AC84" s="71"/>
      <c r="AD84" s="243"/>
      <c r="AE84" s="16"/>
      <c r="AF84" s="243"/>
      <c r="AG84" s="243"/>
      <c r="AH84" s="243"/>
      <c r="AI84" s="243"/>
      <c r="AJ84" s="16"/>
      <c r="AK84" s="71"/>
      <c r="AL84" s="71"/>
      <c r="AM84" s="16"/>
      <c r="AO84" s="72">
        <v>20</v>
      </c>
      <c r="AP84" s="72">
        <v>25</v>
      </c>
      <c r="AQ84" s="72">
        <v>27.2</v>
      </c>
      <c r="AR84" s="72">
        <v>34</v>
      </c>
      <c r="AS84" s="16">
        <f>(AQ84+AR84)/(AO84+AP84)-1</f>
        <v>0.3600000000000001</v>
      </c>
      <c r="AT84" s="72">
        <v>27.2</v>
      </c>
      <c r="AU84" s="72">
        <v>34</v>
      </c>
      <c r="AV84" s="16">
        <f>(AT84+AU84)/(AO84+AP84)-1</f>
        <v>0.3600000000000001</v>
      </c>
      <c r="AX84" s="73"/>
      <c r="AY84" s="73"/>
      <c r="AZ84" s="73"/>
      <c r="BA84" s="73"/>
      <c r="BB84" s="16"/>
      <c r="BC84" s="73"/>
      <c r="BD84" s="73"/>
      <c r="BE84" s="16"/>
      <c r="BG84" s="247">
        <v>19.5</v>
      </c>
      <c r="BH84" s="247">
        <v>24</v>
      </c>
      <c r="BI84" s="247">
        <v>27.885</v>
      </c>
      <c r="BJ84" s="247">
        <v>34.32</v>
      </c>
      <c r="BK84" s="16">
        <f>(BI84+BJ84)/(BG84+BH84)-1</f>
        <v>0.42999999999999994</v>
      </c>
      <c r="BL84" s="247">
        <v>27.885</v>
      </c>
      <c r="BM84" s="247">
        <v>34.32</v>
      </c>
      <c r="BN84" s="16">
        <f>(BL84+BM84)/(BG84+BH84)-1</f>
        <v>0.42999999999999994</v>
      </c>
      <c r="BP84" s="76">
        <v>43.25</v>
      </c>
      <c r="BQ84" s="76">
        <v>45.75</v>
      </c>
      <c r="BR84" s="76">
        <v>67.5</v>
      </c>
      <c r="BS84" s="76">
        <v>71.25</v>
      </c>
      <c r="BT84" s="268">
        <f>(BR84+BS84)/(BP84+BQ84)-1</f>
        <v>0.5589887640449438</v>
      </c>
      <c r="BU84" s="76">
        <v>67.5</v>
      </c>
      <c r="BV84" s="76">
        <v>71.25</v>
      </c>
      <c r="BW84" s="16">
        <f t="shared" si="64"/>
        <v>0.5589887640449438</v>
      </c>
      <c r="BY84" s="78">
        <v>21.75</v>
      </c>
      <c r="BZ84" s="78">
        <v>38</v>
      </c>
      <c r="CA84" s="78">
        <v>30.45</v>
      </c>
      <c r="CB84" s="78">
        <v>53.2</v>
      </c>
      <c r="CC84" s="16">
        <f>(CA84+CB84)/(BY84+BZ84)-1</f>
        <v>0.40000000000000013</v>
      </c>
      <c r="CD84" s="78">
        <v>30.45</v>
      </c>
      <c r="CE84" s="78">
        <v>53.2</v>
      </c>
      <c r="CF84" s="16">
        <f t="shared" si="74"/>
        <v>0.40000000000000013</v>
      </c>
      <c r="CH84" s="244">
        <v>21.15</v>
      </c>
      <c r="CI84" s="244">
        <v>28.19</v>
      </c>
      <c r="CJ84" s="244">
        <v>28.66</v>
      </c>
      <c r="CK84" s="244">
        <v>38.2</v>
      </c>
      <c r="CL84" s="16">
        <f>(CJ84+CK84)/(CH84+CI84)-1</f>
        <v>0.355087150385083</v>
      </c>
      <c r="CM84" s="244">
        <v>28.66</v>
      </c>
      <c r="CN84" s="244">
        <v>38.2</v>
      </c>
      <c r="CO84" s="16">
        <f>(CM84+CN84)/(CH84+CI84)-1</f>
        <v>0.355087150385083</v>
      </c>
      <c r="CQ84" s="245"/>
      <c r="CR84" s="245"/>
      <c r="CS84" s="245"/>
      <c r="CT84" s="245"/>
      <c r="CU84" s="16"/>
      <c r="CW84" s="293">
        <v>25</v>
      </c>
      <c r="CX84" s="293">
        <v>29</v>
      </c>
      <c r="CY84" s="293">
        <v>33</v>
      </c>
      <c r="CZ84" s="293">
        <v>38.28</v>
      </c>
      <c r="DA84" s="194">
        <f>(CY84+CZ84)/(CW84+CX84)-1</f>
        <v>0.32000000000000006</v>
      </c>
      <c r="DB84" s="293">
        <v>33</v>
      </c>
      <c r="DC84" s="293">
        <v>38.28</v>
      </c>
      <c r="DD84" s="194">
        <f>(DB84+DC84)/(CW84+CX84)-1</f>
        <v>0.32000000000000006</v>
      </c>
    </row>
    <row r="85" spans="1:108" ht="15">
      <c r="A85" s="4" t="s">
        <v>105</v>
      </c>
      <c r="B85" s="306"/>
      <c r="C85" s="370"/>
      <c r="D85" s="371"/>
      <c r="E85" s="371"/>
      <c r="F85" s="371"/>
      <c r="G85" s="393"/>
      <c r="I85" s="370"/>
      <c r="J85" s="371"/>
      <c r="K85" s="371"/>
      <c r="L85" s="371"/>
      <c r="M85" s="371"/>
      <c r="N85" s="371"/>
      <c r="O85" s="371"/>
      <c r="P85" s="393"/>
      <c r="R85" s="370"/>
      <c r="S85" s="371"/>
      <c r="T85" s="371"/>
      <c r="U85" s="371"/>
      <c r="V85" s="371"/>
      <c r="W85" s="371"/>
      <c r="X85" s="371"/>
      <c r="Y85" s="393"/>
      <c r="AA85" s="358"/>
      <c r="AB85" s="359"/>
      <c r="AC85" s="359"/>
      <c r="AD85" s="359"/>
      <c r="AE85" s="359"/>
      <c r="AF85" s="360"/>
      <c r="AG85" s="360"/>
      <c r="AH85" s="360"/>
      <c r="AI85" s="360"/>
      <c r="AJ85" s="360"/>
      <c r="AK85" s="191"/>
      <c r="AL85" s="191"/>
      <c r="AM85" s="181"/>
      <c r="AO85" s="370"/>
      <c r="AP85" s="371"/>
      <c r="AQ85" s="371"/>
      <c r="AR85" s="371"/>
      <c r="AS85" s="371"/>
      <c r="AT85" s="371"/>
      <c r="AU85" s="371"/>
      <c r="AV85" s="393"/>
      <c r="AX85" s="370"/>
      <c r="AY85" s="371"/>
      <c r="AZ85" s="371"/>
      <c r="BA85" s="371"/>
      <c r="BB85" s="371"/>
      <c r="BC85" s="371"/>
      <c r="BD85" s="371"/>
      <c r="BE85" s="393"/>
      <c r="BG85" s="370"/>
      <c r="BH85" s="371"/>
      <c r="BI85" s="371"/>
      <c r="BJ85" s="371"/>
      <c r="BK85" s="371"/>
      <c r="BL85" s="371"/>
      <c r="BM85" s="371"/>
      <c r="BN85" s="393"/>
      <c r="BP85" s="370"/>
      <c r="BQ85" s="371"/>
      <c r="BR85" s="371"/>
      <c r="BS85" s="371"/>
      <c r="BT85" s="371"/>
      <c r="BU85" s="371"/>
      <c r="BV85" s="371"/>
      <c r="BW85" s="393"/>
      <c r="BY85" s="370"/>
      <c r="BZ85" s="371"/>
      <c r="CA85" s="371"/>
      <c r="CB85" s="371"/>
      <c r="CC85" s="371"/>
      <c r="CD85" s="371"/>
      <c r="CE85" s="371"/>
      <c r="CF85" s="393"/>
      <c r="CH85" s="182"/>
      <c r="CI85" s="183"/>
      <c r="CJ85" s="183"/>
      <c r="CK85" s="183"/>
      <c r="CL85" s="183"/>
      <c r="CM85" s="193"/>
      <c r="CN85" s="193"/>
      <c r="CO85" s="184"/>
      <c r="CQ85" s="358"/>
      <c r="CR85" s="359"/>
      <c r="CS85" s="359"/>
      <c r="CT85" s="359"/>
      <c r="CU85" s="406"/>
      <c r="CW85" s="358"/>
      <c r="CX85" s="359"/>
      <c r="CY85" s="359"/>
      <c r="CZ85" s="359"/>
      <c r="DA85" s="359"/>
      <c r="DB85" s="359"/>
      <c r="DC85" s="359"/>
      <c r="DD85" s="406"/>
    </row>
    <row r="86" spans="1:108" ht="15">
      <c r="A86" s="3" t="s">
        <v>106</v>
      </c>
      <c r="B86" s="305" t="s">
        <v>515</v>
      </c>
      <c r="C86" s="66"/>
      <c r="D86" s="66"/>
      <c r="E86" s="66"/>
      <c r="F86" s="66"/>
      <c r="G86" s="16"/>
      <c r="I86" s="69">
        <v>14.5</v>
      </c>
      <c r="J86" s="69">
        <v>19.5</v>
      </c>
      <c r="K86" s="196">
        <f aca="true" t="shared" si="90" ref="K86:L93">I86*1.34</f>
        <v>19.43</v>
      </c>
      <c r="L86" s="196">
        <f t="shared" si="90"/>
        <v>26.130000000000003</v>
      </c>
      <c r="M86" s="194">
        <v>0.34</v>
      </c>
      <c r="N86" s="69">
        <f aca="true" t="shared" si="91" ref="N86:O93">K86-(K86*0.015)</f>
        <v>19.13855</v>
      </c>
      <c r="O86" s="69">
        <f t="shared" si="91"/>
        <v>25.73805</v>
      </c>
      <c r="P86" s="16">
        <f aca="true" t="shared" si="92" ref="P86:P93">(N86+O86)/(I86+J86)-1</f>
        <v>0.31989999999999985</v>
      </c>
      <c r="R86" s="68">
        <v>13.5</v>
      </c>
      <c r="S86" s="68">
        <v>20</v>
      </c>
      <c r="T86" s="201">
        <v>18.22</v>
      </c>
      <c r="U86" s="201">
        <v>26.99</v>
      </c>
      <c r="V86" s="194">
        <v>0.3496</v>
      </c>
      <c r="W86" s="68">
        <f aca="true" t="shared" si="93" ref="W86:W93">R86+(R86*Y86)</f>
        <v>18.08325</v>
      </c>
      <c r="X86" s="68">
        <f aca="true" t="shared" si="94" ref="X86:X93">S86+(S86*Y86)</f>
        <v>26.79</v>
      </c>
      <c r="Y86" s="16">
        <v>0.3395</v>
      </c>
      <c r="AA86" s="202">
        <v>23.115</v>
      </c>
      <c r="AB86" s="202">
        <v>33.58</v>
      </c>
      <c r="AC86" s="202">
        <v>31.200704751892342</v>
      </c>
      <c r="AD86" s="202">
        <v>45.08469682506307</v>
      </c>
      <c r="AE86" s="194">
        <v>0.3455</v>
      </c>
      <c r="AF86" s="243">
        <v>14</v>
      </c>
      <c r="AG86" s="243">
        <v>33.58</v>
      </c>
      <c r="AH86" s="202">
        <f aca="true" t="shared" si="95" ref="AH86:AH93">(AF86*AE86)+AF86</f>
        <v>18.837</v>
      </c>
      <c r="AI86" s="202">
        <v>45.08469682506307</v>
      </c>
      <c r="AJ86" s="194">
        <f aca="true" t="shared" si="96" ref="AJ86:AJ93">((AH86+AI86)/(AF86+AG86)-1)</f>
        <v>0.3434572682863193</v>
      </c>
      <c r="AK86" s="71">
        <f aca="true" t="shared" si="97" ref="AK86:AL93">AH86-(AH86*0.05)</f>
        <v>17.89515</v>
      </c>
      <c r="AL86" s="71">
        <f t="shared" si="97"/>
        <v>42.83046198380992</v>
      </c>
      <c r="AM86" s="16">
        <f aca="true" t="shared" si="98" ref="AM86:AM93">(AK86+AL86)/(AF86+AG86)-1</f>
        <v>0.27628440487200345</v>
      </c>
      <c r="AO86" s="72">
        <v>10</v>
      </c>
      <c r="AP86" s="72">
        <v>12</v>
      </c>
      <c r="AQ86" s="204">
        <v>13.6</v>
      </c>
      <c r="AR86" s="204">
        <v>16.32</v>
      </c>
      <c r="AS86" s="194">
        <v>0.36</v>
      </c>
      <c r="AT86" s="72">
        <f aca="true" t="shared" si="99" ref="AT86:AU93">AQ86-(AQ86*0.025)</f>
        <v>13.26</v>
      </c>
      <c r="AU86" s="72">
        <f t="shared" si="99"/>
        <v>15.912</v>
      </c>
      <c r="AV86" s="16">
        <f aca="true" t="shared" si="100" ref="AV86:AV93">(AT86+AU86)/(AO86+AP86)-1</f>
        <v>0.32600000000000007</v>
      </c>
      <c r="AX86" s="350" t="s">
        <v>384</v>
      </c>
      <c r="AY86" s="351"/>
      <c r="AZ86" s="351"/>
      <c r="BA86" s="351"/>
      <c r="BB86" s="351"/>
      <c r="BC86" s="351"/>
      <c r="BD86" s="351"/>
      <c r="BE86" s="352"/>
      <c r="BG86" s="439" t="s">
        <v>384</v>
      </c>
      <c r="BH86" s="440"/>
      <c r="BI86" s="440"/>
      <c r="BJ86" s="440"/>
      <c r="BK86" s="440"/>
      <c r="BL86" s="440"/>
      <c r="BM86" s="440"/>
      <c r="BN86" s="441"/>
      <c r="BP86" s="76">
        <v>14</v>
      </c>
      <c r="BQ86" s="76">
        <v>17</v>
      </c>
      <c r="BR86" s="207">
        <v>18.9</v>
      </c>
      <c r="BS86" s="207">
        <v>22.95</v>
      </c>
      <c r="BT86" s="267">
        <f aca="true" t="shared" si="101" ref="BT86:BT93">((BR86+BS86)/(BP86+BQ86)-1)</f>
        <v>0.34999999999999987</v>
      </c>
      <c r="BU86" s="76">
        <f aca="true" t="shared" si="102" ref="BU86:BV93">BR86-(BR86*0.015)</f>
        <v>18.6165</v>
      </c>
      <c r="BV86" s="76">
        <f t="shared" si="102"/>
        <v>22.60575</v>
      </c>
      <c r="BW86" s="16">
        <f aca="true" t="shared" si="103" ref="BW86:BW93">(BU86+BV86)/(BP86+BQ86)-1</f>
        <v>0.32975</v>
      </c>
      <c r="BY86" s="78">
        <v>14.5</v>
      </c>
      <c r="BZ86" s="78">
        <v>23</v>
      </c>
      <c r="CA86" s="208">
        <v>20.15</v>
      </c>
      <c r="CB86" s="208">
        <v>31.97</v>
      </c>
      <c r="CC86" s="194">
        <f aca="true" t="shared" si="104" ref="CC86:CC93">((CA86+CB86)/(BY86+BZ86)-1)</f>
        <v>0.3898666666666666</v>
      </c>
      <c r="CD86" s="78">
        <f aca="true" t="shared" si="105" ref="CD86:CE93">CA86-(CA86*0.01)</f>
        <v>19.9485</v>
      </c>
      <c r="CE86" s="78">
        <f t="shared" si="105"/>
        <v>31.650299999999998</v>
      </c>
      <c r="CF86" s="16">
        <f aca="true" t="shared" si="106" ref="CF86:CF93">(CD86+CE86)/(BY86+BZ86)-1</f>
        <v>0.37596799999999986</v>
      </c>
      <c r="CH86" s="244">
        <v>20</v>
      </c>
      <c r="CI86" s="244">
        <v>23</v>
      </c>
      <c r="CJ86" s="209">
        <v>27.1</v>
      </c>
      <c r="CK86" s="209">
        <v>31.165</v>
      </c>
      <c r="CL86" s="194">
        <f aca="true" t="shared" si="107" ref="CL86:CL93">((CJ86+CK86)/(CH86+CI86)-1)</f>
        <v>0.355</v>
      </c>
      <c r="CM86" s="79">
        <f aca="true" t="shared" si="108" ref="CM86:CN93">CJ86-(CJ86*0.015)</f>
        <v>26.6935</v>
      </c>
      <c r="CN86" s="79">
        <f t="shared" si="108"/>
        <v>30.697525</v>
      </c>
      <c r="CO86" s="16">
        <f aca="true" t="shared" si="109" ref="CO86:CO93">(CM86+CN86)/(CH86+CI86)-1</f>
        <v>0.33467500000000006</v>
      </c>
      <c r="CQ86" s="195">
        <v>11.825000000000001</v>
      </c>
      <c r="CR86" s="195">
        <v>27.807</v>
      </c>
      <c r="CS86" s="195">
        <v>16.555</v>
      </c>
      <c r="CT86" s="195">
        <v>38.92979999999999</v>
      </c>
      <c r="CU86" s="194">
        <v>0.4</v>
      </c>
      <c r="CW86" s="293">
        <v>14.5</v>
      </c>
      <c r="CX86" s="293">
        <v>18.5</v>
      </c>
      <c r="CY86" s="293">
        <f aca="true" t="shared" si="110" ref="CY86:CZ93">CW86*1.32</f>
        <v>19.14</v>
      </c>
      <c r="CZ86" s="293">
        <f t="shared" si="110"/>
        <v>24.42</v>
      </c>
      <c r="DA86" s="194">
        <f aca="true" t="shared" si="111" ref="DA86:DA93">((CY86+CZ86)/(CW86+CX86)-1)</f>
        <v>0.32000000000000006</v>
      </c>
      <c r="DB86" s="293">
        <f aca="true" t="shared" si="112" ref="DB86:DC93">CY86-(CY86*0.05)</f>
        <v>18.183</v>
      </c>
      <c r="DC86" s="293">
        <f t="shared" si="112"/>
        <v>23.199</v>
      </c>
      <c r="DD86" s="194">
        <f aca="true" t="shared" si="113" ref="DD86:DD93">(DB86+DC86)/(CW86+CX86)-1</f>
        <v>0.2540000000000002</v>
      </c>
    </row>
    <row r="87" spans="1:108" ht="15">
      <c r="A87" s="3" t="s">
        <v>107</v>
      </c>
      <c r="B87" s="305" t="s">
        <v>516</v>
      </c>
      <c r="C87" s="66"/>
      <c r="D87" s="66"/>
      <c r="E87" s="66"/>
      <c r="F87" s="66"/>
      <c r="G87" s="16"/>
      <c r="I87" s="69">
        <v>19.5</v>
      </c>
      <c r="J87" s="69">
        <v>24.5</v>
      </c>
      <c r="K87" s="196">
        <f t="shared" si="90"/>
        <v>26.130000000000003</v>
      </c>
      <c r="L87" s="196">
        <f t="shared" si="90"/>
        <v>32.830000000000005</v>
      </c>
      <c r="M87" s="194">
        <v>0.34</v>
      </c>
      <c r="N87" s="69">
        <f t="shared" si="91"/>
        <v>25.73805</v>
      </c>
      <c r="O87" s="69">
        <f t="shared" si="91"/>
        <v>32.33755000000001</v>
      </c>
      <c r="P87" s="16">
        <f t="shared" si="92"/>
        <v>0.3199000000000003</v>
      </c>
      <c r="R87" s="68">
        <v>16.25</v>
      </c>
      <c r="S87" s="68">
        <v>25</v>
      </c>
      <c r="T87" s="201">
        <v>21.93</v>
      </c>
      <c r="U87" s="201">
        <v>33.74</v>
      </c>
      <c r="V87" s="194">
        <v>0.3496</v>
      </c>
      <c r="W87" s="68">
        <f t="shared" si="93"/>
        <v>21.766875</v>
      </c>
      <c r="X87" s="68">
        <f t="shared" si="94"/>
        <v>33.4875</v>
      </c>
      <c r="Y87" s="16">
        <v>0.3395</v>
      </c>
      <c r="AA87" s="202">
        <v>25.955499999999997</v>
      </c>
      <c r="AB87" s="202">
        <v>37.858</v>
      </c>
      <c r="AC87" s="202">
        <v>34.96921688603868</v>
      </c>
      <c r="AD87" s="202">
        <v>50.76035072750209</v>
      </c>
      <c r="AE87" s="194">
        <v>0.3434</v>
      </c>
      <c r="AF87" s="243">
        <v>18</v>
      </c>
      <c r="AG87" s="243">
        <v>37.858</v>
      </c>
      <c r="AH87" s="202">
        <f t="shared" si="95"/>
        <v>24.1812</v>
      </c>
      <c r="AI87" s="202">
        <v>50.76035072750209</v>
      </c>
      <c r="AJ87" s="194">
        <f t="shared" si="96"/>
        <v>0.341644003141933</v>
      </c>
      <c r="AK87" s="71">
        <f t="shared" si="97"/>
        <v>22.97214</v>
      </c>
      <c r="AL87" s="71">
        <f t="shared" si="97"/>
        <v>48.222333191126985</v>
      </c>
      <c r="AM87" s="16">
        <f t="shared" si="98"/>
        <v>0.27456180298483646</v>
      </c>
      <c r="AO87" s="72">
        <v>12</v>
      </c>
      <c r="AP87" s="72">
        <v>14</v>
      </c>
      <c r="AQ87" s="204">
        <v>16.32</v>
      </c>
      <c r="AR87" s="204">
        <v>19.04</v>
      </c>
      <c r="AS87" s="194">
        <v>0.36</v>
      </c>
      <c r="AT87" s="72">
        <f t="shared" si="99"/>
        <v>15.912</v>
      </c>
      <c r="AU87" s="72">
        <f t="shared" si="99"/>
        <v>18.564</v>
      </c>
      <c r="AV87" s="16">
        <f t="shared" si="100"/>
        <v>0.32600000000000007</v>
      </c>
      <c r="AX87" s="350" t="s">
        <v>384</v>
      </c>
      <c r="AY87" s="351"/>
      <c r="AZ87" s="351"/>
      <c r="BA87" s="351"/>
      <c r="BB87" s="351"/>
      <c r="BC87" s="351"/>
      <c r="BD87" s="351"/>
      <c r="BE87" s="352"/>
      <c r="BG87" s="439" t="s">
        <v>384</v>
      </c>
      <c r="BH87" s="440"/>
      <c r="BI87" s="440"/>
      <c r="BJ87" s="440"/>
      <c r="BK87" s="440"/>
      <c r="BL87" s="440"/>
      <c r="BM87" s="440"/>
      <c r="BN87" s="441"/>
      <c r="BP87" s="76">
        <v>15</v>
      </c>
      <c r="BQ87" s="76">
        <v>18</v>
      </c>
      <c r="BR87" s="207">
        <v>20.25</v>
      </c>
      <c r="BS87" s="207">
        <v>24.3</v>
      </c>
      <c r="BT87" s="267">
        <f t="shared" si="101"/>
        <v>0.34999999999999987</v>
      </c>
      <c r="BU87" s="76">
        <f t="shared" si="102"/>
        <v>19.94625</v>
      </c>
      <c r="BV87" s="76">
        <f t="shared" si="102"/>
        <v>23.9355</v>
      </c>
      <c r="BW87" s="16">
        <f t="shared" si="103"/>
        <v>0.32975</v>
      </c>
      <c r="BY87" s="78">
        <v>17.5</v>
      </c>
      <c r="BZ87" s="78">
        <v>28</v>
      </c>
      <c r="CA87" s="208">
        <v>24.33</v>
      </c>
      <c r="CB87" s="208">
        <v>38.92</v>
      </c>
      <c r="CC87" s="194">
        <f t="shared" si="104"/>
        <v>0.39010989010989006</v>
      </c>
      <c r="CD87" s="78">
        <f t="shared" si="105"/>
        <v>24.086699999999997</v>
      </c>
      <c r="CE87" s="78">
        <f t="shared" si="105"/>
        <v>38.5308</v>
      </c>
      <c r="CF87" s="16">
        <f t="shared" si="106"/>
        <v>0.376208791208791</v>
      </c>
      <c r="CH87" s="244">
        <v>24</v>
      </c>
      <c r="CI87" s="244">
        <v>26.75</v>
      </c>
      <c r="CJ87" s="209">
        <v>32.519999999999996</v>
      </c>
      <c r="CK87" s="209">
        <v>36.246249999999996</v>
      </c>
      <c r="CL87" s="194">
        <f t="shared" si="107"/>
        <v>0.35499999999999976</v>
      </c>
      <c r="CM87" s="79">
        <f t="shared" si="108"/>
        <v>32.032199999999996</v>
      </c>
      <c r="CN87" s="79">
        <f t="shared" si="108"/>
        <v>35.702556249999994</v>
      </c>
      <c r="CO87" s="16">
        <f t="shared" si="109"/>
        <v>0.33467499999999983</v>
      </c>
      <c r="CQ87" s="195">
        <v>12.65</v>
      </c>
      <c r="CR87" s="195">
        <v>34.07449999999999</v>
      </c>
      <c r="CS87" s="195">
        <v>17.71</v>
      </c>
      <c r="CT87" s="195">
        <v>47.70429999999999</v>
      </c>
      <c r="CU87" s="194">
        <v>0.4</v>
      </c>
      <c r="CW87" s="293">
        <v>18.5</v>
      </c>
      <c r="CX87" s="293">
        <v>23.5</v>
      </c>
      <c r="CY87" s="293">
        <f t="shared" si="110"/>
        <v>24.42</v>
      </c>
      <c r="CZ87" s="293">
        <f t="shared" si="110"/>
        <v>31.020000000000003</v>
      </c>
      <c r="DA87" s="194">
        <f t="shared" si="111"/>
        <v>0.32000000000000006</v>
      </c>
      <c r="DB87" s="293">
        <f t="shared" si="112"/>
        <v>23.199</v>
      </c>
      <c r="DC87" s="293">
        <f t="shared" si="112"/>
        <v>29.469</v>
      </c>
      <c r="DD87" s="194">
        <f t="shared" si="113"/>
        <v>0.2540000000000002</v>
      </c>
    </row>
    <row r="88" spans="1:108" ht="15">
      <c r="A88" s="3" t="s">
        <v>108</v>
      </c>
      <c r="B88" s="305" t="s">
        <v>517</v>
      </c>
      <c r="C88" s="66"/>
      <c r="D88" s="66"/>
      <c r="E88" s="66"/>
      <c r="F88" s="66"/>
      <c r="G88" s="16"/>
      <c r="I88" s="69">
        <v>22.5</v>
      </c>
      <c r="J88" s="69">
        <v>27.5</v>
      </c>
      <c r="K88" s="196">
        <f t="shared" si="90"/>
        <v>30.150000000000002</v>
      </c>
      <c r="L88" s="196">
        <f t="shared" si="90"/>
        <v>36.85</v>
      </c>
      <c r="M88" s="194">
        <v>0.34</v>
      </c>
      <c r="N88" s="69">
        <f t="shared" si="91"/>
        <v>29.697750000000003</v>
      </c>
      <c r="O88" s="69">
        <f t="shared" si="91"/>
        <v>36.29725</v>
      </c>
      <c r="P88" s="16">
        <f t="shared" si="92"/>
        <v>0.3199000000000001</v>
      </c>
      <c r="R88" s="68">
        <v>20</v>
      </c>
      <c r="S88" s="68">
        <v>31</v>
      </c>
      <c r="T88" s="201">
        <v>26.99</v>
      </c>
      <c r="U88" s="201">
        <v>41.83</v>
      </c>
      <c r="V88" s="194">
        <v>0.3494</v>
      </c>
      <c r="W88" s="68">
        <f t="shared" si="93"/>
        <v>26.79</v>
      </c>
      <c r="X88" s="68">
        <f t="shared" si="94"/>
        <v>41.5245</v>
      </c>
      <c r="Y88" s="16">
        <v>0.3395</v>
      </c>
      <c r="AA88" s="202">
        <v>28.692499999999995</v>
      </c>
      <c r="AB88" s="202">
        <v>41.98649999999999</v>
      </c>
      <c r="AC88" s="202">
        <v>38.600414812867946</v>
      </c>
      <c r="AD88" s="202">
        <v>56.23766188603867</v>
      </c>
      <c r="AE88" s="194">
        <v>0.3418</v>
      </c>
      <c r="AF88" s="243">
        <v>23</v>
      </c>
      <c r="AG88" s="243">
        <v>41.98649999999999</v>
      </c>
      <c r="AH88" s="202">
        <f t="shared" si="95"/>
        <v>30.8614</v>
      </c>
      <c r="AI88" s="202">
        <v>56.23766188603867</v>
      </c>
      <c r="AJ88" s="194">
        <f t="shared" si="96"/>
        <v>0.3402639299860537</v>
      </c>
      <c r="AK88" s="71">
        <f t="shared" si="97"/>
        <v>29.31833</v>
      </c>
      <c r="AL88" s="71">
        <f t="shared" si="97"/>
        <v>53.42577879173674</v>
      </c>
      <c r="AM88" s="16">
        <f t="shared" si="98"/>
        <v>0.2732507334867511</v>
      </c>
      <c r="AO88" s="72">
        <v>14</v>
      </c>
      <c r="AP88" s="72">
        <v>16</v>
      </c>
      <c r="AQ88" s="204">
        <v>19.04</v>
      </c>
      <c r="AR88" s="204">
        <v>21.76</v>
      </c>
      <c r="AS88" s="194">
        <v>0.36</v>
      </c>
      <c r="AT88" s="72">
        <f t="shared" si="99"/>
        <v>18.564</v>
      </c>
      <c r="AU88" s="72">
        <f t="shared" si="99"/>
        <v>21.216</v>
      </c>
      <c r="AV88" s="16">
        <f t="shared" si="100"/>
        <v>0.32600000000000007</v>
      </c>
      <c r="AX88" s="350" t="s">
        <v>384</v>
      </c>
      <c r="AY88" s="351"/>
      <c r="AZ88" s="351"/>
      <c r="BA88" s="351"/>
      <c r="BB88" s="351"/>
      <c r="BC88" s="351"/>
      <c r="BD88" s="351"/>
      <c r="BE88" s="352"/>
      <c r="BG88" s="439" t="s">
        <v>384</v>
      </c>
      <c r="BH88" s="440"/>
      <c r="BI88" s="440"/>
      <c r="BJ88" s="440"/>
      <c r="BK88" s="440"/>
      <c r="BL88" s="440"/>
      <c r="BM88" s="440"/>
      <c r="BN88" s="441"/>
      <c r="BP88" s="76">
        <v>16</v>
      </c>
      <c r="BQ88" s="76">
        <v>19</v>
      </c>
      <c r="BR88" s="207">
        <v>21.6</v>
      </c>
      <c r="BS88" s="207">
        <v>25.65</v>
      </c>
      <c r="BT88" s="267">
        <f t="shared" si="101"/>
        <v>0.3500000000000001</v>
      </c>
      <c r="BU88" s="76">
        <f t="shared" si="102"/>
        <v>21.276</v>
      </c>
      <c r="BV88" s="76">
        <f t="shared" si="102"/>
        <v>25.265249999999998</v>
      </c>
      <c r="BW88" s="16">
        <f t="shared" si="103"/>
        <v>0.32975</v>
      </c>
      <c r="BY88" s="78">
        <v>21.5</v>
      </c>
      <c r="BZ88" s="78">
        <v>35</v>
      </c>
      <c r="CA88" s="208">
        <v>29.88</v>
      </c>
      <c r="CB88" s="208">
        <v>48.65</v>
      </c>
      <c r="CC88" s="194">
        <f t="shared" si="104"/>
        <v>0.38991150442477873</v>
      </c>
      <c r="CD88" s="78">
        <f t="shared" si="105"/>
        <v>29.5812</v>
      </c>
      <c r="CE88" s="78">
        <f t="shared" si="105"/>
        <v>48.1635</v>
      </c>
      <c r="CF88" s="16">
        <f t="shared" si="106"/>
        <v>0.37601238938053094</v>
      </c>
      <c r="CH88" s="244">
        <v>27</v>
      </c>
      <c r="CI88" s="244">
        <v>31</v>
      </c>
      <c r="CJ88" s="209">
        <v>36.585</v>
      </c>
      <c r="CK88" s="209">
        <v>42.005</v>
      </c>
      <c r="CL88" s="194">
        <f t="shared" si="107"/>
        <v>0.355</v>
      </c>
      <c r="CM88" s="79">
        <f t="shared" si="108"/>
        <v>36.036225</v>
      </c>
      <c r="CN88" s="79">
        <f t="shared" si="108"/>
        <v>41.374925000000005</v>
      </c>
      <c r="CO88" s="16">
        <f t="shared" si="109"/>
        <v>0.33467500000000006</v>
      </c>
      <c r="CQ88" s="195">
        <v>13.750000000000002</v>
      </c>
      <c r="CR88" s="195">
        <v>41.74499999999999</v>
      </c>
      <c r="CS88" s="195">
        <v>19.25</v>
      </c>
      <c r="CT88" s="195">
        <v>58.442999999999984</v>
      </c>
      <c r="CU88" s="194">
        <v>0.4</v>
      </c>
      <c r="CW88" s="293">
        <v>23.5</v>
      </c>
      <c r="CX88" s="293">
        <v>27.5</v>
      </c>
      <c r="CY88" s="293">
        <f t="shared" si="110"/>
        <v>31.020000000000003</v>
      </c>
      <c r="CZ88" s="293">
        <f t="shared" si="110"/>
        <v>36.300000000000004</v>
      </c>
      <c r="DA88" s="194">
        <f t="shared" si="111"/>
        <v>0.32000000000000006</v>
      </c>
      <c r="DB88" s="293">
        <f t="shared" si="112"/>
        <v>29.469</v>
      </c>
      <c r="DC88" s="293">
        <f t="shared" si="112"/>
        <v>34.48500000000001</v>
      </c>
      <c r="DD88" s="194">
        <f t="shared" si="113"/>
        <v>0.2540000000000002</v>
      </c>
    </row>
    <row r="89" spans="1:108" ht="15">
      <c r="A89" s="3" t="s">
        <v>109</v>
      </c>
      <c r="B89" s="305" t="s">
        <v>518</v>
      </c>
      <c r="C89" s="66"/>
      <c r="D89" s="66"/>
      <c r="E89" s="66"/>
      <c r="F89" s="66"/>
      <c r="G89" s="16"/>
      <c r="I89" s="69">
        <v>15.21</v>
      </c>
      <c r="J89" s="69">
        <v>19.22</v>
      </c>
      <c r="K89" s="196">
        <f t="shared" si="90"/>
        <v>20.381400000000003</v>
      </c>
      <c r="L89" s="196">
        <f t="shared" si="90"/>
        <v>25.7548</v>
      </c>
      <c r="M89" s="194">
        <v>0.34</v>
      </c>
      <c r="N89" s="69">
        <f t="shared" si="91"/>
        <v>20.075679000000004</v>
      </c>
      <c r="O89" s="69">
        <f t="shared" si="91"/>
        <v>25.368478</v>
      </c>
      <c r="P89" s="16">
        <f t="shared" si="92"/>
        <v>0.3199000000000001</v>
      </c>
      <c r="R89" s="68">
        <v>12.5</v>
      </c>
      <c r="S89" s="68">
        <v>20.5</v>
      </c>
      <c r="T89" s="201">
        <v>16.87</v>
      </c>
      <c r="U89" s="201">
        <v>27.66</v>
      </c>
      <c r="V89" s="194">
        <v>0.3494</v>
      </c>
      <c r="W89" s="68">
        <f t="shared" si="93"/>
        <v>16.74375</v>
      </c>
      <c r="X89" s="68">
        <f t="shared" si="94"/>
        <v>27.45975</v>
      </c>
      <c r="Y89" s="16">
        <v>0.3395</v>
      </c>
      <c r="AA89" s="202">
        <v>24.9665</v>
      </c>
      <c r="AB89" s="202">
        <v>35.3395</v>
      </c>
      <c r="AC89" s="202">
        <v>33.65710334945332</v>
      </c>
      <c r="AD89" s="202">
        <v>47.419038349453324</v>
      </c>
      <c r="AE89" s="194">
        <v>0.3444</v>
      </c>
      <c r="AF89" s="243">
        <v>15</v>
      </c>
      <c r="AG89" s="243">
        <v>35.3395</v>
      </c>
      <c r="AH89" s="202">
        <f t="shared" si="95"/>
        <v>20.166</v>
      </c>
      <c r="AI89" s="202">
        <v>47.419038349453324</v>
      </c>
      <c r="AJ89" s="194">
        <f t="shared" si="96"/>
        <v>0.34258461743667157</v>
      </c>
      <c r="AK89" s="71">
        <f t="shared" si="97"/>
        <v>19.157700000000002</v>
      </c>
      <c r="AL89" s="71">
        <f t="shared" si="97"/>
        <v>45.04808643198066</v>
      </c>
      <c r="AM89" s="16">
        <f t="shared" si="98"/>
        <v>0.2754553865648379</v>
      </c>
      <c r="AO89" s="72">
        <v>12</v>
      </c>
      <c r="AP89" s="72">
        <v>14</v>
      </c>
      <c r="AQ89" s="204">
        <v>16.32</v>
      </c>
      <c r="AR89" s="204">
        <v>19.04</v>
      </c>
      <c r="AS89" s="194">
        <v>0.36</v>
      </c>
      <c r="AT89" s="72">
        <f t="shared" si="99"/>
        <v>15.912</v>
      </c>
      <c r="AU89" s="72">
        <f t="shared" si="99"/>
        <v>18.564</v>
      </c>
      <c r="AV89" s="16">
        <f t="shared" si="100"/>
        <v>0.32600000000000007</v>
      </c>
      <c r="AX89" s="350" t="s">
        <v>384</v>
      </c>
      <c r="AY89" s="351"/>
      <c r="AZ89" s="351"/>
      <c r="BA89" s="351"/>
      <c r="BB89" s="351"/>
      <c r="BC89" s="351"/>
      <c r="BD89" s="351"/>
      <c r="BE89" s="352"/>
      <c r="BG89" s="439" t="s">
        <v>384</v>
      </c>
      <c r="BH89" s="440"/>
      <c r="BI89" s="440"/>
      <c r="BJ89" s="440"/>
      <c r="BK89" s="440"/>
      <c r="BL89" s="440"/>
      <c r="BM89" s="440"/>
      <c r="BN89" s="441"/>
      <c r="BP89" s="76">
        <v>16</v>
      </c>
      <c r="BQ89" s="76">
        <v>18.5</v>
      </c>
      <c r="BR89" s="207">
        <v>21.6</v>
      </c>
      <c r="BS89" s="207">
        <v>24.98</v>
      </c>
      <c r="BT89" s="267">
        <f t="shared" si="101"/>
        <v>0.35014492753623183</v>
      </c>
      <c r="BU89" s="76">
        <f t="shared" si="102"/>
        <v>21.276</v>
      </c>
      <c r="BV89" s="76">
        <f t="shared" si="102"/>
        <v>24.6053</v>
      </c>
      <c r="BW89" s="16">
        <f t="shared" si="103"/>
        <v>0.3298927536231884</v>
      </c>
      <c r="BY89" s="78">
        <v>15.3</v>
      </c>
      <c r="BZ89" s="78">
        <v>24</v>
      </c>
      <c r="CA89" s="208">
        <v>21.27</v>
      </c>
      <c r="CB89" s="208">
        <v>33.36</v>
      </c>
      <c r="CC89" s="194">
        <f t="shared" si="104"/>
        <v>0.3900763358778625</v>
      </c>
      <c r="CD89" s="78">
        <f t="shared" si="105"/>
        <v>21.057299999999998</v>
      </c>
      <c r="CE89" s="78">
        <f t="shared" si="105"/>
        <v>33.0264</v>
      </c>
      <c r="CF89" s="16">
        <f t="shared" si="106"/>
        <v>0.37617557251908407</v>
      </c>
      <c r="CH89" s="244">
        <v>13</v>
      </c>
      <c r="CI89" s="244">
        <v>19.8</v>
      </c>
      <c r="CJ89" s="209">
        <v>17.615</v>
      </c>
      <c r="CK89" s="209">
        <v>26.829</v>
      </c>
      <c r="CL89" s="194">
        <f t="shared" si="107"/>
        <v>0.3550000000000002</v>
      </c>
      <c r="CM89" s="79">
        <f t="shared" si="108"/>
        <v>17.350775</v>
      </c>
      <c r="CN89" s="79">
        <f t="shared" si="108"/>
        <v>26.426565</v>
      </c>
      <c r="CO89" s="16">
        <f t="shared" si="109"/>
        <v>0.33467500000000006</v>
      </c>
      <c r="CQ89" s="195">
        <v>13.200000000000001</v>
      </c>
      <c r="CR89" s="195">
        <v>29.7505</v>
      </c>
      <c r="CS89" s="195">
        <v>18.48</v>
      </c>
      <c r="CT89" s="195">
        <v>41.65069999999999</v>
      </c>
      <c r="CU89" s="194">
        <v>0.4</v>
      </c>
      <c r="CW89" s="293">
        <v>14.5</v>
      </c>
      <c r="CX89" s="293">
        <v>18.5</v>
      </c>
      <c r="CY89" s="293">
        <f t="shared" si="110"/>
        <v>19.14</v>
      </c>
      <c r="CZ89" s="293">
        <f t="shared" si="110"/>
        <v>24.42</v>
      </c>
      <c r="DA89" s="194">
        <f t="shared" si="111"/>
        <v>0.32000000000000006</v>
      </c>
      <c r="DB89" s="293">
        <f t="shared" si="112"/>
        <v>18.183</v>
      </c>
      <c r="DC89" s="293">
        <f t="shared" si="112"/>
        <v>23.199</v>
      </c>
      <c r="DD89" s="194">
        <f t="shared" si="113"/>
        <v>0.2540000000000002</v>
      </c>
    </row>
    <row r="90" spans="1:108" ht="15">
      <c r="A90" s="3" t="s">
        <v>110</v>
      </c>
      <c r="B90" s="305" t="s">
        <v>519</v>
      </c>
      <c r="C90" s="66"/>
      <c r="D90" s="66"/>
      <c r="E90" s="66"/>
      <c r="F90" s="66"/>
      <c r="G90" s="16"/>
      <c r="I90" s="69">
        <v>17.41</v>
      </c>
      <c r="J90" s="69">
        <v>22.15</v>
      </c>
      <c r="K90" s="196">
        <f t="shared" si="90"/>
        <v>23.329400000000003</v>
      </c>
      <c r="L90" s="196">
        <f t="shared" si="90"/>
        <v>29.681</v>
      </c>
      <c r="M90" s="194">
        <v>0.34</v>
      </c>
      <c r="N90" s="69">
        <f t="shared" si="91"/>
        <v>22.979459000000002</v>
      </c>
      <c r="O90" s="69">
        <f t="shared" si="91"/>
        <v>29.235785</v>
      </c>
      <c r="P90" s="16">
        <f t="shared" si="92"/>
        <v>0.31989999999999985</v>
      </c>
      <c r="R90" s="68">
        <v>15.75</v>
      </c>
      <c r="S90" s="68">
        <v>23.5</v>
      </c>
      <c r="T90" s="201">
        <v>21.25</v>
      </c>
      <c r="U90" s="201">
        <v>31.71</v>
      </c>
      <c r="V90" s="194">
        <v>0.3493</v>
      </c>
      <c r="W90" s="68">
        <f t="shared" si="93"/>
        <v>21.097125</v>
      </c>
      <c r="X90" s="68">
        <f t="shared" si="94"/>
        <v>31.478250000000003</v>
      </c>
      <c r="Y90" s="16">
        <v>0.3395</v>
      </c>
      <c r="AA90" s="202">
        <v>27.7955</v>
      </c>
      <c r="AB90" s="202">
        <v>39.5025</v>
      </c>
      <c r="AC90" s="202">
        <v>37.41035834945332</v>
      </c>
      <c r="AD90" s="202">
        <v>52.942120910428926</v>
      </c>
      <c r="AE90" s="194">
        <v>0.3426</v>
      </c>
      <c r="AF90" s="243">
        <v>18</v>
      </c>
      <c r="AG90" s="243">
        <v>39.5025</v>
      </c>
      <c r="AH90" s="202">
        <f t="shared" si="95"/>
        <v>24.166800000000002</v>
      </c>
      <c r="AI90" s="202">
        <v>52.942120910428926</v>
      </c>
      <c r="AJ90" s="194">
        <f t="shared" si="96"/>
        <v>0.34096640859839034</v>
      </c>
      <c r="AK90" s="71">
        <f t="shared" si="97"/>
        <v>22.958460000000002</v>
      </c>
      <c r="AL90" s="71">
        <f t="shared" si="97"/>
        <v>50.29501486490748</v>
      </c>
      <c r="AM90" s="16">
        <f t="shared" si="98"/>
        <v>0.27391808816847063</v>
      </c>
      <c r="AO90" s="72">
        <v>14</v>
      </c>
      <c r="AP90" s="72">
        <v>16</v>
      </c>
      <c r="AQ90" s="204">
        <v>19.04</v>
      </c>
      <c r="AR90" s="204">
        <v>21.76</v>
      </c>
      <c r="AS90" s="194">
        <v>0.36</v>
      </c>
      <c r="AT90" s="72">
        <f t="shared" si="99"/>
        <v>18.564</v>
      </c>
      <c r="AU90" s="72">
        <f t="shared" si="99"/>
        <v>21.216</v>
      </c>
      <c r="AV90" s="16">
        <f t="shared" si="100"/>
        <v>0.32600000000000007</v>
      </c>
      <c r="AX90" s="350" t="s">
        <v>384</v>
      </c>
      <c r="AY90" s="351"/>
      <c r="AZ90" s="351"/>
      <c r="BA90" s="351"/>
      <c r="BB90" s="351"/>
      <c r="BC90" s="351"/>
      <c r="BD90" s="351"/>
      <c r="BE90" s="352"/>
      <c r="BG90" s="439" t="s">
        <v>384</v>
      </c>
      <c r="BH90" s="440"/>
      <c r="BI90" s="440"/>
      <c r="BJ90" s="440"/>
      <c r="BK90" s="440"/>
      <c r="BL90" s="440"/>
      <c r="BM90" s="440"/>
      <c r="BN90" s="441"/>
      <c r="BP90" s="76">
        <v>17.5</v>
      </c>
      <c r="BQ90" s="76">
        <v>19.5</v>
      </c>
      <c r="BR90" s="207">
        <v>23.63</v>
      </c>
      <c r="BS90" s="207">
        <v>26.33</v>
      </c>
      <c r="BT90" s="267">
        <f t="shared" si="101"/>
        <v>0.35027027027027</v>
      </c>
      <c r="BU90" s="76">
        <f t="shared" si="102"/>
        <v>23.27555</v>
      </c>
      <c r="BV90" s="76">
        <f t="shared" si="102"/>
        <v>25.935049999999997</v>
      </c>
      <c r="BW90" s="16">
        <f t="shared" si="103"/>
        <v>0.33001621621621613</v>
      </c>
      <c r="BY90" s="78">
        <v>17.5</v>
      </c>
      <c r="BZ90" s="78">
        <v>28</v>
      </c>
      <c r="CA90" s="208">
        <v>24.33</v>
      </c>
      <c r="CB90" s="208">
        <v>38.92</v>
      </c>
      <c r="CC90" s="194">
        <f t="shared" si="104"/>
        <v>0.39010989010989006</v>
      </c>
      <c r="CD90" s="78">
        <f t="shared" si="105"/>
        <v>24.086699999999997</v>
      </c>
      <c r="CE90" s="78">
        <f t="shared" si="105"/>
        <v>38.5308</v>
      </c>
      <c r="CF90" s="16">
        <f t="shared" si="106"/>
        <v>0.376208791208791</v>
      </c>
      <c r="CH90" s="244">
        <v>15.5</v>
      </c>
      <c r="CI90" s="244">
        <v>25</v>
      </c>
      <c r="CJ90" s="209">
        <v>21.0025</v>
      </c>
      <c r="CK90" s="209">
        <v>33.875</v>
      </c>
      <c r="CL90" s="194">
        <f t="shared" si="107"/>
        <v>0.355</v>
      </c>
      <c r="CM90" s="79">
        <f t="shared" si="108"/>
        <v>20.687462500000002</v>
      </c>
      <c r="CN90" s="79">
        <f t="shared" si="108"/>
        <v>33.366875</v>
      </c>
      <c r="CO90" s="16">
        <f t="shared" si="109"/>
        <v>0.33467500000000006</v>
      </c>
      <c r="CQ90" s="195">
        <v>14.3</v>
      </c>
      <c r="CR90" s="195">
        <v>34.07449999999999</v>
      </c>
      <c r="CS90" s="195">
        <v>20.02</v>
      </c>
      <c r="CT90" s="195">
        <v>47.70429999999999</v>
      </c>
      <c r="CU90" s="194">
        <v>0.4</v>
      </c>
      <c r="CW90" s="293">
        <v>18.5</v>
      </c>
      <c r="CX90" s="293">
        <v>23.5</v>
      </c>
      <c r="CY90" s="293">
        <f t="shared" si="110"/>
        <v>24.42</v>
      </c>
      <c r="CZ90" s="293">
        <f t="shared" si="110"/>
        <v>31.020000000000003</v>
      </c>
      <c r="DA90" s="194">
        <f t="shared" si="111"/>
        <v>0.32000000000000006</v>
      </c>
      <c r="DB90" s="293">
        <f t="shared" si="112"/>
        <v>23.199</v>
      </c>
      <c r="DC90" s="293">
        <f t="shared" si="112"/>
        <v>29.469</v>
      </c>
      <c r="DD90" s="194">
        <f t="shared" si="113"/>
        <v>0.2540000000000002</v>
      </c>
    </row>
    <row r="91" spans="1:108" ht="15">
      <c r="A91" s="3" t="s">
        <v>111</v>
      </c>
      <c r="B91" s="305" t="s">
        <v>520</v>
      </c>
      <c r="C91" s="66"/>
      <c r="D91" s="66"/>
      <c r="E91" s="66"/>
      <c r="F91" s="66"/>
      <c r="G91" s="16"/>
      <c r="I91" s="69">
        <v>19.93</v>
      </c>
      <c r="J91" s="69">
        <v>27</v>
      </c>
      <c r="K91" s="196">
        <f t="shared" si="90"/>
        <v>26.706200000000003</v>
      </c>
      <c r="L91" s="196">
        <f t="shared" si="90"/>
        <v>36.18</v>
      </c>
      <c r="M91" s="194">
        <v>0.34</v>
      </c>
      <c r="N91" s="69">
        <f t="shared" si="91"/>
        <v>26.305607000000002</v>
      </c>
      <c r="O91" s="69">
        <f t="shared" si="91"/>
        <v>35.637299999999996</v>
      </c>
      <c r="P91" s="16">
        <f t="shared" si="92"/>
        <v>0.3199000000000001</v>
      </c>
      <c r="R91" s="68">
        <v>18</v>
      </c>
      <c r="S91" s="68">
        <v>27</v>
      </c>
      <c r="T91" s="201">
        <v>24.29</v>
      </c>
      <c r="U91" s="201">
        <v>36.44</v>
      </c>
      <c r="V91" s="194">
        <v>0.3496</v>
      </c>
      <c r="W91" s="68">
        <f t="shared" si="93"/>
        <v>24.111</v>
      </c>
      <c r="X91" s="68">
        <f t="shared" si="94"/>
        <v>36.1665</v>
      </c>
      <c r="Y91" s="16">
        <v>0.3395</v>
      </c>
      <c r="AA91" s="202">
        <v>30.566999999999997</v>
      </c>
      <c r="AB91" s="202">
        <v>43.55049999999999</v>
      </c>
      <c r="AC91" s="202">
        <v>41.08732767872161</v>
      </c>
      <c r="AD91" s="202">
        <v>58.312632129941115</v>
      </c>
      <c r="AE91" s="194">
        <v>0.3411</v>
      </c>
      <c r="AF91" s="243">
        <v>20</v>
      </c>
      <c r="AG91" s="243">
        <v>43.55049999999999</v>
      </c>
      <c r="AH91" s="202">
        <f t="shared" si="95"/>
        <v>26.822</v>
      </c>
      <c r="AI91" s="202">
        <v>58.312632129941115</v>
      </c>
      <c r="AJ91" s="194">
        <f t="shared" si="96"/>
        <v>0.3396374871942962</v>
      </c>
      <c r="AK91" s="71">
        <f t="shared" si="97"/>
        <v>25.4809</v>
      </c>
      <c r="AL91" s="71">
        <f t="shared" si="97"/>
        <v>55.397000523444056</v>
      </c>
      <c r="AM91" s="16">
        <f t="shared" si="98"/>
        <v>0.2726556128345814</v>
      </c>
      <c r="AO91" s="72">
        <v>16</v>
      </c>
      <c r="AP91" s="72">
        <v>18</v>
      </c>
      <c r="AQ91" s="204">
        <v>21.76</v>
      </c>
      <c r="AR91" s="204">
        <v>24.48</v>
      </c>
      <c r="AS91" s="194">
        <v>0.36</v>
      </c>
      <c r="AT91" s="72">
        <f t="shared" si="99"/>
        <v>21.216</v>
      </c>
      <c r="AU91" s="72">
        <f t="shared" si="99"/>
        <v>23.868000000000002</v>
      </c>
      <c r="AV91" s="16">
        <f t="shared" si="100"/>
        <v>0.32600000000000007</v>
      </c>
      <c r="AX91" s="350" t="s">
        <v>384</v>
      </c>
      <c r="AY91" s="351"/>
      <c r="AZ91" s="351"/>
      <c r="BA91" s="351"/>
      <c r="BB91" s="351"/>
      <c r="BC91" s="351"/>
      <c r="BD91" s="351"/>
      <c r="BE91" s="352"/>
      <c r="BG91" s="439" t="s">
        <v>384</v>
      </c>
      <c r="BH91" s="440"/>
      <c r="BI91" s="440"/>
      <c r="BJ91" s="440"/>
      <c r="BK91" s="440"/>
      <c r="BL91" s="440"/>
      <c r="BM91" s="440"/>
      <c r="BN91" s="441"/>
      <c r="BP91" s="76">
        <v>18.5</v>
      </c>
      <c r="BQ91" s="76">
        <v>21.5</v>
      </c>
      <c r="BR91" s="207">
        <v>24.98</v>
      </c>
      <c r="BS91" s="207">
        <v>29.03</v>
      </c>
      <c r="BT91" s="267">
        <f t="shared" si="101"/>
        <v>0.3502500000000002</v>
      </c>
      <c r="BU91" s="76">
        <f t="shared" si="102"/>
        <v>24.6053</v>
      </c>
      <c r="BV91" s="76">
        <f t="shared" si="102"/>
        <v>28.59455</v>
      </c>
      <c r="BW91" s="16">
        <f t="shared" si="103"/>
        <v>0.32999625</v>
      </c>
      <c r="BY91" s="78">
        <v>20</v>
      </c>
      <c r="BZ91" s="78">
        <v>30</v>
      </c>
      <c r="CA91" s="208">
        <v>27.8</v>
      </c>
      <c r="CB91" s="208">
        <v>41.7</v>
      </c>
      <c r="CC91" s="194">
        <f t="shared" si="104"/>
        <v>0.3899999999999999</v>
      </c>
      <c r="CD91" s="78">
        <f t="shared" si="105"/>
        <v>27.522000000000002</v>
      </c>
      <c r="CE91" s="78">
        <f t="shared" si="105"/>
        <v>41.283</v>
      </c>
      <c r="CF91" s="16">
        <f t="shared" si="106"/>
        <v>0.3761000000000001</v>
      </c>
      <c r="CH91" s="244">
        <v>18</v>
      </c>
      <c r="CI91" s="244">
        <v>30</v>
      </c>
      <c r="CJ91" s="209">
        <v>24.39</v>
      </c>
      <c r="CK91" s="209">
        <v>40.65</v>
      </c>
      <c r="CL91" s="194">
        <f t="shared" si="107"/>
        <v>0.35499999999999976</v>
      </c>
      <c r="CM91" s="79">
        <f t="shared" si="108"/>
        <v>24.02415</v>
      </c>
      <c r="CN91" s="79">
        <f t="shared" si="108"/>
        <v>40.04025</v>
      </c>
      <c r="CO91" s="16">
        <f t="shared" si="109"/>
        <v>0.33467500000000006</v>
      </c>
      <c r="CQ91" s="195">
        <v>15.400000000000002</v>
      </c>
      <c r="CR91" s="195">
        <v>39.007999999999996</v>
      </c>
      <c r="CS91" s="195">
        <v>21.560000000000002</v>
      </c>
      <c r="CT91" s="195">
        <v>54.61119999999999</v>
      </c>
      <c r="CU91" s="194">
        <v>0.4</v>
      </c>
      <c r="CW91" s="293">
        <v>23.5</v>
      </c>
      <c r="CX91" s="293">
        <v>27.5</v>
      </c>
      <c r="CY91" s="293">
        <f t="shared" si="110"/>
        <v>31.020000000000003</v>
      </c>
      <c r="CZ91" s="293">
        <f t="shared" si="110"/>
        <v>36.300000000000004</v>
      </c>
      <c r="DA91" s="194">
        <f t="shared" si="111"/>
        <v>0.32000000000000006</v>
      </c>
      <c r="DB91" s="293">
        <f t="shared" si="112"/>
        <v>29.469</v>
      </c>
      <c r="DC91" s="293">
        <f t="shared" si="112"/>
        <v>34.48500000000001</v>
      </c>
      <c r="DD91" s="194">
        <f t="shared" si="113"/>
        <v>0.2540000000000002</v>
      </c>
    </row>
    <row r="92" spans="1:108" ht="15">
      <c r="A92" s="3" t="s">
        <v>112</v>
      </c>
      <c r="B92" s="305" t="s">
        <v>521</v>
      </c>
      <c r="C92" s="66"/>
      <c r="D92" s="66"/>
      <c r="E92" s="66"/>
      <c r="F92" s="66"/>
      <c r="G92" s="16"/>
      <c r="I92" s="69">
        <v>22.83</v>
      </c>
      <c r="J92" s="69">
        <v>29.35</v>
      </c>
      <c r="K92" s="196">
        <f t="shared" si="90"/>
        <v>30.5922</v>
      </c>
      <c r="L92" s="196">
        <f t="shared" si="90"/>
        <v>39.32900000000001</v>
      </c>
      <c r="M92" s="194">
        <v>0.34</v>
      </c>
      <c r="N92" s="69">
        <f t="shared" si="91"/>
        <v>30.133316999999998</v>
      </c>
      <c r="O92" s="69">
        <f t="shared" si="91"/>
        <v>38.73906500000001</v>
      </c>
      <c r="P92" s="16">
        <f t="shared" si="92"/>
        <v>0.3199000000000003</v>
      </c>
      <c r="R92" s="68">
        <v>21</v>
      </c>
      <c r="S92" s="68">
        <v>31.5</v>
      </c>
      <c r="T92" s="201">
        <v>28.34</v>
      </c>
      <c r="U92" s="201">
        <v>42.51</v>
      </c>
      <c r="V92" s="194">
        <v>0.3495</v>
      </c>
      <c r="W92" s="68">
        <f t="shared" si="93"/>
        <v>28.1295</v>
      </c>
      <c r="X92" s="68">
        <f t="shared" si="94"/>
        <v>42.19425</v>
      </c>
      <c r="Y92" s="16">
        <v>0.3395</v>
      </c>
      <c r="AA92" s="202">
        <v>34.361999999999995</v>
      </c>
      <c r="AB92" s="202">
        <v>49.070499999999996</v>
      </c>
      <c r="AC92" s="202">
        <v>46.12218194701428</v>
      </c>
      <c r="AD92" s="202">
        <v>65.63605652018502</v>
      </c>
      <c r="AE92" s="194">
        <v>0.3395</v>
      </c>
      <c r="AF92" s="243">
        <v>21</v>
      </c>
      <c r="AG92" s="243">
        <v>49.070499999999996</v>
      </c>
      <c r="AH92" s="202">
        <f t="shared" si="95"/>
        <v>28.1295</v>
      </c>
      <c r="AI92" s="202">
        <v>65.63605652018502</v>
      </c>
      <c r="AJ92" s="194">
        <f t="shared" si="96"/>
        <v>0.3381602317692185</v>
      </c>
      <c r="AK92" s="71">
        <f t="shared" si="97"/>
        <v>26.723025</v>
      </c>
      <c r="AL92" s="71">
        <f t="shared" si="97"/>
        <v>62.35425369417577</v>
      </c>
      <c r="AM92" s="16">
        <f t="shared" si="98"/>
        <v>0.27125222018075745</v>
      </c>
      <c r="AO92" s="72">
        <v>18</v>
      </c>
      <c r="AP92" s="72">
        <v>20</v>
      </c>
      <c r="AQ92" s="204">
        <v>24.48</v>
      </c>
      <c r="AR92" s="204">
        <v>27.2</v>
      </c>
      <c r="AS92" s="194">
        <v>0.36</v>
      </c>
      <c r="AT92" s="72">
        <f t="shared" si="99"/>
        <v>23.868000000000002</v>
      </c>
      <c r="AU92" s="72">
        <f t="shared" si="99"/>
        <v>26.52</v>
      </c>
      <c r="AV92" s="16">
        <f t="shared" si="100"/>
        <v>0.32600000000000007</v>
      </c>
      <c r="AX92" s="350" t="s">
        <v>384</v>
      </c>
      <c r="AY92" s="351"/>
      <c r="AZ92" s="351"/>
      <c r="BA92" s="351"/>
      <c r="BB92" s="351"/>
      <c r="BC92" s="351"/>
      <c r="BD92" s="351"/>
      <c r="BE92" s="352"/>
      <c r="BG92" s="439" t="s">
        <v>384</v>
      </c>
      <c r="BH92" s="440"/>
      <c r="BI92" s="440"/>
      <c r="BJ92" s="440"/>
      <c r="BK92" s="440"/>
      <c r="BL92" s="440"/>
      <c r="BM92" s="440"/>
      <c r="BN92" s="441"/>
      <c r="BP92" s="76">
        <v>20</v>
      </c>
      <c r="BQ92" s="76">
        <v>24</v>
      </c>
      <c r="BR92" s="207">
        <v>27</v>
      </c>
      <c r="BS92" s="207">
        <v>32.4</v>
      </c>
      <c r="BT92" s="267">
        <f t="shared" si="101"/>
        <v>0.34999999999999987</v>
      </c>
      <c r="BU92" s="76">
        <f t="shared" si="102"/>
        <v>26.595</v>
      </c>
      <c r="BV92" s="76">
        <f t="shared" si="102"/>
        <v>31.913999999999998</v>
      </c>
      <c r="BW92" s="16">
        <f t="shared" si="103"/>
        <v>0.32975</v>
      </c>
      <c r="BY92" s="78">
        <v>23</v>
      </c>
      <c r="BZ92" s="78">
        <v>35</v>
      </c>
      <c r="CA92" s="208">
        <v>31.97</v>
      </c>
      <c r="CB92" s="208">
        <v>48.65</v>
      </c>
      <c r="CC92" s="194">
        <f t="shared" si="104"/>
        <v>0.3900000000000001</v>
      </c>
      <c r="CD92" s="78">
        <f t="shared" si="105"/>
        <v>31.650299999999998</v>
      </c>
      <c r="CE92" s="78">
        <f t="shared" si="105"/>
        <v>48.1635</v>
      </c>
      <c r="CF92" s="16">
        <f t="shared" si="106"/>
        <v>0.3761000000000001</v>
      </c>
      <c r="CH92" s="244">
        <v>23</v>
      </c>
      <c r="CI92" s="244">
        <v>35</v>
      </c>
      <c r="CJ92" s="209">
        <v>31.165</v>
      </c>
      <c r="CK92" s="209">
        <v>47.425</v>
      </c>
      <c r="CL92" s="194">
        <f t="shared" si="107"/>
        <v>0.355</v>
      </c>
      <c r="CM92" s="79">
        <f t="shared" si="108"/>
        <v>30.697525</v>
      </c>
      <c r="CN92" s="79">
        <f t="shared" si="108"/>
        <v>46.713625</v>
      </c>
      <c r="CO92" s="16">
        <f t="shared" si="109"/>
        <v>0.33467499999999983</v>
      </c>
      <c r="CQ92" s="195">
        <v>16.5</v>
      </c>
      <c r="CR92" s="195">
        <v>44.65449999999999</v>
      </c>
      <c r="CS92" s="195">
        <v>23.099999999999998</v>
      </c>
      <c r="CT92" s="195">
        <v>62.51629999999999</v>
      </c>
      <c r="CU92" s="194">
        <v>0.4</v>
      </c>
      <c r="CW92" s="293">
        <v>27.5</v>
      </c>
      <c r="CX92" s="293">
        <v>31.5</v>
      </c>
      <c r="CY92" s="293">
        <f t="shared" si="110"/>
        <v>36.300000000000004</v>
      </c>
      <c r="CZ92" s="293">
        <f t="shared" si="110"/>
        <v>41.580000000000005</v>
      </c>
      <c r="DA92" s="194">
        <f t="shared" si="111"/>
        <v>0.32000000000000006</v>
      </c>
      <c r="DB92" s="293">
        <f t="shared" si="112"/>
        <v>34.48500000000001</v>
      </c>
      <c r="DC92" s="293">
        <f t="shared" si="112"/>
        <v>39.501000000000005</v>
      </c>
      <c r="DD92" s="194">
        <f t="shared" si="113"/>
        <v>0.2540000000000002</v>
      </c>
    </row>
    <row r="93" spans="1:108" ht="15">
      <c r="A93" s="3" t="s">
        <v>113</v>
      </c>
      <c r="B93" s="305" t="s">
        <v>522</v>
      </c>
      <c r="C93" s="66"/>
      <c r="D93" s="66"/>
      <c r="E93" s="66"/>
      <c r="F93" s="66"/>
      <c r="G93" s="16"/>
      <c r="I93" s="189">
        <v>25.5</v>
      </c>
      <c r="J93" s="189">
        <v>30.23</v>
      </c>
      <c r="K93" s="199">
        <f t="shared" si="90"/>
        <v>34.17</v>
      </c>
      <c r="L93" s="199">
        <f t="shared" si="90"/>
        <v>40.5082</v>
      </c>
      <c r="M93" s="200">
        <v>0.34</v>
      </c>
      <c r="N93" s="69">
        <f t="shared" si="91"/>
        <v>33.657450000000004</v>
      </c>
      <c r="O93" s="69">
        <f t="shared" si="91"/>
        <v>39.900577000000006</v>
      </c>
      <c r="P93" s="16">
        <f t="shared" si="92"/>
        <v>0.3199000000000001</v>
      </c>
      <c r="R93" s="68">
        <v>24.25</v>
      </c>
      <c r="S93" s="68">
        <v>36</v>
      </c>
      <c r="T93" s="201">
        <v>32.73</v>
      </c>
      <c r="U93" s="201">
        <v>48.58</v>
      </c>
      <c r="V93" s="194">
        <v>0.3495</v>
      </c>
      <c r="W93" s="68">
        <f t="shared" si="93"/>
        <v>32.482875</v>
      </c>
      <c r="X93" s="68">
        <f t="shared" si="94"/>
        <v>48.222</v>
      </c>
      <c r="Y93" s="16">
        <v>0.3395</v>
      </c>
      <c r="AA93" s="202">
        <v>38.3525</v>
      </c>
      <c r="AB93" s="202">
        <v>54.820499999999996</v>
      </c>
      <c r="AC93" s="202">
        <v>51.416407495794786</v>
      </c>
      <c r="AD93" s="202">
        <v>73.26462359335575</v>
      </c>
      <c r="AE93" s="194">
        <v>0.3382</v>
      </c>
      <c r="AF93" s="243">
        <v>23</v>
      </c>
      <c r="AG93" s="243">
        <v>54.820499999999996</v>
      </c>
      <c r="AH93" s="202">
        <f t="shared" si="95"/>
        <v>30.7786</v>
      </c>
      <c r="AI93" s="202">
        <v>73.26462359335575</v>
      </c>
      <c r="AJ93" s="194">
        <f t="shared" si="96"/>
        <v>0.3369642137143265</v>
      </c>
      <c r="AK93" s="71">
        <f t="shared" si="97"/>
        <v>29.23967</v>
      </c>
      <c r="AL93" s="71">
        <f t="shared" si="97"/>
        <v>69.60139241368796</v>
      </c>
      <c r="AM93" s="16">
        <f t="shared" si="98"/>
        <v>0.2701160030286103</v>
      </c>
      <c r="AO93" s="72">
        <v>20</v>
      </c>
      <c r="AP93" s="72">
        <v>22</v>
      </c>
      <c r="AQ93" s="204">
        <v>27.2</v>
      </c>
      <c r="AR93" s="204">
        <v>29.92</v>
      </c>
      <c r="AS93" s="194">
        <v>0.36</v>
      </c>
      <c r="AT93" s="72">
        <f t="shared" si="99"/>
        <v>26.52</v>
      </c>
      <c r="AU93" s="72">
        <f t="shared" si="99"/>
        <v>29.172</v>
      </c>
      <c r="AV93" s="16">
        <f t="shared" si="100"/>
        <v>0.32600000000000007</v>
      </c>
      <c r="AX93" s="350" t="s">
        <v>384</v>
      </c>
      <c r="AY93" s="351"/>
      <c r="AZ93" s="351"/>
      <c r="BA93" s="351"/>
      <c r="BB93" s="351"/>
      <c r="BC93" s="351"/>
      <c r="BD93" s="351"/>
      <c r="BE93" s="352"/>
      <c r="BG93" s="439" t="s">
        <v>384</v>
      </c>
      <c r="BH93" s="440"/>
      <c r="BI93" s="440"/>
      <c r="BJ93" s="440"/>
      <c r="BK93" s="440"/>
      <c r="BL93" s="440"/>
      <c r="BM93" s="440"/>
      <c r="BN93" s="441"/>
      <c r="BP93" s="76">
        <v>22.5</v>
      </c>
      <c r="BQ93" s="76">
        <v>26.5</v>
      </c>
      <c r="BR93" s="207">
        <v>30.38</v>
      </c>
      <c r="BS93" s="207">
        <v>35.78</v>
      </c>
      <c r="BT93" s="267">
        <f t="shared" si="101"/>
        <v>0.35020408163265304</v>
      </c>
      <c r="BU93" s="76">
        <f t="shared" si="102"/>
        <v>29.9243</v>
      </c>
      <c r="BV93" s="76">
        <f t="shared" si="102"/>
        <v>35.2433</v>
      </c>
      <c r="BW93" s="16">
        <f t="shared" si="103"/>
        <v>0.32995102040816304</v>
      </c>
      <c r="BY93" s="78">
        <v>27</v>
      </c>
      <c r="BZ93" s="78">
        <v>40</v>
      </c>
      <c r="CA93" s="208">
        <v>37.53</v>
      </c>
      <c r="CB93" s="208">
        <v>55.6</v>
      </c>
      <c r="CC93" s="194">
        <f t="shared" si="104"/>
        <v>0.3899999999999999</v>
      </c>
      <c r="CD93" s="78">
        <f t="shared" si="105"/>
        <v>37.1547</v>
      </c>
      <c r="CE93" s="78">
        <f t="shared" si="105"/>
        <v>55.044000000000004</v>
      </c>
      <c r="CF93" s="16">
        <f t="shared" si="106"/>
        <v>0.3761000000000001</v>
      </c>
      <c r="CH93" s="244">
        <v>25</v>
      </c>
      <c r="CI93" s="244">
        <v>38</v>
      </c>
      <c r="CJ93" s="209">
        <v>33.875</v>
      </c>
      <c r="CK93" s="209">
        <v>51.49</v>
      </c>
      <c r="CL93" s="194">
        <f t="shared" si="107"/>
        <v>0.3550000000000002</v>
      </c>
      <c r="CM93" s="79">
        <f t="shared" si="108"/>
        <v>33.366875</v>
      </c>
      <c r="CN93" s="79">
        <f t="shared" si="108"/>
        <v>50.71765</v>
      </c>
      <c r="CO93" s="16">
        <f t="shared" si="109"/>
        <v>0.33467500000000006</v>
      </c>
      <c r="CQ93" s="195">
        <v>17.6</v>
      </c>
      <c r="CR93" s="195">
        <v>51.129</v>
      </c>
      <c r="CS93" s="195">
        <v>24.64</v>
      </c>
      <c r="CT93" s="195">
        <v>71.58059999999999</v>
      </c>
      <c r="CU93" s="194">
        <v>0.4</v>
      </c>
      <c r="CW93" s="293">
        <v>31.5</v>
      </c>
      <c r="CX93" s="293">
        <v>34.5</v>
      </c>
      <c r="CY93" s="293">
        <f t="shared" si="110"/>
        <v>41.580000000000005</v>
      </c>
      <c r="CZ93" s="293">
        <f t="shared" si="110"/>
        <v>45.54</v>
      </c>
      <c r="DA93" s="194">
        <f t="shared" si="111"/>
        <v>0.32000000000000006</v>
      </c>
      <c r="DB93" s="293">
        <f t="shared" si="112"/>
        <v>39.501000000000005</v>
      </c>
      <c r="DC93" s="293">
        <f t="shared" si="112"/>
        <v>43.263</v>
      </c>
      <c r="DD93" s="194">
        <f t="shared" si="113"/>
        <v>0.2540000000000002</v>
      </c>
    </row>
    <row r="94" spans="1:108" ht="15">
      <c r="A94" s="4" t="s">
        <v>114</v>
      </c>
      <c r="B94" s="306"/>
      <c r="C94" s="370"/>
      <c r="D94" s="371"/>
      <c r="E94" s="371"/>
      <c r="F94" s="371"/>
      <c r="G94" s="393"/>
      <c r="I94" s="370"/>
      <c r="J94" s="371"/>
      <c r="K94" s="371"/>
      <c r="L94" s="371"/>
      <c r="M94" s="371"/>
      <c r="N94" s="371"/>
      <c r="O94" s="371"/>
      <c r="P94" s="393"/>
      <c r="R94" s="370"/>
      <c r="S94" s="371"/>
      <c r="T94" s="371"/>
      <c r="U94" s="371"/>
      <c r="V94" s="371"/>
      <c r="W94" s="371"/>
      <c r="X94" s="371"/>
      <c r="Y94" s="393"/>
      <c r="AA94" s="358"/>
      <c r="AB94" s="359"/>
      <c r="AC94" s="359"/>
      <c r="AD94" s="359"/>
      <c r="AE94" s="359"/>
      <c r="AF94" s="360"/>
      <c r="AG94" s="360"/>
      <c r="AH94" s="360"/>
      <c r="AI94" s="360"/>
      <c r="AJ94" s="360"/>
      <c r="AK94" s="370"/>
      <c r="AL94" s="371"/>
      <c r="AM94" s="371"/>
      <c r="AO94" s="370"/>
      <c r="AP94" s="371"/>
      <c r="AQ94" s="371"/>
      <c r="AR94" s="371"/>
      <c r="AS94" s="371"/>
      <c r="AT94" s="371"/>
      <c r="AU94" s="371"/>
      <c r="AV94" s="393"/>
      <c r="AX94" s="370"/>
      <c r="AY94" s="371"/>
      <c r="AZ94" s="371"/>
      <c r="BA94" s="371"/>
      <c r="BB94" s="371"/>
      <c r="BC94" s="371"/>
      <c r="BD94" s="371"/>
      <c r="BE94" s="393"/>
      <c r="BG94" s="370"/>
      <c r="BH94" s="371"/>
      <c r="BI94" s="371"/>
      <c r="BJ94" s="371"/>
      <c r="BK94" s="371"/>
      <c r="BL94" s="371"/>
      <c r="BM94" s="371"/>
      <c r="BN94" s="393"/>
      <c r="BP94" s="370"/>
      <c r="BQ94" s="371"/>
      <c r="BR94" s="371"/>
      <c r="BS94" s="371"/>
      <c r="BT94" s="371"/>
      <c r="BU94" s="371"/>
      <c r="BV94" s="371"/>
      <c r="BW94" s="393"/>
      <c r="BY94" s="370"/>
      <c r="BZ94" s="371"/>
      <c r="CA94" s="371"/>
      <c r="CB94" s="371"/>
      <c r="CC94" s="371"/>
      <c r="CD94" s="371"/>
      <c r="CE94" s="371"/>
      <c r="CF94" s="393"/>
      <c r="CH94" s="370"/>
      <c r="CI94" s="371"/>
      <c r="CJ94" s="371"/>
      <c r="CK94" s="371"/>
      <c r="CL94" s="371"/>
      <c r="CM94" s="371"/>
      <c r="CN94" s="371"/>
      <c r="CO94" s="393"/>
      <c r="CQ94" s="358"/>
      <c r="CR94" s="359"/>
      <c r="CS94" s="359"/>
      <c r="CT94" s="359"/>
      <c r="CU94" s="406"/>
      <c r="CW94" s="358"/>
      <c r="CX94" s="359"/>
      <c r="CY94" s="359"/>
      <c r="CZ94" s="359"/>
      <c r="DA94" s="359"/>
      <c r="DB94" s="359"/>
      <c r="DC94" s="359"/>
      <c r="DD94" s="406"/>
    </row>
    <row r="95" spans="1:108" ht="15">
      <c r="A95" s="4" t="s">
        <v>115</v>
      </c>
      <c r="B95" s="306"/>
      <c r="C95" s="370"/>
      <c r="D95" s="371"/>
      <c r="E95" s="371"/>
      <c r="F95" s="371"/>
      <c r="G95" s="393"/>
      <c r="I95" s="370"/>
      <c r="J95" s="371"/>
      <c r="K95" s="371"/>
      <c r="L95" s="371"/>
      <c r="M95" s="371"/>
      <c r="N95" s="371"/>
      <c r="O95" s="371"/>
      <c r="P95" s="393"/>
      <c r="R95" s="370"/>
      <c r="S95" s="371"/>
      <c r="T95" s="371"/>
      <c r="U95" s="371"/>
      <c r="V95" s="371"/>
      <c r="W95" s="371"/>
      <c r="X95" s="371"/>
      <c r="Y95" s="393"/>
      <c r="AA95" s="358"/>
      <c r="AB95" s="359"/>
      <c r="AC95" s="359"/>
      <c r="AD95" s="359"/>
      <c r="AE95" s="359"/>
      <c r="AF95" s="360"/>
      <c r="AG95" s="360"/>
      <c r="AH95" s="360"/>
      <c r="AI95" s="360"/>
      <c r="AJ95" s="360"/>
      <c r="AK95" s="191"/>
      <c r="AL95" s="191"/>
      <c r="AM95" s="181"/>
      <c r="AO95" s="370"/>
      <c r="AP95" s="371"/>
      <c r="AQ95" s="371"/>
      <c r="AR95" s="371"/>
      <c r="AS95" s="371"/>
      <c r="AT95" s="371"/>
      <c r="AU95" s="371"/>
      <c r="AV95" s="393"/>
      <c r="AX95" s="370"/>
      <c r="AY95" s="371"/>
      <c r="AZ95" s="371"/>
      <c r="BA95" s="371"/>
      <c r="BB95" s="371"/>
      <c r="BC95" s="371"/>
      <c r="BD95" s="371"/>
      <c r="BE95" s="393"/>
      <c r="BG95" s="370"/>
      <c r="BH95" s="371"/>
      <c r="BI95" s="371"/>
      <c r="BJ95" s="371"/>
      <c r="BK95" s="371"/>
      <c r="BL95" s="371"/>
      <c r="BM95" s="371"/>
      <c r="BN95" s="393"/>
      <c r="BP95" s="370"/>
      <c r="BQ95" s="371"/>
      <c r="BR95" s="371"/>
      <c r="BS95" s="371"/>
      <c r="BT95" s="371"/>
      <c r="BU95" s="371"/>
      <c r="BV95" s="371"/>
      <c r="BW95" s="393"/>
      <c r="BY95" s="370"/>
      <c r="BZ95" s="371"/>
      <c r="CA95" s="371"/>
      <c r="CB95" s="371"/>
      <c r="CC95" s="371"/>
      <c r="CD95" s="371"/>
      <c r="CE95" s="371"/>
      <c r="CF95" s="393"/>
      <c r="CH95" s="182"/>
      <c r="CI95" s="183"/>
      <c r="CJ95" s="183"/>
      <c r="CK95" s="183"/>
      <c r="CL95" s="183"/>
      <c r="CM95" s="191"/>
      <c r="CN95" s="191"/>
      <c r="CO95" s="181"/>
      <c r="CQ95" s="358"/>
      <c r="CR95" s="359"/>
      <c r="CS95" s="359"/>
      <c r="CT95" s="359"/>
      <c r="CU95" s="406"/>
      <c r="CW95" s="358"/>
      <c r="CX95" s="359"/>
      <c r="CY95" s="359"/>
      <c r="CZ95" s="359"/>
      <c r="DA95" s="359"/>
      <c r="DB95" s="359"/>
      <c r="DC95" s="359"/>
      <c r="DD95" s="406"/>
    </row>
    <row r="96" spans="1:108" ht="15">
      <c r="A96" s="6" t="s">
        <v>116</v>
      </c>
      <c r="B96" s="305" t="s">
        <v>523</v>
      </c>
      <c r="C96" s="66"/>
      <c r="D96" s="66"/>
      <c r="E96" s="66"/>
      <c r="F96" s="66"/>
      <c r="G96" s="16"/>
      <c r="I96" s="190">
        <v>10</v>
      </c>
      <c r="J96" s="190">
        <v>12</v>
      </c>
      <c r="K96" s="197">
        <f>I96*1.34</f>
        <v>13.4</v>
      </c>
      <c r="L96" s="197">
        <f>J96*1.34</f>
        <v>16.080000000000002</v>
      </c>
      <c r="M96" s="198">
        <v>0.34</v>
      </c>
      <c r="N96" s="69">
        <f>K96-(K96*0.015)</f>
        <v>13.199</v>
      </c>
      <c r="O96" s="69">
        <f>L96-(L96*0.015)</f>
        <v>15.838800000000003</v>
      </c>
      <c r="P96" s="16">
        <f>(N96+O96)/(I96+J96)-1</f>
        <v>0.3199000000000003</v>
      </c>
      <c r="R96" s="68">
        <v>9.5</v>
      </c>
      <c r="S96" s="68">
        <v>13</v>
      </c>
      <c r="T96" s="201">
        <v>12.82</v>
      </c>
      <c r="U96" s="201">
        <v>17.54</v>
      </c>
      <c r="V96" s="194">
        <v>0.3493</v>
      </c>
      <c r="W96" s="68">
        <f>R96+(R96*Y96)</f>
        <v>12.72525</v>
      </c>
      <c r="X96" s="68">
        <f>S96+(S96*Y96)</f>
        <v>17.4135</v>
      </c>
      <c r="Y96" s="16">
        <v>0.3395</v>
      </c>
      <c r="AA96" s="202">
        <v>24.1</v>
      </c>
      <c r="AB96" s="202">
        <v>33.3</v>
      </c>
      <c r="AC96" s="202">
        <v>32.51</v>
      </c>
      <c r="AD96" s="202">
        <v>44.72</v>
      </c>
      <c r="AE96" s="194">
        <v>0.3455</v>
      </c>
      <c r="AF96" s="243">
        <v>10</v>
      </c>
      <c r="AG96" s="243">
        <v>33.3</v>
      </c>
      <c r="AH96" s="202">
        <f>(AF96*AE96)+AF96</f>
        <v>13.455</v>
      </c>
      <c r="AI96" s="202">
        <v>44.72</v>
      </c>
      <c r="AJ96" s="16">
        <f>((AH96+AI96)/(AF96+AG96)-1)</f>
        <v>0.34353348729792144</v>
      </c>
      <c r="AK96" s="71">
        <f>AH96-(AH96*0.05)</f>
        <v>12.78225</v>
      </c>
      <c r="AL96" s="71">
        <f>AI96-(AI96*0.05)</f>
        <v>42.484</v>
      </c>
      <c r="AM96" s="16">
        <f>(AK96+AL96)/(AF96+AG96)-1</f>
        <v>0.2763568129330254</v>
      </c>
      <c r="AO96" s="72">
        <v>10</v>
      </c>
      <c r="AP96" s="72">
        <v>11</v>
      </c>
      <c r="AQ96" s="204">
        <v>13.6</v>
      </c>
      <c r="AR96" s="204">
        <v>14.96</v>
      </c>
      <c r="AS96" s="194">
        <v>0.36</v>
      </c>
      <c r="AT96" s="72">
        <f>AQ96-(AQ96*0.025)</f>
        <v>13.26</v>
      </c>
      <c r="AU96" s="72">
        <f>AR96-(AR96*0.025)</f>
        <v>14.586</v>
      </c>
      <c r="AV96" s="16">
        <f>(AT96+AU96)/(AO96+AP96)-1</f>
        <v>0.32600000000000007</v>
      </c>
      <c r="AX96" s="350" t="s">
        <v>384</v>
      </c>
      <c r="AY96" s="351"/>
      <c r="AZ96" s="351"/>
      <c r="BA96" s="351"/>
      <c r="BB96" s="351"/>
      <c r="BC96" s="351"/>
      <c r="BD96" s="351"/>
      <c r="BE96" s="352"/>
      <c r="BG96" s="74">
        <v>12</v>
      </c>
      <c r="BH96" s="74">
        <v>15.5</v>
      </c>
      <c r="BI96" s="206">
        <v>16.2</v>
      </c>
      <c r="BJ96" s="206">
        <v>20.93</v>
      </c>
      <c r="BK96" s="194">
        <v>0.35</v>
      </c>
      <c r="BL96" s="74">
        <f>BI96-(BI96*0.025)</f>
        <v>15.795</v>
      </c>
      <c r="BM96" s="74">
        <f>BJ96-(BJ96*0.025)</f>
        <v>20.40675</v>
      </c>
      <c r="BN96" s="16">
        <f>(BL96+BM96)/(BG96+BH96)-1</f>
        <v>0.31642727272727256</v>
      </c>
      <c r="BP96" s="76">
        <v>12.5</v>
      </c>
      <c r="BQ96" s="76">
        <v>14.75</v>
      </c>
      <c r="BR96" s="207">
        <v>16.88</v>
      </c>
      <c r="BS96" s="207">
        <v>19.91</v>
      </c>
      <c r="BT96" s="267">
        <f>((BR96+BS96)/(BP96+BQ96)-1)</f>
        <v>0.35009174311926605</v>
      </c>
      <c r="BU96" s="76">
        <f>BR96-(BR96*0.015)</f>
        <v>16.6268</v>
      </c>
      <c r="BV96" s="76">
        <f>BS96-(BS96*0.015)</f>
        <v>19.61135</v>
      </c>
      <c r="BW96" s="16">
        <f>(BU96+BV96)/(BP96+BQ96)-1</f>
        <v>0.3298403669724772</v>
      </c>
      <c r="BY96" s="78">
        <v>9</v>
      </c>
      <c r="BZ96" s="78">
        <v>13.5</v>
      </c>
      <c r="CA96" s="208">
        <v>12.51</v>
      </c>
      <c r="CB96" s="208">
        <v>18.76</v>
      </c>
      <c r="CC96" s="194">
        <f>((CA96+CB96)/(BY96+BZ96)-1)</f>
        <v>0.389777777777778</v>
      </c>
      <c r="CD96" s="78">
        <f>CA96-(CA96*0.01)</f>
        <v>12.3849</v>
      </c>
      <c r="CE96" s="78">
        <f>CB96-(CB96*0.01)</f>
        <v>18.572400000000002</v>
      </c>
      <c r="CF96" s="16">
        <f>(CD96+CE96)/(BY96+BZ96)-1</f>
        <v>0.3758800000000002</v>
      </c>
      <c r="CH96" s="244">
        <v>12</v>
      </c>
      <c r="CI96" s="244">
        <v>15.5</v>
      </c>
      <c r="CJ96" s="209">
        <v>16.259999999999998</v>
      </c>
      <c r="CK96" s="209">
        <v>21.0025</v>
      </c>
      <c r="CL96" s="194">
        <f>((CJ96+CK96)/(CH96+CI96)-1)</f>
        <v>0.3550000000000002</v>
      </c>
      <c r="CM96" s="79">
        <f>CJ96-(CJ96*0.015)</f>
        <v>16.016099999999998</v>
      </c>
      <c r="CN96" s="79">
        <f>CK96-(CK96*0.015)</f>
        <v>20.687462500000002</v>
      </c>
      <c r="CO96" s="16">
        <f>(CM96+CN96)/(CH96+CI96)-1</f>
        <v>0.33467500000000006</v>
      </c>
      <c r="CQ96" s="195">
        <v>9.537</v>
      </c>
      <c r="CR96" s="195">
        <v>14.179499999999999</v>
      </c>
      <c r="CS96" s="195">
        <v>13.3518</v>
      </c>
      <c r="CT96" s="195">
        <v>19.8513</v>
      </c>
      <c r="CU96" s="194">
        <v>0.4</v>
      </c>
      <c r="CW96" s="293">
        <v>11.5</v>
      </c>
      <c r="CX96" s="293">
        <v>15.5</v>
      </c>
      <c r="CY96" s="293">
        <f>CW96*1.32</f>
        <v>15.180000000000001</v>
      </c>
      <c r="CZ96" s="293">
        <f>CX96*1.32</f>
        <v>20.46</v>
      </c>
      <c r="DA96" s="194">
        <f>((CY96+CZ96)/(CW96+CX96)-1)</f>
        <v>0.32000000000000006</v>
      </c>
      <c r="DB96" s="293">
        <f>CY96-(CY96*0.05)</f>
        <v>14.421000000000001</v>
      </c>
      <c r="DC96" s="293">
        <f>CZ96-(CZ96*0.05)</f>
        <v>19.437</v>
      </c>
      <c r="DD96" s="194">
        <f>(DB96+DC96)/(CW96+CX96)-1</f>
        <v>0.2540000000000002</v>
      </c>
    </row>
    <row r="97" spans="1:108" ht="15">
      <c r="A97" s="4" t="s">
        <v>117</v>
      </c>
      <c r="B97" s="306"/>
      <c r="C97" s="370"/>
      <c r="D97" s="371"/>
      <c r="E97" s="371"/>
      <c r="F97" s="371"/>
      <c r="G97" s="393"/>
      <c r="I97" s="370"/>
      <c r="J97" s="371"/>
      <c r="K97" s="371"/>
      <c r="L97" s="371"/>
      <c r="M97" s="393"/>
      <c r="N97" s="191"/>
      <c r="O97" s="191"/>
      <c r="P97" s="181"/>
      <c r="R97" s="370"/>
      <c r="S97" s="371"/>
      <c r="T97" s="371"/>
      <c r="U97" s="371"/>
      <c r="V97" s="393"/>
      <c r="W97" s="191"/>
      <c r="X97" s="191"/>
      <c r="Y97" s="181"/>
      <c r="AA97" s="361"/>
      <c r="AB97" s="361"/>
      <c r="AC97" s="361"/>
      <c r="AD97" s="361"/>
      <c r="AE97" s="361"/>
      <c r="AF97" s="360"/>
      <c r="AG97" s="360"/>
      <c r="AH97" s="360"/>
      <c r="AI97" s="360"/>
      <c r="AJ97" s="360"/>
      <c r="AK97" s="191"/>
      <c r="AL97" s="191"/>
      <c r="AM97" s="181"/>
      <c r="AO97" s="370"/>
      <c r="AP97" s="371"/>
      <c r="AQ97" s="371"/>
      <c r="AR97" s="371"/>
      <c r="AS97" s="393"/>
      <c r="AT97" s="191"/>
      <c r="AU97" s="191"/>
      <c r="AV97" s="181"/>
      <c r="AX97" s="187"/>
      <c r="AY97" s="188"/>
      <c r="AZ97" s="188"/>
      <c r="BA97" s="188"/>
      <c r="BB97" s="188"/>
      <c r="BC97" s="192"/>
      <c r="BD97" s="192"/>
      <c r="BE97" s="188"/>
      <c r="BG97" s="370"/>
      <c r="BH97" s="371"/>
      <c r="BI97" s="371"/>
      <c r="BJ97" s="371"/>
      <c r="BK97" s="371"/>
      <c r="BL97" s="191"/>
      <c r="BM97" s="191"/>
      <c r="BN97" s="181"/>
      <c r="BP97" s="376"/>
      <c r="BQ97" s="410"/>
      <c r="BR97" s="410"/>
      <c r="BS97" s="410"/>
      <c r="BT97" s="410"/>
      <c r="BU97" s="191"/>
      <c r="BV97" s="191"/>
      <c r="BW97" s="181"/>
      <c r="BY97" s="370"/>
      <c r="BZ97" s="371"/>
      <c r="CA97" s="371"/>
      <c r="CB97" s="371"/>
      <c r="CC97" s="371"/>
      <c r="CD97" s="191"/>
      <c r="CE97" s="191"/>
      <c r="CF97" s="181"/>
      <c r="CH97" s="370"/>
      <c r="CI97" s="371"/>
      <c r="CJ97" s="371"/>
      <c r="CK97" s="371"/>
      <c r="CL97" s="371"/>
      <c r="CM97" s="191"/>
      <c r="CN97" s="191"/>
      <c r="CO97" s="181"/>
      <c r="CQ97" s="358"/>
      <c r="CR97" s="359"/>
      <c r="CS97" s="359"/>
      <c r="CT97" s="359"/>
      <c r="CU97" s="406"/>
      <c r="CW97" s="358"/>
      <c r="CX97" s="359"/>
      <c r="CY97" s="359"/>
      <c r="CZ97" s="359"/>
      <c r="DA97" s="359"/>
      <c r="DB97" s="359"/>
      <c r="DC97" s="359"/>
      <c r="DD97" s="406"/>
    </row>
    <row r="98" spans="1:108" ht="15">
      <c r="A98" s="6" t="s">
        <v>118</v>
      </c>
      <c r="B98" s="305" t="s">
        <v>524</v>
      </c>
      <c r="C98" s="66"/>
      <c r="D98" s="66"/>
      <c r="E98" s="66"/>
      <c r="F98" s="66"/>
      <c r="G98" s="16"/>
      <c r="I98" s="69">
        <v>10</v>
      </c>
      <c r="J98" s="69">
        <v>12</v>
      </c>
      <c r="K98" s="196">
        <f>I98*1.34</f>
        <v>13.4</v>
      </c>
      <c r="L98" s="196">
        <f>J98*1.34</f>
        <v>16.080000000000002</v>
      </c>
      <c r="M98" s="194">
        <v>0.34</v>
      </c>
      <c r="N98" s="69">
        <f>K98-(K98*0.015)</f>
        <v>13.199</v>
      </c>
      <c r="O98" s="69">
        <f>L98-(L98*0.015)</f>
        <v>15.838800000000003</v>
      </c>
      <c r="P98" s="16">
        <f>(N98+O98)/(I98+J98)-1</f>
        <v>0.3199000000000003</v>
      </c>
      <c r="R98" s="68">
        <v>8.5</v>
      </c>
      <c r="S98" s="68">
        <v>12.5</v>
      </c>
      <c r="T98" s="201">
        <v>11.47</v>
      </c>
      <c r="U98" s="201">
        <v>16.87</v>
      </c>
      <c r="V98" s="194">
        <v>0.3495</v>
      </c>
      <c r="W98" s="68">
        <f>R98+(R98*Y98)</f>
        <v>11.38575</v>
      </c>
      <c r="X98" s="68">
        <f>S98+(S98*Y98)</f>
        <v>16.74375</v>
      </c>
      <c r="Y98" s="16">
        <v>0.3395</v>
      </c>
      <c r="AA98" s="202">
        <v>12.48</v>
      </c>
      <c r="AB98" s="202">
        <v>16.45</v>
      </c>
      <c r="AC98" s="202">
        <v>17.05</v>
      </c>
      <c r="AD98" s="202">
        <v>22.33</v>
      </c>
      <c r="AE98" s="194">
        <v>0.3612</v>
      </c>
      <c r="AF98" s="243">
        <v>10</v>
      </c>
      <c r="AG98" s="243">
        <v>16.45</v>
      </c>
      <c r="AH98" s="202">
        <f>(AF98*AE98)+AF98</f>
        <v>13.612</v>
      </c>
      <c r="AI98" s="202">
        <v>22.33</v>
      </c>
      <c r="AJ98" s="16">
        <f>((AH98+AI98)/(AF98+AG98)-1)</f>
        <v>0.3588657844990548</v>
      </c>
      <c r="AK98" s="71">
        <f>AH98-(AH98*0.05)</f>
        <v>12.9314</v>
      </c>
      <c r="AL98" s="71">
        <f>AI98-(AI98*0.05)</f>
        <v>21.2135</v>
      </c>
      <c r="AM98" s="16">
        <f>(AK98+AL98)/(AF98+AG98)-1</f>
        <v>0.2909224952741021</v>
      </c>
      <c r="AO98" s="72">
        <v>10</v>
      </c>
      <c r="AP98" s="72">
        <v>13</v>
      </c>
      <c r="AQ98" s="204">
        <v>13.6</v>
      </c>
      <c r="AR98" s="204">
        <v>17.68</v>
      </c>
      <c r="AS98" s="194">
        <f>((AQ98+AR98)/(AO98+AP98)-1)</f>
        <v>0.3600000000000001</v>
      </c>
      <c r="AT98" s="72">
        <f>AQ98-(AQ98*0.025)</f>
        <v>13.26</v>
      </c>
      <c r="AU98" s="72">
        <f>AR98-(AR98*0.025)</f>
        <v>17.238</v>
      </c>
      <c r="AV98" s="16">
        <f>(AT98+AU98)/(AO98+AP98)-1</f>
        <v>0.32599999999999985</v>
      </c>
      <c r="AX98" s="350" t="s">
        <v>384</v>
      </c>
      <c r="AY98" s="351"/>
      <c r="AZ98" s="351"/>
      <c r="BA98" s="351"/>
      <c r="BB98" s="351"/>
      <c r="BC98" s="351"/>
      <c r="BD98" s="351"/>
      <c r="BE98" s="352"/>
      <c r="BG98" s="74">
        <v>8.8</v>
      </c>
      <c r="BH98" s="74">
        <v>10.82</v>
      </c>
      <c r="BI98" s="206">
        <v>11.88</v>
      </c>
      <c r="BJ98" s="206">
        <v>14.61</v>
      </c>
      <c r="BK98" s="194">
        <v>0.35</v>
      </c>
      <c r="BL98" s="74">
        <f>BI98-(BI98*0.025)</f>
        <v>11.583</v>
      </c>
      <c r="BM98" s="74">
        <f>BJ98-(BJ98*0.025)</f>
        <v>14.24475</v>
      </c>
      <c r="BN98" s="16">
        <f>(BL98+BM98)/(BG98+BH98)-1</f>
        <v>0.31639908256880744</v>
      </c>
      <c r="BP98" s="76">
        <v>10</v>
      </c>
      <c r="BQ98" s="76">
        <v>12</v>
      </c>
      <c r="BR98" s="207">
        <v>13.5</v>
      </c>
      <c r="BS98" s="207">
        <v>16.2</v>
      </c>
      <c r="BT98" s="267">
        <f>((BR98+BS98)/(BP98+BQ98)-1)</f>
        <v>0.34999999999999987</v>
      </c>
      <c r="BU98" s="76">
        <f>BR98-(BR98*0.015)</f>
        <v>13.2975</v>
      </c>
      <c r="BV98" s="76">
        <f>BS98-(BS98*0.015)</f>
        <v>15.956999999999999</v>
      </c>
      <c r="BW98" s="16">
        <f>(BU98+BV98)/(BP98+BQ98)-1</f>
        <v>0.32975</v>
      </c>
      <c r="BY98" s="78">
        <v>10</v>
      </c>
      <c r="BZ98" s="78">
        <v>15</v>
      </c>
      <c r="CA98" s="208">
        <v>13.9</v>
      </c>
      <c r="CB98" s="208">
        <v>20.85</v>
      </c>
      <c r="CC98" s="194">
        <f>((CA98+CB98)/(BY98+BZ98)-1)</f>
        <v>0.3899999999999999</v>
      </c>
      <c r="CD98" s="78">
        <f>CA98-(CA98*0.01)</f>
        <v>13.761000000000001</v>
      </c>
      <c r="CE98" s="78">
        <f>CB98-(CB98*0.01)</f>
        <v>20.6415</v>
      </c>
      <c r="CF98" s="16">
        <f>(CD98+CE98)/(BY98+BZ98)-1</f>
        <v>0.3761000000000001</v>
      </c>
      <c r="CH98" s="417" t="s">
        <v>384</v>
      </c>
      <c r="CI98" s="418"/>
      <c r="CJ98" s="418"/>
      <c r="CK98" s="418"/>
      <c r="CL98" s="418"/>
      <c r="CM98" s="418"/>
      <c r="CN98" s="418"/>
      <c r="CO98" s="419"/>
      <c r="CQ98" s="195">
        <v>12.85</v>
      </c>
      <c r="CR98" s="195">
        <v>20.9</v>
      </c>
      <c r="CS98" s="195">
        <v>17.99</v>
      </c>
      <c r="CT98" s="195">
        <v>29.259999999999994</v>
      </c>
      <c r="CU98" s="194">
        <v>0.4</v>
      </c>
      <c r="CW98" s="293">
        <v>9</v>
      </c>
      <c r="CX98" s="293">
        <v>12</v>
      </c>
      <c r="CY98" s="293">
        <f>CW98*1.32</f>
        <v>11.88</v>
      </c>
      <c r="CZ98" s="293">
        <f>CX98*1.32</f>
        <v>15.84</v>
      </c>
      <c r="DA98" s="194">
        <f>((CY98+CZ98)/(CW98+CX98)-1)</f>
        <v>0.31999999999999984</v>
      </c>
      <c r="DB98" s="293">
        <f>CY98-(CY98*0.05)</f>
        <v>11.286000000000001</v>
      </c>
      <c r="DC98" s="293">
        <f>CZ98-(CZ98*0.05)</f>
        <v>15.048</v>
      </c>
      <c r="DD98" s="194">
        <f>(DB98+DC98)/(CW98+CX98)-1</f>
        <v>0.2540000000000002</v>
      </c>
    </row>
    <row r="99" spans="1:108" ht="15">
      <c r="A99" s="6" t="s">
        <v>119</v>
      </c>
      <c r="B99" s="305" t="s">
        <v>525</v>
      </c>
      <c r="C99" s="66"/>
      <c r="D99" s="66"/>
      <c r="E99" s="66"/>
      <c r="F99" s="66"/>
      <c r="G99" s="16"/>
      <c r="I99" s="69">
        <v>12</v>
      </c>
      <c r="J99" s="69">
        <v>15</v>
      </c>
      <c r="K99" s="196">
        <f>I99*1.34</f>
        <v>16.080000000000002</v>
      </c>
      <c r="L99" s="196">
        <f>J99*1.34</f>
        <v>20.1</v>
      </c>
      <c r="M99" s="194">
        <v>0.34</v>
      </c>
      <c r="N99" s="69">
        <f>K99-(K99*0.015)</f>
        <v>15.838800000000003</v>
      </c>
      <c r="O99" s="69">
        <f>L99-(L99*0.015)</f>
        <v>19.7985</v>
      </c>
      <c r="P99" s="16">
        <f>(N99+O99)/(I99+J99)-1</f>
        <v>0.3199000000000001</v>
      </c>
      <c r="R99" s="68">
        <v>10</v>
      </c>
      <c r="S99" s="68">
        <v>14</v>
      </c>
      <c r="T99" s="201">
        <v>13.5</v>
      </c>
      <c r="U99" s="201">
        <v>18.89</v>
      </c>
      <c r="V99" s="194">
        <v>0.3496</v>
      </c>
      <c r="W99" s="68">
        <f>R99+(R99*Y99)</f>
        <v>13.395</v>
      </c>
      <c r="X99" s="68">
        <f>S99+(S99*Y99)</f>
        <v>18.753</v>
      </c>
      <c r="Y99" s="16">
        <v>0.3395</v>
      </c>
      <c r="AA99" s="202">
        <v>15.28</v>
      </c>
      <c r="AB99" s="202">
        <v>20.47</v>
      </c>
      <c r="AC99" s="202">
        <v>20.79</v>
      </c>
      <c r="AD99" s="202">
        <v>27.69</v>
      </c>
      <c r="AE99" s="194">
        <v>0.3561</v>
      </c>
      <c r="AF99" s="243">
        <v>10</v>
      </c>
      <c r="AG99" s="243">
        <v>20.47</v>
      </c>
      <c r="AH99" s="202">
        <f>(AF99*AE99)+AF99</f>
        <v>13.561</v>
      </c>
      <c r="AI99" s="202">
        <v>27.69</v>
      </c>
      <c r="AJ99" s="16">
        <f>((AH99+AI99)/(AF99+AG99)-1)</f>
        <v>0.3538234328848049</v>
      </c>
      <c r="AK99" s="71">
        <f>AH99-(AH99*0.05)</f>
        <v>12.88295</v>
      </c>
      <c r="AL99" s="71">
        <f>AI99-(AI99*0.05)</f>
        <v>26.305500000000002</v>
      </c>
      <c r="AM99" s="16">
        <f>(AK99+AL99)/(AF99+AG99)-1</f>
        <v>0.28613226124056457</v>
      </c>
      <c r="AO99" s="72">
        <v>10</v>
      </c>
      <c r="AP99" s="72">
        <v>13</v>
      </c>
      <c r="AQ99" s="204">
        <v>13.6</v>
      </c>
      <c r="AR99" s="204">
        <v>17.68</v>
      </c>
      <c r="AS99" s="194">
        <f>((AQ99+AR99)/(AO99+AP99)-1)</f>
        <v>0.3600000000000001</v>
      </c>
      <c r="AT99" s="72">
        <f>AQ99-(AQ99*0.025)</f>
        <v>13.26</v>
      </c>
      <c r="AU99" s="72">
        <f>AR99-(AR99*0.025)</f>
        <v>17.238</v>
      </c>
      <c r="AV99" s="16">
        <f>(AT99+AU99)/(AO99+AP99)-1</f>
        <v>0.32599999999999985</v>
      </c>
      <c r="AX99" s="350" t="s">
        <v>384</v>
      </c>
      <c r="AY99" s="351"/>
      <c r="AZ99" s="351"/>
      <c r="BA99" s="351"/>
      <c r="BB99" s="351"/>
      <c r="BC99" s="351"/>
      <c r="BD99" s="351"/>
      <c r="BE99" s="352"/>
      <c r="BG99" s="74">
        <v>8.8</v>
      </c>
      <c r="BH99" s="74">
        <v>10.82</v>
      </c>
      <c r="BI99" s="206">
        <v>11.88</v>
      </c>
      <c r="BJ99" s="206">
        <v>14.61</v>
      </c>
      <c r="BK99" s="194">
        <v>0.35</v>
      </c>
      <c r="BL99" s="74">
        <f>BI99-(BI99*0.025)</f>
        <v>11.583</v>
      </c>
      <c r="BM99" s="74">
        <f>BJ99-(BJ99*0.025)</f>
        <v>14.24475</v>
      </c>
      <c r="BN99" s="16">
        <f>(BL99+BM99)/(BG99+BH99)-1</f>
        <v>0.31639908256880744</v>
      </c>
      <c r="BP99" s="76">
        <v>10</v>
      </c>
      <c r="BQ99" s="76">
        <v>12</v>
      </c>
      <c r="BR99" s="207">
        <v>13.5</v>
      </c>
      <c r="BS99" s="207">
        <v>16.2</v>
      </c>
      <c r="BT99" s="267">
        <f>((BR99+BS99)/(BP99+BQ99)-1)</f>
        <v>0.34999999999999987</v>
      </c>
      <c r="BU99" s="76">
        <f>BR99-(BR99*0.015)</f>
        <v>13.2975</v>
      </c>
      <c r="BV99" s="76">
        <f>BS99-(BS99*0.015)</f>
        <v>15.956999999999999</v>
      </c>
      <c r="BW99" s="16">
        <f>(BU99+BV99)/(BP99+BQ99)-1</f>
        <v>0.32975</v>
      </c>
      <c r="BY99" s="78">
        <v>9.5</v>
      </c>
      <c r="BZ99" s="78">
        <v>11.5</v>
      </c>
      <c r="CA99" s="208">
        <v>13.2</v>
      </c>
      <c r="CB99" s="208">
        <v>15.99</v>
      </c>
      <c r="CC99" s="194">
        <f>((CA99+CB99)/(BY99+BZ99)-1)</f>
        <v>0.3899999999999999</v>
      </c>
      <c r="CD99" s="78">
        <f>CA99-(CA99*0.01)</f>
        <v>13.068</v>
      </c>
      <c r="CE99" s="78">
        <f>CB99-(CB99*0.01)</f>
        <v>15.8301</v>
      </c>
      <c r="CF99" s="16">
        <f>(CD99+CE99)/(BY99+BZ99)-1</f>
        <v>0.3760999999999999</v>
      </c>
      <c r="CH99" s="417" t="s">
        <v>384</v>
      </c>
      <c r="CI99" s="418"/>
      <c r="CJ99" s="418"/>
      <c r="CK99" s="418"/>
      <c r="CL99" s="418"/>
      <c r="CM99" s="418"/>
      <c r="CN99" s="418"/>
      <c r="CO99" s="419"/>
      <c r="CQ99" s="195">
        <v>9.75</v>
      </c>
      <c r="CR99" s="195">
        <v>14.5</v>
      </c>
      <c r="CS99" s="195">
        <v>13.162500000000001</v>
      </c>
      <c r="CT99" s="195">
        <v>19.575000000000003</v>
      </c>
      <c r="CU99" s="194">
        <v>0.35</v>
      </c>
      <c r="CW99" s="293">
        <v>15</v>
      </c>
      <c r="CX99" s="293">
        <v>19</v>
      </c>
      <c r="CY99" s="293">
        <f>CW99*1.32</f>
        <v>19.8</v>
      </c>
      <c r="CZ99" s="293">
        <f>CX99*1.32</f>
        <v>25.080000000000002</v>
      </c>
      <c r="DA99" s="194">
        <f>((CY99+CZ99)/(CW99+CX99)-1)</f>
        <v>0.32000000000000006</v>
      </c>
      <c r="DB99" s="293">
        <f>CY99-(CY99*0.05)</f>
        <v>18.810000000000002</v>
      </c>
      <c r="DC99" s="293">
        <f>CZ99-(CZ99*0.05)</f>
        <v>23.826</v>
      </c>
      <c r="DD99" s="194">
        <f>(DB99+DC99)/(CW99+CX99)-1</f>
        <v>0.254</v>
      </c>
    </row>
  </sheetData>
  <sheetProtection/>
  <mergeCells count="559">
    <mergeCell ref="AX98:BE98"/>
    <mergeCell ref="CH98:CO98"/>
    <mergeCell ref="AX99:BE99"/>
    <mergeCell ref="CH99:CO99"/>
    <mergeCell ref="AX38:BE38"/>
    <mergeCell ref="AX48:BE48"/>
    <mergeCell ref="BG97:BK97"/>
    <mergeCell ref="BP97:BT97"/>
    <mergeCell ref="BY97:CC97"/>
    <mergeCell ref="CH97:CL97"/>
    <mergeCell ref="CQ97:CU97"/>
    <mergeCell ref="CW97:DD97"/>
    <mergeCell ref="C97:G97"/>
    <mergeCell ref="I97:M97"/>
    <mergeCell ref="R97:V97"/>
    <mergeCell ref="AA97:AE97"/>
    <mergeCell ref="AF97:AJ97"/>
    <mergeCell ref="AO97:AS97"/>
    <mergeCell ref="CW94:DD94"/>
    <mergeCell ref="I95:P95"/>
    <mergeCell ref="R95:Y95"/>
    <mergeCell ref="AO95:AV95"/>
    <mergeCell ref="AX95:BE95"/>
    <mergeCell ref="BG95:BN95"/>
    <mergeCell ref="BP95:BW95"/>
    <mergeCell ref="BY95:CF95"/>
    <mergeCell ref="AO94:AV94"/>
    <mergeCell ref="BG94:BN94"/>
    <mergeCell ref="BP94:BW94"/>
    <mergeCell ref="BY94:CF94"/>
    <mergeCell ref="CH94:CO94"/>
    <mergeCell ref="CQ94:CU94"/>
    <mergeCell ref="AO85:AV85"/>
    <mergeCell ref="BP85:BW85"/>
    <mergeCell ref="BY85:CF85"/>
    <mergeCell ref="CQ85:CU85"/>
    <mergeCell ref="BG87:BN87"/>
    <mergeCell ref="AX85:BE85"/>
    <mergeCell ref="C94:G94"/>
    <mergeCell ref="I94:P94"/>
    <mergeCell ref="R94:Y94"/>
    <mergeCell ref="AA94:AE94"/>
    <mergeCell ref="AF94:AJ94"/>
    <mergeCell ref="BG85:BN85"/>
    <mergeCell ref="AX86:BE86"/>
    <mergeCell ref="BG86:BN86"/>
    <mergeCell ref="AX87:BE87"/>
    <mergeCell ref="AX90:BE90"/>
    <mergeCell ref="CW81:DD81"/>
    <mergeCell ref="C85:G85"/>
    <mergeCell ref="I85:P85"/>
    <mergeCell ref="R85:Y85"/>
    <mergeCell ref="AA85:AE85"/>
    <mergeCell ref="AF85:AJ85"/>
    <mergeCell ref="CW85:DD85"/>
    <mergeCell ref="AO81:AV81"/>
    <mergeCell ref="AX81:BE81"/>
    <mergeCell ref="BG81:BN81"/>
    <mergeCell ref="BP81:BW81"/>
    <mergeCell ref="BY81:CF81"/>
    <mergeCell ref="CQ81:CU81"/>
    <mergeCell ref="C81:G81"/>
    <mergeCell ref="I81:P81"/>
    <mergeCell ref="R81:Y81"/>
    <mergeCell ref="AA81:AE81"/>
    <mergeCell ref="AF81:AJ81"/>
    <mergeCell ref="AK81:AM81"/>
    <mergeCell ref="AO74:AV74"/>
    <mergeCell ref="AX74:BE74"/>
    <mergeCell ref="CQ74:CU74"/>
    <mergeCell ref="CW74:DD74"/>
    <mergeCell ref="BG75:BN75"/>
    <mergeCell ref="BG80:BN80"/>
    <mergeCell ref="CW64:DD64"/>
    <mergeCell ref="CQ63:CU63"/>
    <mergeCell ref="CW63:DD63"/>
    <mergeCell ref="AO73:AV73"/>
    <mergeCell ref="AX73:BE73"/>
    <mergeCell ref="CQ73:CU73"/>
    <mergeCell ref="CW73:DD73"/>
    <mergeCell ref="CW71:DD71"/>
    <mergeCell ref="AX72:BE72"/>
    <mergeCell ref="AO71:AV71"/>
    <mergeCell ref="AK61:AM61"/>
    <mergeCell ref="BY61:CC61"/>
    <mergeCell ref="CH61:CL61"/>
    <mergeCell ref="AO64:AV64"/>
    <mergeCell ref="AX64:BE64"/>
    <mergeCell ref="CQ64:CU64"/>
    <mergeCell ref="CQ61:CU61"/>
    <mergeCell ref="CQ58:CU58"/>
    <mergeCell ref="CW58:DD58"/>
    <mergeCell ref="AX59:BE59"/>
    <mergeCell ref="BG59:BN59"/>
    <mergeCell ref="BG58:BK58"/>
    <mergeCell ref="C61:G61"/>
    <mergeCell ref="I61:M61"/>
    <mergeCell ref="R61:V61"/>
    <mergeCell ref="AA61:AE61"/>
    <mergeCell ref="AF61:AJ61"/>
    <mergeCell ref="AF58:AJ58"/>
    <mergeCell ref="AO58:AV58"/>
    <mergeCell ref="AX58:BB58"/>
    <mergeCell ref="BP58:BT58"/>
    <mergeCell ref="BY58:CC58"/>
    <mergeCell ref="CH58:CL58"/>
    <mergeCell ref="BG51:BN51"/>
    <mergeCell ref="BY51:CF51"/>
    <mergeCell ref="BG54:BN54"/>
    <mergeCell ref="BP54:BW54"/>
    <mergeCell ref="I55:P55"/>
    <mergeCell ref="AA55:AJ55"/>
    <mergeCell ref="AO55:AV55"/>
    <mergeCell ref="BG55:BN55"/>
    <mergeCell ref="BP55:BW55"/>
    <mergeCell ref="I44:P44"/>
    <mergeCell ref="AO44:AV44"/>
    <mergeCell ref="BG44:BN44"/>
    <mergeCell ref="BP44:BW44"/>
    <mergeCell ref="CW44:DD44"/>
    <mergeCell ref="AO46:AV46"/>
    <mergeCell ref="BG46:BN46"/>
    <mergeCell ref="BP46:BW46"/>
    <mergeCell ref="BG42:BN42"/>
    <mergeCell ref="C43:G43"/>
    <mergeCell ref="I43:M43"/>
    <mergeCell ref="R43:V43"/>
    <mergeCell ref="AA43:AE43"/>
    <mergeCell ref="AF43:AJ43"/>
    <mergeCell ref="AX43:BB43"/>
    <mergeCell ref="BG43:BK43"/>
    <mergeCell ref="CQ15:CT15"/>
    <mergeCell ref="CW15:DD15"/>
    <mergeCell ref="CQ26:CT26"/>
    <mergeCell ref="CW26:DD26"/>
    <mergeCell ref="I15:P15"/>
    <mergeCell ref="R15:Y15"/>
    <mergeCell ref="AA15:AM15"/>
    <mergeCell ref="AO15:AV15"/>
    <mergeCell ref="AX15:BE15"/>
    <mergeCell ref="BG15:BN15"/>
    <mergeCell ref="BP15:BW15"/>
    <mergeCell ref="BY15:CF15"/>
    <mergeCell ref="CW25:DD25"/>
    <mergeCell ref="I26:P26"/>
    <mergeCell ref="R26:Y26"/>
    <mergeCell ref="AA26:AM26"/>
    <mergeCell ref="AO26:AV26"/>
    <mergeCell ref="AX26:BE26"/>
    <mergeCell ref="BG26:BN26"/>
    <mergeCell ref="BP26:BW26"/>
    <mergeCell ref="I25:P25"/>
    <mergeCell ref="R25:Y25"/>
    <mergeCell ref="AA25:AM25"/>
    <mergeCell ref="AO25:AV25"/>
    <mergeCell ref="AX25:BE25"/>
    <mergeCell ref="BG25:BN25"/>
    <mergeCell ref="AX56:BE56"/>
    <mergeCell ref="C58:G58"/>
    <mergeCell ref="AX47:BE47"/>
    <mergeCell ref="AX50:BE50"/>
    <mergeCell ref="AX46:BE46"/>
    <mergeCell ref="AX51:BE51"/>
    <mergeCell ref="AX52:BE52"/>
    <mergeCell ref="I58:M58"/>
    <mergeCell ref="R58:V58"/>
    <mergeCell ref="AA58:AE58"/>
    <mergeCell ref="BG40:BN40"/>
    <mergeCell ref="BG41:BN41"/>
    <mergeCell ref="AX54:BE54"/>
    <mergeCell ref="I27:M27"/>
    <mergeCell ref="R27:V27"/>
    <mergeCell ref="AA27:AE27"/>
    <mergeCell ref="AF27:AJ27"/>
    <mergeCell ref="AX27:BB27"/>
    <mergeCell ref="BG27:BK27"/>
    <mergeCell ref="AO43:AV43"/>
    <mergeCell ref="I24:P24"/>
    <mergeCell ref="R24:Y24"/>
    <mergeCell ref="BY24:CF24"/>
    <mergeCell ref="CH24:CO24"/>
    <mergeCell ref="CQ24:CT24"/>
    <mergeCell ref="CW24:DD24"/>
    <mergeCell ref="I23:P23"/>
    <mergeCell ref="R23:Y23"/>
    <mergeCell ref="AA23:AM23"/>
    <mergeCell ref="AO23:AV23"/>
    <mergeCell ref="AX23:BE23"/>
    <mergeCell ref="BG23:BN23"/>
    <mergeCell ref="I22:P22"/>
    <mergeCell ref="R22:Y22"/>
    <mergeCell ref="BY22:CF22"/>
    <mergeCell ref="CH22:CO22"/>
    <mergeCell ref="CQ22:CT22"/>
    <mergeCell ref="CW22:DD22"/>
    <mergeCell ref="I21:P21"/>
    <mergeCell ref="R21:Y21"/>
    <mergeCell ref="AA21:AM21"/>
    <mergeCell ref="AO21:AV21"/>
    <mergeCell ref="AX21:BE21"/>
    <mergeCell ref="BG21:BN21"/>
    <mergeCell ref="I18:P18"/>
    <mergeCell ref="R18:Y18"/>
    <mergeCell ref="I19:P19"/>
    <mergeCell ref="R19:Y19"/>
    <mergeCell ref="I20:P20"/>
    <mergeCell ref="R20:Y20"/>
    <mergeCell ref="BP12:BW12"/>
    <mergeCell ref="I13:P13"/>
    <mergeCell ref="R13:Y13"/>
    <mergeCell ref="I14:P14"/>
    <mergeCell ref="R14:Y14"/>
    <mergeCell ref="I12:P12"/>
    <mergeCell ref="R12:Y12"/>
    <mergeCell ref="AA12:AM12"/>
    <mergeCell ref="AO12:AV12"/>
    <mergeCell ref="AX12:BE12"/>
    <mergeCell ref="BG12:BN12"/>
    <mergeCell ref="I9:P9"/>
    <mergeCell ref="R9:Y9"/>
    <mergeCell ref="I10:P10"/>
    <mergeCell ref="R10:Y10"/>
    <mergeCell ref="I11:P11"/>
    <mergeCell ref="R11:Y11"/>
    <mergeCell ref="AC3:AD3"/>
    <mergeCell ref="AX2:BA2"/>
    <mergeCell ref="BB2:BB4"/>
    <mergeCell ref="AH3:AI3"/>
    <mergeCell ref="I8:P8"/>
    <mergeCell ref="R8:Y8"/>
    <mergeCell ref="AF3:AG3"/>
    <mergeCell ref="AE2:AE4"/>
    <mergeCell ref="R7:Y7"/>
    <mergeCell ref="AF6:AJ6"/>
    <mergeCell ref="BW2:BW4"/>
    <mergeCell ref="C6:G6"/>
    <mergeCell ref="I6:M6"/>
    <mergeCell ref="R6:V6"/>
    <mergeCell ref="AA6:AE6"/>
    <mergeCell ref="AO3:AP3"/>
    <mergeCell ref="AA2:AD2"/>
    <mergeCell ref="AA3:AB3"/>
    <mergeCell ref="BU5:BW5"/>
    <mergeCell ref="BI5:BK5"/>
    <mergeCell ref="BL5:BN5"/>
    <mergeCell ref="AA5:AE5"/>
    <mergeCell ref="AF5:AJ5"/>
    <mergeCell ref="CA5:CC5"/>
    <mergeCell ref="I7:P7"/>
    <mergeCell ref="K5:M5"/>
    <mergeCell ref="N5:P5"/>
    <mergeCell ref="T5:V5"/>
    <mergeCell ref="W5:Y5"/>
    <mergeCell ref="BR5:BT5"/>
    <mergeCell ref="AO6:AS6"/>
    <mergeCell ref="AX6:BB6"/>
    <mergeCell ref="C1:G1"/>
    <mergeCell ref="AA1:AM1"/>
    <mergeCell ref="E3:F3"/>
    <mergeCell ref="C27:G27"/>
    <mergeCell ref="R1:Y1"/>
    <mergeCell ref="I1:P1"/>
    <mergeCell ref="AO1:AV1"/>
    <mergeCell ref="AX1:BE1"/>
    <mergeCell ref="BG3:BH3"/>
    <mergeCell ref="AX3:AY3"/>
    <mergeCell ref="P2:P4"/>
    <mergeCell ref="R2:U2"/>
    <mergeCell ref="V2:V4"/>
    <mergeCell ref="W2:X2"/>
    <mergeCell ref="Y2:Y4"/>
    <mergeCell ref="W3:X3"/>
    <mergeCell ref="R3:S3"/>
    <mergeCell ref="T3:U3"/>
    <mergeCell ref="A2:A4"/>
    <mergeCell ref="I2:L2"/>
    <mergeCell ref="M2:M4"/>
    <mergeCell ref="I3:J3"/>
    <mergeCell ref="K3:L3"/>
    <mergeCell ref="N3:O3"/>
    <mergeCell ref="N2:O2"/>
    <mergeCell ref="C2:F2"/>
    <mergeCell ref="G2:G4"/>
    <mergeCell ref="C3:D3"/>
    <mergeCell ref="BG1:BN1"/>
    <mergeCell ref="BP1:BW1"/>
    <mergeCell ref="BY1:CF1"/>
    <mergeCell ref="CH1:CO1"/>
    <mergeCell ref="CQ1:CU1"/>
    <mergeCell ref="CW1:DD1"/>
    <mergeCell ref="AF2:AI2"/>
    <mergeCell ref="AJ2:AJ4"/>
    <mergeCell ref="AK2:AL2"/>
    <mergeCell ref="AM2:AM4"/>
    <mergeCell ref="AO2:AR2"/>
    <mergeCell ref="AS2:AS4"/>
    <mergeCell ref="AT2:AU2"/>
    <mergeCell ref="AV2:AV4"/>
    <mergeCell ref="BL3:BM3"/>
    <mergeCell ref="BR3:BS3"/>
    <mergeCell ref="BU3:BV3"/>
    <mergeCell ref="BP3:BQ3"/>
    <mergeCell ref="BC2:BD2"/>
    <mergeCell ref="BE2:BE4"/>
    <mergeCell ref="BG2:BJ2"/>
    <mergeCell ref="BK2:BK4"/>
    <mergeCell ref="BL2:BM2"/>
    <mergeCell ref="BN2:BN4"/>
    <mergeCell ref="CA3:CB3"/>
    <mergeCell ref="CD3:CE3"/>
    <mergeCell ref="CJ3:CK3"/>
    <mergeCell ref="CH3:CI3"/>
    <mergeCell ref="BP2:BS2"/>
    <mergeCell ref="BT2:BT4"/>
    <mergeCell ref="BU2:BV2"/>
    <mergeCell ref="BY3:BZ3"/>
    <mergeCell ref="CW2:CZ2"/>
    <mergeCell ref="CM3:CN3"/>
    <mergeCell ref="CQ3:CR3"/>
    <mergeCell ref="CS3:CT3"/>
    <mergeCell ref="CY3:CZ3"/>
    <mergeCell ref="CW3:CX3"/>
    <mergeCell ref="BC5:BE5"/>
    <mergeCell ref="AK5:AM5"/>
    <mergeCell ref="AQ5:AS5"/>
    <mergeCell ref="AT5:AV5"/>
    <mergeCell ref="AZ5:BB5"/>
    <mergeCell ref="CQ2:CT2"/>
    <mergeCell ref="BY2:CB2"/>
    <mergeCell ref="CC2:CC4"/>
    <mergeCell ref="CD2:CE2"/>
    <mergeCell ref="CF2:CF4"/>
    <mergeCell ref="BI3:BJ3"/>
    <mergeCell ref="CL2:CL4"/>
    <mergeCell ref="CM2:CN2"/>
    <mergeCell ref="CO2:CO4"/>
    <mergeCell ref="AK3:AL3"/>
    <mergeCell ref="AQ3:AR3"/>
    <mergeCell ref="AT3:AU3"/>
    <mergeCell ref="AZ3:BA3"/>
    <mergeCell ref="BC3:BD3"/>
    <mergeCell ref="CH2:CK2"/>
    <mergeCell ref="CD5:CF5"/>
    <mergeCell ref="CJ5:CL5"/>
    <mergeCell ref="CM5:CO5"/>
    <mergeCell ref="CQ5:CU5"/>
    <mergeCell ref="CW5:DD5"/>
    <mergeCell ref="DB3:DC3"/>
    <mergeCell ref="DA2:DA4"/>
    <mergeCell ref="DB2:DC2"/>
    <mergeCell ref="DD2:DD4"/>
    <mergeCell ref="CU2:CU4"/>
    <mergeCell ref="BG6:BK6"/>
    <mergeCell ref="BP6:BT6"/>
    <mergeCell ref="BY6:CC6"/>
    <mergeCell ref="CQ6:CU6"/>
    <mergeCell ref="AA7:AM7"/>
    <mergeCell ref="AO7:AV7"/>
    <mergeCell ref="AX7:BE7"/>
    <mergeCell ref="BG7:BN7"/>
    <mergeCell ref="BP7:BW7"/>
    <mergeCell ref="CH6:CL6"/>
    <mergeCell ref="BY7:CF7"/>
    <mergeCell ref="CH7:CO7"/>
    <mergeCell ref="CQ7:CT7"/>
    <mergeCell ref="CW7:DD7"/>
    <mergeCell ref="AA8:AM8"/>
    <mergeCell ref="AO8:AV8"/>
    <mergeCell ref="AX8:BE8"/>
    <mergeCell ref="BG8:BN8"/>
    <mergeCell ref="BP8:BW8"/>
    <mergeCell ref="BY8:CF8"/>
    <mergeCell ref="CH8:CO8"/>
    <mergeCell ref="CQ8:CT8"/>
    <mergeCell ref="CW8:DD8"/>
    <mergeCell ref="AA9:AM9"/>
    <mergeCell ref="AO9:AV9"/>
    <mergeCell ref="AX9:BE9"/>
    <mergeCell ref="BG9:BN9"/>
    <mergeCell ref="BP9:BW9"/>
    <mergeCell ref="BY9:CF9"/>
    <mergeCell ref="CH9:CO9"/>
    <mergeCell ref="CQ9:CT9"/>
    <mergeCell ref="CW9:DD9"/>
    <mergeCell ref="AA10:AM10"/>
    <mergeCell ref="AO10:AV10"/>
    <mergeCell ref="AX10:BE10"/>
    <mergeCell ref="BG10:BN10"/>
    <mergeCell ref="BP10:BW10"/>
    <mergeCell ref="BY10:CF10"/>
    <mergeCell ref="CH10:CO10"/>
    <mergeCell ref="CQ10:CT10"/>
    <mergeCell ref="CW10:DD10"/>
    <mergeCell ref="AA11:AM11"/>
    <mergeCell ref="AO11:AV11"/>
    <mergeCell ref="AX11:BE11"/>
    <mergeCell ref="BG11:BN11"/>
    <mergeCell ref="BP11:BW11"/>
    <mergeCell ref="BY11:CF11"/>
    <mergeCell ref="CH11:CO11"/>
    <mergeCell ref="CQ11:CT11"/>
    <mergeCell ref="CW11:DD11"/>
    <mergeCell ref="BY12:CF12"/>
    <mergeCell ref="CH12:CO12"/>
    <mergeCell ref="CQ12:CT12"/>
    <mergeCell ref="CW12:DD12"/>
    <mergeCell ref="AA13:AM13"/>
    <mergeCell ref="AO13:AV13"/>
    <mergeCell ref="AX13:BE13"/>
    <mergeCell ref="BG13:BN13"/>
    <mergeCell ref="BP13:BW13"/>
    <mergeCell ref="BY13:CF13"/>
    <mergeCell ref="CH13:CO13"/>
    <mergeCell ref="CQ13:CT13"/>
    <mergeCell ref="CW13:DD13"/>
    <mergeCell ref="AA14:AM14"/>
    <mergeCell ref="AO14:AV14"/>
    <mergeCell ref="AX14:BE14"/>
    <mergeCell ref="BG14:BN14"/>
    <mergeCell ref="BP14:BW14"/>
    <mergeCell ref="BY14:CF14"/>
    <mergeCell ref="CH14:CO14"/>
    <mergeCell ref="CQ14:CT14"/>
    <mergeCell ref="CW14:DD14"/>
    <mergeCell ref="CH15:CO15"/>
    <mergeCell ref="CH16:CO16"/>
    <mergeCell ref="CH17:CO17"/>
    <mergeCell ref="AA18:AM18"/>
    <mergeCell ref="AO18:AV18"/>
    <mergeCell ref="AX18:BE18"/>
    <mergeCell ref="BG18:BN18"/>
    <mergeCell ref="BP18:BW18"/>
    <mergeCell ref="BY18:CF18"/>
    <mergeCell ref="CH18:CO18"/>
    <mergeCell ref="CQ18:CT18"/>
    <mergeCell ref="CW18:DD18"/>
    <mergeCell ref="AA19:AM19"/>
    <mergeCell ref="AO19:AV19"/>
    <mergeCell ref="AX19:BE19"/>
    <mergeCell ref="BG19:BN19"/>
    <mergeCell ref="BP19:BW19"/>
    <mergeCell ref="BY19:CF19"/>
    <mergeCell ref="CH19:CO19"/>
    <mergeCell ref="CQ19:CT19"/>
    <mergeCell ref="CW19:DD19"/>
    <mergeCell ref="AA20:AM20"/>
    <mergeCell ref="AO20:AV20"/>
    <mergeCell ref="AX20:BE20"/>
    <mergeCell ref="BG20:BN20"/>
    <mergeCell ref="BP20:BW20"/>
    <mergeCell ref="BY20:CF20"/>
    <mergeCell ref="CH20:CO20"/>
    <mergeCell ref="CQ20:CT20"/>
    <mergeCell ref="CW20:DD20"/>
    <mergeCell ref="CQ21:CT21"/>
    <mergeCell ref="CW21:DD21"/>
    <mergeCell ref="AA22:AM22"/>
    <mergeCell ref="AO22:AV22"/>
    <mergeCell ref="AX22:BE22"/>
    <mergeCell ref="BG22:BN22"/>
    <mergeCell ref="BP22:BW22"/>
    <mergeCell ref="BP21:BW21"/>
    <mergeCell ref="BY21:CF21"/>
    <mergeCell ref="CH21:CO21"/>
    <mergeCell ref="CW23:DD23"/>
    <mergeCell ref="AA24:AM24"/>
    <mergeCell ref="AO24:AV24"/>
    <mergeCell ref="AX24:BE24"/>
    <mergeCell ref="BG24:BN24"/>
    <mergeCell ref="BP24:BW24"/>
    <mergeCell ref="BP23:BW23"/>
    <mergeCell ref="BY23:CF23"/>
    <mergeCell ref="CH27:CL27"/>
    <mergeCell ref="CQ27:CU27"/>
    <mergeCell ref="CH23:CO23"/>
    <mergeCell ref="CQ23:CT23"/>
    <mergeCell ref="BP25:BW25"/>
    <mergeCell ref="BY25:CF25"/>
    <mergeCell ref="CH25:CO25"/>
    <mergeCell ref="CQ25:CT25"/>
    <mergeCell ref="BY26:CF26"/>
    <mergeCell ref="CH26:CO26"/>
    <mergeCell ref="BY43:CC43"/>
    <mergeCell ref="CH43:CL43"/>
    <mergeCell ref="CQ43:CU43"/>
    <mergeCell ref="CW27:DD27"/>
    <mergeCell ref="BG31:BN31"/>
    <mergeCell ref="BG33:BN33"/>
    <mergeCell ref="BG34:BN34"/>
    <mergeCell ref="BG39:BN39"/>
    <mergeCell ref="BP27:BT27"/>
    <mergeCell ref="BY27:CC27"/>
    <mergeCell ref="AO65:AV65"/>
    <mergeCell ref="AX65:BE65"/>
    <mergeCell ref="AX63:BE63"/>
    <mergeCell ref="CW43:DD43"/>
    <mergeCell ref="AX49:BE49"/>
    <mergeCell ref="AX44:BE44"/>
    <mergeCell ref="AX45:BE45"/>
    <mergeCell ref="AX53:BE53"/>
    <mergeCell ref="AX55:BE55"/>
    <mergeCell ref="BP43:BT43"/>
    <mergeCell ref="CQ71:CU71"/>
    <mergeCell ref="AO69:AV69"/>
    <mergeCell ref="AX69:BE69"/>
    <mergeCell ref="CQ69:CU69"/>
    <mergeCell ref="BG79:BN79"/>
    <mergeCell ref="AX57:BE57"/>
    <mergeCell ref="AX60:BE60"/>
    <mergeCell ref="AO62:AV62"/>
    <mergeCell ref="AX62:BE62"/>
    <mergeCell ref="AO63:AV63"/>
    <mergeCell ref="CW61:DD61"/>
    <mergeCell ref="BG60:BN60"/>
    <mergeCell ref="AX61:BB61"/>
    <mergeCell ref="BG61:BK61"/>
    <mergeCell ref="BP61:BT61"/>
    <mergeCell ref="CQ62:CU62"/>
    <mergeCell ref="CW62:DD62"/>
    <mergeCell ref="CQ65:CU65"/>
    <mergeCell ref="CW65:DD65"/>
    <mergeCell ref="AO68:AV68"/>
    <mergeCell ref="AX68:BE68"/>
    <mergeCell ref="CQ68:CU68"/>
    <mergeCell ref="CW68:DD68"/>
    <mergeCell ref="CQ67:CU67"/>
    <mergeCell ref="CW67:DD67"/>
    <mergeCell ref="AO67:AV67"/>
    <mergeCell ref="AX67:BE67"/>
    <mergeCell ref="BG90:BN90"/>
    <mergeCell ref="CW69:DD69"/>
    <mergeCell ref="AO70:AV70"/>
    <mergeCell ref="AX70:BE70"/>
    <mergeCell ref="CQ70:CU70"/>
    <mergeCell ref="CW70:DD70"/>
    <mergeCell ref="AO72:AV72"/>
    <mergeCell ref="CQ72:CU72"/>
    <mergeCell ref="CW72:DD72"/>
    <mergeCell ref="AX71:BE71"/>
    <mergeCell ref="C95:G95"/>
    <mergeCell ref="AA95:AE95"/>
    <mergeCell ref="AF95:AJ95"/>
    <mergeCell ref="AK94:AM94"/>
    <mergeCell ref="AX91:BE91"/>
    <mergeCell ref="BG91:BN91"/>
    <mergeCell ref="AX92:BE92"/>
    <mergeCell ref="BG92:BN92"/>
    <mergeCell ref="AX93:BE93"/>
    <mergeCell ref="BG93:BN93"/>
    <mergeCell ref="CY6:DA6"/>
    <mergeCell ref="DB6:DD6"/>
    <mergeCell ref="AX96:BE96"/>
    <mergeCell ref="CQ95:CU95"/>
    <mergeCell ref="CW95:DD95"/>
    <mergeCell ref="AX94:BE94"/>
    <mergeCell ref="AX88:BE88"/>
    <mergeCell ref="BG88:BN88"/>
    <mergeCell ref="AX89:BE89"/>
    <mergeCell ref="BG89:BN89"/>
  </mergeCells>
  <printOptions/>
  <pageMargins left="0.7" right="0.7" top="0.75" bottom="0.75" header="0.3" footer="0.3"/>
  <pageSetup fitToWidth="0" fitToHeight="1" horizontalDpi="600" verticalDpi="600" orientation="portrait" scale="46" r:id="rId1"/>
  <headerFooter>
    <oddFooter>&amp;RGSS16112-TEMP_EMPL
Pricing Spreadsheet 23</oddFooter>
  </headerFooter>
  <colBreaks count="10" manualBreakCount="10">
    <brk id="7" max="65535" man="1"/>
    <brk id="16" max="65535" man="1"/>
    <brk id="25" max="65535" man="1"/>
    <brk id="39" max="65535" man="1"/>
    <brk id="48" max="65535" man="1"/>
    <brk id="57" max="65535" man="1"/>
    <brk id="66" max="65535" man="1"/>
    <brk id="75" max="65535" man="1"/>
    <brk id="84" max="65535" man="1"/>
    <brk id="93"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DD9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19" sqref="C19"/>
    </sheetView>
  </sheetViews>
  <sheetFormatPr defaultColWidth="8.8515625" defaultRowHeight="15"/>
  <cols>
    <col min="1" max="1" width="54.28125" style="1" customWidth="1"/>
    <col min="2" max="2" width="10.7109375" style="1" customWidth="1"/>
    <col min="3" max="6" width="10.00390625" style="17" customWidth="1"/>
    <col min="7" max="7" width="10.00390625" style="1" customWidth="1"/>
    <col min="8" max="8" width="1.7109375" style="1" customWidth="1"/>
    <col min="9" max="12" width="10.00390625" style="70" customWidth="1"/>
    <col min="13" max="13" width="10.8515625" style="1" customWidth="1"/>
    <col min="14" max="15" width="10.00390625" style="70" customWidth="1"/>
    <col min="16" max="16" width="10.00390625" style="1" customWidth="1"/>
    <col min="17" max="17" width="1.7109375" style="1" customWidth="1"/>
    <col min="18" max="21" width="10.00390625" style="70" customWidth="1"/>
    <col min="22" max="22" width="10.8515625" style="1" customWidth="1"/>
    <col min="23" max="24" width="10.00390625" style="70" customWidth="1"/>
    <col min="25" max="25" width="10.00390625" style="1" customWidth="1"/>
    <col min="26" max="26" width="1.7109375" style="1" customWidth="1"/>
    <col min="27" max="30" width="10.00390625" style="75" customWidth="1"/>
    <col min="31" max="31" width="11.421875" style="1" customWidth="1"/>
    <col min="32" max="32" width="10.00390625" style="75" customWidth="1"/>
    <col min="33" max="33" width="9.7109375" style="75" bestFit="1" customWidth="1"/>
    <col min="34" max="34" width="10.00390625" style="75" customWidth="1"/>
    <col min="35" max="35" width="9.7109375" style="75" bestFit="1" customWidth="1"/>
    <col min="36" max="36" width="9.57421875" style="1" bestFit="1" customWidth="1"/>
    <col min="37" max="38" width="9.7109375" style="261" bestFit="1" customWidth="1"/>
    <col min="39" max="39" width="11.140625" style="2" customWidth="1"/>
    <col min="40" max="40" width="2.140625" style="1" customWidth="1"/>
    <col min="41" max="44" width="10.00390625" style="70" customWidth="1"/>
    <col min="45" max="45" width="11.7109375" style="1" customWidth="1"/>
    <col min="46" max="47" width="10.00390625" style="70" customWidth="1"/>
    <col min="48" max="48" width="10.00390625" style="1" customWidth="1"/>
    <col min="49" max="49" width="1.7109375" style="1" customWidth="1"/>
    <col min="50" max="53" width="10.00390625" style="1" customWidth="1"/>
    <col min="54" max="54" width="12.140625" style="1" customWidth="1"/>
    <col min="55" max="56" width="10.00390625" style="70" customWidth="1"/>
    <col min="57" max="57" width="10.00390625" style="1" customWidth="1"/>
    <col min="58" max="58" width="1.7109375" style="1" customWidth="1"/>
    <col min="59" max="62" width="10.00390625" style="70" customWidth="1"/>
    <col min="63" max="63" width="11.421875" style="1" customWidth="1"/>
    <col min="64" max="65" width="10.00390625" style="70" customWidth="1"/>
    <col min="66" max="66" width="10.00390625" style="1" customWidth="1"/>
    <col min="67" max="67" width="1.7109375" style="1" customWidth="1"/>
    <col min="68" max="71" width="10.00390625" style="70" customWidth="1"/>
    <col min="72" max="72" width="11.7109375" style="70" customWidth="1"/>
    <col min="73" max="74" width="10.00390625" style="70" customWidth="1"/>
    <col min="75" max="75" width="10.00390625" style="1" customWidth="1"/>
    <col min="76" max="76" width="1.7109375" style="1" customWidth="1"/>
    <col min="77" max="81" width="10.00390625" style="1" customWidth="1"/>
    <col min="82" max="83" width="10.00390625" style="70" customWidth="1"/>
    <col min="84" max="84" width="10.00390625" style="1" customWidth="1"/>
    <col min="85" max="85" width="2.7109375" style="1" customWidth="1"/>
    <col min="86" max="90" width="10.00390625" style="1" customWidth="1"/>
    <col min="91" max="92" width="10.00390625" style="70" customWidth="1"/>
    <col min="93" max="93" width="10.00390625" style="1" customWidth="1"/>
    <col min="94" max="94" width="1.7109375" style="1" customWidth="1"/>
    <col min="95" max="98" width="10.00390625" style="17" customWidth="1"/>
    <col min="99" max="99" width="9.57421875" style="1" bestFit="1" customWidth="1"/>
    <col min="100" max="100" width="1.7109375" style="1" customWidth="1"/>
    <col min="101" max="105" width="10.00390625" style="1" customWidth="1"/>
    <col min="106" max="107" width="10.00390625" style="70" customWidth="1"/>
    <col min="108" max="108" width="10.00390625" style="1" customWidth="1"/>
    <col min="109" max="16384" width="8.8515625" style="1" customWidth="1"/>
  </cols>
  <sheetData>
    <row r="1" spans="1:108" s="186" customFormat="1" ht="60.75" customHeight="1">
      <c r="A1" s="185" t="s">
        <v>27</v>
      </c>
      <c r="B1" s="307"/>
      <c r="C1" s="387" t="s">
        <v>298</v>
      </c>
      <c r="D1" s="388"/>
      <c r="E1" s="388"/>
      <c r="F1" s="388"/>
      <c r="G1" s="388"/>
      <c r="I1" s="391" t="s">
        <v>242</v>
      </c>
      <c r="J1" s="392"/>
      <c r="K1" s="392"/>
      <c r="L1" s="392"/>
      <c r="M1" s="392"/>
      <c r="N1" s="392"/>
      <c r="O1" s="392"/>
      <c r="P1" s="392"/>
      <c r="R1" s="484" t="s">
        <v>1</v>
      </c>
      <c r="S1" s="485"/>
      <c r="T1" s="485"/>
      <c r="U1" s="485"/>
      <c r="V1" s="485"/>
      <c r="W1" s="485"/>
      <c r="X1" s="485"/>
      <c r="Y1" s="485"/>
      <c r="AA1" s="486" t="s">
        <v>6</v>
      </c>
      <c r="AB1" s="487"/>
      <c r="AC1" s="487"/>
      <c r="AD1" s="487"/>
      <c r="AE1" s="487"/>
      <c r="AF1" s="487"/>
      <c r="AG1" s="487"/>
      <c r="AH1" s="487"/>
      <c r="AI1" s="487"/>
      <c r="AJ1" s="487"/>
      <c r="AK1" s="487"/>
      <c r="AL1" s="487"/>
      <c r="AM1" s="487"/>
      <c r="AO1" s="488" t="s">
        <v>7</v>
      </c>
      <c r="AP1" s="489"/>
      <c r="AQ1" s="489"/>
      <c r="AR1" s="489"/>
      <c r="AS1" s="489"/>
      <c r="AT1" s="489"/>
      <c r="AU1" s="489"/>
      <c r="AV1" s="489"/>
      <c r="AX1" s="456" t="s">
        <v>277</v>
      </c>
      <c r="AY1" s="457"/>
      <c r="AZ1" s="457"/>
      <c r="BA1" s="457"/>
      <c r="BB1" s="457"/>
      <c r="BC1" s="457"/>
      <c r="BD1" s="457"/>
      <c r="BE1" s="457"/>
      <c r="BG1" s="458" t="s">
        <v>529</v>
      </c>
      <c r="BH1" s="459"/>
      <c r="BI1" s="459"/>
      <c r="BJ1" s="459"/>
      <c r="BK1" s="459"/>
      <c r="BL1" s="459"/>
      <c r="BM1" s="459"/>
      <c r="BN1" s="459"/>
      <c r="BP1" s="460" t="s">
        <v>3</v>
      </c>
      <c r="BQ1" s="461"/>
      <c r="BR1" s="461"/>
      <c r="BS1" s="461"/>
      <c r="BT1" s="461"/>
      <c r="BU1" s="461"/>
      <c r="BV1" s="461"/>
      <c r="BW1" s="461"/>
      <c r="BY1" s="462" t="s">
        <v>278</v>
      </c>
      <c r="BZ1" s="463"/>
      <c r="CA1" s="463"/>
      <c r="CB1" s="463"/>
      <c r="CC1" s="463"/>
      <c r="CD1" s="463"/>
      <c r="CE1" s="463"/>
      <c r="CF1" s="463"/>
      <c r="CH1" s="464" t="s">
        <v>5</v>
      </c>
      <c r="CI1" s="465"/>
      <c r="CJ1" s="465"/>
      <c r="CK1" s="465"/>
      <c r="CL1" s="465"/>
      <c r="CM1" s="465"/>
      <c r="CN1" s="465"/>
      <c r="CO1" s="465"/>
      <c r="CQ1" s="404" t="s">
        <v>383</v>
      </c>
      <c r="CR1" s="405"/>
      <c r="CS1" s="405"/>
      <c r="CT1" s="405"/>
      <c r="CU1" s="405"/>
      <c r="CV1" s="311"/>
      <c r="CW1" s="454" t="s">
        <v>0</v>
      </c>
      <c r="CX1" s="455"/>
      <c r="CY1" s="455"/>
      <c r="CZ1" s="455"/>
      <c r="DA1" s="455"/>
      <c r="DB1" s="455"/>
      <c r="DC1" s="455"/>
      <c r="DD1" s="455"/>
    </row>
    <row r="2" spans="1:108" ht="14.25" customHeight="1">
      <c r="A2" s="491" t="s">
        <v>45</v>
      </c>
      <c r="B2" s="309"/>
      <c r="C2" s="390" t="s">
        <v>46</v>
      </c>
      <c r="D2" s="390"/>
      <c r="E2" s="390"/>
      <c r="F2" s="390"/>
      <c r="G2" s="372" t="s">
        <v>47</v>
      </c>
      <c r="I2" s="376" t="s">
        <v>46</v>
      </c>
      <c r="J2" s="410"/>
      <c r="K2" s="410"/>
      <c r="L2" s="377"/>
      <c r="M2" s="372" t="s">
        <v>47</v>
      </c>
      <c r="N2" s="376" t="s">
        <v>46</v>
      </c>
      <c r="O2" s="377"/>
      <c r="P2" s="372" t="s">
        <v>47</v>
      </c>
      <c r="R2" s="357" t="s">
        <v>46</v>
      </c>
      <c r="S2" s="357"/>
      <c r="T2" s="357"/>
      <c r="U2" s="357"/>
      <c r="V2" s="372" t="s">
        <v>47</v>
      </c>
      <c r="W2" s="376" t="s">
        <v>46</v>
      </c>
      <c r="X2" s="377"/>
      <c r="Y2" s="372" t="s">
        <v>47</v>
      </c>
      <c r="AA2" s="357" t="s">
        <v>46</v>
      </c>
      <c r="AB2" s="357"/>
      <c r="AC2" s="357"/>
      <c r="AD2" s="357"/>
      <c r="AE2" s="372" t="s">
        <v>47</v>
      </c>
      <c r="AF2" s="357" t="s">
        <v>46</v>
      </c>
      <c r="AG2" s="357"/>
      <c r="AH2" s="357"/>
      <c r="AI2" s="357"/>
      <c r="AJ2" s="372" t="s">
        <v>47</v>
      </c>
      <c r="AK2" s="376" t="s">
        <v>46</v>
      </c>
      <c r="AL2" s="377"/>
      <c r="AM2" s="372" t="s">
        <v>47</v>
      </c>
      <c r="AO2" s="376" t="s">
        <v>46</v>
      </c>
      <c r="AP2" s="410"/>
      <c r="AQ2" s="410"/>
      <c r="AR2" s="377"/>
      <c r="AS2" s="411" t="s">
        <v>47</v>
      </c>
      <c r="AT2" s="376" t="s">
        <v>46</v>
      </c>
      <c r="AU2" s="377"/>
      <c r="AV2" s="372" t="s">
        <v>47</v>
      </c>
      <c r="AX2" s="360" t="s">
        <v>46</v>
      </c>
      <c r="AY2" s="360"/>
      <c r="AZ2" s="360"/>
      <c r="BA2" s="360"/>
      <c r="BB2" s="372" t="s">
        <v>47</v>
      </c>
      <c r="BC2" s="376" t="s">
        <v>46</v>
      </c>
      <c r="BD2" s="377"/>
      <c r="BE2" s="372" t="s">
        <v>47</v>
      </c>
      <c r="BG2" s="357" t="s">
        <v>46</v>
      </c>
      <c r="BH2" s="357"/>
      <c r="BI2" s="357"/>
      <c r="BJ2" s="357"/>
      <c r="BK2" s="372" t="s">
        <v>47</v>
      </c>
      <c r="BL2" s="376" t="s">
        <v>46</v>
      </c>
      <c r="BM2" s="377"/>
      <c r="BN2" s="372" t="s">
        <v>47</v>
      </c>
      <c r="BP2" s="357" t="s">
        <v>46</v>
      </c>
      <c r="BQ2" s="357"/>
      <c r="BR2" s="357"/>
      <c r="BS2" s="357"/>
      <c r="BT2" s="435" t="s">
        <v>47</v>
      </c>
      <c r="BU2" s="376" t="s">
        <v>46</v>
      </c>
      <c r="BV2" s="377"/>
      <c r="BW2" s="372" t="s">
        <v>47</v>
      </c>
      <c r="BY2" s="360" t="s">
        <v>46</v>
      </c>
      <c r="BZ2" s="360"/>
      <c r="CA2" s="360"/>
      <c r="CB2" s="360"/>
      <c r="CC2" s="372" t="s">
        <v>47</v>
      </c>
      <c r="CD2" s="376" t="s">
        <v>46</v>
      </c>
      <c r="CE2" s="377"/>
      <c r="CF2" s="372" t="s">
        <v>47</v>
      </c>
      <c r="CH2" s="360" t="s">
        <v>46</v>
      </c>
      <c r="CI2" s="360"/>
      <c r="CJ2" s="360"/>
      <c r="CK2" s="360"/>
      <c r="CL2" s="372" t="s">
        <v>47</v>
      </c>
      <c r="CM2" s="376" t="s">
        <v>46</v>
      </c>
      <c r="CN2" s="377"/>
      <c r="CO2" s="372" t="s">
        <v>47</v>
      </c>
      <c r="CQ2" s="390" t="s">
        <v>46</v>
      </c>
      <c r="CR2" s="390"/>
      <c r="CS2" s="390"/>
      <c r="CT2" s="390"/>
      <c r="CU2" s="372" t="s">
        <v>47</v>
      </c>
      <c r="CW2" s="360" t="s">
        <v>46</v>
      </c>
      <c r="CX2" s="360"/>
      <c r="CY2" s="360"/>
      <c r="CZ2" s="360"/>
      <c r="DA2" s="372" t="s">
        <v>47</v>
      </c>
      <c r="DB2" s="376" t="s">
        <v>46</v>
      </c>
      <c r="DC2" s="377"/>
      <c r="DD2" s="372" t="s">
        <v>47</v>
      </c>
    </row>
    <row r="3" spans="1:108" ht="15">
      <c r="A3" s="492"/>
      <c r="B3" s="310"/>
      <c r="C3" s="390" t="s">
        <v>48</v>
      </c>
      <c r="D3" s="390"/>
      <c r="E3" s="390" t="s">
        <v>49</v>
      </c>
      <c r="F3" s="390"/>
      <c r="G3" s="372"/>
      <c r="I3" s="357" t="s">
        <v>48</v>
      </c>
      <c r="J3" s="357"/>
      <c r="K3" s="357" t="s">
        <v>49</v>
      </c>
      <c r="L3" s="357"/>
      <c r="M3" s="372"/>
      <c r="N3" s="357" t="s">
        <v>49</v>
      </c>
      <c r="O3" s="357"/>
      <c r="P3" s="372"/>
      <c r="R3" s="357" t="s">
        <v>48</v>
      </c>
      <c r="S3" s="357"/>
      <c r="T3" s="357" t="s">
        <v>49</v>
      </c>
      <c r="U3" s="357"/>
      <c r="V3" s="372"/>
      <c r="W3" s="357" t="s">
        <v>49</v>
      </c>
      <c r="X3" s="357"/>
      <c r="Y3" s="372"/>
      <c r="AA3" s="356" t="s">
        <v>48</v>
      </c>
      <c r="AB3" s="356"/>
      <c r="AC3" s="356" t="s">
        <v>49</v>
      </c>
      <c r="AD3" s="356"/>
      <c r="AE3" s="372"/>
      <c r="AF3" s="356" t="s">
        <v>48</v>
      </c>
      <c r="AG3" s="356"/>
      <c r="AH3" s="356" t="s">
        <v>49</v>
      </c>
      <c r="AI3" s="356"/>
      <c r="AJ3" s="372"/>
      <c r="AK3" s="357" t="s">
        <v>49</v>
      </c>
      <c r="AL3" s="357"/>
      <c r="AM3" s="372"/>
      <c r="AO3" s="376" t="s">
        <v>48</v>
      </c>
      <c r="AP3" s="377"/>
      <c r="AQ3" s="376" t="s">
        <v>49</v>
      </c>
      <c r="AR3" s="377"/>
      <c r="AS3" s="412"/>
      <c r="AT3" s="357" t="s">
        <v>49</v>
      </c>
      <c r="AU3" s="357"/>
      <c r="AV3" s="372"/>
      <c r="AX3" s="360" t="s">
        <v>48</v>
      </c>
      <c r="AY3" s="360"/>
      <c r="AZ3" s="360" t="s">
        <v>49</v>
      </c>
      <c r="BA3" s="360"/>
      <c r="BB3" s="372"/>
      <c r="BC3" s="357" t="s">
        <v>49</v>
      </c>
      <c r="BD3" s="357"/>
      <c r="BE3" s="372"/>
      <c r="BG3" s="357" t="s">
        <v>48</v>
      </c>
      <c r="BH3" s="357"/>
      <c r="BI3" s="357" t="s">
        <v>49</v>
      </c>
      <c r="BJ3" s="357"/>
      <c r="BK3" s="372"/>
      <c r="BL3" s="357" t="s">
        <v>49</v>
      </c>
      <c r="BM3" s="357"/>
      <c r="BN3" s="372"/>
      <c r="BP3" s="357" t="s">
        <v>48</v>
      </c>
      <c r="BQ3" s="357"/>
      <c r="BR3" s="357" t="s">
        <v>49</v>
      </c>
      <c r="BS3" s="357"/>
      <c r="BT3" s="435"/>
      <c r="BU3" s="357" t="s">
        <v>49</v>
      </c>
      <c r="BV3" s="357"/>
      <c r="BW3" s="372"/>
      <c r="BY3" s="360" t="s">
        <v>48</v>
      </c>
      <c r="BZ3" s="360"/>
      <c r="CA3" s="360" t="s">
        <v>49</v>
      </c>
      <c r="CB3" s="360"/>
      <c r="CC3" s="372"/>
      <c r="CD3" s="357" t="s">
        <v>49</v>
      </c>
      <c r="CE3" s="357"/>
      <c r="CF3" s="372"/>
      <c r="CH3" s="360" t="s">
        <v>48</v>
      </c>
      <c r="CI3" s="360"/>
      <c r="CJ3" s="360" t="s">
        <v>49</v>
      </c>
      <c r="CK3" s="360"/>
      <c r="CL3" s="372"/>
      <c r="CM3" s="357" t="s">
        <v>49</v>
      </c>
      <c r="CN3" s="357"/>
      <c r="CO3" s="372"/>
      <c r="CQ3" s="390" t="s">
        <v>48</v>
      </c>
      <c r="CR3" s="390"/>
      <c r="CS3" s="390" t="s">
        <v>49</v>
      </c>
      <c r="CT3" s="390"/>
      <c r="CU3" s="372"/>
      <c r="CW3" s="360" t="s">
        <v>48</v>
      </c>
      <c r="CX3" s="360"/>
      <c r="CY3" s="360" t="s">
        <v>49</v>
      </c>
      <c r="CZ3" s="360"/>
      <c r="DA3" s="372"/>
      <c r="DB3" s="357" t="s">
        <v>49</v>
      </c>
      <c r="DC3" s="357"/>
      <c r="DD3" s="372"/>
    </row>
    <row r="4" spans="1:108" ht="15">
      <c r="A4" s="493"/>
      <c r="B4" s="308" t="s">
        <v>526</v>
      </c>
      <c r="C4" s="280" t="s">
        <v>50</v>
      </c>
      <c r="D4" s="280" t="s">
        <v>51</v>
      </c>
      <c r="E4" s="280" t="s">
        <v>50</v>
      </c>
      <c r="F4" s="280" t="s">
        <v>51</v>
      </c>
      <c r="G4" s="372"/>
      <c r="I4" s="278" t="s">
        <v>50</v>
      </c>
      <c r="J4" s="278" t="s">
        <v>51</v>
      </c>
      <c r="K4" s="278" t="s">
        <v>50</v>
      </c>
      <c r="L4" s="278" t="s">
        <v>51</v>
      </c>
      <c r="M4" s="372"/>
      <c r="N4" s="278" t="s">
        <v>50</v>
      </c>
      <c r="O4" s="278" t="s">
        <v>51</v>
      </c>
      <c r="P4" s="372"/>
      <c r="R4" s="278" t="s">
        <v>50</v>
      </c>
      <c r="S4" s="278" t="s">
        <v>51</v>
      </c>
      <c r="T4" s="278" t="s">
        <v>50</v>
      </c>
      <c r="U4" s="278" t="s">
        <v>51</v>
      </c>
      <c r="V4" s="372"/>
      <c r="W4" s="278" t="s">
        <v>50</v>
      </c>
      <c r="X4" s="278" t="s">
        <v>51</v>
      </c>
      <c r="Y4" s="372"/>
      <c r="AA4" s="281" t="s">
        <v>50</v>
      </c>
      <c r="AB4" s="281" t="s">
        <v>51</v>
      </c>
      <c r="AC4" s="281" t="s">
        <v>50</v>
      </c>
      <c r="AD4" s="281" t="s">
        <v>51</v>
      </c>
      <c r="AE4" s="372"/>
      <c r="AF4" s="281" t="s">
        <v>50</v>
      </c>
      <c r="AG4" s="281" t="s">
        <v>51</v>
      </c>
      <c r="AH4" s="281" t="s">
        <v>50</v>
      </c>
      <c r="AI4" s="281" t="s">
        <v>51</v>
      </c>
      <c r="AJ4" s="372"/>
      <c r="AK4" s="278" t="s">
        <v>50</v>
      </c>
      <c r="AL4" s="278" t="s">
        <v>51</v>
      </c>
      <c r="AM4" s="372"/>
      <c r="AO4" s="278" t="s">
        <v>50</v>
      </c>
      <c r="AP4" s="278" t="s">
        <v>51</v>
      </c>
      <c r="AQ4" s="278" t="s">
        <v>50</v>
      </c>
      <c r="AR4" s="278" t="s">
        <v>51</v>
      </c>
      <c r="AS4" s="413"/>
      <c r="AT4" s="278" t="s">
        <v>50</v>
      </c>
      <c r="AU4" s="278" t="s">
        <v>51</v>
      </c>
      <c r="AV4" s="372"/>
      <c r="AX4" s="279" t="s">
        <v>50</v>
      </c>
      <c r="AY4" s="279" t="s">
        <v>51</v>
      </c>
      <c r="AZ4" s="279" t="s">
        <v>50</v>
      </c>
      <c r="BA4" s="279" t="s">
        <v>51</v>
      </c>
      <c r="BB4" s="372"/>
      <c r="BC4" s="278" t="s">
        <v>50</v>
      </c>
      <c r="BD4" s="278" t="s">
        <v>51</v>
      </c>
      <c r="BE4" s="372"/>
      <c r="BG4" s="278" t="s">
        <v>50</v>
      </c>
      <c r="BH4" s="278" t="s">
        <v>51</v>
      </c>
      <c r="BI4" s="278" t="s">
        <v>50</v>
      </c>
      <c r="BJ4" s="278" t="s">
        <v>51</v>
      </c>
      <c r="BK4" s="372"/>
      <c r="BL4" s="278" t="s">
        <v>50</v>
      </c>
      <c r="BM4" s="278" t="s">
        <v>51</v>
      </c>
      <c r="BN4" s="372"/>
      <c r="BP4" s="278" t="s">
        <v>50</v>
      </c>
      <c r="BQ4" s="278" t="s">
        <v>51</v>
      </c>
      <c r="BR4" s="278" t="s">
        <v>50</v>
      </c>
      <c r="BS4" s="278" t="s">
        <v>51</v>
      </c>
      <c r="BT4" s="435"/>
      <c r="BU4" s="278" t="s">
        <v>50</v>
      </c>
      <c r="BV4" s="278" t="s">
        <v>51</v>
      </c>
      <c r="BW4" s="372"/>
      <c r="BY4" s="279" t="s">
        <v>50</v>
      </c>
      <c r="BZ4" s="279" t="s">
        <v>51</v>
      </c>
      <c r="CA4" s="279" t="s">
        <v>50</v>
      </c>
      <c r="CB4" s="279" t="s">
        <v>51</v>
      </c>
      <c r="CC4" s="372"/>
      <c r="CD4" s="278" t="s">
        <v>50</v>
      </c>
      <c r="CE4" s="278" t="s">
        <v>51</v>
      </c>
      <c r="CF4" s="372"/>
      <c r="CH4" s="279" t="s">
        <v>50</v>
      </c>
      <c r="CI4" s="279" t="s">
        <v>51</v>
      </c>
      <c r="CJ4" s="279" t="s">
        <v>50</v>
      </c>
      <c r="CK4" s="279" t="s">
        <v>51</v>
      </c>
      <c r="CL4" s="372"/>
      <c r="CM4" s="278" t="s">
        <v>50</v>
      </c>
      <c r="CN4" s="278" t="s">
        <v>51</v>
      </c>
      <c r="CO4" s="372"/>
      <c r="CQ4" s="280" t="s">
        <v>50</v>
      </c>
      <c r="CR4" s="280" t="s">
        <v>51</v>
      </c>
      <c r="CS4" s="280" t="s">
        <v>50</v>
      </c>
      <c r="CT4" s="280" t="s">
        <v>51</v>
      </c>
      <c r="CU4" s="372"/>
      <c r="CW4" s="279" t="s">
        <v>50</v>
      </c>
      <c r="CX4" s="279" t="s">
        <v>51</v>
      </c>
      <c r="CY4" s="279" t="s">
        <v>50</v>
      </c>
      <c r="CZ4" s="279" t="s">
        <v>51</v>
      </c>
      <c r="DA4" s="372"/>
      <c r="DB4" s="278" t="s">
        <v>50</v>
      </c>
      <c r="DC4" s="278" t="s">
        <v>51</v>
      </c>
      <c r="DD4" s="372"/>
    </row>
    <row r="5" spans="1:108" ht="15">
      <c r="A5" s="282"/>
      <c r="B5" s="308"/>
      <c r="C5" s="176"/>
      <c r="D5" s="177"/>
      <c r="E5" s="177"/>
      <c r="F5" s="177"/>
      <c r="G5" s="277"/>
      <c r="I5" s="273"/>
      <c r="J5" s="274"/>
      <c r="K5" s="373" t="s">
        <v>381</v>
      </c>
      <c r="L5" s="374"/>
      <c r="M5" s="375"/>
      <c r="N5" s="373" t="s">
        <v>382</v>
      </c>
      <c r="O5" s="374"/>
      <c r="P5" s="375"/>
      <c r="R5" s="273"/>
      <c r="S5" s="274"/>
      <c r="T5" s="373" t="s">
        <v>381</v>
      </c>
      <c r="U5" s="374"/>
      <c r="V5" s="375"/>
      <c r="W5" s="373" t="s">
        <v>382</v>
      </c>
      <c r="X5" s="374"/>
      <c r="Y5" s="375"/>
      <c r="AA5" s="403" t="s">
        <v>396</v>
      </c>
      <c r="AB5" s="403"/>
      <c r="AC5" s="403"/>
      <c r="AD5" s="403"/>
      <c r="AE5" s="403"/>
      <c r="AF5" s="373" t="s">
        <v>397</v>
      </c>
      <c r="AG5" s="374"/>
      <c r="AH5" s="374"/>
      <c r="AI5" s="374"/>
      <c r="AJ5" s="375"/>
      <c r="AK5" s="373" t="s">
        <v>382</v>
      </c>
      <c r="AL5" s="374"/>
      <c r="AM5" s="375"/>
      <c r="AO5" s="273"/>
      <c r="AP5" s="274"/>
      <c r="AQ5" s="373" t="s">
        <v>381</v>
      </c>
      <c r="AR5" s="374"/>
      <c r="AS5" s="375"/>
      <c r="AT5" s="373" t="s">
        <v>382</v>
      </c>
      <c r="AU5" s="374"/>
      <c r="AV5" s="375"/>
      <c r="AX5" s="275"/>
      <c r="AY5" s="276"/>
      <c r="AZ5" s="373" t="s">
        <v>381</v>
      </c>
      <c r="BA5" s="374"/>
      <c r="BB5" s="375"/>
      <c r="BC5" s="373" t="s">
        <v>382</v>
      </c>
      <c r="BD5" s="374"/>
      <c r="BE5" s="375"/>
      <c r="BG5" s="273"/>
      <c r="BH5" s="274"/>
      <c r="BI5" s="373" t="s">
        <v>381</v>
      </c>
      <c r="BJ5" s="374"/>
      <c r="BK5" s="375"/>
      <c r="BL5" s="373" t="s">
        <v>382</v>
      </c>
      <c r="BM5" s="374"/>
      <c r="BN5" s="375"/>
      <c r="BP5" s="273"/>
      <c r="BQ5" s="274"/>
      <c r="BR5" s="373" t="s">
        <v>381</v>
      </c>
      <c r="BS5" s="374"/>
      <c r="BT5" s="375"/>
      <c r="BU5" s="373" t="s">
        <v>382</v>
      </c>
      <c r="BV5" s="374"/>
      <c r="BW5" s="375"/>
      <c r="BY5" s="275"/>
      <c r="BZ5" s="276"/>
      <c r="CA5" s="373" t="s">
        <v>381</v>
      </c>
      <c r="CB5" s="374"/>
      <c r="CC5" s="375"/>
      <c r="CD5" s="373" t="s">
        <v>382</v>
      </c>
      <c r="CE5" s="374"/>
      <c r="CF5" s="375"/>
      <c r="CH5" s="275"/>
      <c r="CI5" s="276"/>
      <c r="CJ5" s="373" t="s">
        <v>381</v>
      </c>
      <c r="CK5" s="374"/>
      <c r="CL5" s="375"/>
      <c r="CM5" s="373" t="s">
        <v>382</v>
      </c>
      <c r="CN5" s="374"/>
      <c r="CO5" s="375"/>
      <c r="CQ5" s="381" t="s">
        <v>380</v>
      </c>
      <c r="CR5" s="382"/>
      <c r="CS5" s="382"/>
      <c r="CT5" s="382"/>
      <c r="CU5" s="383"/>
      <c r="CW5" s="381" t="s">
        <v>435</v>
      </c>
      <c r="CX5" s="382"/>
      <c r="CY5" s="382"/>
      <c r="CZ5" s="382"/>
      <c r="DA5" s="382"/>
      <c r="DB5" s="382"/>
      <c r="DC5" s="382"/>
      <c r="DD5" s="382"/>
    </row>
    <row r="6" spans="1:108" ht="15">
      <c r="A6" s="282" t="s">
        <v>52</v>
      </c>
      <c r="B6" s="23"/>
      <c r="C6" s="370"/>
      <c r="D6" s="371"/>
      <c r="E6" s="371"/>
      <c r="F6" s="371"/>
      <c r="G6" s="393"/>
      <c r="I6" s="370"/>
      <c r="J6" s="371"/>
      <c r="K6" s="371"/>
      <c r="L6" s="371"/>
      <c r="M6" s="393"/>
      <c r="N6" s="191"/>
      <c r="O6" s="191"/>
      <c r="P6" s="181"/>
      <c r="R6" s="370"/>
      <c r="S6" s="371"/>
      <c r="T6" s="371"/>
      <c r="U6" s="371"/>
      <c r="V6" s="393"/>
      <c r="W6" s="191"/>
      <c r="X6" s="191"/>
      <c r="Y6" s="181"/>
      <c r="AA6" s="360"/>
      <c r="AB6" s="360"/>
      <c r="AC6" s="360"/>
      <c r="AD6" s="360"/>
      <c r="AE6" s="360"/>
      <c r="AF6" s="403" t="s">
        <v>381</v>
      </c>
      <c r="AG6" s="403"/>
      <c r="AH6" s="403"/>
      <c r="AI6" s="403"/>
      <c r="AJ6" s="403"/>
      <c r="AK6" s="191"/>
      <c r="AL6" s="191"/>
      <c r="AM6" s="181"/>
      <c r="AO6" s="370"/>
      <c r="AP6" s="371"/>
      <c r="AQ6" s="371"/>
      <c r="AR6" s="371"/>
      <c r="AS6" s="393"/>
      <c r="AT6" s="191"/>
      <c r="AU6" s="191"/>
      <c r="AV6" s="181"/>
      <c r="AX6" s="370"/>
      <c r="AY6" s="371"/>
      <c r="AZ6" s="371"/>
      <c r="BA6" s="371"/>
      <c r="BB6" s="393"/>
      <c r="BC6" s="191"/>
      <c r="BD6" s="191"/>
      <c r="BE6" s="181"/>
      <c r="BG6" s="370"/>
      <c r="BH6" s="371"/>
      <c r="BI6" s="371"/>
      <c r="BJ6" s="371"/>
      <c r="BK6" s="371"/>
      <c r="BL6" s="191"/>
      <c r="BM6" s="191"/>
      <c r="BN6" s="181"/>
      <c r="BP6" s="376"/>
      <c r="BQ6" s="410"/>
      <c r="BR6" s="410"/>
      <c r="BS6" s="410"/>
      <c r="BT6" s="377"/>
      <c r="BU6" s="191"/>
      <c r="BV6" s="191"/>
      <c r="BW6" s="181"/>
      <c r="BY6" s="370"/>
      <c r="BZ6" s="371"/>
      <c r="CA6" s="371"/>
      <c r="CB6" s="371"/>
      <c r="CC6" s="371"/>
      <c r="CD6" s="191"/>
      <c r="CE6" s="191"/>
      <c r="CF6" s="181"/>
      <c r="CH6" s="370"/>
      <c r="CI6" s="371"/>
      <c r="CJ6" s="371"/>
      <c r="CK6" s="371"/>
      <c r="CL6" s="371"/>
      <c r="CM6" s="191"/>
      <c r="CN6" s="191"/>
      <c r="CO6" s="181"/>
      <c r="CQ6" s="370"/>
      <c r="CR6" s="371"/>
      <c r="CS6" s="371"/>
      <c r="CT6" s="371"/>
      <c r="CU6" s="393"/>
      <c r="CW6" s="275"/>
      <c r="CX6" s="276"/>
      <c r="CY6" s="378" t="s">
        <v>381</v>
      </c>
      <c r="CZ6" s="379"/>
      <c r="DA6" s="380"/>
      <c r="DB6" s="378" t="s">
        <v>382</v>
      </c>
      <c r="DC6" s="379"/>
      <c r="DD6" s="380"/>
    </row>
    <row r="7" spans="1:108" ht="15">
      <c r="A7" s="6" t="s">
        <v>53</v>
      </c>
      <c r="B7" s="305" t="s">
        <v>442</v>
      </c>
      <c r="C7" s="320">
        <v>9.25</v>
      </c>
      <c r="D7" s="81">
        <v>10.45</v>
      </c>
      <c r="E7" s="81">
        <v>12.27</v>
      </c>
      <c r="F7" s="81">
        <v>15.49</v>
      </c>
      <c r="G7" s="16">
        <v>0.4845</v>
      </c>
      <c r="I7" s="400" t="s">
        <v>259</v>
      </c>
      <c r="J7" s="401"/>
      <c r="K7" s="401"/>
      <c r="L7" s="401"/>
      <c r="M7" s="401"/>
      <c r="N7" s="401"/>
      <c r="O7" s="401"/>
      <c r="P7" s="402"/>
      <c r="R7" s="466" t="s">
        <v>259</v>
      </c>
      <c r="S7" s="467"/>
      <c r="T7" s="467"/>
      <c r="U7" s="467"/>
      <c r="V7" s="467"/>
      <c r="W7" s="467"/>
      <c r="X7" s="467"/>
      <c r="Y7" s="468"/>
      <c r="AA7" s="362" t="s">
        <v>259</v>
      </c>
      <c r="AB7" s="363"/>
      <c r="AC7" s="363"/>
      <c r="AD7" s="363"/>
      <c r="AE7" s="363"/>
      <c r="AF7" s="363"/>
      <c r="AG7" s="363"/>
      <c r="AH7" s="363"/>
      <c r="AI7" s="363"/>
      <c r="AJ7" s="363"/>
      <c r="AK7" s="363"/>
      <c r="AL7" s="363"/>
      <c r="AM7" s="364"/>
      <c r="AO7" s="414" t="s">
        <v>259</v>
      </c>
      <c r="AP7" s="415"/>
      <c r="AQ7" s="415"/>
      <c r="AR7" s="415"/>
      <c r="AS7" s="415"/>
      <c r="AT7" s="415"/>
      <c r="AU7" s="415"/>
      <c r="AV7" s="416"/>
      <c r="AX7" s="442" t="s">
        <v>259</v>
      </c>
      <c r="AY7" s="443"/>
      <c r="AZ7" s="443"/>
      <c r="BA7" s="443"/>
      <c r="BB7" s="443"/>
      <c r="BC7" s="443"/>
      <c r="BD7" s="443"/>
      <c r="BE7" s="444"/>
      <c r="BG7" s="432" t="s">
        <v>259</v>
      </c>
      <c r="BH7" s="433"/>
      <c r="BI7" s="433"/>
      <c r="BJ7" s="433"/>
      <c r="BK7" s="433"/>
      <c r="BL7" s="433"/>
      <c r="BM7" s="433"/>
      <c r="BN7" s="434"/>
      <c r="BP7" s="436" t="s">
        <v>259</v>
      </c>
      <c r="BQ7" s="437"/>
      <c r="BR7" s="437"/>
      <c r="BS7" s="437"/>
      <c r="BT7" s="437"/>
      <c r="BU7" s="437"/>
      <c r="BV7" s="437"/>
      <c r="BW7" s="438"/>
      <c r="BY7" s="420" t="s">
        <v>259</v>
      </c>
      <c r="BZ7" s="421"/>
      <c r="CA7" s="421"/>
      <c r="CB7" s="421"/>
      <c r="CC7" s="421"/>
      <c r="CD7" s="421"/>
      <c r="CE7" s="421"/>
      <c r="CF7" s="422"/>
      <c r="CH7" s="478" t="s">
        <v>259</v>
      </c>
      <c r="CI7" s="479"/>
      <c r="CJ7" s="479"/>
      <c r="CK7" s="479"/>
      <c r="CL7" s="479"/>
      <c r="CM7" s="479"/>
      <c r="CN7" s="479"/>
      <c r="CO7" s="480"/>
      <c r="CQ7" s="407" t="s">
        <v>259</v>
      </c>
      <c r="CR7" s="408"/>
      <c r="CS7" s="408"/>
      <c r="CT7" s="409"/>
      <c r="CU7" s="194"/>
      <c r="CW7" s="429" t="s">
        <v>259</v>
      </c>
      <c r="CX7" s="430"/>
      <c r="CY7" s="430"/>
      <c r="CZ7" s="430"/>
      <c r="DA7" s="430"/>
      <c r="DB7" s="430"/>
      <c r="DC7" s="430"/>
      <c r="DD7" s="431"/>
    </row>
    <row r="8" spans="1:108" ht="15">
      <c r="A8" s="6" t="s">
        <v>54</v>
      </c>
      <c r="B8" s="305" t="s">
        <v>443</v>
      </c>
      <c r="C8" s="81">
        <v>10.4</v>
      </c>
      <c r="D8" s="81">
        <v>13.53</v>
      </c>
      <c r="E8" s="81">
        <v>15.41</v>
      </c>
      <c r="F8" s="81">
        <v>20.05</v>
      </c>
      <c r="G8" s="16">
        <v>0.4818</v>
      </c>
      <c r="I8" s="400" t="s">
        <v>259</v>
      </c>
      <c r="J8" s="401"/>
      <c r="K8" s="401"/>
      <c r="L8" s="401"/>
      <c r="M8" s="401"/>
      <c r="N8" s="401"/>
      <c r="O8" s="401"/>
      <c r="P8" s="402"/>
      <c r="R8" s="466" t="s">
        <v>259</v>
      </c>
      <c r="S8" s="467"/>
      <c r="T8" s="467"/>
      <c r="U8" s="467"/>
      <c r="V8" s="467"/>
      <c r="W8" s="467"/>
      <c r="X8" s="467"/>
      <c r="Y8" s="468"/>
      <c r="AA8" s="362" t="s">
        <v>259</v>
      </c>
      <c r="AB8" s="363"/>
      <c r="AC8" s="363"/>
      <c r="AD8" s="363"/>
      <c r="AE8" s="363"/>
      <c r="AF8" s="363"/>
      <c r="AG8" s="363"/>
      <c r="AH8" s="363"/>
      <c r="AI8" s="363"/>
      <c r="AJ8" s="363"/>
      <c r="AK8" s="363"/>
      <c r="AL8" s="363"/>
      <c r="AM8" s="364"/>
      <c r="AO8" s="414" t="s">
        <v>259</v>
      </c>
      <c r="AP8" s="415"/>
      <c r="AQ8" s="415"/>
      <c r="AR8" s="415"/>
      <c r="AS8" s="415"/>
      <c r="AT8" s="415"/>
      <c r="AU8" s="415"/>
      <c r="AV8" s="416"/>
      <c r="AX8" s="442" t="s">
        <v>259</v>
      </c>
      <c r="AY8" s="443"/>
      <c r="AZ8" s="443"/>
      <c r="BA8" s="443"/>
      <c r="BB8" s="443"/>
      <c r="BC8" s="443"/>
      <c r="BD8" s="443"/>
      <c r="BE8" s="444"/>
      <c r="BG8" s="432" t="s">
        <v>259</v>
      </c>
      <c r="BH8" s="433"/>
      <c r="BI8" s="433"/>
      <c r="BJ8" s="433"/>
      <c r="BK8" s="433"/>
      <c r="BL8" s="433"/>
      <c r="BM8" s="433"/>
      <c r="BN8" s="434"/>
      <c r="BP8" s="436" t="s">
        <v>259</v>
      </c>
      <c r="BQ8" s="437"/>
      <c r="BR8" s="437"/>
      <c r="BS8" s="437"/>
      <c r="BT8" s="437"/>
      <c r="BU8" s="437"/>
      <c r="BV8" s="437"/>
      <c r="BW8" s="438"/>
      <c r="BY8" s="420" t="s">
        <v>259</v>
      </c>
      <c r="BZ8" s="421"/>
      <c r="CA8" s="421"/>
      <c r="CB8" s="421"/>
      <c r="CC8" s="421"/>
      <c r="CD8" s="421"/>
      <c r="CE8" s="421"/>
      <c r="CF8" s="422"/>
      <c r="CH8" s="478" t="s">
        <v>259</v>
      </c>
      <c r="CI8" s="479"/>
      <c r="CJ8" s="479"/>
      <c r="CK8" s="479"/>
      <c r="CL8" s="479"/>
      <c r="CM8" s="479"/>
      <c r="CN8" s="479"/>
      <c r="CO8" s="480"/>
      <c r="CQ8" s="407" t="s">
        <v>259</v>
      </c>
      <c r="CR8" s="408"/>
      <c r="CS8" s="408"/>
      <c r="CT8" s="409"/>
      <c r="CU8" s="194"/>
      <c r="CW8" s="429" t="s">
        <v>259</v>
      </c>
      <c r="CX8" s="430"/>
      <c r="CY8" s="430"/>
      <c r="CZ8" s="430"/>
      <c r="DA8" s="430"/>
      <c r="DB8" s="430"/>
      <c r="DC8" s="430"/>
      <c r="DD8" s="431"/>
    </row>
    <row r="9" spans="1:108" ht="15">
      <c r="A9" s="6" t="s">
        <v>55</v>
      </c>
      <c r="B9" s="305" t="s">
        <v>444</v>
      </c>
      <c r="C9" s="81">
        <v>12.7</v>
      </c>
      <c r="D9" s="81">
        <v>15.3</v>
      </c>
      <c r="E9" s="81">
        <v>18.82</v>
      </c>
      <c r="F9" s="81">
        <v>22.67</v>
      </c>
      <c r="G9" s="16">
        <v>0.4818</v>
      </c>
      <c r="I9" s="400" t="s">
        <v>259</v>
      </c>
      <c r="J9" s="401"/>
      <c r="K9" s="401"/>
      <c r="L9" s="401"/>
      <c r="M9" s="401"/>
      <c r="N9" s="401"/>
      <c r="O9" s="401"/>
      <c r="P9" s="402"/>
      <c r="R9" s="466" t="s">
        <v>259</v>
      </c>
      <c r="S9" s="467"/>
      <c r="T9" s="467"/>
      <c r="U9" s="467"/>
      <c r="V9" s="467"/>
      <c r="W9" s="467"/>
      <c r="X9" s="467"/>
      <c r="Y9" s="468"/>
      <c r="AA9" s="362" t="s">
        <v>259</v>
      </c>
      <c r="AB9" s="363"/>
      <c r="AC9" s="363"/>
      <c r="AD9" s="363"/>
      <c r="AE9" s="363"/>
      <c r="AF9" s="363"/>
      <c r="AG9" s="363"/>
      <c r="AH9" s="363"/>
      <c r="AI9" s="363"/>
      <c r="AJ9" s="363"/>
      <c r="AK9" s="363"/>
      <c r="AL9" s="363"/>
      <c r="AM9" s="364"/>
      <c r="AO9" s="414" t="s">
        <v>259</v>
      </c>
      <c r="AP9" s="415"/>
      <c r="AQ9" s="415"/>
      <c r="AR9" s="415"/>
      <c r="AS9" s="415"/>
      <c r="AT9" s="415"/>
      <c r="AU9" s="415"/>
      <c r="AV9" s="416"/>
      <c r="AX9" s="442" t="s">
        <v>259</v>
      </c>
      <c r="AY9" s="443"/>
      <c r="AZ9" s="443"/>
      <c r="BA9" s="443"/>
      <c r="BB9" s="443"/>
      <c r="BC9" s="443"/>
      <c r="BD9" s="443"/>
      <c r="BE9" s="444"/>
      <c r="BG9" s="432" t="s">
        <v>259</v>
      </c>
      <c r="BH9" s="433"/>
      <c r="BI9" s="433"/>
      <c r="BJ9" s="433"/>
      <c r="BK9" s="433"/>
      <c r="BL9" s="433"/>
      <c r="BM9" s="433"/>
      <c r="BN9" s="434"/>
      <c r="BP9" s="436" t="s">
        <v>259</v>
      </c>
      <c r="BQ9" s="437"/>
      <c r="BR9" s="437"/>
      <c r="BS9" s="437"/>
      <c r="BT9" s="437"/>
      <c r="BU9" s="437"/>
      <c r="BV9" s="437"/>
      <c r="BW9" s="438"/>
      <c r="BY9" s="420" t="s">
        <v>259</v>
      </c>
      <c r="BZ9" s="421"/>
      <c r="CA9" s="421"/>
      <c r="CB9" s="421"/>
      <c r="CC9" s="421"/>
      <c r="CD9" s="421"/>
      <c r="CE9" s="421"/>
      <c r="CF9" s="422"/>
      <c r="CH9" s="478" t="s">
        <v>259</v>
      </c>
      <c r="CI9" s="479"/>
      <c r="CJ9" s="479"/>
      <c r="CK9" s="479"/>
      <c r="CL9" s="479"/>
      <c r="CM9" s="479"/>
      <c r="CN9" s="479"/>
      <c r="CO9" s="480"/>
      <c r="CQ9" s="407" t="s">
        <v>259</v>
      </c>
      <c r="CR9" s="408"/>
      <c r="CS9" s="408"/>
      <c r="CT9" s="409"/>
      <c r="CU9" s="194"/>
      <c r="CW9" s="429" t="s">
        <v>259</v>
      </c>
      <c r="CX9" s="430"/>
      <c r="CY9" s="430"/>
      <c r="CZ9" s="430"/>
      <c r="DA9" s="430"/>
      <c r="DB9" s="430"/>
      <c r="DC9" s="430"/>
      <c r="DD9" s="431"/>
    </row>
    <row r="10" spans="1:108" ht="15" customHeight="1">
      <c r="A10" s="6" t="s">
        <v>56</v>
      </c>
      <c r="B10" s="305" t="s">
        <v>445</v>
      </c>
      <c r="C10" s="81">
        <v>13.51</v>
      </c>
      <c r="D10" s="81">
        <v>15.59</v>
      </c>
      <c r="E10" s="81">
        <v>20.02</v>
      </c>
      <c r="F10" s="81">
        <v>23.1</v>
      </c>
      <c r="G10" s="16">
        <v>0.4818</v>
      </c>
      <c r="I10" s="400" t="s">
        <v>259</v>
      </c>
      <c r="J10" s="401"/>
      <c r="K10" s="401"/>
      <c r="L10" s="401"/>
      <c r="M10" s="401"/>
      <c r="N10" s="401"/>
      <c r="O10" s="401"/>
      <c r="P10" s="402"/>
      <c r="R10" s="466" t="s">
        <v>259</v>
      </c>
      <c r="S10" s="467"/>
      <c r="T10" s="467"/>
      <c r="U10" s="467"/>
      <c r="V10" s="467"/>
      <c r="W10" s="467"/>
      <c r="X10" s="467"/>
      <c r="Y10" s="468"/>
      <c r="AA10" s="362" t="s">
        <v>259</v>
      </c>
      <c r="AB10" s="363"/>
      <c r="AC10" s="363"/>
      <c r="AD10" s="363"/>
      <c r="AE10" s="363"/>
      <c r="AF10" s="363"/>
      <c r="AG10" s="363"/>
      <c r="AH10" s="363"/>
      <c r="AI10" s="363"/>
      <c r="AJ10" s="363"/>
      <c r="AK10" s="363"/>
      <c r="AL10" s="363"/>
      <c r="AM10" s="364"/>
      <c r="AO10" s="414" t="s">
        <v>259</v>
      </c>
      <c r="AP10" s="415"/>
      <c r="AQ10" s="415"/>
      <c r="AR10" s="415"/>
      <c r="AS10" s="415"/>
      <c r="AT10" s="415"/>
      <c r="AU10" s="415"/>
      <c r="AV10" s="416"/>
      <c r="AX10" s="442" t="s">
        <v>259</v>
      </c>
      <c r="AY10" s="443"/>
      <c r="AZ10" s="443"/>
      <c r="BA10" s="443"/>
      <c r="BB10" s="443"/>
      <c r="BC10" s="443"/>
      <c r="BD10" s="443"/>
      <c r="BE10" s="444"/>
      <c r="BG10" s="432" t="s">
        <v>259</v>
      </c>
      <c r="BH10" s="433"/>
      <c r="BI10" s="433"/>
      <c r="BJ10" s="433"/>
      <c r="BK10" s="433"/>
      <c r="BL10" s="433"/>
      <c r="BM10" s="433"/>
      <c r="BN10" s="434"/>
      <c r="BP10" s="436" t="s">
        <v>259</v>
      </c>
      <c r="BQ10" s="437"/>
      <c r="BR10" s="437"/>
      <c r="BS10" s="437"/>
      <c r="BT10" s="437"/>
      <c r="BU10" s="437"/>
      <c r="BV10" s="437"/>
      <c r="BW10" s="438"/>
      <c r="BY10" s="420" t="s">
        <v>259</v>
      </c>
      <c r="BZ10" s="421"/>
      <c r="CA10" s="421"/>
      <c r="CB10" s="421"/>
      <c r="CC10" s="421"/>
      <c r="CD10" s="421"/>
      <c r="CE10" s="421"/>
      <c r="CF10" s="422"/>
      <c r="CH10" s="478" t="s">
        <v>259</v>
      </c>
      <c r="CI10" s="479"/>
      <c r="CJ10" s="479"/>
      <c r="CK10" s="479"/>
      <c r="CL10" s="479"/>
      <c r="CM10" s="479"/>
      <c r="CN10" s="479"/>
      <c r="CO10" s="480"/>
      <c r="CQ10" s="407" t="s">
        <v>259</v>
      </c>
      <c r="CR10" s="408"/>
      <c r="CS10" s="408"/>
      <c r="CT10" s="409"/>
      <c r="CU10" s="194"/>
      <c r="CW10" s="429" t="s">
        <v>259</v>
      </c>
      <c r="CX10" s="430"/>
      <c r="CY10" s="430"/>
      <c r="CZ10" s="430"/>
      <c r="DA10" s="430"/>
      <c r="DB10" s="430"/>
      <c r="DC10" s="430"/>
      <c r="DD10" s="431"/>
    </row>
    <row r="11" spans="1:108" ht="15">
      <c r="A11" s="6" t="s">
        <v>57</v>
      </c>
      <c r="B11" s="305" t="s">
        <v>446</v>
      </c>
      <c r="C11" s="320">
        <v>9.25</v>
      </c>
      <c r="D11" s="81">
        <v>10.51</v>
      </c>
      <c r="E11" s="81">
        <v>12.23</v>
      </c>
      <c r="F11" s="81">
        <v>15.58</v>
      </c>
      <c r="G11" s="16">
        <v>0.4824</v>
      </c>
      <c r="I11" s="400" t="s">
        <v>259</v>
      </c>
      <c r="J11" s="401"/>
      <c r="K11" s="401"/>
      <c r="L11" s="401"/>
      <c r="M11" s="401"/>
      <c r="N11" s="401"/>
      <c r="O11" s="401"/>
      <c r="P11" s="402"/>
      <c r="R11" s="466" t="s">
        <v>259</v>
      </c>
      <c r="S11" s="467"/>
      <c r="T11" s="467"/>
      <c r="U11" s="467"/>
      <c r="V11" s="467"/>
      <c r="W11" s="467"/>
      <c r="X11" s="467"/>
      <c r="Y11" s="468"/>
      <c r="AA11" s="362" t="s">
        <v>259</v>
      </c>
      <c r="AB11" s="363"/>
      <c r="AC11" s="363"/>
      <c r="AD11" s="363"/>
      <c r="AE11" s="363"/>
      <c r="AF11" s="363"/>
      <c r="AG11" s="363"/>
      <c r="AH11" s="363"/>
      <c r="AI11" s="363"/>
      <c r="AJ11" s="363"/>
      <c r="AK11" s="363"/>
      <c r="AL11" s="363"/>
      <c r="AM11" s="364"/>
      <c r="AO11" s="414" t="s">
        <v>259</v>
      </c>
      <c r="AP11" s="415"/>
      <c r="AQ11" s="415"/>
      <c r="AR11" s="415"/>
      <c r="AS11" s="415"/>
      <c r="AT11" s="415"/>
      <c r="AU11" s="415"/>
      <c r="AV11" s="416"/>
      <c r="AX11" s="442" t="s">
        <v>259</v>
      </c>
      <c r="AY11" s="443"/>
      <c r="AZ11" s="443"/>
      <c r="BA11" s="443"/>
      <c r="BB11" s="443"/>
      <c r="BC11" s="443"/>
      <c r="BD11" s="443"/>
      <c r="BE11" s="444"/>
      <c r="BG11" s="432" t="s">
        <v>259</v>
      </c>
      <c r="BH11" s="433"/>
      <c r="BI11" s="433"/>
      <c r="BJ11" s="433"/>
      <c r="BK11" s="433"/>
      <c r="BL11" s="433"/>
      <c r="BM11" s="433"/>
      <c r="BN11" s="434"/>
      <c r="BP11" s="436" t="s">
        <v>259</v>
      </c>
      <c r="BQ11" s="437"/>
      <c r="BR11" s="437"/>
      <c r="BS11" s="437"/>
      <c r="BT11" s="437"/>
      <c r="BU11" s="437"/>
      <c r="BV11" s="437"/>
      <c r="BW11" s="438"/>
      <c r="BY11" s="420" t="s">
        <v>259</v>
      </c>
      <c r="BZ11" s="421"/>
      <c r="CA11" s="421"/>
      <c r="CB11" s="421"/>
      <c r="CC11" s="421"/>
      <c r="CD11" s="421"/>
      <c r="CE11" s="421"/>
      <c r="CF11" s="422"/>
      <c r="CH11" s="478" t="s">
        <v>259</v>
      </c>
      <c r="CI11" s="479"/>
      <c r="CJ11" s="479"/>
      <c r="CK11" s="479"/>
      <c r="CL11" s="479"/>
      <c r="CM11" s="479"/>
      <c r="CN11" s="479"/>
      <c r="CO11" s="480"/>
      <c r="CQ11" s="407" t="s">
        <v>259</v>
      </c>
      <c r="CR11" s="408"/>
      <c r="CS11" s="408"/>
      <c r="CT11" s="409"/>
      <c r="CU11" s="194"/>
      <c r="CW11" s="429" t="s">
        <v>259</v>
      </c>
      <c r="CX11" s="430"/>
      <c r="CY11" s="430"/>
      <c r="CZ11" s="430"/>
      <c r="DA11" s="430"/>
      <c r="DB11" s="430"/>
      <c r="DC11" s="430"/>
      <c r="DD11" s="431"/>
    </row>
    <row r="12" spans="1:108" ht="15">
      <c r="A12" s="271" t="s">
        <v>429</v>
      </c>
      <c r="B12" s="305" t="s">
        <v>447</v>
      </c>
      <c r="C12" s="81">
        <v>13.36</v>
      </c>
      <c r="D12" s="81">
        <v>20.04</v>
      </c>
      <c r="E12" s="81">
        <v>19.94</v>
      </c>
      <c r="F12" s="81">
        <v>29.92</v>
      </c>
      <c r="G12" s="16">
        <v>0.4925</v>
      </c>
      <c r="I12" s="400" t="s">
        <v>259</v>
      </c>
      <c r="J12" s="401"/>
      <c r="K12" s="401"/>
      <c r="L12" s="401"/>
      <c r="M12" s="401"/>
      <c r="N12" s="401"/>
      <c r="O12" s="401"/>
      <c r="P12" s="402"/>
      <c r="R12" s="466" t="s">
        <v>259</v>
      </c>
      <c r="S12" s="467"/>
      <c r="T12" s="467"/>
      <c r="U12" s="467"/>
      <c r="V12" s="467"/>
      <c r="W12" s="467"/>
      <c r="X12" s="467"/>
      <c r="Y12" s="468"/>
      <c r="AA12" s="362" t="s">
        <v>259</v>
      </c>
      <c r="AB12" s="363"/>
      <c r="AC12" s="363"/>
      <c r="AD12" s="363"/>
      <c r="AE12" s="363"/>
      <c r="AF12" s="363"/>
      <c r="AG12" s="363"/>
      <c r="AH12" s="363"/>
      <c r="AI12" s="363"/>
      <c r="AJ12" s="363"/>
      <c r="AK12" s="363"/>
      <c r="AL12" s="363"/>
      <c r="AM12" s="364"/>
      <c r="AO12" s="414" t="s">
        <v>259</v>
      </c>
      <c r="AP12" s="415"/>
      <c r="AQ12" s="415"/>
      <c r="AR12" s="415"/>
      <c r="AS12" s="415"/>
      <c r="AT12" s="415"/>
      <c r="AU12" s="415"/>
      <c r="AV12" s="416"/>
      <c r="AX12" s="442" t="s">
        <v>259</v>
      </c>
      <c r="AY12" s="443"/>
      <c r="AZ12" s="443"/>
      <c r="BA12" s="443"/>
      <c r="BB12" s="443"/>
      <c r="BC12" s="443"/>
      <c r="BD12" s="443"/>
      <c r="BE12" s="444"/>
      <c r="BG12" s="432" t="s">
        <v>259</v>
      </c>
      <c r="BH12" s="433"/>
      <c r="BI12" s="433"/>
      <c r="BJ12" s="433"/>
      <c r="BK12" s="433"/>
      <c r="BL12" s="433"/>
      <c r="BM12" s="433"/>
      <c r="BN12" s="434"/>
      <c r="BP12" s="436" t="s">
        <v>259</v>
      </c>
      <c r="BQ12" s="437"/>
      <c r="BR12" s="437"/>
      <c r="BS12" s="437"/>
      <c r="BT12" s="437"/>
      <c r="BU12" s="437"/>
      <c r="BV12" s="437"/>
      <c r="BW12" s="438"/>
      <c r="BY12" s="420" t="s">
        <v>259</v>
      </c>
      <c r="BZ12" s="421"/>
      <c r="CA12" s="421"/>
      <c r="CB12" s="421"/>
      <c r="CC12" s="421"/>
      <c r="CD12" s="421"/>
      <c r="CE12" s="421"/>
      <c r="CF12" s="422"/>
      <c r="CH12" s="478" t="s">
        <v>259</v>
      </c>
      <c r="CI12" s="479"/>
      <c r="CJ12" s="479"/>
      <c r="CK12" s="479"/>
      <c r="CL12" s="479"/>
      <c r="CM12" s="479"/>
      <c r="CN12" s="479"/>
      <c r="CO12" s="480"/>
      <c r="CQ12" s="407" t="s">
        <v>259</v>
      </c>
      <c r="CR12" s="408"/>
      <c r="CS12" s="408"/>
      <c r="CT12" s="409"/>
      <c r="CU12" s="272"/>
      <c r="CW12" s="429" t="s">
        <v>259</v>
      </c>
      <c r="CX12" s="430"/>
      <c r="CY12" s="430"/>
      <c r="CZ12" s="430"/>
      <c r="DA12" s="430"/>
      <c r="DB12" s="430"/>
      <c r="DC12" s="430"/>
      <c r="DD12" s="431"/>
    </row>
    <row r="13" spans="1:108" ht="15">
      <c r="A13" s="6" t="s">
        <v>58</v>
      </c>
      <c r="B13" s="305" t="s">
        <v>448</v>
      </c>
      <c r="C13" s="320">
        <v>9.25</v>
      </c>
      <c r="D13" s="81">
        <v>11.33</v>
      </c>
      <c r="E13" s="81">
        <v>12.23</v>
      </c>
      <c r="F13" s="81">
        <v>16.79</v>
      </c>
      <c r="G13" s="16">
        <v>0.4821</v>
      </c>
      <c r="I13" s="400" t="s">
        <v>259</v>
      </c>
      <c r="J13" s="401"/>
      <c r="K13" s="401"/>
      <c r="L13" s="401"/>
      <c r="M13" s="401"/>
      <c r="N13" s="401"/>
      <c r="O13" s="401"/>
      <c r="P13" s="402"/>
      <c r="R13" s="466" t="s">
        <v>259</v>
      </c>
      <c r="S13" s="467"/>
      <c r="T13" s="467"/>
      <c r="U13" s="467"/>
      <c r="V13" s="467"/>
      <c r="W13" s="467"/>
      <c r="X13" s="467"/>
      <c r="Y13" s="468"/>
      <c r="AA13" s="362" t="s">
        <v>259</v>
      </c>
      <c r="AB13" s="363"/>
      <c r="AC13" s="363"/>
      <c r="AD13" s="363"/>
      <c r="AE13" s="363"/>
      <c r="AF13" s="363"/>
      <c r="AG13" s="363"/>
      <c r="AH13" s="363"/>
      <c r="AI13" s="363"/>
      <c r="AJ13" s="363"/>
      <c r="AK13" s="363"/>
      <c r="AL13" s="363"/>
      <c r="AM13" s="364"/>
      <c r="AO13" s="414" t="s">
        <v>259</v>
      </c>
      <c r="AP13" s="415"/>
      <c r="AQ13" s="415"/>
      <c r="AR13" s="415"/>
      <c r="AS13" s="415"/>
      <c r="AT13" s="415"/>
      <c r="AU13" s="415"/>
      <c r="AV13" s="416"/>
      <c r="AX13" s="442" t="s">
        <v>259</v>
      </c>
      <c r="AY13" s="443"/>
      <c r="AZ13" s="443"/>
      <c r="BA13" s="443"/>
      <c r="BB13" s="443"/>
      <c r="BC13" s="443"/>
      <c r="BD13" s="443"/>
      <c r="BE13" s="444"/>
      <c r="BG13" s="432" t="s">
        <v>259</v>
      </c>
      <c r="BH13" s="433"/>
      <c r="BI13" s="433"/>
      <c r="BJ13" s="433"/>
      <c r="BK13" s="433"/>
      <c r="BL13" s="433"/>
      <c r="BM13" s="433"/>
      <c r="BN13" s="434"/>
      <c r="BP13" s="436" t="s">
        <v>259</v>
      </c>
      <c r="BQ13" s="437"/>
      <c r="BR13" s="437"/>
      <c r="BS13" s="437"/>
      <c r="BT13" s="437"/>
      <c r="BU13" s="437"/>
      <c r="BV13" s="437"/>
      <c r="BW13" s="438"/>
      <c r="BY13" s="420" t="s">
        <v>259</v>
      </c>
      <c r="BZ13" s="421"/>
      <c r="CA13" s="421"/>
      <c r="CB13" s="421"/>
      <c r="CC13" s="421"/>
      <c r="CD13" s="421"/>
      <c r="CE13" s="421"/>
      <c r="CF13" s="422"/>
      <c r="CH13" s="478" t="s">
        <v>259</v>
      </c>
      <c r="CI13" s="479"/>
      <c r="CJ13" s="479"/>
      <c r="CK13" s="479"/>
      <c r="CL13" s="479"/>
      <c r="CM13" s="479"/>
      <c r="CN13" s="479"/>
      <c r="CO13" s="480"/>
      <c r="CQ13" s="407" t="s">
        <v>259</v>
      </c>
      <c r="CR13" s="408"/>
      <c r="CS13" s="408"/>
      <c r="CT13" s="409"/>
      <c r="CU13" s="194"/>
      <c r="CW13" s="429" t="s">
        <v>259</v>
      </c>
      <c r="CX13" s="430"/>
      <c r="CY13" s="430"/>
      <c r="CZ13" s="430"/>
      <c r="DA13" s="430"/>
      <c r="DB13" s="430"/>
      <c r="DC13" s="430"/>
      <c r="DD13" s="431"/>
    </row>
    <row r="14" spans="1:108" ht="15">
      <c r="A14" s="6" t="s">
        <v>59</v>
      </c>
      <c r="B14" s="305" t="s">
        <v>449</v>
      </c>
      <c r="C14" s="81">
        <v>11</v>
      </c>
      <c r="D14" s="81">
        <v>19.25</v>
      </c>
      <c r="E14" s="81">
        <v>16.3</v>
      </c>
      <c r="F14" s="81">
        <v>28.53</v>
      </c>
      <c r="G14" s="16">
        <v>0.482</v>
      </c>
      <c r="I14" s="400" t="s">
        <v>259</v>
      </c>
      <c r="J14" s="401"/>
      <c r="K14" s="401"/>
      <c r="L14" s="401"/>
      <c r="M14" s="401"/>
      <c r="N14" s="401"/>
      <c r="O14" s="401"/>
      <c r="P14" s="402"/>
      <c r="R14" s="466" t="s">
        <v>259</v>
      </c>
      <c r="S14" s="467"/>
      <c r="T14" s="467"/>
      <c r="U14" s="467"/>
      <c r="V14" s="467"/>
      <c r="W14" s="467"/>
      <c r="X14" s="467"/>
      <c r="Y14" s="468"/>
      <c r="AA14" s="362" t="s">
        <v>259</v>
      </c>
      <c r="AB14" s="363"/>
      <c r="AC14" s="363"/>
      <c r="AD14" s="363"/>
      <c r="AE14" s="363"/>
      <c r="AF14" s="363"/>
      <c r="AG14" s="363"/>
      <c r="AH14" s="363"/>
      <c r="AI14" s="363"/>
      <c r="AJ14" s="363"/>
      <c r="AK14" s="363"/>
      <c r="AL14" s="363"/>
      <c r="AM14" s="364"/>
      <c r="AO14" s="414" t="s">
        <v>259</v>
      </c>
      <c r="AP14" s="415"/>
      <c r="AQ14" s="415"/>
      <c r="AR14" s="415"/>
      <c r="AS14" s="415"/>
      <c r="AT14" s="415"/>
      <c r="AU14" s="415"/>
      <c r="AV14" s="416"/>
      <c r="AX14" s="442" t="s">
        <v>259</v>
      </c>
      <c r="AY14" s="443"/>
      <c r="AZ14" s="443"/>
      <c r="BA14" s="443"/>
      <c r="BB14" s="443"/>
      <c r="BC14" s="443"/>
      <c r="BD14" s="443"/>
      <c r="BE14" s="444"/>
      <c r="BG14" s="432" t="s">
        <v>259</v>
      </c>
      <c r="BH14" s="433"/>
      <c r="BI14" s="433"/>
      <c r="BJ14" s="433"/>
      <c r="BK14" s="433"/>
      <c r="BL14" s="433"/>
      <c r="BM14" s="433"/>
      <c r="BN14" s="434"/>
      <c r="BP14" s="436" t="s">
        <v>259</v>
      </c>
      <c r="BQ14" s="437"/>
      <c r="BR14" s="437"/>
      <c r="BS14" s="437"/>
      <c r="BT14" s="437"/>
      <c r="BU14" s="437"/>
      <c r="BV14" s="437"/>
      <c r="BW14" s="438"/>
      <c r="BY14" s="420" t="s">
        <v>259</v>
      </c>
      <c r="BZ14" s="421"/>
      <c r="CA14" s="421"/>
      <c r="CB14" s="421"/>
      <c r="CC14" s="421"/>
      <c r="CD14" s="421"/>
      <c r="CE14" s="421"/>
      <c r="CF14" s="422"/>
      <c r="CH14" s="478" t="s">
        <v>259</v>
      </c>
      <c r="CI14" s="479"/>
      <c r="CJ14" s="479"/>
      <c r="CK14" s="479"/>
      <c r="CL14" s="479"/>
      <c r="CM14" s="479"/>
      <c r="CN14" s="479"/>
      <c r="CO14" s="480"/>
      <c r="CQ14" s="407" t="s">
        <v>259</v>
      </c>
      <c r="CR14" s="408"/>
      <c r="CS14" s="408"/>
      <c r="CT14" s="409"/>
      <c r="CU14" s="194"/>
      <c r="CW14" s="429" t="s">
        <v>259</v>
      </c>
      <c r="CX14" s="430"/>
      <c r="CY14" s="430"/>
      <c r="CZ14" s="430"/>
      <c r="DA14" s="430"/>
      <c r="DB14" s="430"/>
      <c r="DC14" s="430"/>
      <c r="DD14" s="431"/>
    </row>
    <row r="15" spans="1:108" ht="15">
      <c r="A15" s="6" t="s">
        <v>60</v>
      </c>
      <c r="B15" s="305" t="s">
        <v>450</v>
      </c>
      <c r="C15" s="319">
        <v>9.25</v>
      </c>
      <c r="D15" s="81">
        <v>9.5</v>
      </c>
      <c r="E15" s="319">
        <v>13.71</v>
      </c>
      <c r="F15" s="81">
        <v>14.08</v>
      </c>
      <c r="G15" s="16">
        <v>0.4822</v>
      </c>
      <c r="I15" s="400" t="s">
        <v>259</v>
      </c>
      <c r="J15" s="401"/>
      <c r="K15" s="401"/>
      <c r="L15" s="401"/>
      <c r="M15" s="401"/>
      <c r="N15" s="401"/>
      <c r="O15" s="401"/>
      <c r="P15" s="402"/>
      <c r="R15" s="466" t="s">
        <v>259</v>
      </c>
      <c r="S15" s="467"/>
      <c r="T15" s="467"/>
      <c r="U15" s="467"/>
      <c r="V15" s="467"/>
      <c r="W15" s="467"/>
      <c r="X15" s="467"/>
      <c r="Y15" s="468"/>
      <c r="AA15" s="362" t="s">
        <v>259</v>
      </c>
      <c r="AB15" s="363"/>
      <c r="AC15" s="363"/>
      <c r="AD15" s="363"/>
      <c r="AE15" s="363"/>
      <c r="AF15" s="363"/>
      <c r="AG15" s="363"/>
      <c r="AH15" s="363"/>
      <c r="AI15" s="363"/>
      <c r="AJ15" s="363"/>
      <c r="AK15" s="363"/>
      <c r="AL15" s="363"/>
      <c r="AM15" s="364"/>
      <c r="AO15" s="414" t="s">
        <v>259</v>
      </c>
      <c r="AP15" s="415"/>
      <c r="AQ15" s="415"/>
      <c r="AR15" s="415"/>
      <c r="AS15" s="415"/>
      <c r="AT15" s="415"/>
      <c r="AU15" s="415"/>
      <c r="AV15" s="416"/>
      <c r="AX15" s="442" t="s">
        <v>259</v>
      </c>
      <c r="AY15" s="443"/>
      <c r="AZ15" s="443"/>
      <c r="BA15" s="443"/>
      <c r="BB15" s="443"/>
      <c r="BC15" s="443"/>
      <c r="BD15" s="443"/>
      <c r="BE15" s="444"/>
      <c r="BG15" s="432" t="s">
        <v>259</v>
      </c>
      <c r="BH15" s="433"/>
      <c r="BI15" s="433"/>
      <c r="BJ15" s="433"/>
      <c r="BK15" s="433"/>
      <c r="BL15" s="433"/>
      <c r="BM15" s="433"/>
      <c r="BN15" s="434"/>
      <c r="BP15" s="436" t="s">
        <v>259</v>
      </c>
      <c r="BQ15" s="437"/>
      <c r="BR15" s="437"/>
      <c r="BS15" s="437"/>
      <c r="BT15" s="437"/>
      <c r="BU15" s="437"/>
      <c r="BV15" s="437"/>
      <c r="BW15" s="438"/>
      <c r="BY15" s="420" t="s">
        <v>259</v>
      </c>
      <c r="BZ15" s="421"/>
      <c r="CA15" s="421"/>
      <c r="CB15" s="421"/>
      <c r="CC15" s="421"/>
      <c r="CD15" s="421"/>
      <c r="CE15" s="421"/>
      <c r="CF15" s="422"/>
      <c r="CH15" s="478" t="s">
        <v>259</v>
      </c>
      <c r="CI15" s="479"/>
      <c r="CJ15" s="479"/>
      <c r="CK15" s="479"/>
      <c r="CL15" s="479"/>
      <c r="CM15" s="479"/>
      <c r="CN15" s="479"/>
      <c r="CO15" s="480"/>
      <c r="CQ15" s="407" t="s">
        <v>259</v>
      </c>
      <c r="CR15" s="408"/>
      <c r="CS15" s="408"/>
      <c r="CT15" s="409"/>
      <c r="CU15" s="194"/>
      <c r="CW15" s="429" t="s">
        <v>259</v>
      </c>
      <c r="CX15" s="430"/>
      <c r="CY15" s="430"/>
      <c r="CZ15" s="430"/>
      <c r="DA15" s="430"/>
      <c r="DB15" s="430"/>
      <c r="DC15" s="430"/>
      <c r="DD15" s="431"/>
    </row>
    <row r="16" spans="1:108" ht="15">
      <c r="A16" s="6" t="s">
        <v>61</v>
      </c>
      <c r="B16" s="305" t="s">
        <v>451</v>
      </c>
      <c r="C16" s="81"/>
      <c r="D16" s="81"/>
      <c r="E16" s="81"/>
      <c r="F16" s="81"/>
      <c r="G16" s="16"/>
      <c r="I16" s="69">
        <v>10</v>
      </c>
      <c r="J16" s="69">
        <v>13</v>
      </c>
      <c r="K16" s="196">
        <f>I16*1.34</f>
        <v>13.4</v>
      </c>
      <c r="L16" s="196">
        <f>J16*1.34</f>
        <v>17.42</v>
      </c>
      <c r="M16" s="194">
        <v>0.34</v>
      </c>
      <c r="N16" s="69">
        <f>K16-(K16*0.015)</f>
        <v>13.199</v>
      </c>
      <c r="O16" s="69">
        <f>L16-(L16*0.015)</f>
        <v>17.158700000000003</v>
      </c>
      <c r="P16" s="16">
        <f>(N16+O16)/(I16+J16)-1</f>
        <v>0.3199000000000001</v>
      </c>
      <c r="R16" s="68">
        <v>9.5</v>
      </c>
      <c r="S16" s="68">
        <v>13.5</v>
      </c>
      <c r="T16" s="201">
        <v>12.82</v>
      </c>
      <c r="U16" s="201">
        <v>18.22</v>
      </c>
      <c r="V16" s="194">
        <v>0.3496</v>
      </c>
      <c r="W16" s="68">
        <f>R16+(R16*Y16)</f>
        <v>12.72525</v>
      </c>
      <c r="X16" s="68">
        <f>S16+(S16*Y16)</f>
        <v>18.08325</v>
      </c>
      <c r="Y16" s="16">
        <v>0.3395</v>
      </c>
      <c r="AA16" s="202">
        <v>14.237</v>
      </c>
      <c r="AB16" s="202">
        <v>19.8605</v>
      </c>
      <c r="AC16" s="202">
        <v>19.39</v>
      </c>
      <c r="AD16" s="202">
        <v>26.882525054667784</v>
      </c>
      <c r="AE16" s="194">
        <v>0.3571</v>
      </c>
      <c r="AF16" s="243">
        <v>10</v>
      </c>
      <c r="AG16" s="243">
        <v>19.86</v>
      </c>
      <c r="AH16" s="202">
        <f>(AF16*AE16)+AF16</f>
        <v>13.571</v>
      </c>
      <c r="AI16" s="202">
        <v>26.88</v>
      </c>
      <c r="AJ16" s="194">
        <f>((AH16+AI16)/(AF16+AG16)-1)</f>
        <v>0.35468854655056936</v>
      </c>
      <c r="AK16" s="71">
        <f>AH16-(AH16*0.05)</f>
        <v>12.89245</v>
      </c>
      <c r="AL16" s="71">
        <f>AI16-(AI16*0.05)</f>
        <v>25.535999999999998</v>
      </c>
      <c r="AM16" s="16">
        <f>(AK16+AL16)/(AF16+AG16)-1</f>
        <v>0.2869541192230407</v>
      </c>
      <c r="AO16" s="72">
        <v>10</v>
      </c>
      <c r="AP16" s="72">
        <v>11.25</v>
      </c>
      <c r="AQ16" s="204">
        <v>13.6</v>
      </c>
      <c r="AR16" s="204">
        <v>15.3</v>
      </c>
      <c r="AS16" s="194">
        <v>0.36</v>
      </c>
      <c r="AT16" s="72">
        <f>AQ16-(AQ16*0.025)</f>
        <v>13.26</v>
      </c>
      <c r="AU16" s="72">
        <f>AR16-(AR16*0.025)</f>
        <v>14.9175</v>
      </c>
      <c r="AV16" s="16">
        <f>(AT16+AU16)/(AO16+AP16)-1</f>
        <v>0.32600000000000007</v>
      </c>
      <c r="AX16" s="73">
        <v>11</v>
      </c>
      <c r="AY16" s="73">
        <v>14</v>
      </c>
      <c r="AZ16" s="205">
        <v>16.5</v>
      </c>
      <c r="BA16" s="205">
        <v>21</v>
      </c>
      <c r="BB16" s="194">
        <f>((AZ16+BA16)/(AX16+AY16)-1)</f>
        <v>0.5</v>
      </c>
      <c r="BC16" s="73">
        <f>AZ16-(AZ16*0.05)</f>
        <v>15.675</v>
      </c>
      <c r="BD16" s="73">
        <f>BA16-(BA16*0.05)</f>
        <v>19.95</v>
      </c>
      <c r="BE16" s="16">
        <f>(BC16+BD16)/(AX16+AY16)-1</f>
        <v>0.42500000000000004</v>
      </c>
      <c r="BG16" s="74">
        <v>9.24</v>
      </c>
      <c r="BH16" s="74">
        <v>11.45</v>
      </c>
      <c r="BI16" s="206">
        <v>12.84</v>
      </c>
      <c r="BJ16" s="206">
        <v>15.92</v>
      </c>
      <c r="BK16" s="194">
        <v>0.39</v>
      </c>
      <c r="BL16" s="74">
        <f>BI16-(BI16*0.025)</f>
        <v>12.519</v>
      </c>
      <c r="BM16" s="74">
        <f>BJ16-(BJ16*0.025)</f>
        <v>15.522</v>
      </c>
      <c r="BN16" s="16">
        <f>(BL16+BM16)/(BG16+BH16)-1</f>
        <v>0.35529241179313686</v>
      </c>
      <c r="BP16" s="77">
        <v>10</v>
      </c>
      <c r="BQ16" s="77">
        <v>12.5</v>
      </c>
      <c r="BR16" s="207">
        <v>13.5</v>
      </c>
      <c r="BS16" s="207">
        <v>16.88</v>
      </c>
      <c r="BT16" s="267">
        <f>((BR16+BS16)/(BP16+BQ16)-1)</f>
        <v>0.3502222222222222</v>
      </c>
      <c r="BU16" s="76">
        <f>BR16-(BR16*0.015)</f>
        <v>13.2975</v>
      </c>
      <c r="BV16" s="76">
        <f>BS16-(BS16*0.015)</f>
        <v>16.6268</v>
      </c>
      <c r="BW16" s="16">
        <f>(BU16+BV16)/(BP16+BQ16)-1</f>
        <v>0.32996888888888876</v>
      </c>
      <c r="BY16" s="78">
        <v>10.5</v>
      </c>
      <c r="BZ16" s="78">
        <v>14</v>
      </c>
      <c r="CA16" s="208">
        <v>14.6</v>
      </c>
      <c r="CB16" s="208">
        <v>19.46</v>
      </c>
      <c r="CC16" s="194">
        <f>((CA16+CB16)/(BY16+BZ16)-1)</f>
        <v>0.3902040816326531</v>
      </c>
      <c r="CD16" s="78">
        <f>CA16-(CA16*0.01)</f>
        <v>14.453999999999999</v>
      </c>
      <c r="CE16" s="78">
        <f>CB16-(CB16*0.01)</f>
        <v>19.2654</v>
      </c>
      <c r="CF16" s="16">
        <f>(CD16+CE16)/(BY16+BZ16)-1</f>
        <v>0.37630204081632646</v>
      </c>
      <c r="CH16" s="417" t="s">
        <v>384</v>
      </c>
      <c r="CI16" s="418"/>
      <c r="CJ16" s="418"/>
      <c r="CK16" s="418"/>
      <c r="CL16" s="418"/>
      <c r="CM16" s="418"/>
      <c r="CN16" s="418"/>
      <c r="CO16" s="419"/>
      <c r="CQ16" s="195"/>
      <c r="CR16" s="195"/>
      <c r="CS16" s="195"/>
      <c r="CT16" s="195"/>
      <c r="CU16" s="194"/>
      <c r="CW16" s="293">
        <v>10</v>
      </c>
      <c r="CX16" s="293">
        <v>13</v>
      </c>
      <c r="CY16" s="293">
        <f>CW16*1.32</f>
        <v>13.200000000000001</v>
      </c>
      <c r="CZ16" s="293">
        <f>CX16*1.32</f>
        <v>17.16</v>
      </c>
      <c r="DA16" s="194">
        <f>((CY16+CZ16)/(CW16+CX16)-1)</f>
        <v>0.32000000000000006</v>
      </c>
      <c r="DB16" s="293">
        <f>CY16-(CY16*0.05)</f>
        <v>12.540000000000001</v>
      </c>
      <c r="DC16" s="293">
        <f>CZ16-(CZ16*0.05)</f>
        <v>16.302</v>
      </c>
      <c r="DD16" s="194">
        <f>(DB16+DC16)/(CW16+CX16)-1</f>
        <v>0.254</v>
      </c>
    </row>
    <row r="17" spans="1:108" ht="15">
      <c r="A17" s="6" t="s">
        <v>62</v>
      </c>
      <c r="B17" s="305" t="s">
        <v>452</v>
      </c>
      <c r="C17" s="81"/>
      <c r="D17" s="81"/>
      <c r="E17" s="81"/>
      <c r="F17" s="81"/>
      <c r="G17" s="16"/>
      <c r="I17" s="69">
        <v>11</v>
      </c>
      <c r="J17" s="69">
        <v>14</v>
      </c>
      <c r="K17" s="196">
        <f>I17*1.34</f>
        <v>14.74</v>
      </c>
      <c r="L17" s="196">
        <f>J17*1.34</f>
        <v>18.76</v>
      </c>
      <c r="M17" s="194">
        <v>0.34</v>
      </c>
      <c r="N17" s="69">
        <f>K17-(K17*0.015)</f>
        <v>14.5189</v>
      </c>
      <c r="O17" s="69">
        <f>L17-(L17*0.015)</f>
        <v>18.4786</v>
      </c>
      <c r="P17" s="16">
        <f>(N17+O17)/(I17+J17)-1</f>
        <v>0.3199000000000001</v>
      </c>
      <c r="R17" s="68">
        <v>10</v>
      </c>
      <c r="S17" s="68">
        <v>14</v>
      </c>
      <c r="T17" s="201">
        <v>13.5</v>
      </c>
      <c r="U17" s="201">
        <v>18.89</v>
      </c>
      <c r="V17" s="194">
        <v>0.3496</v>
      </c>
      <c r="W17" s="68">
        <f>R17+(R17*Y17)</f>
        <v>13.395</v>
      </c>
      <c r="X17" s="68">
        <f>S17+(S17*Y17)</f>
        <v>18.753</v>
      </c>
      <c r="Y17" s="16">
        <v>0.3395</v>
      </c>
      <c r="AA17" s="202">
        <v>15.260499999999999</v>
      </c>
      <c r="AB17" s="202">
        <v>21.447499999999998</v>
      </c>
      <c r="AC17" s="202">
        <v>20.75</v>
      </c>
      <c r="AD17" s="202">
        <v>28.98842030067283</v>
      </c>
      <c r="AE17" s="194">
        <v>0.355</v>
      </c>
      <c r="AF17" s="243">
        <v>12</v>
      </c>
      <c r="AG17" s="243">
        <v>21.45</v>
      </c>
      <c r="AH17" s="202">
        <f>(AF17*AE17)+AF17</f>
        <v>16.259999999999998</v>
      </c>
      <c r="AI17" s="202">
        <v>28.99</v>
      </c>
      <c r="AJ17" s="194">
        <f>((AH17+AI17)/(AF17+AG17)-1)</f>
        <v>0.3527653213751867</v>
      </c>
      <c r="AK17" s="71">
        <f>AH17-(AH17*0.05)</f>
        <v>15.446999999999997</v>
      </c>
      <c r="AL17" s="71">
        <f>AI17-(AI17*0.05)</f>
        <v>27.540499999999998</v>
      </c>
      <c r="AM17" s="16">
        <f>(AK17+AL17)/(AF17+AG17)-1</f>
        <v>0.28512705530642735</v>
      </c>
      <c r="AO17" s="72">
        <v>11.25</v>
      </c>
      <c r="AP17" s="72">
        <v>12.25</v>
      </c>
      <c r="AQ17" s="204">
        <v>15.3</v>
      </c>
      <c r="AR17" s="204">
        <v>16.66</v>
      </c>
      <c r="AS17" s="194">
        <v>0.36</v>
      </c>
      <c r="AT17" s="72">
        <f>AQ17-(AQ17*0.025)</f>
        <v>14.9175</v>
      </c>
      <c r="AU17" s="72">
        <f>AR17-(AR17*0.025)</f>
        <v>16.2435</v>
      </c>
      <c r="AV17" s="16">
        <f>(AT17+AU17)/(AO17+AP17)-1</f>
        <v>0.32600000000000007</v>
      </c>
      <c r="AX17" s="73">
        <v>12</v>
      </c>
      <c r="AY17" s="73">
        <v>15</v>
      </c>
      <c r="AZ17" s="205">
        <v>18</v>
      </c>
      <c r="BA17" s="205">
        <v>22.5</v>
      </c>
      <c r="BB17" s="194">
        <f>((AZ17+BA17)/(AX17+AY17)-1)</f>
        <v>0.5</v>
      </c>
      <c r="BC17" s="73">
        <f>AZ17-(AZ17*0.05)</f>
        <v>17.1</v>
      </c>
      <c r="BD17" s="73">
        <f>BA17-(BA17*0.05)</f>
        <v>21.375</v>
      </c>
      <c r="BE17" s="16">
        <f>(BC17+BD17)/(AX17+AY17)-1</f>
        <v>0.42500000000000004</v>
      </c>
      <c r="BG17" s="74">
        <v>10.1</v>
      </c>
      <c r="BH17" s="74">
        <v>12.34</v>
      </c>
      <c r="BI17" s="206">
        <v>14.04</v>
      </c>
      <c r="BJ17" s="206">
        <v>17.15</v>
      </c>
      <c r="BK17" s="194">
        <v>0.39</v>
      </c>
      <c r="BL17" s="74">
        <f>BI17-(BI17*0.025)</f>
        <v>13.689</v>
      </c>
      <c r="BM17" s="74">
        <f>BJ17-(BJ17*0.025)</f>
        <v>16.721249999999998</v>
      </c>
      <c r="BN17" s="16">
        <f>(BL17+BM17)/(BG17+BH17)-1</f>
        <v>0.3551804812834225</v>
      </c>
      <c r="BP17" s="77">
        <v>10.5</v>
      </c>
      <c r="BQ17" s="77">
        <v>13</v>
      </c>
      <c r="BR17" s="207">
        <v>14.18</v>
      </c>
      <c r="BS17" s="207">
        <v>17.55</v>
      </c>
      <c r="BT17" s="267">
        <f>((BR17+BS17)/(BP17+BQ17)-1)</f>
        <v>0.35021276595744677</v>
      </c>
      <c r="BU17" s="76">
        <f>BR17-(BR17*0.015)</f>
        <v>13.9673</v>
      </c>
      <c r="BV17" s="76">
        <f>BS17-(BS17*0.015)</f>
        <v>17.28675</v>
      </c>
      <c r="BW17" s="16">
        <f>(BU17+BV17)/(BP17+BQ17)-1</f>
        <v>0.329959574468085</v>
      </c>
      <c r="BY17" s="78">
        <v>11</v>
      </c>
      <c r="BZ17" s="78">
        <v>17</v>
      </c>
      <c r="CA17" s="208">
        <v>15.29</v>
      </c>
      <c r="CB17" s="208">
        <v>23.63</v>
      </c>
      <c r="CC17" s="194">
        <f>((CA17+CB17)/(BY17+BZ17)-1)</f>
        <v>0.3900000000000001</v>
      </c>
      <c r="CD17" s="78">
        <f>CA17-(CA17*0.01)</f>
        <v>15.137099999999998</v>
      </c>
      <c r="CE17" s="78">
        <f>CB17-(CB17*0.01)</f>
        <v>23.3937</v>
      </c>
      <c r="CF17" s="16">
        <f>(CD17+CE17)/(BY17+BZ17)-1</f>
        <v>0.3760999999999999</v>
      </c>
      <c r="CH17" s="417" t="s">
        <v>384</v>
      </c>
      <c r="CI17" s="418"/>
      <c r="CJ17" s="418"/>
      <c r="CK17" s="418"/>
      <c r="CL17" s="418"/>
      <c r="CM17" s="418"/>
      <c r="CN17" s="418"/>
      <c r="CO17" s="419"/>
      <c r="CQ17" s="195"/>
      <c r="CR17" s="195"/>
      <c r="CS17" s="195"/>
      <c r="CT17" s="195"/>
      <c r="CU17" s="194"/>
      <c r="CW17" s="293">
        <v>11</v>
      </c>
      <c r="CX17" s="293">
        <v>14</v>
      </c>
      <c r="CY17" s="293">
        <f>CW17*1.32</f>
        <v>14.520000000000001</v>
      </c>
      <c r="CZ17" s="293">
        <f>CX17*1.32</f>
        <v>18.48</v>
      </c>
      <c r="DA17" s="194">
        <f>((CY17+CZ17)/(CW17+CX17)-1)</f>
        <v>0.32000000000000006</v>
      </c>
      <c r="DB17" s="293">
        <f>CY17-(CY17*0.05)</f>
        <v>13.794</v>
      </c>
      <c r="DC17" s="293">
        <f>CZ17-(CZ17*0.05)</f>
        <v>17.556</v>
      </c>
      <c r="DD17" s="194">
        <f>(DB17+DC17)/(CW17+CX17)-1</f>
        <v>0.254</v>
      </c>
    </row>
    <row r="18" spans="1:108" ht="15">
      <c r="A18" s="3" t="s">
        <v>63</v>
      </c>
      <c r="B18" s="305" t="s">
        <v>453</v>
      </c>
      <c r="C18" s="320">
        <v>9.25</v>
      </c>
      <c r="D18" s="81">
        <v>10.56</v>
      </c>
      <c r="E18" s="81">
        <v>12.23</v>
      </c>
      <c r="F18" s="81">
        <v>15.65</v>
      </c>
      <c r="G18" s="16">
        <v>0.4822</v>
      </c>
      <c r="I18" s="400" t="s">
        <v>259</v>
      </c>
      <c r="J18" s="401"/>
      <c r="K18" s="401"/>
      <c r="L18" s="401"/>
      <c r="M18" s="401"/>
      <c r="N18" s="401"/>
      <c r="O18" s="401"/>
      <c r="P18" s="402"/>
      <c r="R18" s="466" t="s">
        <v>259</v>
      </c>
      <c r="S18" s="467"/>
      <c r="T18" s="467"/>
      <c r="U18" s="467"/>
      <c r="V18" s="467"/>
      <c r="W18" s="467"/>
      <c r="X18" s="467"/>
      <c r="Y18" s="468"/>
      <c r="AA18" s="362" t="s">
        <v>259</v>
      </c>
      <c r="AB18" s="363"/>
      <c r="AC18" s="363"/>
      <c r="AD18" s="363"/>
      <c r="AE18" s="363"/>
      <c r="AF18" s="363"/>
      <c r="AG18" s="363"/>
      <c r="AH18" s="363"/>
      <c r="AI18" s="363"/>
      <c r="AJ18" s="363"/>
      <c r="AK18" s="363"/>
      <c r="AL18" s="363"/>
      <c r="AM18" s="364"/>
      <c r="AO18" s="414" t="s">
        <v>259</v>
      </c>
      <c r="AP18" s="415"/>
      <c r="AQ18" s="415"/>
      <c r="AR18" s="415"/>
      <c r="AS18" s="415"/>
      <c r="AT18" s="415"/>
      <c r="AU18" s="415"/>
      <c r="AV18" s="416"/>
      <c r="AX18" s="442" t="s">
        <v>259</v>
      </c>
      <c r="AY18" s="443"/>
      <c r="AZ18" s="443"/>
      <c r="BA18" s="443"/>
      <c r="BB18" s="443"/>
      <c r="BC18" s="443"/>
      <c r="BD18" s="443"/>
      <c r="BE18" s="444"/>
      <c r="BG18" s="432" t="s">
        <v>259</v>
      </c>
      <c r="BH18" s="433"/>
      <c r="BI18" s="433"/>
      <c r="BJ18" s="433"/>
      <c r="BK18" s="433"/>
      <c r="BL18" s="433"/>
      <c r="BM18" s="433"/>
      <c r="BN18" s="434"/>
      <c r="BP18" s="436" t="s">
        <v>259</v>
      </c>
      <c r="BQ18" s="437"/>
      <c r="BR18" s="437"/>
      <c r="BS18" s="437"/>
      <c r="BT18" s="437"/>
      <c r="BU18" s="437"/>
      <c r="BV18" s="437"/>
      <c r="BW18" s="438"/>
      <c r="BY18" s="420" t="s">
        <v>259</v>
      </c>
      <c r="BZ18" s="421"/>
      <c r="CA18" s="421"/>
      <c r="CB18" s="421"/>
      <c r="CC18" s="421"/>
      <c r="CD18" s="421"/>
      <c r="CE18" s="421"/>
      <c r="CF18" s="422"/>
      <c r="CH18" s="478" t="s">
        <v>259</v>
      </c>
      <c r="CI18" s="479"/>
      <c r="CJ18" s="479"/>
      <c r="CK18" s="479"/>
      <c r="CL18" s="479"/>
      <c r="CM18" s="479"/>
      <c r="CN18" s="479"/>
      <c r="CO18" s="480"/>
      <c r="CQ18" s="407" t="s">
        <v>259</v>
      </c>
      <c r="CR18" s="408"/>
      <c r="CS18" s="408"/>
      <c r="CT18" s="409"/>
      <c r="CU18" s="194"/>
      <c r="CW18" s="429" t="s">
        <v>259</v>
      </c>
      <c r="CX18" s="430"/>
      <c r="CY18" s="430"/>
      <c r="CZ18" s="430"/>
      <c r="DA18" s="430"/>
      <c r="DB18" s="430"/>
      <c r="DC18" s="430"/>
      <c r="DD18" s="431"/>
    </row>
    <row r="19" spans="1:108" ht="15">
      <c r="A19" s="3" t="s">
        <v>64</v>
      </c>
      <c r="B19" s="305" t="s">
        <v>454</v>
      </c>
      <c r="C19" s="81">
        <v>8.8</v>
      </c>
      <c r="D19" s="81">
        <v>11.5</v>
      </c>
      <c r="E19" s="81">
        <v>13.04</v>
      </c>
      <c r="F19" s="81">
        <v>17.05</v>
      </c>
      <c r="G19" s="16">
        <v>0.4823</v>
      </c>
      <c r="I19" s="400" t="s">
        <v>259</v>
      </c>
      <c r="J19" s="401"/>
      <c r="K19" s="401"/>
      <c r="L19" s="401"/>
      <c r="M19" s="401"/>
      <c r="N19" s="401"/>
      <c r="O19" s="401"/>
      <c r="P19" s="402"/>
      <c r="R19" s="466" t="s">
        <v>259</v>
      </c>
      <c r="S19" s="467"/>
      <c r="T19" s="467"/>
      <c r="U19" s="467"/>
      <c r="V19" s="467"/>
      <c r="W19" s="467"/>
      <c r="X19" s="467"/>
      <c r="Y19" s="468"/>
      <c r="AA19" s="362" t="s">
        <v>259</v>
      </c>
      <c r="AB19" s="363"/>
      <c r="AC19" s="363"/>
      <c r="AD19" s="363"/>
      <c r="AE19" s="363"/>
      <c r="AF19" s="363"/>
      <c r="AG19" s="363"/>
      <c r="AH19" s="363"/>
      <c r="AI19" s="363"/>
      <c r="AJ19" s="363"/>
      <c r="AK19" s="363"/>
      <c r="AL19" s="363"/>
      <c r="AM19" s="364"/>
      <c r="AO19" s="414" t="s">
        <v>259</v>
      </c>
      <c r="AP19" s="415"/>
      <c r="AQ19" s="415"/>
      <c r="AR19" s="415"/>
      <c r="AS19" s="415"/>
      <c r="AT19" s="415"/>
      <c r="AU19" s="415"/>
      <c r="AV19" s="416"/>
      <c r="AX19" s="442" t="s">
        <v>259</v>
      </c>
      <c r="AY19" s="443"/>
      <c r="AZ19" s="443"/>
      <c r="BA19" s="443"/>
      <c r="BB19" s="443"/>
      <c r="BC19" s="443"/>
      <c r="BD19" s="443"/>
      <c r="BE19" s="444"/>
      <c r="BG19" s="432" t="s">
        <v>259</v>
      </c>
      <c r="BH19" s="433"/>
      <c r="BI19" s="433"/>
      <c r="BJ19" s="433"/>
      <c r="BK19" s="433"/>
      <c r="BL19" s="433"/>
      <c r="BM19" s="433"/>
      <c r="BN19" s="434"/>
      <c r="BP19" s="436" t="s">
        <v>259</v>
      </c>
      <c r="BQ19" s="437"/>
      <c r="BR19" s="437"/>
      <c r="BS19" s="437"/>
      <c r="BT19" s="437"/>
      <c r="BU19" s="437"/>
      <c r="BV19" s="437"/>
      <c r="BW19" s="438"/>
      <c r="BY19" s="420" t="s">
        <v>259</v>
      </c>
      <c r="BZ19" s="421"/>
      <c r="CA19" s="421"/>
      <c r="CB19" s="421"/>
      <c r="CC19" s="421"/>
      <c r="CD19" s="421"/>
      <c r="CE19" s="421"/>
      <c r="CF19" s="422"/>
      <c r="CH19" s="478" t="s">
        <v>259</v>
      </c>
      <c r="CI19" s="479"/>
      <c r="CJ19" s="479"/>
      <c r="CK19" s="479"/>
      <c r="CL19" s="479"/>
      <c r="CM19" s="479"/>
      <c r="CN19" s="479"/>
      <c r="CO19" s="480"/>
      <c r="CQ19" s="407" t="s">
        <v>259</v>
      </c>
      <c r="CR19" s="408"/>
      <c r="CS19" s="408"/>
      <c r="CT19" s="409"/>
      <c r="CU19" s="194"/>
      <c r="CW19" s="429" t="s">
        <v>259</v>
      </c>
      <c r="CX19" s="430"/>
      <c r="CY19" s="430"/>
      <c r="CZ19" s="430"/>
      <c r="DA19" s="430"/>
      <c r="DB19" s="430"/>
      <c r="DC19" s="430"/>
      <c r="DD19" s="431"/>
    </row>
    <row r="20" spans="1:108" ht="15">
      <c r="A20" s="3" t="s">
        <v>65</v>
      </c>
      <c r="B20" s="305" t="s">
        <v>455</v>
      </c>
      <c r="C20" s="81">
        <v>8.8</v>
      </c>
      <c r="D20" s="81">
        <v>10.82</v>
      </c>
      <c r="E20" s="81">
        <v>13.04</v>
      </c>
      <c r="F20" s="81">
        <v>16.04</v>
      </c>
      <c r="G20" s="16">
        <v>0.4822</v>
      </c>
      <c r="I20" s="400" t="s">
        <v>259</v>
      </c>
      <c r="J20" s="401"/>
      <c r="K20" s="401"/>
      <c r="L20" s="401"/>
      <c r="M20" s="401"/>
      <c r="N20" s="401"/>
      <c r="O20" s="401"/>
      <c r="P20" s="402"/>
      <c r="R20" s="466" t="s">
        <v>259</v>
      </c>
      <c r="S20" s="467"/>
      <c r="T20" s="467"/>
      <c r="U20" s="467"/>
      <c r="V20" s="467"/>
      <c r="W20" s="467"/>
      <c r="X20" s="467"/>
      <c r="Y20" s="468"/>
      <c r="AA20" s="362" t="s">
        <v>259</v>
      </c>
      <c r="AB20" s="363"/>
      <c r="AC20" s="363"/>
      <c r="AD20" s="363"/>
      <c r="AE20" s="363"/>
      <c r="AF20" s="363"/>
      <c r="AG20" s="363"/>
      <c r="AH20" s="363"/>
      <c r="AI20" s="363"/>
      <c r="AJ20" s="363"/>
      <c r="AK20" s="363"/>
      <c r="AL20" s="363"/>
      <c r="AM20" s="364"/>
      <c r="AO20" s="414" t="s">
        <v>259</v>
      </c>
      <c r="AP20" s="415"/>
      <c r="AQ20" s="415"/>
      <c r="AR20" s="415"/>
      <c r="AS20" s="415"/>
      <c r="AT20" s="415"/>
      <c r="AU20" s="415"/>
      <c r="AV20" s="416"/>
      <c r="AX20" s="442" t="s">
        <v>259</v>
      </c>
      <c r="AY20" s="443"/>
      <c r="AZ20" s="443"/>
      <c r="BA20" s="443"/>
      <c r="BB20" s="443"/>
      <c r="BC20" s="443"/>
      <c r="BD20" s="443"/>
      <c r="BE20" s="444"/>
      <c r="BG20" s="432" t="s">
        <v>259</v>
      </c>
      <c r="BH20" s="433"/>
      <c r="BI20" s="433"/>
      <c r="BJ20" s="433"/>
      <c r="BK20" s="433"/>
      <c r="BL20" s="433"/>
      <c r="BM20" s="433"/>
      <c r="BN20" s="434"/>
      <c r="BP20" s="436" t="s">
        <v>259</v>
      </c>
      <c r="BQ20" s="437"/>
      <c r="BR20" s="437"/>
      <c r="BS20" s="437"/>
      <c r="BT20" s="437"/>
      <c r="BU20" s="437"/>
      <c r="BV20" s="437"/>
      <c r="BW20" s="438"/>
      <c r="BY20" s="420" t="s">
        <v>259</v>
      </c>
      <c r="BZ20" s="421"/>
      <c r="CA20" s="421"/>
      <c r="CB20" s="421"/>
      <c r="CC20" s="421"/>
      <c r="CD20" s="421"/>
      <c r="CE20" s="421"/>
      <c r="CF20" s="422"/>
      <c r="CH20" s="478" t="s">
        <v>259</v>
      </c>
      <c r="CI20" s="479"/>
      <c r="CJ20" s="479"/>
      <c r="CK20" s="479"/>
      <c r="CL20" s="479"/>
      <c r="CM20" s="479"/>
      <c r="CN20" s="479"/>
      <c r="CO20" s="480"/>
      <c r="CQ20" s="407" t="s">
        <v>259</v>
      </c>
      <c r="CR20" s="408"/>
      <c r="CS20" s="408"/>
      <c r="CT20" s="409"/>
      <c r="CU20" s="194"/>
      <c r="CW20" s="429" t="s">
        <v>259</v>
      </c>
      <c r="CX20" s="430"/>
      <c r="CY20" s="430"/>
      <c r="CZ20" s="430"/>
      <c r="DA20" s="430"/>
      <c r="DB20" s="430"/>
      <c r="DC20" s="430"/>
      <c r="DD20" s="431"/>
    </row>
    <row r="21" spans="1:108" s="217" customFormat="1" ht="15">
      <c r="A21" s="318" t="s">
        <v>66</v>
      </c>
      <c r="B21" s="315" t="s">
        <v>456</v>
      </c>
      <c r="C21" s="317">
        <v>9.54</v>
      </c>
      <c r="D21" s="317">
        <v>13.33</v>
      </c>
      <c r="E21" s="317">
        <v>14.14</v>
      </c>
      <c r="F21" s="317">
        <v>19.75</v>
      </c>
      <c r="G21" s="194">
        <v>0.4819</v>
      </c>
      <c r="I21" s="397" t="s">
        <v>259</v>
      </c>
      <c r="J21" s="398"/>
      <c r="K21" s="398"/>
      <c r="L21" s="398"/>
      <c r="M21" s="398"/>
      <c r="N21" s="398"/>
      <c r="O21" s="398"/>
      <c r="P21" s="399"/>
      <c r="R21" s="469" t="s">
        <v>259</v>
      </c>
      <c r="S21" s="470"/>
      <c r="T21" s="470"/>
      <c r="U21" s="470"/>
      <c r="V21" s="470"/>
      <c r="W21" s="470"/>
      <c r="X21" s="470"/>
      <c r="Y21" s="471"/>
      <c r="AA21" s="365" t="s">
        <v>259</v>
      </c>
      <c r="AB21" s="366"/>
      <c r="AC21" s="366"/>
      <c r="AD21" s="366"/>
      <c r="AE21" s="366"/>
      <c r="AF21" s="366"/>
      <c r="AG21" s="366"/>
      <c r="AH21" s="366"/>
      <c r="AI21" s="366"/>
      <c r="AJ21" s="366"/>
      <c r="AK21" s="366"/>
      <c r="AL21" s="366"/>
      <c r="AM21" s="367"/>
      <c r="AO21" s="472" t="s">
        <v>259</v>
      </c>
      <c r="AP21" s="473"/>
      <c r="AQ21" s="473"/>
      <c r="AR21" s="473"/>
      <c r="AS21" s="473"/>
      <c r="AT21" s="473"/>
      <c r="AU21" s="473"/>
      <c r="AV21" s="474"/>
      <c r="AX21" s="451" t="s">
        <v>259</v>
      </c>
      <c r="AY21" s="452"/>
      <c r="AZ21" s="452"/>
      <c r="BA21" s="452"/>
      <c r="BB21" s="452"/>
      <c r="BC21" s="452"/>
      <c r="BD21" s="452"/>
      <c r="BE21" s="453"/>
      <c r="BG21" s="445" t="s">
        <v>259</v>
      </c>
      <c r="BH21" s="446"/>
      <c r="BI21" s="446"/>
      <c r="BJ21" s="446"/>
      <c r="BK21" s="446"/>
      <c r="BL21" s="446"/>
      <c r="BM21" s="446"/>
      <c r="BN21" s="447"/>
      <c r="BP21" s="475" t="s">
        <v>259</v>
      </c>
      <c r="BQ21" s="476"/>
      <c r="BR21" s="476"/>
      <c r="BS21" s="476"/>
      <c r="BT21" s="476"/>
      <c r="BU21" s="476"/>
      <c r="BV21" s="476"/>
      <c r="BW21" s="477"/>
      <c r="BY21" s="426" t="s">
        <v>259</v>
      </c>
      <c r="BZ21" s="427"/>
      <c r="CA21" s="427"/>
      <c r="CB21" s="427"/>
      <c r="CC21" s="427"/>
      <c r="CD21" s="427"/>
      <c r="CE21" s="427"/>
      <c r="CF21" s="428"/>
      <c r="CH21" s="481" t="s">
        <v>259</v>
      </c>
      <c r="CI21" s="482"/>
      <c r="CJ21" s="482"/>
      <c r="CK21" s="482"/>
      <c r="CL21" s="482"/>
      <c r="CM21" s="482"/>
      <c r="CN21" s="482"/>
      <c r="CO21" s="483"/>
      <c r="CQ21" s="407" t="s">
        <v>259</v>
      </c>
      <c r="CR21" s="408"/>
      <c r="CS21" s="408"/>
      <c r="CT21" s="409"/>
      <c r="CU21" s="194"/>
      <c r="CW21" s="429" t="s">
        <v>259</v>
      </c>
      <c r="CX21" s="430"/>
      <c r="CY21" s="430"/>
      <c r="CZ21" s="430"/>
      <c r="DA21" s="430"/>
      <c r="DB21" s="430"/>
      <c r="DC21" s="430"/>
      <c r="DD21" s="431"/>
    </row>
    <row r="22" spans="1:108" s="217" customFormat="1" ht="15">
      <c r="A22" s="318" t="s">
        <v>67</v>
      </c>
      <c r="B22" s="315" t="s">
        <v>457</v>
      </c>
      <c r="C22" s="317">
        <v>9.21</v>
      </c>
      <c r="D22" s="317">
        <v>14.28</v>
      </c>
      <c r="E22" s="317">
        <v>13.65</v>
      </c>
      <c r="F22" s="317">
        <v>21.16</v>
      </c>
      <c r="G22" s="194">
        <v>0.4819</v>
      </c>
      <c r="I22" s="397" t="s">
        <v>259</v>
      </c>
      <c r="J22" s="398"/>
      <c r="K22" s="398"/>
      <c r="L22" s="398"/>
      <c r="M22" s="398"/>
      <c r="N22" s="398"/>
      <c r="O22" s="398"/>
      <c r="P22" s="399"/>
      <c r="R22" s="469" t="s">
        <v>259</v>
      </c>
      <c r="S22" s="470"/>
      <c r="T22" s="470"/>
      <c r="U22" s="470"/>
      <c r="V22" s="470"/>
      <c r="W22" s="470"/>
      <c r="X22" s="470"/>
      <c r="Y22" s="471"/>
      <c r="AA22" s="365" t="s">
        <v>259</v>
      </c>
      <c r="AB22" s="366"/>
      <c r="AC22" s="366"/>
      <c r="AD22" s="366"/>
      <c r="AE22" s="366"/>
      <c r="AF22" s="366"/>
      <c r="AG22" s="366"/>
      <c r="AH22" s="366"/>
      <c r="AI22" s="366"/>
      <c r="AJ22" s="366"/>
      <c r="AK22" s="366"/>
      <c r="AL22" s="366"/>
      <c r="AM22" s="367"/>
      <c r="AO22" s="472" t="s">
        <v>259</v>
      </c>
      <c r="AP22" s="473"/>
      <c r="AQ22" s="473"/>
      <c r="AR22" s="473"/>
      <c r="AS22" s="473"/>
      <c r="AT22" s="473"/>
      <c r="AU22" s="473"/>
      <c r="AV22" s="474"/>
      <c r="AX22" s="451" t="s">
        <v>259</v>
      </c>
      <c r="AY22" s="452"/>
      <c r="AZ22" s="452"/>
      <c r="BA22" s="452"/>
      <c r="BB22" s="452"/>
      <c r="BC22" s="452"/>
      <c r="BD22" s="452"/>
      <c r="BE22" s="453"/>
      <c r="BG22" s="445" t="s">
        <v>259</v>
      </c>
      <c r="BH22" s="446"/>
      <c r="BI22" s="446"/>
      <c r="BJ22" s="446"/>
      <c r="BK22" s="446"/>
      <c r="BL22" s="446"/>
      <c r="BM22" s="446"/>
      <c r="BN22" s="447"/>
      <c r="BP22" s="475" t="s">
        <v>259</v>
      </c>
      <c r="BQ22" s="476"/>
      <c r="BR22" s="476"/>
      <c r="BS22" s="476"/>
      <c r="BT22" s="476"/>
      <c r="BU22" s="476"/>
      <c r="BV22" s="476"/>
      <c r="BW22" s="477"/>
      <c r="BY22" s="426" t="s">
        <v>259</v>
      </c>
      <c r="BZ22" s="427"/>
      <c r="CA22" s="427"/>
      <c r="CB22" s="427"/>
      <c r="CC22" s="427"/>
      <c r="CD22" s="427"/>
      <c r="CE22" s="427"/>
      <c r="CF22" s="428"/>
      <c r="CH22" s="481" t="s">
        <v>259</v>
      </c>
      <c r="CI22" s="482"/>
      <c r="CJ22" s="482"/>
      <c r="CK22" s="482"/>
      <c r="CL22" s="482"/>
      <c r="CM22" s="482"/>
      <c r="CN22" s="482"/>
      <c r="CO22" s="483"/>
      <c r="CQ22" s="407" t="s">
        <v>259</v>
      </c>
      <c r="CR22" s="408"/>
      <c r="CS22" s="408"/>
      <c r="CT22" s="409"/>
      <c r="CU22" s="194"/>
      <c r="CW22" s="429" t="s">
        <v>259</v>
      </c>
      <c r="CX22" s="430"/>
      <c r="CY22" s="430"/>
      <c r="CZ22" s="430"/>
      <c r="DA22" s="430"/>
      <c r="DB22" s="430"/>
      <c r="DC22" s="430"/>
      <c r="DD22" s="431"/>
    </row>
    <row r="23" spans="1:108" s="217" customFormat="1" ht="15">
      <c r="A23" s="318" t="s">
        <v>260</v>
      </c>
      <c r="B23" s="315" t="s">
        <v>458</v>
      </c>
      <c r="C23" s="317">
        <v>15.12</v>
      </c>
      <c r="D23" s="317">
        <v>21.29</v>
      </c>
      <c r="E23" s="317">
        <v>22.42</v>
      </c>
      <c r="F23" s="317">
        <v>28.37</v>
      </c>
      <c r="G23" s="194">
        <v>0.3949</v>
      </c>
      <c r="I23" s="397" t="s">
        <v>259</v>
      </c>
      <c r="J23" s="398"/>
      <c r="K23" s="398"/>
      <c r="L23" s="398"/>
      <c r="M23" s="398"/>
      <c r="N23" s="398"/>
      <c r="O23" s="398"/>
      <c r="P23" s="399"/>
      <c r="R23" s="469" t="s">
        <v>259</v>
      </c>
      <c r="S23" s="470"/>
      <c r="T23" s="470"/>
      <c r="U23" s="470"/>
      <c r="V23" s="470"/>
      <c r="W23" s="470"/>
      <c r="X23" s="470"/>
      <c r="Y23" s="471"/>
      <c r="AA23" s="365" t="s">
        <v>259</v>
      </c>
      <c r="AB23" s="366"/>
      <c r="AC23" s="366"/>
      <c r="AD23" s="366"/>
      <c r="AE23" s="366"/>
      <c r="AF23" s="366"/>
      <c r="AG23" s="366"/>
      <c r="AH23" s="366"/>
      <c r="AI23" s="366"/>
      <c r="AJ23" s="366"/>
      <c r="AK23" s="366"/>
      <c r="AL23" s="366"/>
      <c r="AM23" s="367"/>
      <c r="AO23" s="472" t="s">
        <v>259</v>
      </c>
      <c r="AP23" s="473"/>
      <c r="AQ23" s="473"/>
      <c r="AR23" s="473"/>
      <c r="AS23" s="473"/>
      <c r="AT23" s="473"/>
      <c r="AU23" s="473"/>
      <c r="AV23" s="474"/>
      <c r="AX23" s="451" t="s">
        <v>259</v>
      </c>
      <c r="AY23" s="452"/>
      <c r="AZ23" s="452"/>
      <c r="BA23" s="452"/>
      <c r="BB23" s="452"/>
      <c r="BC23" s="452"/>
      <c r="BD23" s="452"/>
      <c r="BE23" s="453"/>
      <c r="BG23" s="445" t="s">
        <v>259</v>
      </c>
      <c r="BH23" s="446"/>
      <c r="BI23" s="446"/>
      <c r="BJ23" s="446"/>
      <c r="BK23" s="446"/>
      <c r="BL23" s="446"/>
      <c r="BM23" s="446"/>
      <c r="BN23" s="447"/>
      <c r="BP23" s="475" t="s">
        <v>259</v>
      </c>
      <c r="BQ23" s="476"/>
      <c r="BR23" s="476"/>
      <c r="BS23" s="476"/>
      <c r="BT23" s="476"/>
      <c r="BU23" s="476"/>
      <c r="BV23" s="476"/>
      <c r="BW23" s="477"/>
      <c r="BY23" s="426" t="s">
        <v>259</v>
      </c>
      <c r="BZ23" s="427"/>
      <c r="CA23" s="427"/>
      <c r="CB23" s="427"/>
      <c r="CC23" s="427"/>
      <c r="CD23" s="427"/>
      <c r="CE23" s="427"/>
      <c r="CF23" s="428"/>
      <c r="CH23" s="481" t="s">
        <v>259</v>
      </c>
      <c r="CI23" s="482"/>
      <c r="CJ23" s="482"/>
      <c r="CK23" s="482"/>
      <c r="CL23" s="482"/>
      <c r="CM23" s="482"/>
      <c r="CN23" s="482"/>
      <c r="CO23" s="483"/>
      <c r="CQ23" s="407" t="s">
        <v>259</v>
      </c>
      <c r="CR23" s="408"/>
      <c r="CS23" s="408"/>
      <c r="CT23" s="409"/>
      <c r="CU23" s="194"/>
      <c r="CW23" s="429" t="s">
        <v>259</v>
      </c>
      <c r="CX23" s="430"/>
      <c r="CY23" s="430"/>
      <c r="CZ23" s="430"/>
      <c r="DA23" s="430"/>
      <c r="DB23" s="430"/>
      <c r="DC23" s="430"/>
      <c r="DD23" s="431"/>
    </row>
    <row r="24" spans="1:108" ht="15">
      <c r="A24" s="3" t="s">
        <v>68</v>
      </c>
      <c r="B24" s="305" t="s">
        <v>459</v>
      </c>
      <c r="C24" s="81">
        <v>8.8</v>
      </c>
      <c r="D24" s="81">
        <v>10.24</v>
      </c>
      <c r="E24" s="81">
        <v>13.04</v>
      </c>
      <c r="F24" s="81">
        <v>15.18</v>
      </c>
      <c r="G24" s="16">
        <v>0.4821</v>
      </c>
      <c r="I24" s="400" t="s">
        <v>259</v>
      </c>
      <c r="J24" s="401"/>
      <c r="K24" s="401"/>
      <c r="L24" s="401"/>
      <c r="M24" s="401"/>
      <c r="N24" s="401"/>
      <c r="O24" s="401"/>
      <c r="P24" s="402"/>
      <c r="R24" s="466" t="s">
        <v>259</v>
      </c>
      <c r="S24" s="467"/>
      <c r="T24" s="467"/>
      <c r="U24" s="467"/>
      <c r="V24" s="467"/>
      <c r="W24" s="467"/>
      <c r="X24" s="467"/>
      <c r="Y24" s="468"/>
      <c r="AA24" s="362" t="s">
        <v>259</v>
      </c>
      <c r="AB24" s="363"/>
      <c r="AC24" s="363"/>
      <c r="AD24" s="363"/>
      <c r="AE24" s="363"/>
      <c r="AF24" s="363"/>
      <c r="AG24" s="363"/>
      <c r="AH24" s="363"/>
      <c r="AI24" s="363"/>
      <c r="AJ24" s="363"/>
      <c r="AK24" s="363"/>
      <c r="AL24" s="363"/>
      <c r="AM24" s="364"/>
      <c r="AO24" s="414" t="s">
        <v>259</v>
      </c>
      <c r="AP24" s="415"/>
      <c r="AQ24" s="415"/>
      <c r="AR24" s="415"/>
      <c r="AS24" s="415"/>
      <c r="AT24" s="415"/>
      <c r="AU24" s="415"/>
      <c r="AV24" s="416"/>
      <c r="AX24" s="442" t="s">
        <v>259</v>
      </c>
      <c r="AY24" s="443"/>
      <c r="AZ24" s="443"/>
      <c r="BA24" s="443"/>
      <c r="BB24" s="443"/>
      <c r="BC24" s="443"/>
      <c r="BD24" s="443"/>
      <c r="BE24" s="444"/>
      <c r="BG24" s="432" t="s">
        <v>259</v>
      </c>
      <c r="BH24" s="433"/>
      <c r="BI24" s="433"/>
      <c r="BJ24" s="433"/>
      <c r="BK24" s="433"/>
      <c r="BL24" s="433"/>
      <c r="BM24" s="433"/>
      <c r="BN24" s="434"/>
      <c r="BP24" s="436" t="s">
        <v>259</v>
      </c>
      <c r="BQ24" s="437"/>
      <c r="BR24" s="437"/>
      <c r="BS24" s="437"/>
      <c r="BT24" s="437"/>
      <c r="BU24" s="437"/>
      <c r="BV24" s="437"/>
      <c r="BW24" s="438"/>
      <c r="BY24" s="420" t="s">
        <v>259</v>
      </c>
      <c r="BZ24" s="421"/>
      <c r="CA24" s="421"/>
      <c r="CB24" s="421"/>
      <c r="CC24" s="421"/>
      <c r="CD24" s="421"/>
      <c r="CE24" s="421"/>
      <c r="CF24" s="422"/>
      <c r="CH24" s="478" t="s">
        <v>259</v>
      </c>
      <c r="CI24" s="479"/>
      <c r="CJ24" s="479"/>
      <c r="CK24" s="479"/>
      <c r="CL24" s="479"/>
      <c r="CM24" s="479"/>
      <c r="CN24" s="479"/>
      <c r="CO24" s="480"/>
      <c r="CQ24" s="407" t="s">
        <v>259</v>
      </c>
      <c r="CR24" s="408"/>
      <c r="CS24" s="408"/>
      <c r="CT24" s="409"/>
      <c r="CU24" s="194"/>
      <c r="CW24" s="429" t="s">
        <v>259</v>
      </c>
      <c r="CX24" s="430"/>
      <c r="CY24" s="430"/>
      <c r="CZ24" s="430"/>
      <c r="DA24" s="430"/>
      <c r="DB24" s="430"/>
      <c r="DC24" s="430"/>
      <c r="DD24" s="431"/>
    </row>
    <row r="25" spans="1:108" ht="15">
      <c r="A25" s="3" t="s">
        <v>69</v>
      </c>
      <c r="B25" s="305" t="s">
        <v>460</v>
      </c>
      <c r="C25" s="81">
        <v>16.67</v>
      </c>
      <c r="D25" s="81">
        <v>24.82</v>
      </c>
      <c r="E25" s="81">
        <v>24.7</v>
      </c>
      <c r="F25" s="81">
        <v>36.78</v>
      </c>
      <c r="G25" s="16">
        <v>0.4818</v>
      </c>
      <c r="I25" s="400" t="s">
        <v>259</v>
      </c>
      <c r="J25" s="401"/>
      <c r="K25" s="401"/>
      <c r="L25" s="401"/>
      <c r="M25" s="401"/>
      <c r="N25" s="401"/>
      <c r="O25" s="401"/>
      <c r="P25" s="402"/>
      <c r="R25" s="466" t="s">
        <v>259</v>
      </c>
      <c r="S25" s="467"/>
      <c r="T25" s="467"/>
      <c r="U25" s="467"/>
      <c r="V25" s="467"/>
      <c r="W25" s="467"/>
      <c r="X25" s="467"/>
      <c r="Y25" s="468"/>
      <c r="AA25" s="362" t="s">
        <v>259</v>
      </c>
      <c r="AB25" s="363"/>
      <c r="AC25" s="363"/>
      <c r="AD25" s="363"/>
      <c r="AE25" s="363"/>
      <c r="AF25" s="363"/>
      <c r="AG25" s="363"/>
      <c r="AH25" s="363"/>
      <c r="AI25" s="363"/>
      <c r="AJ25" s="363"/>
      <c r="AK25" s="363"/>
      <c r="AL25" s="363"/>
      <c r="AM25" s="364"/>
      <c r="AO25" s="414" t="s">
        <v>259</v>
      </c>
      <c r="AP25" s="415"/>
      <c r="AQ25" s="415"/>
      <c r="AR25" s="415"/>
      <c r="AS25" s="415"/>
      <c r="AT25" s="415"/>
      <c r="AU25" s="415"/>
      <c r="AV25" s="416"/>
      <c r="AX25" s="442" t="s">
        <v>259</v>
      </c>
      <c r="AY25" s="443"/>
      <c r="AZ25" s="443"/>
      <c r="BA25" s="443"/>
      <c r="BB25" s="443"/>
      <c r="BC25" s="443"/>
      <c r="BD25" s="443"/>
      <c r="BE25" s="444"/>
      <c r="BG25" s="432" t="s">
        <v>259</v>
      </c>
      <c r="BH25" s="433"/>
      <c r="BI25" s="433"/>
      <c r="BJ25" s="433"/>
      <c r="BK25" s="433"/>
      <c r="BL25" s="433"/>
      <c r="BM25" s="433"/>
      <c r="BN25" s="434"/>
      <c r="BP25" s="436" t="s">
        <v>259</v>
      </c>
      <c r="BQ25" s="437"/>
      <c r="BR25" s="437"/>
      <c r="BS25" s="437"/>
      <c r="BT25" s="437"/>
      <c r="BU25" s="437"/>
      <c r="BV25" s="437"/>
      <c r="BW25" s="438"/>
      <c r="BY25" s="420" t="s">
        <v>259</v>
      </c>
      <c r="BZ25" s="421"/>
      <c r="CA25" s="421"/>
      <c r="CB25" s="421"/>
      <c r="CC25" s="421"/>
      <c r="CD25" s="421"/>
      <c r="CE25" s="421"/>
      <c r="CF25" s="422"/>
      <c r="CH25" s="478" t="s">
        <v>259</v>
      </c>
      <c r="CI25" s="479"/>
      <c r="CJ25" s="479"/>
      <c r="CK25" s="479"/>
      <c r="CL25" s="479"/>
      <c r="CM25" s="479"/>
      <c r="CN25" s="479"/>
      <c r="CO25" s="480"/>
      <c r="CQ25" s="407" t="s">
        <v>259</v>
      </c>
      <c r="CR25" s="408"/>
      <c r="CS25" s="408"/>
      <c r="CT25" s="409"/>
      <c r="CU25" s="194"/>
      <c r="CW25" s="429" t="s">
        <v>259</v>
      </c>
      <c r="CX25" s="430"/>
      <c r="CY25" s="430"/>
      <c r="CZ25" s="430"/>
      <c r="DA25" s="430"/>
      <c r="DB25" s="430"/>
      <c r="DC25" s="430"/>
      <c r="DD25" s="431"/>
    </row>
    <row r="26" spans="1:108" ht="15">
      <c r="A26" s="271" t="s">
        <v>430</v>
      </c>
      <c r="B26" s="305" t="s">
        <v>461</v>
      </c>
      <c r="C26" s="81">
        <v>13.36</v>
      </c>
      <c r="D26" s="81">
        <v>20.04</v>
      </c>
      <c r="E26" s="81">
        <v>19.94</v>
      </c>
      <c r="F26" s="81">
        <v>29.92</v>
      </c>
      <c r="G26" s="16">
        <v>0.4925</v>
      </c>
      <c r="I26" s="400" t="s">
        <v>259</v>
      </c>
      <c r="J26" s="401"/>
      <c r="K26" s="401"/>
      <c r="L26" s="401"/>
      <c r="M26" s="401"/>
      <c r="N26" s="401"/>
      <c r="O26" s="401"/>
      <c r="P26" s="402"/>
      <c r="R26" s="466" t="s">
        <v>259</v>
      </c>
      <c r="S26" s="467"/>
      <c r="T26" s="467"/>
      <c r="U26" s="467"/>
      <c r="V26" s="467"/>
      <c r="W26" s="467"/>
      <c r="X26" s="467"/>
      <c r="Y26" s="468"/>
      <c r="AA26" s="362" t="s">
        <v>259</v>
      </c>
      <c r="AB26" s="363"/>
      <c r="AC26" s="363"/>
      <c r="AD26" s="363"/>
      <c r="AE26" s="363"/>
      <c r="AF26" s="363"/>
      <c r="AG26" s="363"/>
      <c r="AH26" s="363"/>
      <c r="AI26" s="363"/>
      <c r="AJ26" s="363"/>
      <c r="AK26" s="363"/>
      <c r="AL26" s="363"/>
      <c r="AM26" s="364"/>
      <c r="AO26" s="414" t="s">
        <v>259</v>
      </c>
      <c r="AP26" s="415"/>
      <c r="AQ26" s="415"/>
      <c r="AR26" s="415"/>
      <c r="AS26" s="415"/>
      <c r="AT26" s="415"/>
      <c r="AU26" s="415"/>
      <c r="AV26" s="416"/>
      <c r="AX26" s="442" t="s">
        <v>259</v>
      </c>
      <c r="AY26" s="443"/>
      <c r="AZ26" s="443"/>
      <c r="BA26" s="443"/>
      <c r="BB26" s="443"/>
      <c r="BC26" s="443"/>
      <c r="BD26" s="443"/>
      <c r="BE26" s="444"/>
      <c r="BG26" s="432" t="s">
        <v>259</v>
      </c>
      <c r="BH26" s="433"/>
      <c r="BI26" s="433"/>
      <c r="BJ26" s="433"/>
      <c r="BK26" s="433"/>
      <c r="BL26" s="433"/>
      <c r="BM26" s="433"/>
      <c r="BN26" s="434"/>
      <c r="BP26" s="436" t="s">
        <v>259</v>
      </c>
      <c r="BQ26" s="437"/>
      <c r="BR26" s="437"/>
      <c r="BS26" s="437"/>
      <c r="BT26" s="437"/>
      <c r="BU26" s="437"/>
      <c r="BV26" s="437"/>
      <c r="BW26" s="438"/>
      <c r="BY26" s="420" t="s">
        <v>259</v>
      </c>
      <c r="BZ26" s="421"/>
      <c r="CA26" s="421"/>
      <c r="CB26" s="421"/>
      <c r="CC26" s="421"/>
      <c r="CD26" s="421"/>
      <c r="CE26" s="421"/>
      <c r="CF26" s="422"/>
      <c r="CH26" s="478" t="s">
        <v>259</v>
      </c>
      <c r="CI26" s="479"/>
      <c r="CJ26" s="479"/>
      <c r="CK26" s="479"/>
      <c r="CL26" s="479"/>
      <c r="CM26" s="479"/>
      <c r="CN26" s="479"/>
      <c r="CO26" s="480"/>
      <c r="CQ26" s="407" t="s">
        <v>259</v>
      </c>
      <c r="CR26" s="408"/>
      <c r="CS26" s="408"/>
      <c r="CT26" s="409"/>
      <c r="CU26" s="272"/>
      <c r="CW26" s="429" t="s">
        <v>259</v>
      </c>
      <c r="CX26" s="430"/>
      <c r="CY26" s="430"/>
      <c r="CZ26" s="430"/>
      <c r="DA26" s="430"/>
      <c r="DB26" s="430"/>
      <c r="DC26" s="430"/>
      <c r="DD26" s="431"/>
    </row>
    <row r="27" spans="1:108" ht="15">
      <c r="A27" s="282" t="s">
        <v>70</v>
      </c>
      <c r="B27" s="306"/>
      <c r="C27" s="370"/>
      <c r="D27" s="371"/>
      <c r="E27" s="371"/>
      <c r="F27" s="371"/>
      <c r="G27" s="393"/>
      <c r="I27" s="370"/>
      <c r="J27" s="371"/>
      <c r="K27" s="371"/>
      <c r="L27" s="371"/>
      <c r="M27" s="393"/>
      <c r="N27" s="191"/>
      <c r="O27" s="191"/>
      <c r="P27" s="181"/>
      <c r="R27" s="370"/>
      <c r="S27" s="371"/>
      <c r="T27" s="371"/>
      <c r="U27" s="371"/>
      <c r="V27" s="393"/>
      <c r="W27" s="191"/>
      <c r="X27" s="191"/>
      <c r="Y27" s="181"/>
      <c r="AA27" s="360"/>
      <c r="AB27" s="360"/>
      <c r="AC27" s="360"/>
      <c r="AD27" s="360"/>
      <c r="AE27" s="360"/>
      <c r="AF27" s="360"/>
      <c r="AG27" s="360"/>
      <c r="AH27" s="360"/>
      <c r="AI27" s="360"/>
      <c r="AJ27" s="360"/>
      <c r="AK27" s="191"/>
      <c r="AL27" s="191"/>
      <c r="AM27" s="181"/>
      <c r="AO27" s="182"/>
      <c r="AP27" s="183"/>
      <c r="AQ27" s="183"/>
      <c r="AR27" s="183"/>
      <c r="AS27" s="184"/>
      <c r="AT27" s="274"/>
      <c r="AU27" s="274"/>
      <c r="AV27" s="277"/>
      <c r="AX27" s="370"/>
      <c r="AY27" s="371"/>
      <c r="AZ27" s="371"/>
      <c r="BA27" s="371"/>
      <c r="BB27" s="393"/>
      <c r="BC27" s="274"/>
      <c r="BD27" s="274"/>
      <c r="BE27" s="277"/>
      <c r="BG27" s="370"/>
      <c r="BH27" s="371"/>
      <c r="BI27" s="371"/>
      <c r="BJ27" s="371"/>
      <c r="BK27" s="371"/>
      <c r="BL27" s="191"/>
      <c r="BM27" s="191"/>
      <c r="BN27" s="181"/>
      <c r="BP27" s="376"/>
      <c r="BQ27" s="410"/>
      <c r="BR27" s="410"/>
      <c r="BS27" s="410"/>
      <c r="BT27" s="410"/>
      <c r="BU27" s="191"/>
      <c r="BV27" s="191"/>
      <c r="BW27" s="181"/>
      <c r="BY27" s="370"/>
      <c r="BZ27" s="371"/>
      <c r="CA27" s="371"/>
      <c r="CB27" s="371"/>
      <c r="CC27" s="371"/>
      <c r="CD27" s="191"/>
      <c r="CE27" s="191"/>
      <c r="CF27" s="181"/>
      <c r="CH27" s="370"/>
      <c r="CI27" s="371"/>
      <c r="CJ27" s="371"/>
      <c r="CK27" s="371"/>
      <c r="CL27" s="371"/>
      <c r="CM27" s="191"/>
      <c r="CN27" s="191"/>
      <c r="CO27" s="181"/>
      <c r="CQ27" s="358"/>
      <c r="CR27" s="359"/>
      <c r="CS27" s="359"/>
      <c r="CT27" s="359"/>
      <c r="CU27" s="406"/>
      <c r="CW27" s="358"/>
      <c r="CX27" s="359"/>
      <c r="CY27" s="359"/>
      <c r="CZ27" s="359"/>
      <c r="DA27" s="359"/>
      <c r="DB27" s="359"/>
      <c r="DC27" s="359"/>
      <c r="DD27" s="406"/>
    </row>
    <row r="28" spans="1:108" ht="15">
      <c r="A28" s="3" t="s">
        <v>71</v>
      </c>
      <c r="B28" s="305" t="s">
        <v>462</v>
      </c>
      <c r="C28" s="66"/>
      <c r="D28" s="66"/>
      <c r="E28" s="66"/>
      <c r="F28" s="66"/>
      <c r="G28" s="16"/>
      <c r="I28" s="69">
        <v>9</v>
      </c>
      <c r="J28" s="69">
        <v>12</v>
      </c>
      <c r="K28" s="196">
        <f>I28*1.34</f>
        <v>12.06</v>
      </c>
      <c r="L28" s="196">
        <f>J28*1.34</f>
        <v>16.080000000000002</v>
      </c>
      <c r="M28" s="194">
        <v>0.34</v>
      </c>
      <c r="N28" s="69">
        <f aca="true" t="shared" si="0" ref="N28:O42">K28-(K28*0.015)</f>
        <v>11.879100000000001</v>
      </c>
      <c r="O28" s="69">
        <f t="shared" si="0"/>
        <v>15.838800000000003</v>
      </c>
      <c r="P28" s="16">
        <f aca="true" t="shared" si="1" ref="P28:P42">(N28+O28)/(I28+J28)-1</f>
        <v>0.3199000000000001</v>
      </c>
      <c r="R28" s="68">
        <v>9</v>
      </c>
      <c r="S28" s="68">
        <v>14</v>
      </c>
      <c r="T28" s="201">
        <v>12.15</v>
      </c>
      <c r="U28" s="201">
        <v>18.89</v>
      </c>
      <c r="V28" s="194">
        <v>0.3496</v>
      </c>
      <c r="W28" s="68">
        <f>R28+(R28*Y28)</f>
        <v>12.0555</v>
      </c>
      <c r="X28" s="68">
        <f>S28+(S28*Y28)</f>
        <v>18.753</v>
      </c>
      <c r="Y28" s="16">
        <v>0.3395</v>
      </c>
      <c r="AA28" s="202">
        <v>34.948499999999996</v>
      </c>
      <c r="AB28" s="202">
        <v>48.829</v>
      </c>
      <c r="AC28" s="202">
        <v>46.9002957884777</v>
      </c>
      <c r="AD28" s="202">
        <v>65.31565670311186</v>
      </c>
      <c r="AE28" s="194">
        <v>0.3395</v>
      </c>
      <c r="AF28" s="243">
        <v>11</v>
      </c>
      <c r="AG28" s="243">
        <v>48.829</v>
      </c>
      <c r="AH28" s="202">
        <f aca="true" t="shared" si="2" ref="AH28:AH42">(AF28*AE28)+AF28</f>
        <v>14.7345</v>
      </c>
      <c r="AI28" s="202">
        <v>65.31565670311186</v>
      </c>
      <c r="AJ28" s="194">
        <f aca="true" t="shared" si="3" ref="AJ28:AJ42">((AH28+AI28)/(AF28+AG28)-1)</f>
        <v>0.33798252859168376</v>
      </c>
      <c r="AK28" s="71">
        <f aca="true" t="shared" si="4" ref="AK28:AL42">AH28-(AH28*0.05)</f>
        <v>13.997775</v>
      </c>
      <c r="AL28" s="71">
        <f t="shared" si="4"/>
        <v>62.049873867956265</v>
      </c>
      <c r="AM28" s="16">
        <f aca="true" t="shared" si="5" ref="AM28:AM42">(AK28+AL28)/(AF28+AG28)-1</f>
        <v>0.2710834021620998</v>
      </c>
      <c r="AO28" s="72">
        <v>9</v>
      </c>
      <c r="AP28" s="72">
        <v>11</v>
      </c>
      <c r="AQ28" s="204">
        <v>12.24</v>
      </c>
      <c r="AR28" s="204">
        <v>14.96</v>
      </c>
      <c r="AS28" s="194">
        <v>0.36</v>
      </c>
      <c r="AT28" s="72">
        <f aca="true" t="shared" si="6" ref="AT28:AU37">AQ28-(AQ28*0.025)</f>
        <v>11.934000000000001</v>
      </c>
      <c r="AU28" s="72">
        <f t="shared" si="6"/>
        <v>14.586</v>
      </c>
      <c r="AV28" s="16">
        <f aca="true" t="shared" si="7" ref="AV28:AV42">(AT28+AU28)/(AO28+AP28)-1</f>
        <v>0.32600000000000007</v>
      </c>
      <c r="AX28" s="73">
        <v>11</v>
      </c>
      <c r="AY28" s="73">
        <v>14.3</v>
      </c>
      <c r="AZ28" s="205">
        <v>16.17</v>
      </c>
      <c r="BA28" s="205">
        <v>21.02</v>
      </c>
      <c r="BB28" s="194">
        <f aca="true" t="shared" si="8" ref="BB28:BB42">((AZ28+BA28)/(AX28+AY28)-1)</f>
        <v>0.46996047430830035</v>
      </c>
      <c r="BC28" s="73">
        <f aca="true" t="shared" si="9" ref="BC28:BD42">AZ28-(AZ28*0.05)</f>
        <v>15.361500000000001</v>
      </c>
      <c r="BD28" s="73">
        <f t="shared" si="9"/>
        <v>19.969</v>
      </c>
      <c r="BE28" s="16">
        <f aca="true" t="shared" si="10" ref="BE28:BE42">(BC28+BD28)/(AX28+AY28)-1</f>
        <v>0.3964624505928853</v>
      </c>
      <c r="BG28" s="74">
        <v>10</v>
      </c>
      <c r="BH28" s="74">
        <v>13</v>
      </c>
      <c r="BI28" s="206">
        <v>13.75</v>
      </c>
      <c r="BJ28" s="206">
        <v>17.88</v>
      </c>
      <c r="BK28" s="194">
        <v>0.375</v>
      </c>
      <c r="BL28" s="74">
        <f aca="true" t="shared" si="11" ref="BL28:BM37">BI28-(BI28*0.025)</f>
        <v>13.40625</v>
      </c>
      <c r="BM28" s="74">
        <f t="shared" si="11"/>
        <v>17.433</v>
      </c>
      <c r="BN28" s="16">
        <f aca="true" t="shared" si="12" ref="BN28:BN38">(BL28+BM28)/(BG28+BH28)-1</f>
        <v>0.34083695652173907</v>
      </c>
      <c r="BP28" s="76">
        <v>12</v>
      </c>
      <c r="BQ28" s="76">
        <v>14</v>
      </c>
      <c r="BR28" s="207">
        <v>16.2</v>
      </c>
      <c r="BS28" s="207">
        <v>18.9</v>
      </c>
      <c r="BT28" s="267">
        <f aca="true" t="shared" si="13" ref="BT28:BT80">((BR28+BS28)/(BP28+BQ28)-1)</f>
        <v>0.34999999999999987</v>
      </c>
      <c r="BU28" s="76">
        <f aca="true" t="shared" si="14" ref="BU28:BV42">BR28-(BR28*0.015)</f>
        <v>15.956999999999999</v>
      </c>
      <c r="BV28" s="76">
        <f t="shared" si="14"/>
        <v>18.6165</v>
      </c>
      <c r="BW28" s="16">
        <f aca="true" t="shared" si="15" ref="BW28:BW42">(BU28+BV28)/(BP28+BQ28)-1</f>
        <v>0.32974999999999977</v>
      </c>
      <c r="BY28" s="78">
        <v>9.5</v>
      </c>
      <c r="BZ28" s="78">
        <v>15</v>
      </c>
      <c r="CA28" s="208">
        <v>13.2</v>
      </c>
      <c r="CB28" s="208">
        <v>20.85</v>
      </c>
      <c r="CC28" s="194">
        <f aca="true" t="shared" si="16" ref="CC28:CC80">((CA28+CB28)/(BY28+BZ28)-1)</f>
        <v>0.3897959183673467</v>
      </c>
      <c r="CD28" s="78">
        <f aca="true" t="shared" si="17" ref="CD28:CE37">CA28-(CA28*0.01)</f>
        <v>13.068</v>
      </c>
      <c r="CE28" s="78">
        <f t="shared" si="17"/>
        <v>20.6415</v>
      </c>
      <c r="CF28" s="16">
        <f aca="true" t="shared" si="18" ref="CF28:CF42">(CD28+CE28)/(BY28+BZ28)-1</f>
        <v>0.3758979591836733</v>
      </c>
      <c r="CH28" s="244">
        <v>10</v>
      </c>
      <c r="CI28" s="244">
        <v>13</v>
      </c>
      <c r="CJ28" s="209">
        <v>13.55</v>
      </c>
      <c r="CK28" s="209">
        <v>17.615</v>
      </c>
      <c r="CL28" s="194">
        <f>((CJ28+CK28)/(CH28+CI28)-1)</f>
        <v>0.355</v>
      </c>
      <c r="CM28" s="79">
        <f>CJ28-(CJ28*0.015)</f>
        <v>13.34675</v>
      </c>
      <c r="CN28" s="79">
        <f>CK28-(CK28*0.015)</f>
        <v>17.350775</v>
      </c>
      <c r="CO28" s="16">
        <f>(CM28+CN28)/(CH28+CI28)-1</f>
        <v>0.33467500000000006</v>
      </c>
      <c r="CQ28" s="195">
        <v>11</v>
      </c>
      <c r="CR28" s="195">
        <v>24.288</v>
      </c>
      <c r="CS28" s="195">
        <v>15.399999999999999</v>
      </c>
      <c r="CT28" s="195">
        <v>34.0032</v>
      </c>
      <c r="CU28" s="194">
        <v>0.4</v>
      </c>
      <c r="CW28" s="293">
        <v>11.5</v>
      </c>
      <c r="CX28" s="293">
        <v>15</v>
      </c>
      <c r="CY28" s="293">
        <f aca="true" t="shared" si="19" ref="CY28:CZ42">CW28*1.32</f>
        <v>15.180000000000001</v>
      </c>
      <c r="CZ28" s="293">
        <f t="shared" si="19"/>
        <v>19.8</v>
      </c>
      <c r="DA28" s="194">
        <f aca="true" t="shared" si="20" ref="DA28:DA42">((CY28+CZ28)/(CW28+CX28)-1)</f>
        <v>0.32000000000000006</v>
      </c>
      <c r="DB28" s="293">
        <f>CY28-(CY28*0.05)</f>
        <v>14.421000000000001</v>
      </c>
      <c r="DC28" s="293">
        <f>CZ28-(CZ28*0.05)</f>
        <v>18.810000000000002</v>
      </c>
      <c r="DD28" s="194">
        <f>(DB28+DC28)/(CW28+CX28)-1</f>
        <v>0.254</v>
      </c>
    </row>
    <row r="29" spans="1:108" ht="15">
      <c r="A29" s="3" t="s">
        <v>72</v>
      </c>
      <c r="B29" s="305" t="s">
        <v>463</v>
      </c>
      <c r="C29" s="66"/>
      <c r="D29" s="66"/>
      <c r="E29" s="66"/>
      <c r="F29" s="66"/>
      <c r="G29" s="16"/>
      <c r="I29" s="69">
        <v>11</v>
      </c>
      <c r="J29" s="69">
        <v>13</v>
      </c>
      <c r="K29" s="196">
        <f aca="true" t="shared" si="21" ref="K29:L42">I29*1.34</f>
        <v>14.74</v>
      </c>
      <c r="L29" s="196">
        <f t="shared" si="21"/>
        <v>17.42</v>
      </c>
      <c r="M29" s="194">
        <v>0.34</v>
      </c>
      <c r="N29" s="69">
        <f t="shared" si="0"/>
        <v>14.5189</v>
      </c>
      <c r="O29" s="69">
        <f t="shared" si="0"/>
        <v>17.158700000000003</v>
      </c>
      <c r="P29" s="16">
        <f t="shared" si="1"/>
        <v>0.3199000000000003</v>
      </c>
      <c r="R29" s="68">
        <v>10</v>
      </c>
      <c r="S29" s="68">
        <v>15</v>
      </c>
      <c r="T29" s="201">
        <v>13.5</v>
      </c>
      <c r="U29" s="201">
        <v>20.24</v>
      </c>
      <c r="V29" s="194">
        <v>0.3496</v>
      </c>
      <c r="W29" s="68">
        <f aca="true" t="shared" si="22" ref="W29:W37">R29+(R29*Y29)</f>
        <v>13.395</v>
      </c>
      <c r="X29" s="68">
        <f aca="true" t="shared" si="23" ref="X29:X37">S29+(S29*Y29)</f>
        <v>20.0925</v>
      </c>
      <c r="Y29" s="16">
        <v>0.3395</v>
      </c>
      <c r="AA29" s="202">
        <v>26.288999999999998</v>
      </c>
      <c r="AB29" s="202">
        <v>37.271499999999996</v>
      </c>
      <c r="AC29" s="202">
        <v>35.41167377628258</v>
      </c>
      <c r="AD29" s="202">
        <v>49.98223688603868</v>
      </c>
      <c r="AE29" s="194">
        <v>0.3435</v>
      </c>
      <c r="AF29" s="243">
        <v>13</v>
      </c>
      <c r="AG29" s="243">
        <v>37.271499999999996</v>
      </c>
      <c r="AH29" s="202">
        <f t="shared" si="2"/>
        <v>17.4655</v>
      </c>
      <c r="AI29" s="202">
        <v>49.98223688603868</v>
      </c>
      <c r="AJ29" s="194">
        <f t="shared" si="3"/>
        <v>0.3416694724851792</v>
      </c>
      <c r="AK29" s="71">
        <f t="shared" si="4"/>
        <v>16.592225</v>
      </c>
      <c r="AL29" s="71">
        <f t="shared" si="4"/>
        <v>47.48312504173674</v>
      </c>
      <c r="AM29" s="16">
        <f t="shared" si="5"/>
        <v>0.27458599886092006</v>
      </c>
      <c r="AO29" s="72">
        <v>10</v>
      </c>
      <c r="AP29" s="72">
        <v>12</v>
      </c>
      <c r="AQ29" s="204">
        <v>13.6</v>
      </c>
      <c r="AR29" s="204">
        <v>16.32</v>
      </c>
      <c r="AS29" s="194">
        <v>0.36</v>
      </c>
      <c r="AT29" s="72">
        <f t="shared" si="6"/>
        <v>13.26</v>
      </c>
      <c r="AU29" s="72">
        <f t="shared" si="6"/>
        <v>15.912</v>
      </c>
      <c r="AV29" s="16">
        <f t="shared" si="7"/>
        <v>0.32600000000000007</v>
      </c>
      <c r="AX29" s="73">
        <v>12.1</v>
      </c>
      <c r="AY29" s="73">
        <v>16.5</v>
      </c>
      <c r="AZ29" s="205">
        <v>17.79</v>
      </c>
      <c r="BA29" s="205">
        <v>24.25</v>
      </c>
      <c r="BB29" s="194">
        <f t="shared" si="8"/>
        <v>0.4699300699300699</v>
      </c>
      <c r="BC29" s="73">
        <f t="shared" si="9"/>
        <v>16.9005</v>
      </c>
      <c r="BD29" s="73">
        <f t="shared" si="9"/>
        <v>23.0375</v>
      </c>
      <c r="BE29" s="16">
        <f t="shared" si="10"/>
        <v>0.39643356643356653</v>
      </c>
      <c r="BG29" s="74">
        <v>11</v>
      </c>
      <c r="BH29" s="74">
        <v>15</v>
      </c>
      <c r="BI29" s="206">
        <v>15.18</v>
      </c>
      <c r="BJ29" s="206">
        <v>20.7</v>
      </c>
      <c r="BK29" s="194">
        <v>0.38</v>
      </c>
      <c r="BL29" s="74">
        <f t="shared" si="11"/>
        <v>14.8005</v>
      </c>
      <c r="BM29" s="74">
        <f t="shared" si="11"/>
        <v>20.1825</v>
      </c>
      <c r="BN29" s="16">
        <f t="shared" si="12"/>
        <v>0.34550000000000014</v>
      </c>
      <c r="BP29" s="76">
        <v>12.5</v>
      </c>
      <c r="BQ29" s="76">
        <v>15</v>
      </c>
      <c r="BR29" s="207">
        <v>16.88</v>
      </c>
      <c r="BS29" s="207">
        <v>20.25</v>
      </c>
      <c r="BT29" s="267">
        <f t="shared" si="13"/>
        <v>0.3501818181818179</v>
      </c>
      <c r="BU29" s="76">
        <f t="shared" si="14"/>
        <v>16.6268</v>
      </c>
      <c r="BV29" s="76">
        <f t="shared" si="14"/>
        <v>19.94625</v>
      </c>
      <c r="BW29" s="16">
        <f t="shared" si="15"/>
        <v>0.3299290909090906</v>
      </c>
      <c r="BY29" s="78">
        <v>14.2</v>
      </c>
      <c r="BZ29" s="78">
        <v>23</v>
      </c>
      <c r="CA29" s="208">
        <v>19.74</v>
      </c>
      <c r="CB29" s="208">
        <v>31.97</v>
      </c>
      <c r="CC29" s="194">
        <f t="shared" si="16"/>
        <v>0.39005376344085985</v>
      </c>
      <c r="CD29" s="78">
        <f t="shared" si="17"/>
        <v>19.5426</v>
      </c>
      <c r="CE29" s="78">
        <f t="shared" si="17"/>
        <v>31.650299999999998</v>
      </c>
      <c r="CF29" s="16">
        <f t="shared" si="18"/>
        <v>0.3761532258064513</v>
      </c>
      <c r="CH29" s="244">
        <v>11.25</v>
      </c>
      <c r="CI29" s="244">
        <v>14.6</v>
      </c>
      <c r="CJ29" s="209">
        <v>15.24375</v>
      </c>
      <c r="CK29" s="209">
        <v>19.782999999999998</v>
      </c>
      <c r="CL29" s="194">
        <f aca="true" t="shared" si="24" ref="CL29:CL80">((CJ29+CK29)/(CH29+CI29)-1)</f>
        <v>0.355</v>
      </c>
      <c r="CM29" s="79">
        <f aca="true" t="shared" si="25" ref="CM29:CN42">CJ29-(CJ29*0.015)</f>
        <v>15.01509375</v>
      </c>
      <c r="CN29" s="79">
        <f t="shared" si="25"/>
        <v>19.486254999999996</v>
      </c>
      <c r="CO29" s="16">
        <f aca="true" t="shared" si="26" ref="CO29:CO42">(CM29+CN29)/(CH29+CI29)-1</f>
        <v>0.33467499999999983</v>
      </c>
      <c r="CQ29" s="195">
        <v>12.100000000000001</v>
      </c>
      <c r="CR29" s="195">
        <v>27.807</v>
      </c>
      <c r="CS29" s="195">
        <v>16.94</v>
      </c>
      <c r="CT29" s="195">
        <v>38.92979999999999</v>
      </c>
      <c r="CU29" s="194">
        <v>0.4</v>
      </c>
      <c r="CW29" s="293">
        <v>11</v>
      </c>
      <c r="CX29" s="293">
        <v>14</v>
      </c>
      <c r="CY29" s="293">
        <f t="shared" si="19"/>
        <v>14.520000000000001</v>
      </c>
      <c r="CZ29" s="293">
        <f t="shared" si="19"/>
        <v>18.48</v>
      </c>
      <c r="DA29" s="194">
        <f t="shared" si="20"/>
        <v>0.32000000000000006</v>
      </c>
      <c r="DB29" s="293">
        <f aca="true" t="shared" si="27" ref="DB29:DC42">CY29-(CY29*0.05)</f>
        <v>13.794</v>
      </c>
      <c r="DC29" s="293">
        <f t="shared" si="27"/>
        <v>17.556</v>
      </c>
      <c r="DD29" s="194">
        <f aca="true" t="shared" si="28" ref="DD29:DD42">(DB29+DC29)/(CW29+CX29)-1</f>
        <v>0.254</v>
      </c>
    </row>
    <row r="30" spans="1:108" ht="15">
      <c r="A30" s="3" t="s">
        <v>73</v>
      </c>
      <c r="B30" s="305" t="s">
        <v>464</v>
      </c>
      <c r="C30" s="66"/>
      <c r="D30" s="66"/>
      <c r="E30" s="66"/>
      <c r="F30" s="66"/>
      <c r="G30" s="16"/>
      <c r="I30" s="69">
        <v>12</v>
      </c>
      <c r="J30" s="69">
        <v>15</v>
      </c>
      <c r="K30" s="196">
        <f t="shared" si="21"/>
        <v>16.080000000000002</v>
      </c>
      <c r="L30" s="196">
        <f t="shared" si="21"/>
        <v>20.1</v>
      </c>
      <c r="M30" s="194">
        <v>0.34</v>
      </c>
      <c r="N30" s="69">
        <f t="shared" si="0"/>
        <v>15.838800000000003</v>
      </c>
      <c r="O30" s="69">
        <f t="shared" si="0"/>
        <v>19.7985</v>
      </c>
      <c r="P30" s="16">
        <f t="shared" si="1"/>
        <v>0.3199000000000001</v>
      </c>
      <c r="R30" s="68">
        <v>11</v>
      </c>
      <c r="S30" s="68">
        <v>16</v>
      </c>
      <c r="T30" s="201">
        <v>14.84</v>
      </c>
      <c r="U30" s="201">
        <v>21.6</v>
      </c>
      <c r="V30" s="194">
        <v>0.3496</v>
      </c>
      <c r="W30" s="68">
        <f t="shared" si="22"/>
        <v>14.7345</v>
      </c>
      <c r="X30" s="68">
        <f t="shared" si="23"/>
        <v>21.432000000000002</v>
      </c>
      <c r="Y30" s="16">
        <v>0.3395</v>
      </c>
      <c r="AA30" s="202">
        <v>27.277999999999995</v>
      </c>
      <c r="AB30" s="202">
        <v>32.66</v>
      </c>
      <c r="AC30" s="202">
        <v>36.72378731286795</v>
      </c>
      <c r="AD30" s="202">
        <v>43.86412609335576</v>
      </c>
      <c r="AE30" s="194">
        <v>0.3445</v>
      </c>
      <c r="AF30" s="243">
        <v>15</v>
      </c>
      <c r="AG30" s="243">
        <v>32.66</v>
      </c>
      <c r="AH30" s="202">
        <f t="shared" si="2"/>
        <v>20.1675</v>
      </c>
      <c r="AI30" s="202">
        <v>43.86412609335576</v>
      </c>
      <c r="AJ30" s="194">
        <f t="shared" si="3"/>
        <v>0.3435087304522819</v>
      </c>
      <c r="AK30" s="71">
        <f t="shared" si="4"/>
        <v>19.159125</v>
      </c>
      <c r="AL30" s="71">
        <f t="shared" si="4"/>
        <v>41.67091978868797</v>
      </c>
      <c r="AM30" s="16">
        <f t="shared" si="5"/>
        <v>0.2763332939296679</v>
      </c>
      <c r="AO30" s="72">
        <v>12</v>
      </c>
      <c r="AP30" s="72">
        <v>14</v>
      </c>
      <c r="AQ30" s="204">
        <v>16.32</v>
      </c>
      <c r="AR30" s="204">
        <v>19.04</v>
      </c>
      <c r="AS30" s="194">
        <v>0.36</v>
      </c>
      <c r="AT30" s="72">
        <f t="shared" si="6"/>
        <v>15.912</v>
      </c>
      <c r="AU30" s="72">
        <f t="shared" si="6"/>
        <v>18.564</v>
      </c>
      <c r="AV30" s="16">
        <f t="shared" si="7"/>
        <v>0.32600000000000007</v>
      </c>
      <c r="AX30" s="73">
        <v>13.75</v>
      </c>
      <c r="AY30" s="73">
        <v>17.6</v>
      </c>
      <c r="AZ30" s="205">
        <v>20.21</v>
      </c>
      <c r="BA30" s="205">
        <v>25.87</v>
      </c>
      <c r="BB30" s="194">
        <f t="shared" si="8"/>
        <v>0.4698564593301435</v>
      </c>
      <c r="BC30" s="73">
        <f t="shared" si="9"/>
        <v>19.1995</v>
      </c>
      <c r="BD30" s="73">
        <f t="shared" si="9"/>
        <v>24.5765</v>
      </c>
      <c r="BE30" s="16">
        <f t="shared" si="10"/>
        <v>0.39636363636363625</v>
      </c>
      <c r="BG30" s="74">
        <v>12.5</v>
      </c>
      <c r="BH30" s="74">
        <v>16</v>
      </c>
      <c r="BI30" s="206">
        <v>17.06</v>
      </c>
      <c r="BJ30" s="206">
        <v>21.84</v>
      </c>
      <c r="BK30" s="194">
        <v>0.365</v>
      </c>
      <c r="BL30" s="74">
        <f t="shared" si="11"/>
        <v>16.633499999999998</v>
      </c>
      <c r="BM30" s="74">
        <f t="shared" si="11"/>
        <v>21.294</v>
      </c>
      <c r="BN30" s="16">
        <f t="shared" si="12"/>
        <v>0.3307894736842103</v>
      </c>
      <c r="BP30" s="76">
        <v>13.5</v>
      </c>
      <c r="BQ30" s="76">
        <v>15.5</v>
      </c>
      <c r="BR30" s="207">
        <v>18.23</v>
      </c>
      <c r="BS30" s="207">
        <v>20.93</v>
      </c>
      <c r="BT30" s="267">
        <f t="shared" si="13"/>
        <v>0.3503448275862069</v>
      </c>
      <c r="BU30" s="76">
        <f t="shared" si="14"/>
        <v>17.95655</v>
      </c>
      <c r="BV30" s="76">
        <f t="shared" si="14"/>
        <v>20.61605</v>
      </c>
      <c r="BW30" s="16">
        <f t="shared" si="15"/>
        <v>0.33008965517241373</v>
      </c>
      <c r="BY30" s="78">
        <v>16.5</v>
      </c>
      <c r="BZ30" s="78">
        <v>25</v>
      </c>
      <c r="CA30" s="208">
        <v>22.94</v>
      </c>
      <c r="CB30" s="208">
        <v>34.75</v>
      </c>
      <c r="CC30" s="194">
        <f t="shared" si="16"/>
        <v>0.39012048192771087</v>
      </c>
      <c r="CD30" s="78">
        <f t="shared" si="17"/>
        <v>22.710600000000003</v>
      </c>
      <c r="CE30" s="78">
        <f t="shared" si="17"/>
        <v>34.4025</v>
      </c>
      <c r="CF30" s="16">
        <f t="shared" si="18"/>
        <v>0.37621927710843384</v>
      </c>
      <c r="CH30" s="244">
        <v>11</v>
      </c>
      <c r="CI30" s="244">
        <v>14.8</v>
      </c>
      <c r="CJ30" s="209">
        <v>14.905</v>
      </c>
      <c r="CK30" s="209">
        <v>20.054000000000002</v>
      </c>
      <c r="CL30" s="194">
        <f t="shared" si="24"/>
        <v>0.355</v>
      </c>
      <c r="CM30" s="79">
        <f t="shared" si="25"/>
        <v>14.681424999999999</v>
      </c>
      <c r="CN30" s="79">
        <f t="shared" si="25"/>
        <v>19.753190000000004</v>
      </c>
      <c r="CO30" s="16">
        <f t="shared" si="26"/>
        <v>0.33467500000000006</v>
      </c>
      <c r="CQ30" s="195">
        <v>13.750000000000002</v>
      </c>
      <c r="CR30" s="195">
        <v>34.07449999999999</v>
      </c>
      <c r="CS30" s="195">
        <v>19.25</v>
      </c>
      <c r="CT30" s="195">
        <v>47.70429999999999</v>
      </c>
      <c r="CU30" s="194">
        <v>0.4</v>
      </c>
      <c r="CW30" s="293">
        <v>12</v>
      </c>
      <c r="CX30" s="293">
        <v>15</v>
      </c>
      <c r="CY30" s="293">
        <f t="shared" si="19"/>
        <v>15.84</v>
      </c>
      <c r="CZ30" s="293">
        <f t="shared" si="19"/>
        <v>19.8</v>
      </c>
      <c r="DA30" s="194">
        <f t="shared" si="20"/>
        <v>0.32000000000000006</v>
      </c>
      <c r="DB30" s="293">
        <f t="shared" si="27"/>
        <v>15.048</v>
      </c>
      <c r="DC30" s="293">
        <f t="shared" si="27"/>
        <v>18.810000000000002</v>
      </c>
      <c r="DD30" s="194">
        <f t="shared" si="28"/>
        <v>0.2540000000000002</v>
      </c>
    </row>
    <row r="31" spans="1:108" ht="15">
      <c r="A31" s="3" t="s">
        <v>74</v>
      </c>
      <c r="B31" s="305" t="s">
        <v>465</v>
      </c>
      <c r="C31" s="66"/>
      <c r="D31" s="66"/>
      <c r="E31" s="66"/>
      <c r="F31" s="66"/>
      <c r="G31" s="16"/>
      <c r="I31" s="69">
        <v>12</v>
      </c>
      <c r="J31" s="69">
        <v>14</v>
      </c>
      <c r="K31" s="196">
        <f t="shared" si="21"/>
        <v>16.080000000000002</v>
      </c>
      <c r="L31" s="196">
        <f t="shared" si="21"/>
        <v>18.76</v>
      </c>
      <c r="M31" s="194">
        <v>0.34</v>
      </c>
      <c r="N31" s="69">
        <f t="shared" si="0"/>
        <v>15.838800000000003</v>
      </c>
      <c r="O31" s="69">
        <f t="shared" si="0"/>
        <v>18.4786</v>
      </c>
      <c r="P31" s="16">
        <f t="shared" si="1"/>
        <v>0.3199000000000003</v>
      </c>
      <c r="R31" s="68">
        <v>10</v>
      </c>
      <c r="S31" s="68">
        <v>15</v>
      </c>
      <c r="T31" s="201">
        <v>13.5</v>
      </c>
      <c r="U31" s="201">
        <v>20.24</v>
      </c>
      <c r="V31" s="194">
        <v>0.3496</v>
      </c>
      <c r="W31" s="68">
        <f t="shared" si="22"/>
        <v>13.395</v>
      </c>
      <c r="X31" s="68">
        <f t="shared" si="23"/>
        <v>20.0925</v>
      </c>
      <c r="Y31" s="16">
        <v>0.3395</v>
      </c>
      <c r="AA31" s="202">
        <v>24.7595</v>
      </c>
      <c r="AB31" s="202">
        <v>35.8685</v>
      </c>
      <c r="AC31" s="202">
        <v>33.38247493481917</v>
      </c>
      <c r="AD31" s="202">
        <v>48.12086652018502</v>
      </c>
      <c r="AE31" s="194">
        <v>0.3443</v>
      </c>
      <c r="AF31" s="243">
        <v>17</v>
      </c>
      <c r="AG31" s="243">
        <v>35.8685</v>
      </c>
      <c r="AH31" s="202">
        <f t="shared" si="2"/>
        <v>22.853099999999998</v>
      </c>
      <c r="AI31" s="202">
        <v>48.12086652018502</v>
      </c>
      <c r="AJ31" s="194">
        <f t="shared" si="3"/>
        <v>0.342462269975222</v>
      </c>
      <c r="AK31" s="71">
        <f t="shared" si="4"/>
        <v>21.710444999999996</v>
      </c>
      <c r="AL31" s="71">
        <f t="shared" si="4"/>
        <v>45.714823194175764</v>
      </c>
      <c r="AM31" s="16">
        <f t="shared" si="5"/>
        <v>0.2753391564764607</v>
      </c>
      <c r="AO31" s="72">
        <v>10</v>
      </c>
      <c r="AP31" s="72">
        <v>14</v>
      </c>
      <c r="AQ31" s="204">
        <v>13.6</v>
      </c>
      <c r="AR31" s="204">
        <v>19.04</v>
      </c>
      <c r="AS31" s="194">
        <v>0.36</v>
      </c>
      <c r="AT31" s="72">
        <f t="shared" si="6"/>
        <v>13.26</v>
      </c>
      <c r="AU31" s="72">
        <f t="shared" si="6"/>
        <v>18.564</v>
      </c>
      <c r="AV31" s="16">
        <f t="shared" si="7"/>
        <v>0.32599999999999985</v>
      </c>
      <c r="AX31" s="73">
        <v>13.75</v>
      </c>
      <c r="AY31" s="73">
        <v>17.6</v>
      </c>
      <c r="AZ31" s="205">
        <v>20.21</v>
      </c>
      <c r="BA31" s="205">
        <v>25.87</v>
      </c>
      <c r="BB31" s="194">
        <f t="shared" si="8"/>
        <v>0.4698564593301435</v>
      </c>
      <c r="BC31" s="73">
        <f t="shared" si="9"/>
        <v>19.1995</v>
      </c>
      <c r="BD31" s="73">
        <f t="shared" si="9"/>
        <v>24.5765</v>
      </c>
      <c r="BE31" s="16">
        <f t="shared" si="10"/>
        <v>0.39636363636363625</v>
      </c>
      <c r="BG31" s="439" t="s">
        <v>384</v>
      </c>
      <c r="BH31" s="440"/>
      <c r="BI31" s="440"/>
      <c r="BJ31" s="440"/>
      <c r="BK31" s="440"/>
      <c r="BL31" s="440"/>
      <c r="BM31" s="440"/>
      <c r="BN31" s="441"/>
      <c r="BP31" s="76">
        <v>14</v>
      </c>
      <c r="BQ31" s="76">
        <v>17</v>
      </c>
      <c r="BR31" s="207">
        <v>18.9</v>
      </c>
      <c r="BS31" s="207">
        <v>22.95</v>
      </c>
      <c r="BT31" s="267">
        <f t="shared" si="13"/>
        <v>0.34999999999999987</v>
      </c>
      <c r="BU31" s="76">
        <f t="shared" si="14"/>
        <v>18.6165</v>
      </c>
      <c r="BV31" s="76">
        <f t="shared" si="14"/>
        <v>22.60575</v>
      </c>
      <c r="BW31" s="16">
        <f t="shared" si="15"/>
        <v>0.32975</v>
      </c>
      <c r="BY31" s="78">
        <v>17.5</v>
      </c>
      <c r="BZ31" s="78">
        <v>28</v>
      </c>
      <c r="CA31" s="208">
        <v>24.32</v>
      </c>
      <c r="CB31" s="208">
        <v>38.92</v>
      </c>
      <c r="CC31" s="194">
        <f t="shared" si="16"/>
        <v>0.38989010989010997</v>
      </c>
      <c r="CD31" s="78">
        <f t="shared" si="17"/>
        <v>24.0768</v>
      </c>
      <c r="CE31" s="78">
        <f t="shared" si="17"/>
        <v>38.5308</v>
      </c>
      <c r="CF31" s="16">
        <f t="shared" si="18"/>
        <v>0.37599120879120873</v>
      </c>
      <c r="CH31" s="244">
        <v>19.7</v>
      </c>
      <c r="CI31" s="244">
        <v>21.7</v>
      </c>
      <c r="CJ31" s="209">
        <v>26.6935</v>
      </c>
      <c r="CK31" s="209">
        <v>29.403499999999998</v>
      </c>
      <c r="CL31" s="194">
        <f t="shared" si="24"/>
        <v>0.355</v>
      </c>
      <c r="CM31" s="79">
        <f t="shared" si="25"/>
        <v>26.293097500000002</v>
      </c>
      <c r="CN31" s="79">
        <f t="shared" si="25"/>
        <v>28.962447499999996</v>
      </c>
      <c r="CO31" s="16">
        <f t="shared" si="26"/>
        <v>0.33467500000000006</v>
      </c>
      <c r="CQ31" s="195">
        <v>13.200000000000001</v>
      </c>
      <c r="CR31" s="195">
        <v>34.07449999999999</v>
      </c>
      <c r="CS31" s="195">
        <v>18.48</v>
      </c>
      <c r="CT31" s="195">
        <v>47.70429999999999</v>
      </c>
      <c r="CU31" s="194">
        <v>0.4</v>
      </c>
      <c r="CW31" s="293">
        <v>12</v>
      </c>
      <c r="CX31" s="293">
        <v>16</v>
      </c>
      <c r="CY31" s="293">
        <f t="shared" si="19"/>
        <v>15.84</v>
      </c>
      <c r="CZ31" s="293">
        <f t="shared" si="19"/>
        <v>21.12</v>
      </c>
      <c r="DA31" s="194">
        <f t="shared" si="20"/>
        <v>0.32000000000000006</v>
      </c>
      <c r="DB31" s="293">
        <f t="shared" si="27"/>
        <v>15.048</v>
      </c>
      <c r="DC31" s="293">
        <f t="shared" si="27"/>
        <v>20.064</v>
      </c>
      <c r="DD31" s="194">
        <f t="shared" si="28"/>
        <v>0.254</v>
      </c>
    </row>
    <row r="32" spans="1:108" ht="15">
      <c r="A32" s="6" t="s">
        <v>75</v>
      </c>
      <c r="B32" s="305" t="s">
        <v>466</v>
      </c>
      <c r="C32" s="66"/>
      <c r="D32" s="66"/>
      <c r="E32" s="66"/>
      <c r="F32" s="66"/>
      <c r="G32" s="16"/>
      <c r="I32" s="69">
        <v>18</v>
      </c>
      <c r="J32" s="69">
        <v>24</v>
      </c>
      <c r="K32" s="196">
        <f t="shared" si="21"/>
        <v>24.12</v>
      </c>
      <c r="L32" s="196">
        <f t="shared" si="21"/>
        <v>32.160000000000004</v>
      </c>
      <c r="M32" s="194">
        <v>0.34</v>
      </c>
      <c r="N32" s="69">
        <f t="shared" si="0"/>
        <v>23.758200000000002</v>
      </c>
      <c r="O32" s="69">
        <f t="shared" si="0"/>
        <v>31.677600000000005</v>
      </c>
      <c r="P32" s="16">
        <f t="shared" si="1"/>
        <v>0.3199000000000001</v>
      </c>
      <c r="R32" s="68">
        <v>11.5</v>
      </c>
      <c r="S32" s="68">
        <v>20</v>
      </c>
      <c r="T32" s="201">
        <v>15.52</v>
      </c>
      <c r="U32" s="201">
        <v>26.99</v>
      </c>
      <c r="V32" s="194">
        <v>0.3495</v>
      </c>
      <c r="W32" s="68">
        <f t="shared" si="22"/>
        <v>15.404250000000001</v>
      </c>
      <c r="X32" s="68">
        <f t="shared" si="23"/>
        <v>26.79</v>
      </c>
      <c r="Y32" s="16">
        <v>0.3395</v>
      </c>
      <c r="AA32" s="202">
        <v>26.829499999999996</v>
      </c>
      <c r="AB32" s="202">
        <v>40.0775</v>
      </c>
      <c r="AC32" s="202">
        <v>36.12875908116063</v>
      </c>
      <c r="AD32" s="202">
        <v>53.704977617746</v>
      </c>
      <c r="AE32" s="194">
        <v>0.3427</v>
      </c>
      <c r="AF32" s="243">
        <v>20</v>
      </c>
      <c r="AG32" s="243">
        <v>40.0775</v>
      </c>
      <c r="AH32" s="202">
        <f t="shared" si="2"/>
        <v>26.854</v>
      </c>
      <c r="AI32" s="202">
        <v>53.704977617746</v>
      </c>
      <c r="AJ32" s="194">
        <f t="shared" si="3"/>
        <v>0.3409176083849361</v>
      </c>
      <c r="AK32" s="71">
        <f t="shared" si="4"/>
        <v>25.5113</v>
      </c>
      <c r="AL32" s="71">
        <f t="shared" si="4"/>
        <v>51.0197287368587</v>
      </c>
      <c r="AM32" s="16">
        <f t="shared" si="5"/>
        <v>0.27387172796568926</v>
      </c>
      <c r="AO32" s="72">
        <v>14</v>
      </c>
      <c r="AP32" s="72">
        <v>20</v>
      </c>
      <c r="AQ32" s="204">
        <v>19.04</v>
      </c>
      <c r="AR32" s="204">
        <v>27.2</v>
      </c>
      <c r="AS32" s="194">
        <v>0.36</v>
      </c>
      <c r="AT32" s="72">
        <f t="shared" si="6"/>
        <v>18.564</v>
      </c>
      <c r="AU32" s="72">
        <f t="shared" si="6"/>
        <v>26.52</v>
      </c>
      <c r="AV32" s="16">
        <f t="shared" si="7"/>
        <v>0.32600000000000007</v>
      </c>
      <c r="AX32" s="73">
        <v>18</v>
      </c>
      <c r="AY32" s="73">
        <v>24</v>
      </c>
      <c r="AZ32" s="205">
        <v>26.46</v>
      </c>
      <c r="BA32" s="205">
        <v>35.28</v>
      </c>
      <c r="BB32" s="194">
        <f t="shared" si="8"/>
        <v>0.47</v>
      </c>
      <c r="BC32" s="73">
        <f t="shared" si="9"/>
        <v>25.137</v>
      </c>
      <c r="BD32" s="73">
        <f t="shared" si="9"/>
        <v>33.516</v>
      </c>
      <c r="BE32" s="16">
        <f t="shared" si="10"/>
        <v>0.3965000000000001</v>
      </c>
      <c r="BG32" s="74">
        <v>18.5</v>
      </c>
      <c r="BH32" s="74">
        <v>26.5</v>
      </c>
      <c r="BI32" s="206">
        <v>25.44</v>
      </c>
      <c r="BJ32" s="206">
        <v>36.44</v>
      </c>
      <c r="BK32" s="194">
        <v>0.375</v>
      </c>
      <c r="BL32" s="74">
        <f t="shared" si="11"/>
        <v>24.804000000000002</v>
      </c>
      <c r="BM32" s="74">
        <f t="shared" si="11"/>
        <v>35.528999999999996</v>
      </c>
      <c r="BN32" s="16">
        <f t="shared" si="12"/>
        <v>0.34073333333333333</v>
      </c>
      <c r="BP32" s="76">
        <v>14</v>
      </c>
      <c r="BQ32" s="76">
        <v>18</v>
      </c>
      <c r="BR32" s="207">
        <v>18.9</v>
      </c>
      <c r="BS32" s="207">
        <v>24.3</v>
      </c>
      <c r="BT32" s="267">
        <f t="shared" si="13"/>
        <v>0.3500000000000001</v>
      </c>
      <c r="BU32" s="76">
        <f t="shared" si="14"/>
        <v>18.6165</v>
      </c>
      <c r="BV32" s="76">
        <f t="shared" si="14"/>
        <v>23.9355</v>
      </c>
      <c r="BW32" s="16">
        <f t="shared" si="15"/>
        <v>0.32975</v>
      </c>
      <c r="BY32" s="78">
        <v>22</v>
      </c>
      <c r="BZ32" s="78">
        <v>30</v>
      </c>
      <c r="CA32" s="208">
        <v>30.8</v>
      </c>
      <c r="CB32" s="208">
        <v>42</v>
      </c>
      <c r="CC32" s="194">
        <f t="shared" si="16"/>
        <v>0.3999999999999999</v>
      </c>
      <c r="CD32" s="78">
        <f t="shared" si="17"/>
        <v>30.492</v>
      </c>
      <c r="CE32" s="78">
        <f t="shared" si="17"/>
        <v>41.58</v>
      </c>
      <c r="CF32" s="16">
        <f t="shared" si="18"/>
        <v>0.3860000000000001</v>
      </c>
      <c r="CH32" s="244">
        <v>22</v>
      </c>
      <c r="CI32" s="244">
        <v>26</v>
      </c>
      <c r="CJ32" s="209">
        <v>29.81</v>
      </c>
      <c r="CK32" s="209">
        <v>35.23</v>
      </c>
      <c r="CL32" s="194">
        <f t="shared" si="24"/>
        <v>0.35499999999999976</v>
      </c>
      <c r="CM32" s="79">
        <f t="shared" si="25"/>
        <v>29.362849999999998</v>
      </c>
      <c r="CN32" s="79">
        <f t="shared" si="25"/>
        <v>34.70155</v>
      </c>
      <c r="CO32" s="16">
        <f t="shared" si="26"/>
        <v>0.33467499999999983</v>
      </c>
      <c r="CQ32" s="195">
        <v>24.904000000000003</v>
      </c>
      <c r="CR32" s="195">
        <v>44.7925</v>
      </c>
      <c r="CS32" s="195">
        <v>34.8656</v>
      </c>
      <c r="CT32" s="195">
        <v>60.469875</v>
      </c>
      <c r="CU32" s="194">
        <v>0.35</v>
      </c>
      <c r="CW32" s="293">
        <v>15</v>
      </c>
      <c r="CX32" s="293">
        <v>19</v>
      </c>
      <c r="CY32" s="293">
        <f t="shared" si="19"/>
        <v>19.8</v>
      </c>
      <c r="CZ32" s="293">
        <f t="shared" si="19"/>
        <v>25.080000000000002</v>
      </c>
      <c r="DA32" s="194">
        <f t="shared" si="20"/>
        <v>0.32000000000000006</v>
      </c>
      <c r="DB32" s="293">
        <f t="shared" si="27"/>
        <v>18.810000000000002</v>
      </c>
      <c r="DC32" s="293">
        <f t="shared" si="27"/>
        <v>23.826</v>
      </c>
      <c r="DD32" s="194">
        <f t="shared" si="28"/>
        <v>0.254</v>
      </c>
    </row>
    <row r="33" spans="1:108" ht="15">
      <c r="A33" s="3" t="s">
        <v>76</v>
      </c>
      <c r="B33" s="305" t="s">
        <v>467</v>
      </c>
      <c r="C33" s="66"/>
      <c r="D33" s="66"/>
      <c r="E33" s="66"/>
      <c r="F33" s="66"/>
      <c r="G33" s="16"/>
      <c r="I33" s="69">
        <v>12</v>
      </c>
      <c r="J33" s="69">
        <v>15</v>
      </c>
      <c r="K33" s="196">
        <f t="shared" si="21"/>
        <v>16.080000000000002</v>
      </c>
      <c r="L33" s="196">
        <f t="shared" si="21"/>
        <v>20.1</v>
      </c>
      <c r="M33" s="194">
        <v>0.34</v>
      </c>
      <c r="N33" s="69">
        <f t="shared" si="0"/>
        <v>15.838800000000003</v>
      </c>
      <c r="O33" s="69">
        <f t="shared" si="0"/>
        <v>19.7985</v>
      </c>
      <c r="P33" s="16">
        <f t="shared" si="1"/>
        <v>0.3199000000000001</v>
      </c>
      <c r="R33" s="68">
        <v>11.5</v>
      </c>
      <c r="S33" s="68">
        <v>20</v>
      </c>
      <c r="T33" s="201">
        <v>15.52</v>
      </c>
      <c r="U33" s="201">
        <v>26.99</v>
      </c>
      <c r="V33" s="194">
        <v>0.3495</v>
      </c>
      <c r="W33" s="68">
        <f t="shared" si="22"/>
        <v>15.404250000000001</v>
      </c>
      <c r="X33" s="68">
        <f t="shared" si="23"/>
        <v>26.79</v>
      </c>
      <c r="Y33" s="16">
        <v>0.3395</v>
      </c>
      <c r="AA33" s="202">
        <v>22.954</v>
      </c>
      <c r="AB33" s="202">
        <v>33.338499999999996</v>
      </c>
      <c r="AC33" s="202">
        <v>30.987104873843567</v>
      </c>
      <c r="AD33" s="202">
        <v>44.7642970079899</v>
      </c>
      <c r="AE33" s="194">
        <v>0.3457</v>
      </c>
      <c r="AF33" s="243">
        <v>12</v>
      </c>
      <c r="AG33" s="243">
        <v>33.338499999999996</v>
      </c>
      <c r="AH33" s="202">
        <f t="shared" si="2"/>
        <v>16.148400000000002</v>
      </c>
      <c r="AI33" s="202">
        <v>44.7642970079899</v>
      </c>
      <c r="AJ33" s="194">
        <f t="shared" si="3"/>
        <v>0.3435093134530236</v>
      </c>
      <c r="AK33" s="71">
        <f t="shared" si="4"/>
        <v>15.340980000000002</v>
      </c>
      <c r="AL33" s="71">
        <f t="shared" si="4"/>
        <v>42.52608215759041</v>
      </c>
      <c r="AM33" s="16">
        <f t="shared" si="5"/>
        <v>0.2763338477803725</v>
      </c>
      <c r="AO33" s="72">
        <v>10</v>
      </c>
      <c r="AP33" s="72">
        <v>14</v>
      </c>
      <c r="AQ33" s="204">
        <v>13.6</v>
      </c>
      <c r="AR33" s="204">
        <v>19.04</v>
      </c>
      <c r="AS33" s="194">
        <v>0.36</v>
      </c>
      <c r="AT33" s="72">
        <f t="shared" si="6"/>
        <v>13.26</v>
      </c>
      <c r="AU33" s="72">
        <f t="shared" si="6"/>
        <v>18.564</v>
      </c>
      <c r="AV33" s="16">
        <f t="shared" si="7"/>
        <v>0.32599999999999985</v>
      </c>
      <c r="AX33" s="73">
        <v>13.2</v>
      </c>
      <c r="AY33" s="73">
        <v>16.5</v>
      </c>
      <c r="AZ33" s="205">
        <v>19.4</v>
      </c>
      <c r="BA33" s="205">
        <v>24.26</v>
      </c>
      <c r="BB33" s="194">
        <f t="shared" si="8"/>
        <v>0.47003367003367</v>
      </c>
      <c r="BC33" s="73">
        <f t="shared" si="9"/>
        <v>18.43</v>
      </c>
      <c r="BD33" s="73">
        <f t="shared" si="9"/>
        <v>23.047</v>
      </c>
      <c r="BE33" s="16">
        <f t="shared" si="10"/>
        <v>0.39653198653198674</v>
      </c>
      <c r="BG33" s="439" t="s">
        <v>384</v>
      </c>
      <c r="BH33" s="440"/>
      <c r="BI33" s="440"/>
      <c r="BJ33" s="440"/>
      <c r="BK33" s="440"/>
      <c r="BL33" s="440"/>
      <c r="BM33" s="440"/>
      <c r="BN33" s="441"/>
      <c r="BP33" s="76">
        <v>13</v>
      </c>
      <c r="BQ33" s="76">
        <v>17</v>
      </c>
      <c r="BR33" s="207">
        <v>17.55</v>
      </c>
      <c r="BS33" s="207">
        <v>22.95</v>
      </c>
      <c r="BT33" s="267">
        <f t="shared" si="13"/>
        <v>0.3500000000000001</v>
      </c>
      <c r="BU33" s="76">
        <f t="shared" si="14"/>
        <v>17.28675</v>
      </c>
      <c r="BV33" s="76">
        <f t="shared" si="14"/>
        <v>22.60575</v>
      </c>
      <c r="BW33" s="16">
        <f t="shared" si="15"/>
        <v>0.32975</v>
      </c>
      <c r="BY33" s="78">
        <v>11.6</v>
      </c>
      <c r="BZ33" s="78">
        <v>18</v>
      </c>
      <c r="CA33" s="208">
        <v>16.12</v>
      </c>
      <c r="CB33" s="208">
        <v>25.02</v>
      </c>
      <c r="CC33" s="194">
        <f t="shared" si="16"/>
        <v>0.3898648648648648</v>
      </c>
      <c r="CD33" s="78">
        <f t="shared" si="17"/>
        <v>15.9588</v>
      </c>
      <c r="CE33" s="78">
        <f t="shared" si="17"/>
        <v>24.7698</v>
      </c>
      <c r="CF33" s="16">
        <f t="shared" si="18"/>
        <v>0.37596621621621606</v>
      </c>
      <c r="CH33" s="244">
        <v>27</v>
      </c>
      <c r="CI33" s="244">
        <v>31</v>
      </c>
      <c r="CJ33" s="209">
        <v>36.585</v>
      </c>
      <c r="CK33" s="209">
        <v>42.005</v>
      </c>
      <c r="CL33" s="194">
        <f t="shared" si="24"/>
        <v>0.355</v>
      </c>
      <c r="CM33" s="79">
        <f t="shared" si="25"/>
        <v>36.036225</v>
      </c>
      <c r="CN33" s="79">
        <f t="shared" si="25"/>
        <v>41.374925000000005</v>
      </c>
      <c r="CO33" s="16">
        <f t="shared" si="26"/>
        <v>0.33467500000000006</v>
      </c>
      <c r="CQ33" s="195">
        <v>13.200000000000001</v>
      </c>
      <c r="CR33" s="195">
        <v>22.700999999999997</v>
      </c>
      <c r="CS33" s="195">
        <v>18.48</v>
      </c>
      <c r="CT33" s="195">
        <v>30.646349999999998</v>
      </c>
      <c r="CU33" s="194">
        <v>0.35</v>
      </c>
      <c r="CW33" s="293">
        <v>11</v>
      </c>
      <c r="CX33" s="293">
        <v>15</v>
      </c>
      <c r="CY33" s="293">
        <f t="shared" si="19"/>
        <v>14.520000000000001</v>
      </c>
      <c r="CZ33" s="293">
        <f t="shared" si="19"/>
        <v>19.8</v>
      </c>
      <c r="DA33" s="194">
        <f t="shared" si="20"/>
        <v>0.32000000000000006</v>
      </c>
      <c r="DB33" s="293">
        <f t="shared" si="27"/>
        <v>13.794</v>
      </c>
      <c r="DC33" s="293">
        <f t="shared" si="27"/>
        <v>18.810000000000002</v>
      </c>
      <c r="DD33" s="194">
        <f t="shared" si="28"/>
        <v>0.254</v>
      </c>
    </row>
    <row r="34" spans="1:108" ht="15">
      <c r="A34" s="6" t="s">
        <v>77</v>
      </c>
      <c r="B34" s="305" t="s">
        <v>468</v>
      </c>
      <c r="C34" s="66"/>
      <c r="D34" s="66"/>
      <c r="E34" s="66"/>
      <c r="F34" s="66"/>
      <c r="G34" s="16"/>
      <c r="I34" s="69">
        <v>18</v>
      </c>
      <c r="J34" s="69">
        <v>23</v>
      </c>
      <c r="K34" s="196">
        <f t="shared" si="21"/>
        <v>24.12</v>
      </c>
      <c r="L34" s="196">
        <f t="shared" si="21"/>
        <v>30.82</v>
      </c>
      <c r="M34" s="194">
        <v>0.34</v>
      </c>
      <c r="N34" s="69">
        <f t="shared" si="0"/>
        <v>23.758200000000002</v>
      </c>
      <c r="O34" s="69">
        <f t="shared" si="0"/>
        <v>30.3577</v>
      </c>
      <c r="P34" s="16">
        <f t="shared" si="1"/>
        <v>0.3199000000000001</v>
      </c>
      <c r="R34" s="68">
        <v>25</v>
      </c>
      <c r="S34" s="68">
        <v>35</v>
      </c>
      <c r="T34" s="201">
        <v>33.74</v>
      </c>
      <c r="U34" s="201">
        <v>47.23</v>
      </c>
      <c r="V34" s="194">
        <v>0.3495</v>
      </c>
      <c r="W34" s="68">
        <f t="shared" si="22"/>
        <v>33.4875</v>
      </c>
      <c r="X34" s="68">
        <f t="shared" si="23"/>
        <v>46.8825</v>
      </c>
      <c r="Y34" s="16">
        <v>0.3395</v>
      </c>
      <c r="AA34" s="202">
        <v>33.23499999999999</v>
      </c>
      <c r="AB34" s="202">
        <v>44.229</v>
      </c>
      <c r="AC34" s="202">
        <v>44.62698280067282</v>
      </c>
      <c r="AD34" s="202">
        <v>59.21280304457527</v>
      </c>
      <c r="AE34" s="194">
        <v>0.3405</v>
      </c>
      <c r="AF34" s="243">
        <v>18</v>
      </c>
      <c r="AG34" s="243">
        <v>44.229</v>
      </c>
      <c r="AH34" s="202">
        <f t="shared" si="2"/>
        <v>24.129</v>
      </c>
      <c r="AI34" s="202">
        <v>59.21280304457527</v>
      </c>
      <c r="AJ34" s="194">
        <f t="shared" si="3"/>
        <v>0.33927594922906157</v>
      </c>
      <c r="AK34" s="71">
        <f t="shared" si="4"/>
        <v>22.92255</v>
      </c>
      <c r="AL34" s="71">
        <f t="shared" si="4"/>
        <v>56.252162892346504</v>
      </c>
      <c r="AM34" s="16">
        <f t="shared" si="5"/>
        <v>0.27231215176760837</v>
      </c>
      <c r="AO34" s="72">
        <v>15</v>
      </c>
      <c r="AP34" s="72">
        <v>23</v>
      </c>
      <c r="AQ34" s="204">
        <v>20.4</v>
      </c>
      <c r="AR34" s="204">
        <v>31.28</v>
      </c>
      <c r="AS34" s="194">
        <v>0.36</v>
      </c>
      <c r="AT34" s="72">
        <f t="shared" si="6"/>
        <v>19.889999999999997</v>
      </c>
      <c r="AU34" s="72">
        <f t="shared" si="6"/>
        <v>30.498</v>
      </c>
      <c r="AV34" s="16">
        <f t="shared" si="7"/>
        <v>0.32599999999999985</v>
      </c>
      <c r="AX34" s="73">
        <v>19.8</v>
      </c>
      <c r="AY34" s="73">
        <v>23.65</v>
      </c>
      <c r="AZ34" s="205">
        <v>29.11</v>
      </c>
      <c r="BA34" s="205">
        <v>34.77</v>
      </c>
      <c r="BB34" s="194">
        <f t="shared" si="8"/>
        <v>0.4701956271576524</v>
      </c>
      <c r="BC34" s="73">
        <f t="shared" si="9"/>
        <v>27.6545</v>
      </c>
      <c r="BD34" s="73">
        <f t="shared" si="9"/>
        <v>33.0315</v>
      </c>
      <c r="BE34" s="16">
        <f t="shared" si="10"/>
        <v>0.39668584579976973</v>
      </c>
      <c r="BG34" s="439" t="s">
        <v>384</v>
      </c>
      <c r="BH34" s="440"/>
      <c r="BI34" s="440"/>
      <c r="BJ34" s="440"/>
      <c r="BK34" s="440"/>
      <c r="BL34" s="440"/>
      <c r="BM34" s="440"/>
      <c r="BN34" s="441"/>
      <c r="BP34" s="76">
        <v>15</v>
      </c>
      <c r="BQ34" s="76">
        <v>18</v>
      </c>
      <c r="BR34" s="207">
        <v>20.25</v>
      </c>
      <c r="BS34" s="207">
        <v>24.3</v>
      </c>
      <c r="BT34" s="267">
        <f t="shared" si="13"/>
        <v>0.34999999999999987</v>
      </c>
      <c r="BU34" s="76">
        <f t="shared" si="14"/>
        <v>19.94625</v>
      </c>
      <c r="BV34" s="76">
        <f t="shared" si="14"/>
        <v>23.9355</v>
      </c>
      <c r="BW34" s="16">
        <f t="shared" si="15"/>
        <v>0.32975</v>
      </c>
      <c r="BY34" s="78">
        <v>16</v>
      </c>
      <c r="BZ34" s="78">
        <v>25</v>
      </c>
      <c r="CA34" s="208">
        <v>22.24</v>
      </c>
      <c r="CB34" s="208">
        <v>34.75</v>
      </c>
      <c r="CC34" s="194">
        <f t="shared" si="16"/>
        <v>0.3899999999999999</v>
      </c>
      <c r="CD34" s="78">
        <f t="shared" si="17"/>
        <v>22.017599999999998</v>
      </c>
      <c r="CE34" s="78">
        <f t="shared" si="17"/>
        <v>34.4025</v>
      </c>
      <c r="CF34" s="16">
        <f t="shared" si="18"/>
        <v>0.3761000000000001</v>
      </c>
      <c r="CH34" s="244">
        <v>13</v>
      </c>
      <c r="CI34" s="244">
        <v>19.8</v>
      </c>
      <c r="CJ34" s="209">
        <v>17.615</v>
      </c>
      <c r="CK34" s="209">
        <v>26.829</v>
      </c>
      <c r="CL34" s="194">
        <f t="shared" si="24"/>
        <v>0.3550000000000002</v>
      </c>
      <c r="CM34" s="79">
        <f t="shared" si="25"/>
        <v>17.350775</v>
      </c>
      <c r="CN34" s="79">
        <f t="shared" si="25"/>
        <v>26.426565</v>
      </c>
      <c r="CO34" s="16">
        <f t="shared" si="26"/>
        <v>0.33467500000000006</v>
      </c>
      <c r="CQ34" s="195">
        <v>17.732000000000003</v>
      </c>
      <c r="CR34" s="195">
        <v>27.807</v>
      </c>
      <c r="CS34" s="195">
        <v>24.824800000000003</v>
      </c>
      <c r="CT34" s="195">
        <v>38.92979999999999</v>
      </c>
      <c r="CU34" s="194">
        <v>0.4</v>
      </c>
      <c r="CW34" s="293">
        <v>18</v>
      </c>
      <c r="CX34" s="293">
        <v>22</v>
      </c>
      <c r="CY34" s="293">
        <f t="shared" si="19"/>
        <v>23.76</v>
      </c>
      <c r="CZ34" s="293">
        <f t="shared" si="19"/>
        <v>29.040000000000003</v>
      </c>
      <c r="DA34" s="194">
        <f t="shared" si="20"/>
        <v>0.32000000000000006</v>
      </c>
      <c r="DB34" s="293">
        <f t="shared" si="27"/>
        <v>22.572000000000003</v>
      </c>
      <c r="DC34" s="293">
        <f t="shared" si="27"/>
        <v>27.588</v>
      </c>
      <c r="DD34" s="194">
        <f t="shared" si="28"/>
        <v>0.254</v>
      </c>
    </row>
    <row r="35" spans="1:108" ht="15">
      <c r="A35" s="3" t="s">
        <v>78</v>
      </c>
      <c r="B35" s="305" t="s">
        <v>469</v>
      </c>
      <c r="C35" s="66"/>
      <c r="D35" s="66"/>
      <c r="E35" s="66"/>
      <c r="F35" s="66"/>
      <c r="G35" s="16"/>
      <c r="I35" s="69">
        <v>11.25</v>
      </c>
      <c r="J35" s="69">
        <v>15</v>
      </c>
      <c r="K35" s="196">
        <f t="shared" si="21"/>
        <v>15.075000000000001</v>
      </c>
      <c r="L35" s="196">
        <f t="shared" si="21"/>
        <v>20.1</v>
      </c>
      <c r="M35" s="194">
        <v>0.34</v>
      </c>
      <c r="N35" s="69">
        <f t="shared" si="0"/>
        <v>14.848875000000001</v>
      </c>
      <c r="O35" s="69">
        <f t="shared" si="0"/>
        <v>19.7985</v>
      </c>
      <c r="P35" s="16">
        <f t="shared" si="1"/>
        <v>0.3199000000000001</v>
      </c>
      <c r="R35" s="68">
        <v>11.5</v>
      </c>
      <c r="S35" s="68">
        <v>14</v>
      </c>
      <c r="T35" s="201">
        <v>15.52</v>
      </c>
      <c r="U35" s="201">
        <v>18.89</v>
      </c>
      <c r="V35" s="194">
        <v>0.3494</v>
      </c>
      <c r="W35" s="68">
        <f t="shared" si="22"/>
        <v>15.404250000000001</v>
      </c>
      <c r="X35" s="68">
        <f t="shared" si="23"/>
        <v>18.753</v>
      </c>
      <c r="Y35" s="16">
        <v>0.3395</v>
      </c>
      <c r="AA35" s="202">
        <v>22.563</v>
      </c>
      <c r="AB35" s="202">
        <v>32.775</v>
      </c>
      <c r="AC35" s="202">
        <v>30.468362312867953</v>
      </c>
      <c r="AD35" s="202">
        <v>44.01669743481917</v>
      </c>
      <c r="AE35" s="194">
        <v>0.346</v>
      </c>
      <c r="AF35" s="243">
        <v>12</v>
      </c>
      <c r="AG35" s="243">
        <v>32.775</v>
      </c>
      <c r="AH35" s="202">
        <f t="shared" si="2"/>
        <v>16.152</v>
      </c>
      <c r="AI35" s="202">
        <v>44.01669743481917</v>
      </c>
      <c r="AJ35" s="194">
        <f t="shared" si="3"/>
        <v>0.3438011710735718</v>
      </c>
      <c r="AK35" s="71">
        <f t="shared" si="4"/>
        <v>15.3444</v>
      </c>
      <c r="AL35" s="71">
        <f t="shared" si="4"/>
        <v>41.81586256307821</v>
      </c>
      <c r="AM35" s="16">
        <f t="shared" si="5"/>
        <v>0.2766111125198931</v>
      </c>
      <c r="AO35" s="72">
        <v>10</v>
      </c>
      <c r="AP35" s="72">
        <v>12</v>
      </c>
      <c r="AQ35" s="204">
        <v>13.6</v>
      </c>
      <c r="AR35" s="204">
        <v>16.32</v>
      </c>
      <c r="AS35" s="194">
        <v>0.36</v>
      </c>
      <c r="AT35" s="72">
        <f t="shared" si="6"/>
        <v>13.26</v>
      </c>
      <c r="AU35" s="72">
        <f t="shared" si="6"/>
        <v>15.912</v>
      </c>
      <c r="AV35" s="16">
        <f t="shared" si="7"/>
        <v>0.32600000000000007</v>
      </c>
      <c r="AX35" s="73">
        <v>12.38</v>
      </c>
      <c r="AY35" s="73">
        <v>15.4</v>
      </c>
      <c r="AZ35" s="205">
        <v>18.2</v>
      </c>
      <c r="BA35" s="205">
        <v>22.64</v>
      </c>
      <c r="BB35" s="194">
        <f t="shared" si="8"/>
        <v>0.47012239020878344</v>
      </c>
      <c r="BC35" s="73">
        <f t="shared" si="9"/>
        <v>17.29</v>
      </c>
      <c r="BD35" s="73">
        <f t="shared" si="9"/>
        <v>21.508</v>
      </c>
      <c r="BE35" s="16">
        <f t="shared" si="10"/>
        <v>0.39661627069834404</v>
      </c>
      <c r="BG35" s="74">
        <v>10</v>
      </c>
      <c r="BH35" s="74">
        <v>13.5</v>
      </c>
      <c r="BI35" s="206">
        <v>13.75</v>
      </c>
      <c r="BJ35" s="206">
        <v>18.56</v>
      </c>
      <c r="BK35" s="194">
        <v>0.375</v>
      </c>
      <c r="BL35" s="74">
        <f t="shared" si="11"/>
        <v>13.40625</v>
      </c>
      <c r="BM35" s="74">
        <f t="shared" si="11"/>
        <v>18.096</v>
      </c>
      <c r="BN35" s="16">
        <f t="shared" si="12"/>
        <v>0.3405212765957446</v>
      </c>
      <c r="BP35" s="76">
        <v>12</v>
      </c>
      <c r="BQ35" s="76">
        <v>15</v>
      </c>
      <c r="BR35" s="207">
        <v>16.2</v>
      </c>
      <c r="BS35" s="207">
        <v>20.25</v>
      </c>
      <c r="BT35" s="267">
        <f t="shared" si="13"/>
        <v>0.3500000000000001</v>
      </c>
      <c r="BU35" s="76">
        <f t="shared" si="14"/>
        <v>15.956999999999999</v>
      </c>
      <c r="BV35" s="76">
        <f t="shared" si="14"/>
        <v>19.94625</v>
      </c>
      <c r="BW35" s="16">
        <f t="shared" si="15"/>
        <v>0.32975</v>
      </c>
      <c r="BY35" s="78">
        <v>13.5</v>
      </c>
      <c r="BZ35" s="78">
        <v>20</v>
      </c>
      <c r="CA35" s="208">
        <v>18.77</v>
      </c>
      <c r="CB35" s="208">
        <v>27.8</v>
      </c>
      <c r="CC35" s="194">
        <f t="shared" si="16"/>
        <v>0.39014925373134335</v>
      </c>
      <c r="CD35" s="78">
        <f t="shared" si="17"/>
        <v>18.5823</v>
      </c>
      <c r="CE35" s="78">
        <f t="shared" si="17"/>
        <v>27.522000000000002</v>
      </c>
      <c r="CF35" s="16">
        <f t="shared" si="18"/>
        <v>0.3762477611940298</v>
      </c>
      <c r="CH35" s="244">
        <v>15.5</v>
      </c>
      <c r="CI35" s="244">
        <v>25</v>
      </c>
      <c r="CJ35" s="209">
        <v>21.0025</v>
      </c>
      <c r="CK35" s="209">
        <v>33.875</v>
      </c>
      <c r="CL35" s="194">
        <f t="shared" si="24"/>
        <v>0.355</v>
      </c>
      <c r="CM35" s="79">
        <f t="shared" si="25"/>
        <v>20.687462500000002</v>
      </c>
      <c r="CN35" s="79">
        <f t="shared" si="25"/>
        <v>33.366875</v>
      </c>
      <c r="CO35" s="16">
        <f t="shared" si="26"/>
        <v>0.33467500000000006</v>
      </c>
      <c r="CQ35" s="195">
        <v>12.375000000000002</v>
      </c>
      <c r="CR35" s="195">
        <v>20.15</v>
      </c>
      <c r="CS35" s="195">
        <v>17.325000000000003</v>
      </c>
      <c r="CT35" s="195">
        <v>28.209999999999997</v>
      </c>
      <c r="CU35" s="194">
        <v>0.4</v>
      </c>
      <c r="CW35" s="293">
        <v>11</v>
      </c>
      <c r="CX35" s="293">
        <v>15</v>
      </c>
      <c r="CY35" s="293">
        <f t="shared" si="19"/>
        <v>14.520000000000001</v>
      </c>
      <c r="CZ35" s="293">
        <f t="shared" si="19"/>
        <v>19.8</v>
      </c>
      <c r="DA35" s="194">
        <f t="shared" si="20"/>
        <v>0.32000000000000006</v>
      </c>
      <c r="DB35" s="293">
        <f t="shared" si="27"/>
        <v>13.794</v>
      </c>
      <c r="DC35" s="293">
        <f t="shared" si="27"/>
        <v>18.810000000000002</v>
      </c>
      <c r="DD35" s="194">
        <f t="shared" si="28"/>
        <v>0.254</v>
      </c>
    </row>
    <row r="36" spans="1:108" ht="15">
      <c r="A36" s="3" t="s">
        <v>79</v>
      </c>
      <c r="B36" s="305" t="s">
        <v>470</v>
      </c>
      <c r="C36" s="66"/>
      <c r="D36" s="66"/>
      <c r="E36" s="66"/>
      <c r="F36" s="66"/>
      <c r="G36" s="16"/>
      <c r="I36" s="69">
        <v>12.25</v>
      </c>
      <c r="J36" s="69">
        <v>16.5</v>
      </c>
      <c r="K36" s="196">
        <f t="shared" si="21"/>
        <v>16.415000000000003</v>
      </c>
      <c r="L36" s="196">
        <f t="shared" si="21"/>
        <v>22.110000000000003</v>
      </c>
      <c r="M36" s="194">
        <v>0.34</v>
      </c>
      <c r="N36" s="69">
        <f t="shared" si="0"/>
        <v>16.168775000000004</v>
      </c>
      <c r="O36" s="69">
        <f t="shared" si="0"/>
        <v>21.778350000000003</v>
      </c>
      <c r="P36" s="16">
        <f t="shared" si="1"/>
        <v>0.3199000000000003</v>
      </c>
      <c r="R36" s="68">
        <v>12</v>
      </c>
      <c r="S36" s="68">
        <v>15</v>
      </c>
      <c r="T36" s="201">
        <v>16.19</v>
      </c>
      <c r="U36" s="201">
        <v>20.24</v>
      </c>
      <c r="V36" s="194">
        <v>0.3493</v>
      </c>
      <c r="W36" s="68">
        <f t="shared" si="22"/>
        <v>16.073999999999998</v>
      </c>
      <c r="X36" s="68">
        <f t="shared" si="23"/>
        <v>20.0925</v>
      </c>
      <c r="Y36" s="16">
        <v>0.3395</v>
      </c>
      <c r="AA36" s="202">
        <v>25.920999999999996</v>
      </c>
      <c r="AB36" s="202">
        <v>37.823499999999996</v>
      </c>
      <c r="AC36" s="202">
        <v>34.92344548359966</v>
      </c>
      <c r="AD36" s="202">
        <v>50.71457932506306</v>
      </c>
      <c r="AE36" s="194">
        <v>0.3435</v>
      </c>
      <c r="AF36" s="243">
        <v>14</v>
      </c>
      <c r="AG36" s="243">
        <v>37.823499999999996</v>
      </c>
      <c r="AH36" s="202">
        <f t="shared" si="2"/>
        <v>18.809</v>
      </c>
      <c r="AI36" s="202">
        <v>50.71457932506306</v>
      </c>
      <c r="AJ36" s="194">
        <f t="shared" si="3"/>
        <v>0.3415454248567362</v>
      </c>
      <c r="AK36" s="71">
        <f t="shared" si="4"/>
        <v>17.868550000000003</v>
      </c>
      <c r="AL36" s="71">
        <f t="shared" si="4"/>
        <v>48.17885035880991</v>
      </c>
      <c r="AM36" s="16">
        <f t="shared" si="5"/>
        <v>0.2744681536138993</v>
      </c>
      <c r="AO36" s="72">
        <v>12</v>
      </c>
      <c r="AP36" s="72">
        <v>14</v>
      </c>
      <c r="AQ36" s="204">
        <v>16.32</v>
      </c>
      <c r="AR36" s="204">
        <v>19.04</v>
      </c>
      <c r="AS36" s="194">
        <v>0.36</v>
      </c>
      <c r="AT36" s="72">
        <f t="shared" si="6"/>
        <v>15.912</v>
      </c>
      <c r="AU36" s="72">
        <f t="shared" si="6"/>
        <v>18.564</v>
      </c>
      <c r="AV36" s="16">
        <f t="shared" si="7"/>
        <v>0.32600000000000007</v>
      </c>
      <c r="AX36" s="73">
        <v>13.48</v>
      </c>
      <c r="AY36" s="73">
        <v>16.5</v>
      </c>
      <c r="AZ36" s="205">
        <v>19.81</v>
      </c>
      <c r="BA36" s="205">
        <v>24.26</v>
      </c>
      <c r="BB36" s="194">
        <f t="shared" si="8"/>
        <v>0.46997998665777185</v>
      </c>
      <c r="BC36" s="73">
        <f t="shared" si="9"/>
        <v>18.819499999999998</v>
      </c>
      <c r="BD36" s="73">
        <f t="shared" si="9"/>
        <v>23.047</v>
      </c>
      <c r="BE36" s="16">
        <f t="shared" si="10"/>
        <v>0.39648098732488335</v>
      </c>
      <c r="BG36" s="74">
        <v>12.5</v>
      </c>
      <c r="BH36" s="74">
        <v>16.5</v>
      </c>
      <c r="BI36" s="206">
        <v>17.19</v>
      </c>
      <c r="BJ36" s="206">
        <v>22.69</v>
      </c>
      <c r="BK36" s="194">
        <v>0.375</v>
      </c>
      <c r="BL36" s="74">
        <f t="shared" si="11"/>
        <v>16.760250000000003</v>
      </c>
      <c r="BM36" s="74">
        <f t="shared" si="11"/>
        <v>22.12275</v>
      </c>
      <c r="BN36" s="16">
        <f t="shared" si="12"/>
        <v>0.34079310344827585</v>
      </c>
      <c r="BP36" s="76">
        <v>14</v>
      </c>
      <c r="BQ36" s="76">
        <v>16.5</v>
      </c>
      <c r="BR36" s="207">
        <v>18.9</v>
      </c>
      <c r="BS36" s="207">
        <v>22.28</v>
      </c>
      <c r="BT36" s="267">
        <f t="shared" si="13"/>
        <v>0.3501639344262295</v>
      </c>
      <c r="BU36" s="76">
        <f t="shared" si="14"/>
        <v>18.6165</v>
      </c>
      <c r="BV36" s="76">
        <f t="shared" si="14"/>
        <v>21.945800000000002</v>
      </c>
      <c r="BW36" s="16">
        <f t="shared" si="15"/>
        <v>0.329911475409836</v>
      </c>
      <c r="BY36" s="78">
        <v>15.3</v>
      </c>
      <c r="BZ36" s="78">
        <v>25</v>
      </c>
      <c r="CA36" s="208">
        <v>21.28</v>
      </c>
      <c r="CB36" s="208">
        <v>34.75</v>
      </c>
      <c r="CC36" s="194">
        <f t="shared" si="16"/>
        <v>0.39032258064516134</v>
      </c>
      <c r="CD36" s="78">
        <f t="shared" si="17"/>
        <v>21.0672</v>
      </c>
      <c r="CE36" s="78">
        <f t="shared" si="17"/>
        <v>34.4025</v>
      </c>
      <c r="CF36" s="16">
        <f t="shared" si="18"/>
        <v>0.3764193548387098</v>
      </c>
      <c r="CH36" s="244">
        <v>18</v>
      </c>
      <c r="CI36" s="244">
        <v>30</v>
      </c>
      <c r="CJ36" s="209">
        <v>24.39</v>
      </c>
      <c r="CK36" s="209">
        <v>40.65</v>
      </c>
      <c r="CL36" s="194">
        <f t="shared" si="24"/>
        <v>0.35499999999999976</v>
      </c>
      <c r="CM36" s="79">
        <f t="shared" si="25"/>
        <v>24.02415</v>
      </c>
      <c r="CN36" s="79">
        <f t="shared" si="25"/>
        <v>40.04025</v>
      </c>
      <c r="CO36" s="16">
        <f t="shared" si="26"/>
        <v>0.33467500000000006</v>
      </c>
      <c r="CQ36" s="195">
        <v>13.475000000000001</v>
      </c>
      <c r="CR36" s="195">
        <v>21.8</v>
      </c>
      <c r="CS36" s="195">
        <v>18.865000000000002</v>
      </c>
      <c r="CT36" s="195">
        <v>30.52</v>
      </c>
      <c r="CU36" s="194">
        <v>0.4</v>
      </c>
      <c r="CW36" s="293">
        <v>12.25</v>
      </c>
      <c r="CX36" s="293">
        <v>16.25</v>
      </c>
      <c r="CY36" s="293">
        <f t="shared" si="19"/>
        <v>16.17</v>
      </c>
      <c r="CZ36" s="293">
        <f t="shared" si="19"/>
        <v>21.45</v>
      </c>
      <c r="DA36" s="194">
        <f t="shared" si="20"/>
        <v>0.32000000000000006</v>
      </c>
      <c r="DB36" s="293">
        <f t="shared" si="27"/>
        <v>15.361500000000001</v>
      </c>
      <c r="DC36" s="293">
        <f t="shared" si="27"/>
        <v>20.377499999999998</v>
      </c>
      <c r="DD36" s="194">
        <f t="shared" si="28"/>
        <v>0.254</v>
      </c>
    </row>
    <row r="37" spans="1:108" ht="15">
      <c r="A37" s="3" t="s">
        <v>80</v>
      </c>
      <c r="B37" s="305" t="s">
        <v>471</v>
      </c>
      <c r="C37" s="66"/>
      <c r="D37" s="66"/>
      <c r="E37" s="66"/>
      <c r="F37" s="66"/>
      <c r="G37" s="16"/>
      <c r="I37" s="69">
        <v>13.25</v>
      </c>
      <c r="J37" s="69">
        <v>18</v>
      </c>
      <c r="K37" s="196">
        <f t="shared" si="21"/>
        <v>17.755000000000003</v>
      </c>
      <c r="L37" s="196">
        <f t="shared" si="21"/>
        <v>24.12</v>
      </c>
      <c r="M37" s="194">
        <v>0.34</v>
      </c>
      <c r="N37" s="69">
        <f t="shared" si="0"/>
        <v>17.488675000000004</v>
      </c>
      <c r="O37" s="69">
        <f t="shared" si="0"/>
        <v>23.758200000000002</v>
      </c>
      <c r="P37" s="16">
        <f t="shared" si="1"/>
        <v>0.3199000000000001</v>
      </c>
      <c r="R37" s="68">
        <v>13</v>
      </c>
      <c r="S37" s="68">
        <v>18</v>
      </c>
      <c r="T37" s="201">
        <v>17.54</v>
      </c>
      <c r="U37" s="201">
        <v>24.29</v>
      </c>
      <c r="V37" s="194">
        <v>0.3494</v>
      </c>
      <c r="W37" s="68">
        <f t="shared" si="22"/>
        <v>17.4135</v>
      </c>
      <c r="X37" s="68">
        <f t="shared" si="23"/>
        <v>24.111</v>
      </c>
      <c r="Y37" s="16">
        <v>0.3395</v>
      </c>
      <c r="AA37" s="202">
        <v>29.025999999999996</v>
      </c>
      <c r="AB37" s="202">
        <v>42.504</v>
      </c>
      <c r="AC37" s="202">
        <v>39.04287170311185</v>
      </c>
      <c r="AD37" s="202">
        <v>56.92423292262404</v>
      </c>
      <c r="AE37" s="194">
        <v>0.3416</v>
      </c>
      <c r="AF37" s="243">
        <v>15</v>
      </c>
      <c r="AG37" s="243">
        <v>42.504</v>
      </c>
      <c r="AH37" s="202">
        <f t="shared" si="2"/>
        <v>20.124000000000002</v>
      </c>
      <c r="AI37" s="202">
        <v>56.92423292262404</v>
      </c>
      <c r="AJ37" s="194">
        <f t="shared" si="3"/>
        <v>0.3398760594501955</v>
      </c>
      <c r="AK37" s="71">
        <f t="shared" si="4"/>
        <v>19.117800000000003</v>
      </c>
      <c r="AL37" s="71">
        <f t="shared" si="4"/>
        <v>54.07802127649284</v>
      </c>
      <c r="AM37" s="16">
        <f t="shared" si="5"/>
        <v>0.2728822564776856</v>
      </c>
      <c r="AO37" s="72">
        <v>14</v>
      </c>
      <c r="AP37" s="72">
        <v>16</v>
      </c>
      <c r="AQ37" s="204">
        <v>19.04</v>
      </c>
      <c r="AR37" s="204">
        <v>21.76</v>
      </c>
      <c r="AS37" s="194">
        <v>0.36</v>
      </c>
      <c r="AT37" s="72">
        <f t="shared" si="6"/>
        <v>18.564</v>
      </c>
      <c r="AU37" s="72">
        <f t="shared" si="6"/>
        <v>21.216</v>
      </c>
      <c r="AV37" s="16">
        <f t="shared" si="7"/>
        <v>0.32600000000000007</v>
      </c>
      <c r="AX37" s="73">
        <v>14.58</v>
      </c>
      <c r="AY37" s="73">
        <v>17.6</v>
      </c>
      <c r="AZ37" s="205">
        <v>21.43</v>
      </c>
      <c r="BA37" s="205">
        <v>25.87</v>
      </c>
      <c r="BB37" s="194">
        <f t="shared" si="8"/>
        <v>0.4698570540708513</v>
      </c>
      <c r="BC37" s="73">
        <f t="shared" si="9"/>
        <v>20.3585</v>
      </c>
      <c r="BD37" s="73">
        <f t="shared" si="9"/>
        <v>24.5765</v>
      </c>
      <c r="BE37" s="16">
        <f t="shared" si="10"/>
        <v>0.396364201367309</v>
      </c>
      <c r="BG37" s="74">
        <v>15.21</v>
      </c>
      <c r="BH37" s="74">
        <v>20.21</v>
      </c>
      <c r="BI37" s="206">
        <v>20.99</v>
      </c>
      <c r="BJ37" s="206">
        <v>27.89</v>
      </c>
      <c r="BK37" s="194">
        <v>0.38</v>
      </c>
      <c r="BL37" s="74">
        <f t="shared" si="11"/>
        <v>20.465249999999997</v>
      </c>
      <c r="BM37" s="74">
        <f t="shared" si="11"/>
        <v>27.19275</v>
      </c>
      <c r="BN37" s="16">
        <f t="shared" si="12"/>
        <v>0.34551101072840207</v>
      </c>
      <c r="BP37" s="76">
        <v>16.5</v>
      </c>
      <c r="BQ37" s="76">
        <v>20</v>
      </c>
      <c r="BR37" s="207">
        <v>22.28</v>
      </c>
      <c r="BS37" s="207">
        <v>27</v>
      </c>
      <c r="BT37" s="267">
        <f t="shared" si="13"/>
        <v>0.3501369863013699</v>
      </c>
      <c r="BU37" s="76">
        <f t="shared" si="14"/>
        <v>21.945800000000002</v>
      </c>
      <c r="BV37" s="76">
        <f t="shared" si="14"/>
        <v>26.595</v>
      </c>
      <c r="BW37" s="16">
        <f t="shared" si="15"/>
        <v>0.3298849315068495</v>
      </c>
      <c r="BY37" s="78">
        <v>17.5</v>
      </c>
      <c r="BZ37" s="78">
        <v>28</v>
      </c>
      <c r="CA37" s="208">
        <v>24.33</v>
      </c>
      <c r="CB37" s="208">
        <v>38.92</v>
      </c>
      <c r="CC37" s="194">
        <f t="shared" si="16"/>
        <v>0.39010989010989006</v>
      </c>
      <c r="CD37" s="78">
        <f t="shared" si="17"/>
        <v>24.086699999999997</v>
      </c>
      <c r="CE37" s="78">
        <f t="shared" si="17"/>
        <v>38.5308</v>
      </c>
      <c r="CF37" s="16">
        <f t="shared" si="18"/>
        <v>0.376208791208791</v>
      </c>
      <c r="CH37" s="244">
        <v>23</v>
      </c>
      <c r="CI37" s="244">
        <v>35</v>
      </c>
      <c r="CJ37" s="209">
        <v>31.165</v>
      </c>
      <c r="CK37" s="209">
        <v>47.425</v>
      </c>
      <c r="CL37" s="194">
        <f t="shared" si="24"/>
        <v>0.355</v>
      </c>
      <c r="CM37" s="79">
        <f t="shared" si="25"/>
        <v>30.697525</v>
      </c>
      <c r="CN37" s="79">
        <f t="shared" si="25"/>
        <v>46.713625</v>
      </c>
      <c r="CO37" s="16">
        <f t="shared" si="26"/>
        <v>0.33467499999999983</v>
      </c>
      <c r="CQ37" s="195">
        <v>14.575000000000001</v>
      </c>
      <c r="CR37" s="195">
        <v>23.15</v>
      </c>
      <c r="CS37" s="195">
        <v>20.405</v>
      </c>
      <c r="CT37" s="195">
        <v>32.41</v>
      </c>
      <c r="CU37" s="194">
        <v>0.4</v>
      </c>
      <c r="CW37" s="293">
        <v>13.5</v>
      </c>
      <c r="CX37" s="293">
        <v>18</v>
      </c>
      <c r="CY37" s="293">
        <f t="shared" si="19"/>
        <v>17.82</v>
      </c>
      <c r="CZ37" s="293">
        <f t="shared" si="19"/>
        <v>23.76</v>
      </c>
      <c r="DA37" s="194">
        <f t="shared" si="20"/>
        <v>0.31999999999999984</v>
      </c>
      <c r="DB37" s="293">
        <f t="shared" si="27"/>
        <v>16.929000000000002</v>
      </c>
      <c r="DC37" s="293">
        <f t="shared" si="27"/>
        <v>22.572000000000003</v>
      </c>
      <c r="DD37" s="194">
        <f t="shared" si="28"/>
        <v>0.2540000000000002</v>
      </c>
    </row>
    <row r="38" spans="1:108" ht="15">
      <c r="A38" s="1" t="s">
        <v>440</v>
      </c>
      <c r="B38" s="305" t="s">
        <v>472</v>
      </c>
      <c r="C38" s="66"/>
      <c r="D38" s="66"/>
      <c r="E38" s="66"/>
      <c r="F38" s="66"/>
      <c r="G38" s="16"/>
      <c r="I38" s="69">
        <v>35</v>
      </c>
      <c r="J38" s="69">
        <v>40</v>
      </c>
      <c r="K38" s="196"/>
      <c r="L38" s="196"/>
      <c r="M38" s="194"/>
      <c r="N38" s="69">
        <v>46.2</v>
      </c>
      <c r="O38" s="69">
        <v>52.8</v>
      </c>
      <c r="P38" s="16">
        <f t="shared" si="1"/>
        <v>0.32000000000000006</v>
      </c>
      <c r="R38" s="68">
        <v>25</v>
      </c>
      <c r="S38" s="68">
        <v>45</v>
      </c>
      <c r="T38" s="201"/>
      <c r="U38" s="201"/>
      <c r="V38" s="194"/>
      <c r="W38" s="68">
        <v>33.75</v>
      </c>
      <c r="X38" s="68">
        <v>60.75</v>
      </c>
      <c r="Y38" s="16">
        <v>0.3395</v>
      </c>
      <c r="AA38" s="202"/>
      <c r="AB38" s="202"/>
      <c r="AC38" s="202"/>
      <c r="AD38" s="202"/>
      <c r="AE38" s="194"/>
      <c r="AF38" s="243">
        <v>31</v>
      </c>
      <c r="AG38" s="243">
        <v>45</v>
      </c>
      <c r="AH38" s="202"/>
      <c r="AI38" s="202"/>
      <c r="AJ38" s="194"/>
      <c r="AK38" s="71">
        <v>41.54</v>
      </c>
      <c r="AL38" s="71">
        <v>60.3</v>
      </c>
      <c r="AM38" s="16">
        <f t="shared" si="5"/>
        <v>0.3400000000000001</v>
      </c>
      <c r="AO38" s="72">
        <v>16</v>
      </c>
      <c r="AP38" s="72">
        <v>20</v>
      </c>
      <c r="AQ38" s="204"/>
      <c r="AR38" s="204"/>
      <c r="AS38" s="194"/>
      <c r="AT38" s="72">
        <v>21.22</v>
      </c>
      <c r="AU38" s="72">
        <v>26.52</v>
      </c>
      <c r="AV38" s="16">
        <f t="shared" si="7"/>
        <v>0.326111111111111</v>
      </c>
      <c r="AX38" s="350" t="s">
        <v>384</v>
      </c>
      <c r="AY38" s="351"/>
      <c r="AZ38" s="351"/>
      <c r="BA38" s="351"/>
      <c r="BB38" s="351"/>
      <c r="BC38" s="351"/>
      <c r="BD38" s="351"/>
      <c r="BE38" s="352"/>
      <c r="BG38" s="74">
        <v>27.75</v>
      </c>
      <c r="BH38" s="74">
        <v>30.23</v>
      </c>
      <c r="BI38" s="206"/>
      <c r="BJ38" s="206"/>
      <c r="BK38" s="194"/>
      <c r="BL38" s="74">
        <v>38.85</v>
      </c>
      <c r="BM38" s="74">
        <v>42.32</v>
      </c>
      <c r="BN38" s="16">
        <f t="shared" si="12"/>
        <v>0.3999655053466713</v>
      </c>
      <c r="BP38" s="76">
        <v>28</v>
      </c>
      <c r="BQ38" s="76">
        <v>33</v>
      </c>
      <c r="BR38" s="207"/>
      <c r="BS38" s="207"/>
      <c r="BT38" s="267"/>
      <c r="BU38" s="76">
        <v>37.24</v>
      </c>
      <c r="BV38" s="76">
        <v>43.89</v>
      </c>
      <c r="BW38" s="16">
        <f t="shared" si="15"/>
        <v>0.32999999999999985</v>
      </c>
      <c r="BY38" s="294">
        <v>18.25</v>
      </c>
      <c r="BZ38" s="294">
        <v>28</v>
      </c>
      <c r="CA38" s="295"/>
      <c r="CB38" s="295"/>
      <c r="CC38" s="194"/>
      <c r="CD38" s="78">
        <v>25.19</v>
      </c>
      <c r="CE38" s="78">
        <v>38.64</v>
      </c>
      <c r="CF38" s="16">
        <f t="shared" si="18"/>
        <v>0.38010810810810813</v>
      </c>
      <c r="CH38" s="244">
        <v>31.66</v>
      </c>
      <c r="CI38" s="244">
        <v>39.5</v>
      </c>
      <c r="CJ38" s="209"/>
      <c r="CK38" s="209"/>
      <c r="CL38" s="194"/>
      <c r="CM38" s="79">
        <v>42.26</v>
      </c>
      <c r="CN38" s="79">
        <v>52.72</v>
      </c>
      <c r="CO38" s="16">
        <f t="shared" si="26"/>
        <v>0.33473861720067455</v>
      </c>
      <c r="CQ38" s="195"/>
      <c r="CR38" s="195"/>
      <c r="CS38" s="195"/>
      <c r="CT38" s="195"/>
      <c r="CU38" s="194"/>
      <c r="CW38" s="293"/>
      <c r="CX38" s="293"/>
      <c r="CY38" s="293"/>
      <c r="CZ38" s="293"/>
      <c r="DA38" s="194"/>
      <c r="DB38" s="293"/>
      <c r="DC38" s="293"/>
      <c r="DD38" s="194"/>
    </row>
    <row r="39" spans="1:108" ht="14.25" customHeight="1">
      <c r="A39" s="3" t="s">
        <v>81</v>
      </c>
      <c r="B39" s="305" t="s">
        <v>473</v>
      </c>
      <c r="C39" s="66"/>
      <c r="D39" s="66"/>
      <c r="E39" s="66"/>
      <c r="F39" s="66"/>
      <c r="G39" s="16"/>
      <c r="I39" s="69">
        <v>16</v>
      </c>
      <c r="J39" s="69">
        <v>22</v>
      </c>
      <c r="K39" s="196">
        <f t="shared" si="21"/>
        <v>21.44</v>
      </c>
      <c r="L39" s="196">
        <f t="shared" si="21"/>
        <v>29.48</v>
      </c>
      <c r="M39" s="194">
        <v>0.34</v>
      </c>
      <c r="N39" s="69">
        <f t="shared" si="0"/>
        <v>21.1184</v>
      </c>
      <c r="O39" s="69">
        <f t="shared" si="0"/>
        <v>29.0378</v>
      </c>
      <c r="P39" s="16">
        <f t="shared" si="1"/>
        <v>0.31989999999999985</v>
      </c>
      <c r="R39" s="68">
        <v>14</v>
      </c>
      <c r="S39" s="68">
        <v>19.5</v>
      </c>
      <c r="T39" s="201">
        <v>18.89</v>
      </c>
      <c r="U39" s="201">
        <v>26.32</v>
      </c>
      <c r="V39" s="194">
        <v>0.3496</v>
      </c>
      <c r="W39" s="68">
        <f>R39+(R39*Y39)</f>
        <v>18.753</v>
      </c>
      <c r="X39" s="68">
        <f>S39+(S39*Y39)</f>
        <v>26.12025</v>
      </c>
      <c r="Y39" s="16">
        <v>0.3395</v>
      </c>
      <c r="AA39" s="202">
        <v>23.724499999999995</v>
      </c>
      <c r="AB39" s="202">
        <v>33.5685</v>
      </c>
      <c r="AC39" s="202">
        <v>32.00933286164843</v>
      </c>
      <c r="AD39" s="202">
        <v>45.06943969091673</v>
      </c>
      <c r="AE39" s="194">
        <v>0.3453</v>
      </c>
      <c r="AF39" s="243">
        <v>16</v>
      </c>
      <c r="AG39" s="243">
        <v>33.5685</v>
      </c>
      <c r="AH39" s="202">
        <f t="shared" si="2"/>
        <v>21.5248</v>
      </c>
      <c r="AI39" s="202">
        <v>45.06943969091673</v>
      </c>
      <c r="AJ39" s="194">
        <f t="shared" si="3"/>
        <v>0.3434790177414433</v>
      </c>
      <c r="AK39" s="71">
        <f t="shared" si="4"/>
        <v>20.44856</v>
      </c>
      <c r="AL39" s="71">
        <f t="shared" si="4"/>
        <v>42.81596770637089</v>
      </c>
      <c r="AM39" s="16">
        <f t="shared" si="5"/>
        <v>0.27630506685437095</v>
      </c>
      <c r="AO39" s="72">
        <v>16</v>
      </c>
      <c r="AP39" s="72">
        <v>18</v>
      </c>
      <c r="AQ39" s="204">
        <v>21.76</v>
      </c>
      <c r="AR39" s="204">
        <v>24.48</v>
      </c>
      <c r="AS39" s="194">
        <v>0.36</v>
      </c>
      <c r="AT39" s="72">
        <f aca="true" t="shared" si="29" ref="AT39:AU42">AQ39-(AQ39*0.025)</f>
        <v>21.216</v>
      </c>
      <c r="AU39" s="72">
        <f t="shared" si="29"/>
        <v>23.868000000000002</v>
      </c>
      <c r="AV39" s="16">
        <f t="shared" si="7"/>
        <v>0.32600000000000007</v>
      </c>
      <c r="AX39" s="73">
        <v>18</v>
      </c>
      <c r="AY39" s="73">
        <v>21</v>
      </c>
      <c r="AZ39" s="205">
        <v>26.46</v>
      </c>
      <c r="BA39" s="205">
        <v>30.869999999999997</v>
      </c>
      <c r="BB39" s="194">
        <f t="shared" si="8"/>
        <v>0.47</v>
      </c>
      <c r="BC39" s="73">
        <f t="shared" si="9"/>
        <v>25.137</v>
      </c>
      <c r="BD39" s="73">
        <f t="shared" si="9"/>
        <v>29.326499999999996</v>
      </c>
      <c r="BE39" s="16">
        <f t="shared" si="10"/>
        <v>0.39649999999999985</v>
      </c>
      <c r="BG39" s="490" t="s">
        <v>384</v>
      </c>
      <c r="BH39" s="490"/>
      <c r="BI39" s="490"/>
      <c r="BJ39" s="490"/>
      <c r="BK39" s="490"/>
      <c r="BL39" s="490"/>
      <c r="BM39" s="490"/>
      <c r="BN39" s="490"/>
      <c r="BP39" s="76">
        <v>15</v>
      </c>
      <c r="BQ39" s="76">
        <v>19</v>
      </c>
      <c r="BR39" s="207">
        <v>20.25</v>
      </c>
      <c r="BS39" s="207">
        <v>25.65</v>
      </c>
      <c r="BT39" s="267">
        <f t="shared" si="13"/>
        <v>0.34999999999999987</v>
      </c>
      <c r="BU39" s="76">
        <f t="shared" si="14"/>
        <v>19.94625</v>
      </c>
      <c r="BV39" s="76">
        <f t="shared" si="14"/>
        <v>25.265249999999998</v>
      </c>
      <c r="BW39" s="16">
        <f t="shared" si="15"/>
        <v>0.32975</v>
      </c>
      <c r="BY39" s="294">
        <v>16</v>
      </c>
      <c r="BZ39" s="294">
        <v>23</v>
      </c>
      <c r="CA39" s="295">
        <v>21.68</v>
      </c>
      <c r="CB39" s="295">
        <v>31.165</v>
      </c>
      <c r="CC39" s="194">
        <f>((CA39+CB39)/(BY39+BZ39)-1)</f>
        <v>0.355</v>
      </c>
      <c r="CD39" s="78">
        <f aca="true" t="shared" si="30" ref="CD39:CE42">CA39-(CA39*0.015)</f>
        <v>21.3548</v>
      </c>
      <c r="CE39" s="78">
        <f t="shared" si="30"/>
        <v>30.697525</v>
      </c>
      <c r="CF39" s="16">
        <f t="shared" si="18"/>
        <v>0.33467499999999983</v>
      </c>
      <c r="CH39" s="244">
        <v>16</v>
      </c>
      <c r="CI39" s="244">
        <v>23</v>
      </c>
      <c r="CJ39" s="209">
        <v>21.68</v>
      </c>
      <c r="CK39" s="209">
        <v>31.165</v>
      </c>
      <c r="CL39" s="194">
        <f t="shared" si="24"/>
        <v>0.355</v>
      </c>
      <c r="CM39" s="79">
        <f t="shared" si="25"/>
        <v>21.3548</v>
      </c>
      <c r="CN39" s="79">
        <f t="shared" si="25"/>
        <v>30.697525</v>
      </c>
      <c r="CO39" s="16">
        <f t="shared" si="26"/>
        <v>0.33467499999999983</v>
      </c>
      <c r="CQ39" s="195">
        <v>15.400000000000002</v>
      </c>
      <c r="CR39" s="195">
        <v>24.73</v>
      </c>
      <c r="CS39" s="195">
        <v>21.560000000000002</v>
      </c>
      <c r="CT39" s="195">
        <v>34.622</v>
      </c>
      <c r="CU39" s="194">
        <v>0.4</v>
      </c>
      <c r="CW39" s="293">
        <v>24</v>
      </c>
      <c r="CX39" s="293">
        <v>27</v>
      </c>
      <c r="CY39" s="293">
        <f t="shared" si="19"/>
        <v>31.68</v>
      </c>
      <c r="CZ39" s="293">
        <f t="shared" si="19"/>
        <v>35.64</v>
      </c>
      <c r="DA39" s="194">
        <f t="shared" si="20"/>
        <v>0.31999999999999984</v>
      </c>
      <c r="DB39" s="293">
        <f t="shared" si="27"/>
        <v>30.096</v>
      </c>
      <c r="DC39" s="293">
        <f t="shared" si="27"/>
        <v>33.858000000000004</v>
      </c>
      <c r="DD39" s="194">
        <f t="shared" si="28"/>
        <v>0.2540000000000002</v>
      </c>
    </row>
    <row r="40" spans="1:108" ht="14.25" customHeight="1">
      <c r="A40" s="3" t="s">
        <v>82</v>
      </c>
      <c r="B40" s="305" t="s">
        <v>474</v>
      </c>
      <c r="C40" s="66"/>
      <c r="D40" s="66"/>
      <c r="E40" s="66"/>
      <c r="F40" s="66"/>
      <c r="G40" s="16"/>
      <c r="I40" s="69">
        <v>18</v>
      </c>
      <c r="J40" s="69">
        <v>29</v>
      </c>
      <c r="K40" s="196">
        <f t="shared" si="21"/>
        <v>24.12</v>
      </c>
      <c r="L40" s="196">
        <f t="shared" si="21"/>
        <v>38.86</v>
      </c>
      <c r="M40" s="194">
        <v>0.34</v>
      </c>
      <c r="N40" s="69">
        <f t="shared" si="0"/>
        <v>23.758200000000002</v>
      </c>
      <c r="O40" s="69">
        <f t="shared" si="0"/>
        <v>38.2771</v>
      </c>
      <c r="P40" s="16">
        <f t="shared" si="1"/>
        <v>0.3199000000000001</v>
      </c>
      <c r="R40" s="68">
        <v>16</v>
      </c>
      <c r="S40" s="68">
        <v>21.5</v>
      </c>
      <c r="T40" s="201">
        <v>21.59</v>
      </c>
      <c r="U40" s="201">
        <v>29.01</v>
      </c>
      <c r="V40" s="194">
        <v>0.3493</v>
      </c>
      <c r="W40" s="68">
        <f>R40+(R40*Y40)</f>
        <v>21.432000000000002</v>
      </c>
      <c r="X40" s="68">
        <f>S40+(S40*Y40)</f>
        <v>28.79925</v>
      </c>
      <c r="Y40" s="16">
        <v>0.3395</v>
      </c>
      <c r="AA40" s="202">
        <v>25.897999999999996</v>
      </c>
      <c r="AB40" s="202">
        <v>36.765499999999996</v>
      </c>
      <c r="AC40" s="202">
        <v>34.89293121530697</v>
      </c>
      <c r="AD40" s="202">
        <v>49.31092298359965</v>
      </c>
      <c r="AE40" s="194">
        <v>0.3437</v>
      </c>
      <c r="AF40" s="243">
        <v>18</v>
      </c>
      <c r="AG40" s="243">
        <v>36.765499999999996</v>
      </c>
      <c r="AH40" s="202">
        <f t="shared" si="2"/>
        <v>24.1866</v>
      </c>
      <c r="AI40" s="202">
        <v>49.31092298359965</v>
      </c>
      <c r="AJ40" s="194">
        <f t="shared" si="3"/>
        <v>0.3420405726890041</v>
      </c>
      <c r="AK40" s="71">
        <f t="shared" si="4"/>
        <v>22.977269999999997</v>
      </c>
      <c r="AL40" s="71">
        <f t="shared" si="4"/>
        <v>46.84537683441967</v>
      </c>
      <c r="AM40" s="16">
        <f t="shared" si="5"/>
        <v>0.27493854405455376</v>
      </c>
      <c r="AO40" s="72">
        <v>18</v>
      </c>
      <c r="AP40" s="72">
        <v>20</v>
      </c>
      <c r="AQ40" s="204">
        <v>24.48</v>
      </c>
      <c r="AR40" s="204">
        <v>27.2</v>
      </c>
      <c r="AS40" s="194">
        <v>0.36</v>
      </c>
      <c r="AT40" s="72">
        <f t="shared" si="29"/>
        <v>23.868000000000002</v>
      </c>
      <c r="AU40" s="72">
        <f t="shared" si="29"/>
        <v>26.52</v>
      </c>
      <c r="AV40" s="16">
        <f t="shared" si="7"/>
        <v>0.32600000000000007</v>
      </c>
      <c r="AX40" s="73">
        <v>20</v>
      </c>
      <c r="AY40" s="73">
        <v>23</v>
      </c>
      <c r="AZ40" s="205">
        <v>29.4</v>
      </c>
      <c r="BA40" s="205">
        <v>33.81</v>
      </c>
      <c r="BB40" s="194">
        <f t="shared" si="8"/>
        <v>0.47</v>
      </c>
      <c r="BC40" s="73">
        <f t="shared" si="9"/>
        <v>27.93</v>
      </c>
      <c r="BD40" s="73">
        <f t="shared" si="9"/>
        <v>32.1195</v>
      </c>
      <c r="BE40" s="16">
        <f t="shared" si="10"/>
        <v>0.3965000000000001</v>
      </c>
      <c r="BG40" s="490" t="s">
        <v>384</v>
      </c>
      <c r="BH40" s="490"/>
      <c r="BI40" s="490"/>
      <c r="BJ40" s="490"/>
      <c r="BK40" s="490"/>
      <c r="BL40" s="490"/>
      <c r="BM40" s="490"/>
      <c r="BN40" s="490"/>
      <c r="BP40" s="76">
        <v>16.5</v>
      </c>
      <c r="BQ40" s="76">
        <v>20</v>
      </c>
      <c r="BR40" s="207">
        <v>22.28</v>
      </c>
      <c r="BS40" s="207">
        <v>27</v>
      </c>
      <c r="BT40" s="267">
        <f t="shared" si="13"/>
        <v>0.3501369863013699</v>
      </c>
      <c r="BU40" s="76">
        <f t="shared" si="14"/>
        <v>21.945800000000002</v>
      </c>
      <c r="BV40" s="76">
        <f t="shared" si="14"/>
        <v>26.595</v>
      </c>
      <c r="BW40" s="16">
        <f t="shared" si="15"/>
        <v>0.3298849315068495</v>
      </c>
      <c r="BY40" s="294">
        <v>18.55</v>
      </c>
      <c r="BZ40" s="294">
        <v>27.75</v>
      </c>
      <c r="CA40" s="295">
        <v>25.13525</v>
      </c>
      <c r="CB40" s="295">
        <v>37.60125</v>
      </c>
      <c r="CC40" s="194">
        <f>((CA40+CB40)/(BY40+BZ40)-1)</f>
        <v>0.355</v>
      </c>
      <c r="CD40" s="78">
        <f t="shared" si="30"/>
        <v>24.75822125</v>
      </c>
      <c r="CE40" s="78">
        <f t="shared" si="30"/>
        <v>37.03723125</v>
      </c>
      <c r="CF40" s="16">
        <f t="shared" si="18"/>
        <v>0.33467500000000006</v>
      </c>
      <c r="CH40" s="244">
        <v>18.55</v>
      </c>
      <c r="CI40" s="244">
        <v>27.75</v>
      </c>
      <c r="CJ40" s="209">
        <v>25.13525</v>
      </c>
      <c r="CK40" s="209">
        <v>37.60125</v>
      </c>
      <c r="CL40" s="194">
        <f t="shared" si="24"/>
        <v>0.355</v>
      </c>
      <c r="CM40" s="79">
        <f t="shared" si="25"/>
        <v>24.75822125</v>
      </c>
      <c r="CN40" s="79">
        <f t="shared" si="25"/>
        <v>37.03723125</v>
      </c>
      <c r="CO40" s="16">
        <f t="shared" si="26"/>
        <v>0.33467500000000006</v>
      </c>
      <c r="CQ40" s="195">
        <v>17.5</v>
      </c>
      <c r="CR40" s="195">
        <v>29.15</v>
      </c>
      <c r="CS40" s="195">
        <v>24.5</v>
      </c>
      <c r="CT40" s="195">
        <v>40.809999999999995</v>
      </c>
      <c r="CU40" s="194">
        <v>0.4</v>
      </c>
      <c r="CW40" s="293">
        <v>27</v>
      </c>
      <c r="CX40" s="293">
        <v>30</v>
      </c>
      <c r="CY40" s="293">
        <f t="shared" si="19"/>
        <v>35.64</v>
      </c>
      <c r="CZ40" s="293">
        <f t="shared" si="19"/>
        <v>39.6</v>
      </c>
      <c r="DA40" s="194">
        <f t="shared" si="20"/>
        <v>0.32000000000000006</v>
      </c>
      <c r="DB40" s="293">
        <f t="shared" si="27"/>
        <v>33.858000000000004</v>
      </c>
      <c r="DC40" s="293">
        <f t="shared" si="27"/>
        <v>37.620000000000005</v>
      </c>
      <c r="DD40" s="194">
        <f t="shared" si="28"/>
        <v>0.2540000000000002</v>
      </c>
    </row>
    <row r="41" spans="1:108" ht="14.25" customHeight="1">
      <c r="A41" s="6" t="s">
        <v>83</v>
      </c>
      <c r="B41" s="305" t="s">
        <v>475</v>
      </c>
      <c r="C41" s="66"/>
      <c r="D41" s="66"/>
      <c r="E41" s="66"/>
      <c r="F41" s="66"/>
      <c r="G41" s="16"/>
      <c r="I41" s="69">
        <v>20</v>
      </c>
      <c r="J41" s="69">
        <v>34</v>
      </c>
      <c r="K41" s="196">
        <f t="shared" si="21"/>
        <v>26.8</v>
      </c>
      <c r="L41" s="196">
        <f t="shared" si="21"/>
        <v>45.56</v>
      </c>
      <c r="M41" s="194">
        <v>0.34</v>
      </c>
      <c r="N41" s="69">
        <f t="shared" si="0"/>
        <v>26.398</v>
      </c>
      <c r="O41" s="69">
        <f t="shared" si="0"/>
        <v>44.8766</v>
      </c>
      <c r="P41" s="16">
        <f t="shared" si="1"/>
        <v>0.3199000000000001</v>
      </c>
      <c r="R41" s="68">
        <v>18</v>
      </c>
      <c r="S41" s="68">
        <v>23.5</v>
      </c>
      <c r="T41" s="201">
        <v>24.29</v>
      </c>
      <c r="U41" s="201">
        <v>31.71</v>
      </c>
      <c r="V41" s="194">
        <v>0.3494</v>
      </c>
      <c r="W41" s="68">
        <f>R41+(R41*Y41)</f>
        <v>24.111</v>
      </c>
      <c r="X41" s="68">
        <f>S41+(S41*Y41)</f>
        <v>31.478250000000003</v>
      </c>
      <c r="Y41" s="16">
        <v>0.3395</v>
      </c>
      <c r="AA41" s="202">
        <v>28.025499999999997</v>
      </c>
      <c r="AB41" s="202">
        <v>39.893499999999996</v>
      </c>
      <c r="AC41" s="202">
        <v>37.715501032380146</v>
      </c>
      <c r="AD41" s="202">
        <v>53.46086347140453</v>
      </c>
      <c r="AE41" s="194">
        <v>0.3424</v>
      </c>
      <c r="AF41" s="243">
        <v>21</v>
      </c>
      <c r="AG41" s="243">
        <v>39.893499999999996</v>
      </c>
      <c r="AH41" s="202">
        <f t="shared" si="2"/>
        <v>28.1904</v>
      </c>
      <c r="AI41" s="202">
        <v>53.46086347140453</v>
      </c>
      <c r="AJ41" s="194">
        <f t="shared" si="3"/>
        <v>0.3408863585013924</v>
      </c>
      <c r="AK41" s="71">
        <f t="shared" si="4"/>
        <v>26.78088</v>
      </c>
      <c r="AL41" s="71">
        <f t="shared" si="4"/>
        <v>50.7878202978343</v>
      </c>
      <c r="AM41" s="16">
        <f t="shared" si="5"/>
        <v>0.27384204057632267</v>
      </c>
      <c r="AO41" s="72">
        <v>20</v>
      </c>
      <c r="AP41" s="72">
        <v>22</v>
      </c>
      <c r="AQ41" s="204">
        <v>27.2</v>
      </c>
      <c r="AR41" s="204">
        <v>29.92</v>
      </c>
      <c r="AS41" s="194">
        <v>0.36</v>
      </c>
      <c r="AT41" s="72">
        <f t="shared" si="29"/>
        <v>26.52</v>
      </c>
      <c r="AU41" s="72">
        <f t="shared" si="29"/>
        <v>29.172</v>
      </c>
      <c r="AV41" s="16">
        <f t="shared" si="7"/>
        <v>0.32600000000000007</v>
      </c>
      <c r="AX41" s="73">
        <v>22</v>
      </c>
      <c r="AY41" s="73">
        <v>25</v>
      </c>
      <c r="AZ41" s="205">
        <v>32.34</v>
      </c>
      <c r="BA41" s="205">
        <v>36.75</v>
      </c>
      <c r="BB41" s="194">
        <f t="shared" si="8"/>
        <v>0.47</v>
      </c>
      <c r="BC41" s="73">
        <f t="shared" si="9"/>
        <v>30.723000000000003</v>
      </c>
      <c r="BD41" s="73">
        <f t="shared" si="9"/>
        <v>34.9125</v>
      </c>
      <c r="BE41" s="16">
        <f t="shared" si="10"/>
        <v>0.3965000000000001</v>
      </c>
      <c r="BG41" s="490" t="s">
        <v>384</v>
      </c>
      <c r="BH41" s="490"/>
      <c r="BI41" s="490"/>
      <c r="BJ41" s="490"/>
      <c r="BK41" s="490"/>
      <c r="BL41" s="490"/>
      <c r="BM41" s="490"/>
      <c r="BN41" s="490"/>
      <c r="BP41" s="76">
        <v>17.5</v>
      </c>
      <c r="BQ41" s="76">
        <v>22</v>
      </c>
      <c r="BR41" s="207">
        <v>23.63</v>
      </c>
      <c r="BS41" s="207">
        <v>29.7</v>
      </c>
      <c r="BT41" s="267">
        <f t="shared" si="13"/>
        <v>0.3501265822784809</v>
      </c>
      <c r="BU41" s="76">
        <f t="shared" si="14"/>
        <v>23.27555</v>
      </c>
      <c r="BV41" s="76">
        <f t="shared" si="14"/>
        <v>29.2545</v>
      </c>
      <c r="BW41" s="16">
        <f t="shared" si="15"/>
        <v>0.3298746835443038</v>
      </c>
      <c r="BY41" s="294">
        <v>21.3</v>
      </c>
      <c r="BZ41" s="294">
        <v>31.8</v>
      </c>
      <c r="CA41" s="295">
        <v>28.8615</v>
      </c>
      <c r="CB41" s="295">
        <v>43.089</v>
      </c>
      <c r="CC41" s="194">
        <f>((CA41+CB41)/(BY41+BZ41)-1)</f>
        <v>0.355</v>
      </c>
      <c r="CD41" s="78">
        <f t="shared" si="30"/>
        <v>28.4285775</v>
      </c>
      <c r="CE41" s="78">
        <f t="shared" si="30"/>
        <v>42.442665</v>
      </c>
      <c r="CF41" s="16">
        <f t="shared" si="18"/>
        <v>0.33467499999999983</v>
      </c>
      <c r="CH41" s="244">
        <v>21.3</v>
      </c>
      <c r="CI41" s="244">
        <v>31.8</v>
      </c>
      <c r="CJ41" s="209">
        <v>28.8615</v>
      </c>
      <c r="CK41" s="209">
        <v>43.089</v>
      </c>
      <c r="CL41" s="194">
        <f t="shared" si="24"/>
        <v>0.355</v>
      </c>
      <c r="CM41" s="79">
        <f t="shared" si="25"/>
        <v>28.4285775</v>
      </c>
      <c r="CN41" s="79">
        <f t="shared" si="25"/>
        <v>42.442665</v>
      </c>
      <c r="CO41" s="16">
        <f t="shared" si="26"/>
        <v>0.33467499999999983</v>
      </c>
      <c r="CQ41" s="195">
        <v>19.8</v>
      </c>
      <c r="CR41" s="195">
        <v>32.15</v>
      </c>
      <c r="CS41" s="195">
        <v>27.72</v>
      </c>
      <c r="CT41" s="195">
        <v>45.01</v>
      </c>
      <c r="CU41" s="194">
        <v>0.4</v>
      </c>
      <c r="CW41" s="293">
        <v>30</v>
      </c>
      <c r="CX41" s="293">
        <v>36</v>
      </c>
      <c r="CY41" s="293">
        <f t="shared" si="19"/>
        <v>39.6</v>
      </c>
      <c r="CZ41" s="293">
        <f t="shared" si="19"/>
        <v>47.52</v>
      </c>
      <c r="DA41" s="194">
        <f t="shared" si="20"/>
        <v>0.32000000000000006</v>
      </c>
      <c r="DB41" s="293">
        <f t="shared" si="27"/>
        <v>37.620000000000005</v>
      </c>
      <c r="DC41" s="293">
        <f t="shared" si="27"/>
        <v>45.144000000000005</v>
      </c>
      <c r="DD41" s="194">
        <f t="shared" si="28"/>
        <v>0.2540000000000002</v>
      </c>
    </row>
    <row r="42" spans="1:108" ht="14.25" customHeight="1">
      <c r="A42" s="3" t="s">
        <v>84</v>
      </c>
      <c r="B42" s="305" t="s">
        <v>476</v>
      </c>
      <c r="C42" s="66"/>
      <c r="D42" s="66"/>
      <c r="E42" s="66"/>
      <c r="F42" s="66"/>
      <c r="G42" s="16"/>
      <c r="I42" s="69">
        <v>15</v>
      </c>
      <c r="J42" s="69">
        <v>20</v>
      </c>
      <c r="K42" s="196">
        <f t="shared" si="21"/>
        <v>20.1</v>
      </c>
      <c r="L42" s="196">
        <f t="shared" si="21"/>
        <v>26.8</v>
      </c>
      <c r="M42" s="194">
        <v>0.34</v>
      </c>
      <c r="N42" s="69">
        <f t="shared" si="0"/>
        <v>19.7985</v>
      </c>
      <c r="O42" s="69">
        <f t="shared" si="0"/>
        <v>26.398</v>
      </c>
      <c r="P42" s="16">
        <f t="shared" si="1"/>
        <v>0.3199000000000001</v>
      </c>
      <c r="R42" s="68">
        <v>40</v>
      </c>
      <c r="S42" s="68">
        <v>60</v>
      </c>
      <c r="T42" s="201">
        <v>53.98</v>
      </c>
      <c r="U42" s="201">
        <v>80.97</v>
      </c>
      <c r="V42" s="194">
        <v>0.3495</v>
      </c>
      <c r="W42" s="68">
        <f>R42+(R42*Y42)</f>
        <v>53.58</v>
      </c>
      <c r="X42" s="68">
        <f>S42+(S42*Y42)</f>
        <v>80.37</v>
      </c>
      <c r="Y42" s="16">
        <v>0.3395</v>
      </c>
      <c r="AA42" s="202">
        <v>40.25</v>
      </c>
      <c r="AB42" s="202">
        <v>45.137499999999996</v>
      </c>
      <c r="AC42" s="202">
        <v>53.93</v>
      </c>
      <c r="AD42" s="202">
        <v>60.41811664213624</v>
      </c>
      <c r="AE42" s="194">
        <v>0.3392</v>
      </c>
      <c r="AF42" s="243">
        <v>25</v>
      </c>
      <c r="AG42" s="243">
        <v>45.137499999999996</v>
      </c>
      <c r="AH42" s="202">
        <f t="shared" si="2"/>
        <v>33.480000000000004</v>
      </c>
      <c r="AI42" s="202">
        <v>60.41811664213624</v>
      </c>
      <c r="AJ42" s="194">
        <f t="shared" si="3"/>
        <v>0.33877193572819486</v>
      </c>
      <c r="AK42" s="71">
        <f t="shared" si="4"/>
        <v>31.806000000000004</v>
      </c>
      <c r="AL42" s="71">
        <f t="shared" si="4"/>
        <v>57.39721081002943</v>
      </c>
      <c r="AM42" s="16">
        <f t="shared" si="5"/>
        <v>0.2718333389417851</v>
      </c>
      <c r="AO42" s="72">
        <v>18</v>
      </c>
      <c r="AP42" s="72">
        <v>20</v>
      </c>
      <c r="AQ42" s="204">
        <v>24.48</v>
      </c>
      <c r="AR42" s="204">
        <v>27.2</v>
      </c>
      <c r="AS42" s="194">
        <v>0.36</v>
      </c>
      <c r="AT42" s="72">
        <f t="shared" si="29"/>
        <v>23.868000000000002</v>
      </c>
      <c r="AU42" s="72">
        <f t="shared" si="29"/>
        <v>26.52</v>
      </c>
      <c r="AV42" s="16">
        <f t="shared" si="7"/>
        <v>0.32600000000000007</v>
      </c>
      <c r="AX42" s="73">
        <v>16</v>
      </c>
      <c r="AY42" s="73">
        <v>20</v>
      </c>
      <c r="AZ42" s="205">
        <v>23.52</v>
      </c>
      <c r="BA42" s="205">
        <v>29.4</v>
      </c>
      <c r="BB42" s="194">
        <f t="shared" si="8"/>
        <v>0.47</v>
      </c>
      <c r="BC42" s="73">
        <f t="shared" si="9"/>
        <v>22.344</v>
      </c>
      <c r="BD42" s="73">
        <f t="shared" si="9"/>
        <v>27.93</v>
      </c>
      <c r="BE42" s="16">
        <f t="shared" si="10"/>
        <v>0.3965000000000001</v>
      </c>
      <c r="BG42" s="490" t="s">
        <v>384</v>
      </c>
      <c r="BH42" s="490"/>
      <c r="BI42" s="490"/>
      <c r="BJ42" s="490"/>
      <c r="BK42" s="490"/>
      <c r="BL42" s="490"/>
      <c r="BM42" s="490"/>
      <c r="BN42" s="490"/>
      <c r="BP42" s="76">
        <v>17</v>
      </c>
      <c r="BQ42" s="76">
        <v>23</v>
      </c>
      <c r="BR42" s="207">
        <v>22.95</v>
      </c>
      <c r="BS42" s="207">
        <v>31.05</v>
      </c>
      <c r="BT42" s="267">
        <f t="shared" si="13"/>
        <v>0.3500000000000001</v>
      </c>
      <c r="BU42" s="76">
        <f t="shared" si="14"/>
        <v>22.60575</v>
      </c>
      <c r="BV42" s="76">
        <f t="shared" si="14"/>
        <v>30.58425</v>
      </c>
      <c r="BW42" s="16">
        <f t="shared" si="15"/>
        <v>0.32975</v>
      </c>
      <c r="BY42" s="294">
        <v>15</v>
      </c>
      <c r="BZ42" s="294">
        <v>18.1</v>
      </c>
      <c r="CA42" s="295">
        <v>20.325</v>
      </c>
      <c r="CB42" s="295">
        <v>24.5255</v>
      </c>
      <c r="CC42" s="194">
        <f>((CA42+CB42)/(BY42+BZ42)-1)</f>
        <v>0.35499999999999976</v>
      </c>
      <c r="CD42" s="78">
        <f t="shared" si="30"/>
        <v>20.020125</v>
      </c>
      <c r="CE42" s="78">
        <f t="shared" si="30"/>
        <v>24.1576175</v>
      </c>
      <c r="CF42" s="16">
        <f t="shared" si="18"/>
        <v>0.33467500000000006</v>
      </c>
      <c r="CH42" s="244">
        <v>15</v>
      </c>
      <c r="CI42" s="244">
        <v>18.1</v>
      </c>
      <c r="CJ42" s="209">
        <v>20.325</v>
      </c>
      <c r="CK42" s="209">
        <v>24.5255</v>
      </c>
      <c r="CL42" s="194">
        <f t="shared" si="24"/>
        <v>0.35499999999999976</v>
      </c>
      <c r="CM42" s="79">
        <f t="shared" si="25"/>
        <v>20.020125</v>
      </c>
      <c r="CN42" s="79">
        <f t="shared" si="25"/>
        <v>24.1576175</v>
      </c>
      <c r="CO42" s="16">
        <f t="shared" si="26"/>
        <v>0.33467500000000006</v>
      </c>
      <c r="CQ42" s="195"/>
      <c r="CR42" s="195"/>
      <c r="CS42" s="195"/>
      <c r="CT42" s="195"/>
      <c r="CU42" s="194"/>
      <c r="CW42" s="293">
        <v>14</v>
      </c>
      <c r="CX42" s="293">
        <v>17</v>
      </c>
      <c r="CY42" s="293">
        <f t="shared" si="19"/>
        <v>18.48</v>
      </c>
      <c r="CZ42" s="293">
        <f t="shared" si="19"/>
        <v>22.44</v>
      </c>
      <c r="DA42" s="194">
        <f t="shared" si="20"/>
        <v>0.32000000000000006</v>
      </c>
      <c r="DB42" s="293">
        <f t="shared" si="27"/>
        <v>17.556</v>
      </c>
      <c r="DC42" s="293">
        <f t="shared" si="27"/>
        <v>21.318</v>
      </c>
      <c r="DD42" s="194">
        <f t="shared" si="28"/>
        <v>0.254</v>
      </c>
    </row>
    <row r="43" spans="1:108" ht="14.25" customHeight="1">
      <c r="A43" s="282" t="s">
        <v>85</v>
      </c>
      <c r="B43" s="306"/>
      <c r="C43" s="370"/>
      <c r="D43" s="371"/>
      <c r="E43" s="371"/>
      <c r="F43" s="371"/>
      <c r="G43" s="393"/>
      <c r="I43" s="370"/>
      <c r="J43" s="371"/>
      <c r="K43" s="371"/>
      <c r="L43" s="371"/>
      <c r="M43" s="393"/>
      <c r="N43" s="191"/>
      <c r="O43" s="191"/>
      <c r="P43" s="181"/>
      <c r="R43" s="370"/>
      <c r="S43" s="371"/>
      <c r="T43" s="371"/>
      <c r="U43" s="371"/>
      <c r="V43" s="393"/>
      <c r="W43" s="191"/>
      <c r="X43" s="191"/>
      <c r="Y43" s="181"/>
      <c r="AA43" s="361"/>
      <c r="AB43" s="361"/>
      <c r="AC43" s="361"/>
      <c r="AD43" s="361"/>
      <c r="AE43" s="361"/>
      <c r="AF43" s="360"/>
      <c r="AG43" s="360"/>
      <c r="AH43" s="360"/>
      <c r="AI43" s="360"/>
      <c r="AJ43" s="360"/>
      <c r="AK43" s="191"/>
      <c r="AL43" s="191"/>
      <c r="AM43" s="181"/>
      <c r="AO43" s="370"/>
      <c r="AP43" s="371"/>
      <c r="AQ43" s="371"/>
      <c r="AR43" s="371"/>
      <c r="AS43" s="371"/>
      <c r="AT43" s="371"/>
      <c r="AU43" s="371"/>
      <c r="AV43" s="393"/>
      <c r="AX43" s="370"/>
      <c r="AY43" s="371"/>
      <c r="AZ43" s="371"/>
      <c r="BA43" s="371"/>
      <c r="BB43" s="371"/>
      <c r="BC43" s="191"/>
      <c r="BD43" s="191"/>
      <c r="BE43" s="181"/>
      <c r="BG43" s="360"/>
      <c r="BH43" s="360"/>
      <c r="BI43" s="360"/>
      <c r="BJ43" s="360"/>
      <c r="BK43" s="360"/>
      <c r="BL43" s="278"/>
      <c r="BM43" s="278"/>
      <c r="BN43" s="279"/>
      <c r="BP43" s="376"/>
      <c r="BQ43" s="410"/>
      <c r="BR43" s="410"/>
      <c r="BS43" s="410"/>
      <c r="BT43" s="410"/>
      <c r="BU43" s="191"/>
      <c r="BV43" s="191"/>
      <c r="BW43" s="181"/>
      <c r="BY43" s="370"/>
      <c r="BZ43" s="371"/>
      <c r="CA43" s="371"/>
      <c r="CB43" s="371"/>
      <c r="CC43" s="371"/>
      <c r="CD43" s="191"/>
      <c r="CE43" s="191"/>
      <c r="CF43" s="181"/>
      <c r="CH43" s="370"/>
      <c r="CI43" s="371"/>
      <c r="CJ43" s="371"/>
      <c r="CK43" s="371"/>
      <c r="CL43" s="371"/>
      <c r="CM43" s="191"/>
      <c r="CN43" s="191"/>
      <c r="CO43" s="181"/>
      <c r="CQ43" s="358"/>
      <c r="CR43" s="359"/>
      <c r="CS43" s="359"/>
      <c r="CT43" s="359"/>
      <c r="CU43" s="406"/>
      <c r="CW43" s="358"/>
      <c r="CX43" s="359"/>
      <c r="CY43" s="359"/>
      <c r="CZ43" s="359"/>
      <c r="DA43" s="359"/>
      <c r="DB43" s="359"/>
      <c r="DC43" s="359"/>
      <c r="DD43" s="406"/>
    </row>
    <row r="44" spans="1:108" ht="14.25" customHeight="1">
      <c r="A44" s="3" t="s">
        <v>368</v>
      </c>
      <c r="B44" s="305" t="s">
        <v>477</v>
      </c>
      <c r="C44" s="66"/>
      <c r="D44" s="66"/>
      <c r="E44" s="66"/>
      <c r="F44" s="66"/>
      <c r="G44" s="16"/>
      <c r="I44" s="394" t="s">
        <v>384</v>
      </c>
      <c r="J44" s="395"/>
      <c r="K44" s="395"/>
      <c r="L44" s="395"/>
      <c r="M44" s="395"/>
      <c r="N44" s="395"/>
      <c r="O44" s="395"/>
      <c r="P44" s="396"/>
      <c r="R44" s="68">
        <v>18</v>
      </c>
      <c r="S44" s="68">
        <v>25</v>
      </c>
      <c r="T44" s="201">
        <v>24.82</v>
      </c>
      <c r="U44" s="201">
        <v>33.72</v>
      </c>
      <c r="V44" s="194">
        <v>0.3495</v>
      </c>
      <c r="W44" s="68">
        <f>R44+(R44*Y44)</f>
        <v>24.111</v>
      </c>
      <c r="X44" s="68">
        <f>S44+(S44*Y44)</f>
        <v>33.4875</v>
      </c>
      <c r="Y44" s="16">
        <v>0.3395</v>
      </c>
      <c r="AA44" s="202">
        <v>12</v>
      </c>
      <c r="AB44" s="202">
        <v>15</v>
      </c>
      <c r="AC44" s="202">
        <v>16.08</v>
      </c>
      <c r="AD44" s="202">
        <v>20.1</v>
      </c>
      <c r="AE44" s="194">
        <v>0.3622</v>
      </c>
      <c r="AF44" s="243">
        <v>12</v>
      </c>
      <c r="AG44" s="243">
        <v>15</v>
      </c>
      <c r="AH44" s="202">
        <f aca="true" t="shared" si="31" ref="AH44:AH54">(AF44*AE44)+AF44</f>
        <v>16.3464</v>
      </c>
      <c r="AI44" s="202">
        <v>20.1</v>
      </c>
      <c r="AJ44" s="194">
        <f aca="true" t="shared" si="32" ref="AJ44:AJ54">((AH44+AI44)/(AF44+AG44)-1)</f>
        <v>0.34986666666666655</v>
      </c>
      <c r="AK44" s="71">
        <f aca="true" t="shared" si="33" ref="AK44:AL54">AH44-(AH44*0.05)</f>
        <v>15.529079999999999</v>
      </c>
      <c r="AL44" s="71">
        <f t="shared" si="33"/>
        <v>19.095000000000002</v>
      </c>
      <c r="AM44" s="16">
        <f aca="true" t="shared" si="34" ref="AM44:AM54">(AK44+AL44)/(AF44+AG44)-1</f>
        <v>0.28237333333333337</v>
      </c>
      <c r="AO44" s="353" t="s">
        <v>384</v>
      </c>
      <c r="AP44" s="354"/>
      <c r="AQ44" s="354"/>
      <c r="AR44" s="354"/>
      <c r="AS44" s="354"/>
      <c r="AT44" s="354"/>
      <c r="AU44" s="354"/>
      <c r="AV44" s="355"/>
      <c r="AX44" s="350" t="s">
        <v>384</v>
      </c>
      <c r="AY44" s="351"/>
      <c r="AZ44" s="351"/>
      <c r="BA44" s="351"/>
      <c r="BB44" s="351"/>
      <c r="BC44" s="351"/>
      <c r="BD44" s="351"/>
      <c r="BE44" s="352"/>
      <c r="BG44" s="490" t="s">
        <v>384</v>
      </c>
      <c r="BH44" s="490"/>
      <c r="BI44" s="490"/>
      <c r="BJ44" s="490"/>
      <c r="BK44" s="490"/>
      <c r="BL44" s="490"/>
      <c r="BM44" s="490"/>
      <c r="BN44" s="490"/>
      <c r="BP44" s="423" t="s">
        <v>384</v>
      </c>
      <c r="BQ44" s="424"/>
      <c r="BR44" s="424"/>
      <c r="BS44" s="424"/>
      <c r="BT44" s="424"/>
      <c r="BU44" s="424"/>
      <c r="BV44" s="424"/>
      <c r="BW44" s="425"/>
      <c r="BY44" s="294">
        <v>11.5</v>
      </c>
      <c r="BZ44" s="294">
        <v>16.4</v>
      </c>
      <c r="CA44" s="295">
        <v>15.58</v>
      </c>
      <c r="CB44" s="295">
        <v>22.22</v>
      </c>
      <c r="CC44" s="194">
        <f>((CA44+CB44)/(BY44+BZ44)-1)</f>
        <v>0.35483870967741926</v>
      </c>
      <c r="CD44" s="78">
        <f aca="true" t="shared" si="35" ref="CD44:CE47">CA44-(CA44*0.015)</f>
        <v>15.3463</v>
      </c>
      <c r="CE44" s="78">
        <f t="shared" si="35"/>
        <v>21.886699999999998</v>
      </c>
      <c r="CF44" s="16">
        <f>(CD44+CE44)/(BY44+BZ44)-1</f>
        <v>0.334516129032258</v>
      </c>
      <c r="CH44" s="244">
        <v>11.5</v>
      </c>
      <c r="CI44" s="244">
        <v>16.4</v>
      </c>
      <c r="CJ44" s="209">
        <v>15.58</v>
      </c>
      <c r="CK44" s="209">
        <v>22.22</v>
      </c>
      <c r="CL44" s="194">
        <f>((CJ44+CK44)/(CH44+CI44)-1)</f>
        <v>0.35483870967741926</v>
      </c>
      <c r="CM44" s="79">
        <f aca="true" t="shared" si="36" ref="CM44:CN57">CJ44-(CJ44*0.015)</f>
        <v>15.3463</v>
      </c>
      <c r="CN44" s="79">
        <f t="shared" si="36"/>
        <v>21.886699999999998</v>
      </c>
      <c r="CO44" s="16">
        <f aca="true" t="shared" si="37" ref="CO44:CO57">(CM44+CN44)/(CH44+CI44)-1</f>
        <v>0.334516129032258</v>
      </c>
      <c r="CQ44" s="195"/>
      <c r="CR44" s="195"/>
      <c r="CS44" s="195"/>
      <c r="CT44" s="195"/>
      <c r="CU44" s="194"/>
      <c r="CW44" s="344" t="s">
        <v>384</v>
      </c>
      <c r="CX44" s="345"/>
      <c r="CY44" s="345"/>
      <c r="CZ44" s="345"/>
      <c r="DA44" s="345"/>
      <c r="DB44" s="345"/>
      <c r="DC44" s="345"/>
      <c r="DD44" s="346"/>
    </row>
    <row r="45" spans="1:108" ht="14.25" customHeight="1">
      <c r="A45" s="3" t="s">
        <v>86</v>
      </c>
      <c r="B45" s="305" t="s">
        <v>478</v>
      </c>
      <c r="C45" s="66"/>
      <c r="D45" s="66"/>
      <c r="E45" s="66"/>
      <c r="F45" s="66"/>
      <c r="G45" s="16"/>
      <c r="I45" s="69">
        <v>9</v>
      </c>
      <c r="J45" s="69">
        <v>12</v>
      </c>
      <c r="K45" s="196">
        <f>I45*1.34</f>
        <v>12.06</v>
      </c>
      <c r="L45" s="196">
        <f>J45*1.34</f>
        <v>16.080000000000002</v>
      </c>
      <c r="M45" s="194">
        <v>0.34</v>
      </c>
      <c r="N45" s="69">
        <f aca="true" t="shared" si="38" ref="N45:O54">K45-(K45*0.015)</f>
        <v>11.879100000000001</v>
      </c>
      <c r="O45" s="69">
        <f t="shared" si="38"/>
        <v>15.838800000000003</v>
      </c>
      <c r="P45" s="16">
        <f aca="true" t="shared" si="39" ref="P45:P54">(N45+O45)/(I45+J45)-1</f>
        <v>0.3199000000000001</v>
      </c>
      <c r="R45" s="68">
        <v>9</v>
      </c>
      <c r="S45" s="68">
        <v>13</v>
      </c>
      <c r="T45" s="201">
        <v>12.15</v>
      </c>
      <c r="U45" s="201">
        <v>17.54</v>
      </c>
      <c r="V45" s="194">
        <v>0.3495</v>
      </c>
      <c r="W45" s="68">
        <f>R45+(R45*Y45)</f>
        <v>12.0555</v>
      </c>
      <c r="X45" s="68">
        <f>S45+(S45*Y45)</f>
        <v>17.4135</v>
      </c>
      <c r="Y45" s="16">
        <v>0.3395</v>
      </c>
      <c r="AA45" s="202">
        <v>12.5235</v>
      </c>
      <c r="AB45" s="202">
        <v>15.743499999999997</v>
      </c>
      <c r="AC45" s="202">
        <v>17.10820944491169</v>
      </c>
      <c r="AD45" s="202">
        <v>21.397877737594612</v>
      </c>
      <c r="AE45" s="194">
        <v>0.3622</v>
      </c>
      <c r="AF45" s="243">
        <v>9</v>
      </c>
      <c r="AG45" s="243">
        <v>15.743499999999997</v>
      </c>
      <c r="AH45" s="202">
        <f t="shared" si="31"/>
        <v>12.2598</v>
      </c>
      <c r="AI45" s="202">
        <v>21.397877737594612</v>
      </c>
      <c r="AJ45" s="194">
        <f t="shared" si="32"/>
        <v>0.36026341211205426</v>
      </c>
      <c r="AK45" s="71">
        <f t="shared" si="33"/>
        <v>11.64681</v>
      </c>
      <c r="AL45" s="71">
        <f t="shared" si="33"/>
        <v>20.327983850714883</v>
      </c>
      <c r="AM45" s="16">
        <f t="shared" si="34"/>
        <v>0.2922502415064516</v>
      </c>
      <c r="AO45" s="72">
        <v>9</v>
      </c>
      <c r="AP45" s="72">
        <v>10.25</v>
      </c>
      <c r="AQ45" s="204">
        <v>12.24</v>
      </c>
      <c r="AR45" s="204">
        <v>13.94</v>
      </c>
      <c r="AS45" s="194">
        <v>0.36</v>
      </c>
      <c r="AT45" s="72">
        <f>AQ45-(AQ45*0.025)</f>
        <v>11.934000000000001</v>
      </c>
      <c r="AU45" s="72">
        <f>AR45-(AR45*0.025)</f>
        <v>13.5915</v>
      </c>
      <c r="AV45" s="16">
        <f>(AT45+AU45)/(AO45+AP45)-1</f>
        <v>0.32600000000000007</v>
      </c>
      <c r="AX45" s="350" t="s">
        <v>384</v>
      </c>
      <c r="AY45" s="351"/>
      <c r="AZ45" s="351"/>
      <c r="BA45" s="351"/>
      <c r="BB45" s="351"/>
      <c r="BC45" s="351"/>
      <c r="BD45" s="351"/>
      <c r="BE45" s="352"/>
      <c r="BG45" s="74">
        <v>9.5</v>
      </c>
      <c r="BH45" s="74">
        <v>12.5</v>
      </c>
      <c r="BI45" s="206">
        <v>12.83</v>
      </c>
      <c r="BJ45" s="206">
        <v>16.88</v>
      </c>
      <c r="BK45" s="194">
        <v>0.35</v>
      </c>
      <c r="BL45" s="74">
        <f aca="true" t="shared" si="40" ref="BL45:BM47">BI45-(BI45*0.025)</f>
        <v>12.50925</v>
      </c>
      <c r="BM45" s="74">
        <f t="shared" si="40"/>
        <v>16.458</v>
      </c>
      <c r="BN45" s="16">
        <f>(BL45+BM45)/(BG45+BH45)-1</f>
        <v>0.31669318181818173</v>
      </c>
      <c r="BP45" s="76">
        <v>10</v>
      </c>
      <c r="BQ45" s="76">
        <v>12.5</v>
      </c>
      <c r="BR45" s="207">
        <v>13.5</v>
      </c>
      <c r="BS45" s="207">
        <v>16.88</v>
      </c>
      <c r="BT45" s="267">
        <f>((BR45+BS45)/(BP45+BQ45)-1)</f>
        <v>0.3502222222222222</v>
      </c>
      <c r="BU45" s="76">
        <f aca="true" t="shared" si="41" ref="BU45:BV57">BR45-(BR45*0.015)</f>
        <v>13.2975</v>
      </c>
      <c r="BV45" s="76">
        <f t="shared" si="41"/>
        <v>16.6268</v>
      </c>
      <c r="BW45" s="16">
        <f aca="true" t="shared" si="42" ref="BW45:BW57">(BU45+BV45)/(BP45+BQ45)-1</f>
        <v>0.32996888888888876</v>
      </c>
      <c r="BY45" s="294">
        <v>9.5</v>
      </c>
      <c r="BZ45" s="294">
        <v>10.3</v>
      </c>
      <c r="CA45" s="295">
        <v>13.015</v>
      </c>
      <c r="CB45" s="295">
        <v>14.111000000000002</v>
      </c>
      <c r="CC45" s="194">
        <f>((CA45+CB45)/(BY45+BZ45)-1)</f>
        <v>0.3700000000000001</v>
      </c>
      <c r="CD45" s="78">
        <f t="shared" si="35"/>
        <v>12.819775</v>
      </c>
      <c r="CE45" s="78">
        <f t="shared" si="35"/>
        <v>13.899335000000002</v>
      </c>
      <c r="CF45" s="16">
        <f>(CD45+CE45)/(BY45+BZ45)-1</f>
        <v>0.34945000000000004</v>
      </c>
      <c r="CH45" s="244">
        <v>9.5</v>
      </c>
      <c r="CI45" s="244">
        <v>10.3</v>
      </c>
      <c r="CJ45" s="209">
        <v>13.015</v>
      </c>
      <c r="CK45" s="209">
        <v>14.111000000000002</v>
      </c>
      <c r="CL45" s="194">
        <f>((CJ45+CK45)/(CH45+CI45)-1)</f>
        <v>0.3700000000000001</v>
      </c>
      <c r="CM45" s="79">
        <f t="shared" si="36"/>
        <v>12.819775</v>
      </c>
      <c r="CN45" s="79">
        <f t="shared" si="36"/>
        <v>13.899335000000002</v>
      </c>
      <c r="CO45" s="16">
        <f t="shared" si="37"/>
        <v>0.34945000000000004</v>
      </c>
      <c r="CQ45" s="195"/>
      <c r="CR45" s="195"/>
      <c r="CS45" s="195"/>
      <c r="CT45" s="195"/>
      <c r="CU45" s="194"/>
      <c r="CW45" s="293">
        <v>8.5</v>
      </c>
      <c r="CX45" s="293">
        <v>12</v>
      </c>
      <c r="CY45" s="293">
        <f>CW45*1.32</f>
        <v>11.22</v>
      </c>
      <c r="CZ45" s="293">
        <f>CX45*1.32</f>
        <v>15.84</v>
      </c>
      <c r="DA45" s="194">
        <f aca="true" t="shared" si="43" ref="DA45:DA57">((CY45+CZ45)/(CW45+CX45)-1)</f>
        <v>0.32000000000000006</v>
      </c>
      <c r="DB45" s="293">
        <f aca="true" t="shared" si="44" ref="DB45:DC57">CY45-(CY45*0.05)</f>
        <v>10.659</v>
      </c>
      <c r="DC45" s="293">
        <f t="shared" si="44"/>
        <v>15.048</v>
      </c>
      <c r="DD45" s="194">
        <f aca="true" t="shared" si="45" ref="DD45:DD57">(DB45+DC45)/(CW45+CX45)-1</f>
        <v>0.254</v>
      </c>
    </row>
    <row r="46" spans="1:108" ht="14.25" customHeight="1">
      <c r="A46" s="3" t="s">
        <v>307</v>
      </c>
      <c r="B46" s="305" t="s">
        <v>479</v>
      </c>
      <c r="C46" s="66"/>
      <c r="D46" s="66"/>
      <c r="E46" s="66"/>
      <c r="F46" s="66"/>
      <c r="G46" s="16"/>
      <c r="I46" s="69">
        <v>25</v>
      </c>
      <c r="J46" s="69">
        <v>30</v>
      </c>
      <c r="K46" s="196">
        <f aca="true" t="shared" si="46" ref="K46:L57">I46*1.34</f>
        <v>33.5</v>
      </c>
      <c r="L46" s="196">
        <f t="shared" si="46"/>
        <v>40.2</v>
      </c>
      <c r="M46" s="194">
        <v>0.34</v>
      </c>
      <c r="N46" s="69">
        <f t="shared" si="38"/>
        <v>32.9975</v>
      </c>
      <c r="O46" s="69">
        <f t="shared" si="38"/>
        <v>39.597</v>
      </c>
      <c r="P46" s="16">
        <f t="shared" si="39"/>
        <v>0.3199000000000003</v>
      </c>
      <c r="R46" s="68">
        <v>17</v>
      </c>
      <c r="S46" s="68">
        <v>22</v>
      </c>
      <c r="T46" s="201">
        <v>22.95</v>
      </c>
      <c r="U46" s="201">
        <v>29.7</v>
      </c>
      <c r="V46" s="194">
        <v>0.3495</v>
      </c>
      <c r="W46" s="68">
        <f>R46+(R46*Y46)</f>
        <v>22.7715</v>
      </c>
      <c r="X46" s="68">
        <f>S46+(S46*Y46)</f>
        <v>29.469</v>
      </c>
      <c r="Y46" s="16">
        <v>0.3395</v>
      </c>
      <c r="AA46" s="202">
        <v>11</v>
      </c>
      <c r="AB46" s="202">
        <v>17</v>
      </c>
      <c r="AC46" s="202">
        <v>15.08</v>
      </c>
      <c r="AD46" s="202">
        <v>23.07</v>
      </c>
      <c r="AE46" s="194">
        <v>0.3622</v>
      </c>
      <c r="AF46" s="243">
        <v>11</v>
      </c>
      <c r="AG46" s="243">
        <v>17</v>
      </c>
      <c r="AH46" s="202">
        <f t="shared" si="31"/>
        <v>14.984200000000001</v>
      </c>
      <c r="AI46" s="202">
        <v>23.07</v>
      </c>
      <c r="AJ46" s="194">
        <f t="shared" si="32"/>
        <v>0.3590785714285716</v>
      </c>
      <c r="AK46" s="71">
        <f t="shared" si="33"/>
        <v>14.234990000000002</v>
      </c>
      <c r="AL46" s="71">
        <f t="shared" si="33"/>
        <v>21.9165</v>
      </c>
      <c r="AM46" s="16">
        <f t="shared" si="34"/>
        <v>0.291124642857143</v>
      </c>
      <c r="AO46" s="353" t="s">
        <v>384</v>
      </c>
      <c r="AP46" s="354"/>
      <c r="AQ46" s="354"/>
      <c r="AR46" s="354"/>
      <c r="AS46" s="354"/>
      <c r="AT46" s="354"/>
      <c r="AU46" s="354"/>
      <c r="AV46" s="355"/>
      <c r="AX46" s="350" t="s">
        <v>384</v>
      </c>
      <c r="AY46" s="351"/>
      <c r="AZ46" s="351"/>
      <c r="BA46" s="351"/>
      <c r="BB46" s="351"/>
      <c r="BC46" s="351"/>
      <c r="BD46" s="351"/>
      <c r="BE46" s="352"/>
      <c r="BG46" s="490" t="s">
        <v>384</v>
      </c>
      <c r="BH46" s="490"/>
      <c r="BI46" s="490"/>
      <c r="BJ46" s="490"/>
      <c r="BK46" s="490"/>
      <c r="BL46" s="490"/>
      <c r="BM46" s="490"/>
      <c r="BN46" s="490"/>
      <c r="BP46" s="423" t="s">
        <v>384</v>
      </c>
      <c r="BQ46" s="424"/>
      <c r="BR46" s="424"/>
      <c r="BS46" s="424"/>
      <c r="BT46" s="424"/>
      <c r="BU46" s="424"/>
      <c r="BV46" s="424"/>
      <c r="BW46" s="425"/>
      <c r="BY46" s="294">
        <v>13.15</v>
      </c>
      <c r="BZ46" s="294">
        <v>16.15</v>
      </c>
      <c r="CA46" s="295">
        <v>18.02</v>
      </c>
      <c r="CB46" s="295">
        <v>22.13</v>
      </c>
      <c r="CC46" s="194">
        <f>((CA46+CB46)/(BY46+BZ46)-1)</f>
        <v>0.37030716723549495</v>
      </c>
      <c r="CD46" s="78">
        <f t="shared" si="35"/>
        <v>17.7497</v>
      </c>
      <c r="CE46" s="78">
        <f t="shared" si="35"/>
        <v>21.79805</v>
      </c>
      <c r="CF46" s="16">
        <f>(CD46+CE46)/(BY46+BZ46)-1</f>
        <v>0.3497525597269626</v>
      </c>
      <c r="CH46" s="244">
        <v>13.15</v>
      </c>
      <c r="CI46" s="244">
        <v>16.15</v>
      </c>
      <c r="CJ46" s="209">
        <v>18.02</v>
      </c>
      <c r="CK46" s="209">
        <v>22.13</v>
      </c>
      <c r="CL46" s="194">
        <f t="shared" si="24"/>
        <v>0.37030716723549495</v>
      </c>
      <c r="CM46" s="79">
        <f t="shared" si="36"/>
        <v>17.7497</v>
      </c>
      <c r="CN46" s="79">
        <f t="shared" si="36"/>
        <v>21.79805</v>
      </c>
      <c r="CO46" s="16">
        <f t="shared" si="37"/>
        <v>0.3497525597269626</v>
      </c>
      <c r="CQ46" s="195"/>
      <c r="CR46" s="195"/>
      <c r="CS46" s="195"/>
      <c r="CT46" s="195"/>
      <c r="CU46" s="194"/>
      <c r="CW46" s="293">
        <v>12</v>
      </c>
      <c r="CX46" s="293">
        <v>25</v>
      </c>
      <c r="CY46" s="293">
        <f aca="true" t="shared" si="47" ref="CY46:CZ57">CW46*1.32</f>
        <v>15.84</v>
      </c>
      <c r="CZ46" s="293">
        <f t="shared" si="47"/>
        <v>33</v>
      </c>
      <c r="DA46" s="194">
        <f t="shared" si="43"/>
        <v>0.32000000000000006</v>
      </c>
      <c r="DB46" s="293">
        <f t="shared" si="44"/>
        <v>15.048</v>
      </c>
      <c r="DC46" s="293">
        <f t="shared" si="44"/>
        <v>31.35</v>
      </c>
      <c r="DD46" s="194">
        <f t="shared" si="45"/>
        <v>0.254</v>
      </c>
    </row>
    <row r="47" spans="1:108" ht="14.25" customHeight="1">
      <c r="A47" s="6" t="s">
        <v>87</v>
      </c>
      <c r="B47" s="305" t="s">
        <v>480</v>
      </c>
      <c r="C47" s="66"/>
      <c r="D47" s="66"/>
      <c r="E47" s="66"/>
      <c r="F47" s="66"/>
      <c r="G47" s="16"/>
      <c r="I47" s="69">
        <v>10</v>
      </c>
      <c r="J47" s="69">
        <v>13</v>
      </c>
      <c r="K47" s="196">
        <f t="shared" si="46"/>
        <v>13.4</v>
      </c>
      <c r="L47" s="196">
        <f t="shared" si="46"/>
        <v>17.42</v>
      </c>
      <c r="M47" s="194">
        <v>0.34</v>
      </c>
      <c r="N47" s="69">
        <f t="shared" si="38"/>
        <v>13.199</v>
      </c>
      <c r="O47" s="69">
        <f t="shared" si="38"/>
        <v>17.158700000000003</v>
      </c>
      <c r="P47" s="16">
        <f t="shared" si="39"/>
        <v>0.3199000000000001</v>
      </c>
      <c r="R47" s="68">
        <v>8.5</v>
      </c>
      <c r="S47" s="68">
        <v>12.5</v>
      </c>
      <c r="T47" s="201">
        <v>11.47</v>
      </c>
      <c r="U47" s="201">
        <v>16.87</v>
      </c>
      <c r="V47" s="194">
        <v>0.3495</v>
      </c>
      <c r="W47" s="68">
        <f>R47+(R47*Y47)</f>
        <v>11.38575</v>
      </c>
      <c r="X47" s="68">
        <f>S47+(S47*Y47)</f>
        <v>16.74375</v>
      </c>
      <c r="Y47" s="16">
        <v>0.3395</v>
      </c>
      <c r="AA47" s="202">
        <v>12.960499999999998</v>
      </c>
      <c r="AB47" s="202">
        <v>16.8475</v>
      </c>
      <c r="AC47" s="202">
        <v>17.690378713204368</v>
      </c>
      <c r="AD47" s="202">
        <v>22.868621152228762</v>
      </c>
      <c r="AE47" s="194">
        <v>0.3607</v>
      </c>
      <c r="AF47" s="243">
        <v>12.96</v>
      </c>
      <c r="AG47" s="243">
        <v>16.8475</v>
      </c>
      <c r="AH47" s="202">
        <f t="shared" si="31"/>
        <v>17.634672000000002</v>
      </c>
      <c r="AI47" s="202">
        <v>22.868621152228762</v>
      </c>
      <c r="AJ47" s="194">
        <f t="shared" si="32"/>
        <v>0.35882892400331334</v>
      </c>
      <c r="AK47" s="71">
        <f t="shared" si="33"/>
        <v>16.7529384</v>
      </c>
      <c r="AL47" s="71">
        <f t="shared" si="33"/>
        <v>21.725190094617325</v>
      </c>
      <c r="AM47" s="16">
        <f t="shared" si="34"/>
        <v>0.2908874778031476</v>
      </c>
      <c r="AO47" s="72">
        <v>10</v>
      </c>
      <c r="AP47" s="72">
        <v>12</v>
      </c>
      <c r="AQ47" s="204">
        <v>13.6</v>
      </c>
      <c r="AR47" s="204">
        <v>16.32</v>
      </c>
      <c r="AS47" s="194">
        <v>0.36</v>
      </c>
      <c r="AT47" s="72">
        <f>AQ47-(AQ47*0.025)</f>
        <v>13.26</v>
      </c>
      <c r="AU47" s="72">
        <f>AR47-(AR47*0.025)</f>
        <v>15.912</v>
      </c>
      <c r="AV47" s="16">
        <f>(AT47+AU47)/(AO47+AP47)-1</f>
        <v>0.32600000000000007</v>
      </c>
      <c r="AX47" s="350" t="s">
        <v>384</v>
      </c>
      <c r="AY47" s="351"/>
      <c r="AZ47" s="351"/>
      <c r="BA47" s="351"/>
      <c r="BB47" s="351"/>
      <c r="BC47" s="351"/>
      <c r="BD47" s="351"/>
      <c r="BE47" s="352"/>
      <c r="BG47" s="74">
        <v>9</v>
      </c>
      <c r="BH47" s="74">
        <v>12</v>
      </c>
      <c r="BI47" s="206">
        <v>12.15</v>
      </c>
      <c r="BJ47" s="206">
        <v>16.2</v>
      </c>
      <c r="BK47" s="194">
        <v>0.35</v>
      </c>
      <c r="BL47" s="74">
        <f t="shared" si="40"/>
        <v>11.84625</v>
      </c>
      <c r="BM47" s="74">
        <f t="shared" si="40"/>
        <v>15.795</v>
      </c>
      <c r="BN47" s="16">
        <f>(BL47+BM47)/(BG47+BH47)-1</f>
        <v>0.3162499999999999</v>
      </c>
      <c r="BP47" s="76">
        <v>10</v>
      </c>
      <c r="BQ47" s="76">
        <v>12.5</v>
      </c>
      <c r="BR47" s="207">
        <v>13.5</v>
      </c>
      <c r="BS47" s="207">
        <v>16.88</v>
      </c>
      <c r="BT47" s="267">
        <f t="shared" si="13"/>
        <v>0.3502222222222222</v>
      </c>
      <c r="BU47" s="76">
        <f t="shared" si="41"/>
        <v>13.2975</v>
      </c>
      <c r="BV47" s="76">
        <f t="shared" si="41"/>
        <v>16.6268</v>
      </c>
      <c r="BW47" s="16">
        <f t="shared" si="42"/>
        <v>0.32996888888888876</v>
      </c>
      <c r="BY47" s="294">
        <v>10</v>
      </c>
      <c r="BZ47" s="294">
        <v>11.5</v>
      </c>
      <c r="CA47" s="295">
        <v>13.700000000000001</v>
      </c>
      <c r="CB47" s="295">
        <v>15.755</v>
      </c>
      <c r="CC47" s="194">
        <f>((CA47+CB47)/(BY47+BZ47)-1)</f>
        <v>0.3700000000000001</v>
      </c>
      <c r="CD47" s="78">
        <f t="shared" si="35"/>
        <v>13.4945</v>
      </c>
      <c r="CE47" s="78">
        <f t="shared" si="35"/>
        <v>15.518675</v>
      </c>
      <c r="CF47" s="16">
        <f>(CD47+CE47)/(BY47+BZ47)-1</f>
        <v>0.34945000000000004</v>
      </c>
      <c r="CH47" s="244">
        <v>10</v>
      </c>
      <c r="CI47" s="244">
        <v>11.5</v>
      </c>
      <c r="CJ47" s="209">
        <v>13.700000000000001</v>
      </c>
      <c r="CK47" s="209">
        <v>15.755</v>
      </c>
      <c r="CL47" s="194">
        <f t="shared" si="24"/>
        <v>0.3700000000000001</v>
      </c>
      <c r="CM47" s="79">
        <f t="shared" si="36"/>
        <v>13.4945</v>
      </c>
      <c r="CN47" s="79">
        <f t="shared" si="36"/>
        <v>15.518675</v>
      </c>
      <c r="CO47" s="16">
        <f t="shared" si="37"/>
        <v>0.34945000000000004</v>
      </c>
      <c r="CQ47" s="195">
        <v>9.075000000000001</v>
      </c>
      <c r="CR47" s="195">
        <v>14.179499999999999</v>
      </c>
      <c r="CS47" s="195">
        <v>12.705</v>
      </c>
      <c r="CT47" s="195">
        <v>19.8513</v>
      </c>
      <c r="CU47" s="194">
        <v>0.4</v>
      </c>
      <c r="CW47" s="293">
        <v>9.5</v>
      </c>
      <c r="CX47" s="293">
        <v>13</v>
      </c>
      <c r="CY47" s="293">
        <f t="shared" si="47"/>
        <v>12.540000000000001</v>
      </c>
      <c r="CZ47" s="293">
        <f t="shared" si="47"/>
        <v>17.16</v>
      </c>
      <c r="DA47" s="194">
        <f t="shared" si="43"/>
        <v>0.32000000000000006</v>
      </c>
      <c r="DB47" s="293">
        <f t="shared" si="44"/>
        <v>11.913</v>
      </c>
      <c r="DC47" s="293">
        <f t="shared" si="44"/>
        <v>16.302</v>
      </c>
      <c r="DD47" s="194">
        <f t="shared" si="45"/>
        <v>0.254</v>
      </c>
    </row>
    <row r="48" spans="1:108" ht="15">
      <c r="A48" s="6" t="s">
        <v>439</v>
      </c>
      <c r="B48" s="305" t="s">
        <v>481</v>
      </c>
      <c r="C48" s="66"/>
      <c r="D48" s="66"/>
      <c r="E48" s="66"/>
      <c r="F48" s="66"/>
      <c r="G48" s="16"/>
      <c r="I48" s="69">
        <v>18</v>
      </c>
      <c r="J48" s="69">
        <v>25</v>
      </c>
      <c r="K48" s="196"/>
      <c r="L48" s="196"/>
      <c r="M48" s="194"/>
      <c r="N48" s="69">
        <v>23.76</v>
      </c>
      <c r="O48" s="69">
        <v>33</v>
      </c>
      <c r="P48" s="16">
        <f t="shared" si="39"/>
        <v>0.32000000000000006</v>
      </c>
      <c r="R48" s="68">
        <v>20</v>
      </c>
      <c r="S48" s="68">
        <v>35</v>
      </c>
      <c r="T48" s="201"/>
      <c r="U48" s="201"/>
      <c r="V48" s="194"/>
      <c r="W48" s="68">
        <v>27</v>
      </c>
      <c r="X48" s="68">
        <v>47.25</v>
      </c>
      <c r="Y48" s="16">
        <v>0.3395</v>
      </c>
      <c r="AA48" s="202"/>
      <c r="AB48" s="202"/>
      <c r="AC48" s="202"/>
      <c r="AD48" s="202"/>
      <c r="AE48" s="194"/>
      <c r="AF48" s="243">
        <v>18</v>
      </c>
      <c r="AG48" s="243">
        <v>26</v>
      </c>
      <c r="AH48" s="202"/>
      <c r="AI48" s="202"/>
      <c r="AJ48" s="194"/>
      <c r="AK48" s="71">
        <v>24.12</v>
      </c>
      <c r="AL48" s="71">
        <v>34.84</v>
      </c>
      <c r="AM48" s="16">
        <f t="shared" si="34"/>
        <v>0.3400000000000001</v>
      </c>
      <c r="AO48" s="72">
        <v>14</v>
      </c>
      <c r="AP48" s="72">
        <v>16</v>
      </c>
      <c r="AQ48" s="204"/>
      <c r="AR48" s="204"/>
      <c r="AS48" s="194"/>
      <c r="AT48" s="72">
        <v>18.56</v>
      </c>
      <c r="AU48" s="72">
        <v>21.22</v>
      </c>
      <c r="AV48" s="16">
        <f>(AT48+AU48)/(AO48+AP48)-1</f>
        <v>0.32600000000000007</v>
      </c>
      <c r="AX48" s="350" t="s">
        <v>384</v>
      </c>
      <c r="AY48" s="351"/>
      <c r="AZ48" s="351"/>
      <c r="BA48" s="351"/>
      <c r="BB48" s="351"/>
      <c r="BC48" s="351"/>
      <c r="BD48" s="351"/>
      <c r="BE48" s="352"/>
      <c r="BG48" s="74">
        <v>9.75</v>
      </c>
      <c r="BH48" s="74">
        <v>14</v>
      </c>
      <c r="BI48" s="206"/>
      <c r="BJ48" s="206"/>
      <c r="BK48" s="194"/>
      <c r="BL48" s="74">
        <v>13.65</v>
      </c>
      <c r="BM48" s="74">
        <v>19.6</v>
      </c>
      <c r="BN48" s="16">
        <f>(BL48+BM48)/(BG48+BH48)-1</f>
        <v>0.3999999999999999</v>
      </c>
      <c r="BP48" s="76">
        <v>15</v>
      </c>
      <c r="BQ48" s="76">
        <v>17</v>
      </c>
      <c r="BR48" s="207"/>
      <c r="BS48" s="207"/>
      <c r="BT48" s="267"/>
      <c r="BU48" s="76">
        <v>19.95</v>
      </c>
      <c r="BV48" s="76">
        <v>22.61</v>
      </c>
      <c r="BW48" s="16">
        <f t="shared" si="42"/>
        <v>0.33000000000000007</v>
      </c>
      <c r="BY48" s="294">
        <v>14</v>
      </c>
      <c r="BZ48" s="294">
        <v>22</v>
      </c>
      <c r="CA48" s="295"/>
      <c r="CB48" s="295"/>
      <c r="CC48" s="194"/>
      <c r="CD48" s="78">
        <v>19.32</v>
      </c>
      <c r="CE48" s="78">
        <v>30.36</v>
      </c>
      <c r="CF48" s="16">
        <f>(CD48+CE48)/(BY48+BZ48)-1</f>
        <v>0.3799999999999999</v>
      </c>
      <c r="CH48" s="244">
        <v>13</v>
      </c>
      <c r="CI48" s="244">
        <v>18</v>
      </c>
      <c r="CJ48" s="209"/>
      <c r="CK48" s="209"/>
      <c r="CL48" s="194"/>
      <c r="CM48" s="79">
        <v>17.54</v>
      </c>
      <c r="CN48" s="79">
        <v>24.29</v>
      </c>
      <c r="CO48" s="16">
        <f t="shared" si="37"/>
        <v>0.34935483870967743</v>
      </c>
      <c r="CQ48" s="195"/>
      <c r="CR48" s="195"/>
      <c r="CS48" s="195"/>
      <c r="CT48" s="195"/>
      <c r="CU48" s="194"/>
      <c r="CW48" s="293"/>
      <c r="CX48" s="293"/>
      <c r="CY48" s="293"/>
      <c r="CZ48" s="293"/>
      <c r="DA48" s="194"/>
      <c r="DB48" s="293"/>
      <c r="DC48" s="293"/>
      <c r="DD48" s="194"/>
    </row>
    <row r="49" spans="1:108" ht="15">
      <c r="A49" s="6" t="s">
        <v>88</v>
      </c>
      <c r="B49" s="305" t="s">
        <v>482</v>
      </c>
      <c r="C49" s="66"/>
      <c r="D49" s="66"/>
      <c r="E49" s="66"/>
      <c r="F49" s="66"/>
      <c r="G49" s="16"/>
      <c r="I49" s="69">
        <v>8.57</v>
      </c>
      <c r="J49" s="69">
        <v>12.18</v>
      </c>
      <c r="K49" s="196">
        <f t="shared" si="46"/>
        <v>11.4838</v>
      </c>
      <c r="L49" s="196">
        <f t="shared" si="46"/>
        <v>16.3212</v>
      </c>
      <c r="M49" s="194">
        <v>0.34</v>
      </c>
      <c r="N49" s="69">
        <f t="shared" si="38"/>
        <v>11.311543</v>
      </c>
      <c r="O49" s="69">
        <f t="shared" si="38"/>
        <v>16.076382000000002</v>
      </c>
      <c r="P49" s="16">
        <f t="shared" si="39"/>
        <v>0.3199000000000001</v>
      </c>
      <c r="R49" s="68">
        <v>8.5</v>
      </c>
      <c r="S49" s="68">
        <v>12.5</v>
      </c>
      <c r="T49" s="201">
        <v>11.47</v>
      </c>
      <c r="U49" s="201">
        <v>16.87</v>
      </c>
      <c r="V49" s="194">
        <v>0.3495</v>
      </c>
      <c r="W49" s="68">
        <f aca="true" t="shared" si="48" ref="W49:W57">R49+(R49*Y49)</f>
        <v>11.38575</v>
      </c>
      <c r="X49" s="68">
        <f aca="true" t="shared" si="49" ref="X49:X57">S49+(S49*Y49)</f>
        <v>16.74375</v>
      </c>
      <c r="Y49" s="16">
        <v>0.3395</v>
      </c>
      <c r="AA49" s="202">
        <v>15.179999999999998</v>
      </c>
      <c r="AB49" s="202">
        <v>20.297499999999996</v>
      </c>
      <c r="AC49" s="202">
        <v>20.6471857863751</v>
      </c>
      <c r="AD49" s="202">
        <v>27.462706886038678</v>
      </c>
      <c r="AE49" s="194">
        <v>0.3561</v>
      </c>
      <c r="AF49" s="243">
        <v>10</v>
      </c>
      <c r="AG49" s="243">
        <v>20.297499999999996</v>
      </c>
      <c r="AH49" s="202">
        <f t="shared" si="31"/>
        <v>13.561</v>
      </c>
      <c r="AI49" s="202">
        <v>27.462706886038678</v>
      </c>
      <c r="AJ49" s="194">
        <f t="shared" si="32"/>
        <v>0.35402943761164085</v>
      </c>
      <c r="AK49" s="71">
        <f t="shared" si="33"/>
        <v>12.88295</v>
      </c>
      <c r="AL49" s="71">
        <f t="shared" si="33"/>
        <v>26.089571541736746</v>
      </c>
      <c r="AM49" s="16">
        <f t="shared" si="34"/>
        <v>0.2863279657310587</v>
      </c>
      <c r="AO49" s="72">
        <v>10</v>
      </c>
      <c r="AP49" s="72">
        <v>12</v>
      </c>
      <c r="AQ49" s="204">
        <v>13.6</v>
      </c>
      <c r="AR49" s="204">
        <v>16.32</v>
      </c>
      <c r="AS49" s="194">
        <v>0.36</v>
      </c>
      <c r="AT49" s="72">
        <f aca="true" t="shared" si="50" ref="AT49:AU54">AQ49-(AQ49*0.025)</f>
        <v>13.26</v>
      </c>
      <c r="AU49" s="72">
        <f t="shared" si="50"/>
        <v>15.912</v>
      </c>
      <c r="AV49" s="16">
        <f aca="true" t="shared" si="51" ref="AV49:AV57">(AT49+AU49)/(AO49+AP49)-1</f>
        <v>0.32600000000000007</v>
      </c>
      <c r="AX49" s="350" t="s">
        <v>384</v>
      </c>
      <c r="AY49" s="351"/>
      <c r="AZ49" s="351"/>
      <c r="BA49" s="351"/>
      <c r="BB49" s="351"/>
      <c r="BC49" s="351"/>
      <c r="BD49" s="351"/>
      <c r="BE49" s="352"/>
      <c r="BG49" s="74">
        <v>9</v>
      </c>
      <c r="BH49" s="74">
        <v>12</v>
      </c>
      <c r="BI49" s="206">
        <v>12.15</v>
      </c>
      <c r="BJ49" s="206">
        <v>16.2</v>
      </c>
      <c r="BK49" s="194">
        <v>0.35</v>
      </c>
      <c r="BL49" s="74">
        <f aca="true" t="shared" si="52" ref="BL49:BM57">BI49-(BI49*0.025)</f>
        <v>11.84625</v>
      </c>
      <c r="BM49" s="74">
        <f t="shared" si="52"/>
        <v>15.795</v>
      </c>
      <c r="BN49" s="16">
        <f aca="true" t="shared" si="53" ref="BN49:BN57">(BL49+BM49)/(BG49+BH49)-1</f>
        <v>0.3162499999999999</v>
      </c>
      <c r="BP49" s="76">
        <v>10</v>
      </c>
      <c r="BQ49" s="76">
        <v>12.5</v>
      </c>
      <c r="BR49" s="207">
        <v>13.5</v>
      </c>
      <c r="BS49" s="207">
        <v>16.88</v>
      </c>
      <c r="BT49" s="267">
        <f t="shared" si="13"/>
        <v>0.3502222222222222</v>
      </c>
      <c r="BU49" s="76">
        <f t="shared" si="41"/>
        <v>13.2975</v>
      </c>
      <c r="BV49" s="76">
        <f t="shared" si="41"/>
        <v>16.6268</v>
      </c>
      <c r="BW49" s="16">
        <f t="shared" si="42"/>
        <v>0.32996888888888876</v>
      </c>
      <c r="BY49" s="78">
        <v>10</v>
      </c>
      <c r="BZ49" s="78">
        <v>15</v>
      </c>
      <c r="CA49" s="208">
        <v>14</v>
      </c>
      <c r="CB49" s="208">
        <v>21</v>
      </c>
      <c r="CC49" s="194">
        <f t="shared" si="16"/>
        <v>0.3999999999999999</v>
      </c>
      <c r="CD49" s="78">
        <f aca="true" t="shared" si="54" ref="CD49:CE57">CA49-(CA49*0.01)</f>
        <v>13.86</v>
      </c>
      <c r="CE49" s="78">
        <f t="shared" si="54"/>
        <v>20.79</v>
      </c>
      <c r="CF49" s="16">
        <f aca="true" t="shared" si="55" ref="CF49:CF57">(CD49+CE49)/(BY49+BZ49)-1</f>
        <v>0.3859999999999999</v>
      </c>
      <c r="CH49" s="244">
        <v>11.5</v>
      </c>
      <c r="CI49" s="244">
        <v>13</v>
      </c>
      <c r="CJ49" s="209">
        <v>15.755</v>
      </c>
      <c r="CK49" s="209">
        <v>17.810000000000002</v>
      </c>
      <c r="CL49" s="194">
        <f t="shared" si="24"/>
        <v>0.3700000000000001</v>
      </c>
      <c r="CM49" s="79">
        <f t="shared" si="36"/>
        <v>15.518675</v>
      </c>
      <c r="CN49" s="79">
        <f t="shared" si="36"/>
        <v>17.54285</v>
      </c>
      <c r="CO49" s="16">
        <f t="shared" si="37"/>
        <v>0.34945000000000004</v>
      </c>
      <c r="CQ49" s="195">
        <v>10.186</v>
      </c>
      <c r="CR49" s="195">
        <v>15.122499999999999</v>
      </c>
      <c r="CS49" s="195">
        <v>14.260399999999999</v>
      </c>
      <c r="CT49" s="195">
        <v>21.171499999999998</v>
      </c>
      <c r="CU49" s="194">
        <v>0.4</v>
      </c>
      <c r="CW49" s="293">
        <v>8.5</v>
      </c>
      <c r="CX49" s="293">
        <v>12</v>
      </c>
      <c r="CY49" s="293">
        <f t="shared" si="47"/>
        <v>11.22</v>
      </c>
      <c r="CZ49" s="293">
        <f t="shared" si="47"/>
        <v>15.84</v>
      </c>
      <c r="DA49" s="194">
        <f t="shared" si="43"/>
        <v>0.32000000000000006</v>
      </c>
      <c r="DB49" s="293">
        <f t="shared" si="44"/>
        <v>10.659</v>
      </c>
      <c r="DC49" s="293">
        <f t="shared" si="44"/>
        <v>15.048</v>
      </c>
      <c r="DD49" s="194">
        <f t="shared" si="45"/>
        <v>0.254</v>
      </c>
    </row>
    <row r="50" spans="1:108" ht="15">
      <c r="A50" s="6" t="s">
        <v>89</v>
      </c>
      <c r="B50" s="305" t="s">
        <v>483</v>
      </c>
      <c r="C50" s="66"/>
      <c r="D50" s="66"/>
      <c r="E50" s="66"/>
      <c r="F50" s="66"/>
      <c r="G50" s="16"/>
      <c r="I50" s="69">
        <v>8.57</v>
      </c>
      <c r="J50" s="69">
        <v>12.18</v>
      </c>
      <c r="K50" s="196">
        <f t="shared" si="46"/>
        <v>11.4838</v>
      </c>
      <c r="L50" s="196">
        <f t="shared" si="46"/>
        <v>16.3212</v>
      </c>
      <c r="M50" s="194">
        <v>0.34</v>
      </c>
      <c r="N50" s="69">
        <f t="shared" si="38"/>
        <v>11.311543</v>
      </c>
      <c r="O50" s="69">
        <f t="shared" si="38"/>
        <v>16.076382000000002</v>
      </c>
      <c r="P50" s="16">
        <f t="shared" si="39"/>
        <v>0.3199000000000001</v>
      </c>
      <c r="R50" s="68">
        <v>8.5</v>
      </c>
      <c r="S50" s="68">
        <v>12.5</v>
      </c>
      <c r="T50" s="201">
        <v>11.47</v>
      </c>
      <c r="U50" s="201">
        <v>16.87</v>
      </c>
      <c r="V50" s="194">
        <v>0.3495</v>
      </c>
      <c r="W50" s="68">
        <f t="shared" si="48"/>
        <v>11.38575</v>
      </c>
      <c r="X50" s="68">
        <f t="shared" si="49"/>
        <v>16.74375</v>
      </c>
      <c r="Y50" s="16">
        <v>0.3395</v>
      </c>
      <c r="AA50" s="202">
        <v>12.753499999999999</v>
      </c>
      <c r="AB50" s="202">
        <v>16.145999999999997</v>
      </c>
      <c r="AC50" s="202">
        <v>17.41461432296047</v>
      </c>
      <c r="AD50" s="202">
        <v>21.93408627417998</v>
      </c>
      <c r="AE50" s="194">
        <v>0.3616</v>
      </c>
      <c r="AF50" s="243">
        <v>10</v>
      </c>
      <c r="AG50" s="243">
        <v>16.145999999999997</v>
      </c>
      <c r="AH50" s="202">
        <f t="shared" si="31"/>
        <v>13.616</v>
      </c>
      <c r="AI50" s="202">
        <v>21.93408627417998</v>
      </c>
      <c r="AJ50" s="194">
        <f t="shared" si="32"/>
        <v>0.3596759073732112</v>
      </c>
      <c r="AK50" s="71">
        <f t="shared" si="33"/>
        <v>12.9352</v>
      </c>
      <c r="AL50" s="71">
        <f t="shared" si="33"/>
        <v>20.83738196047098</v>
      </c>
      <c r="AM50" s="16">
        <f t="shared" si="34"/>
        <v>0.2916921120045508</v>
      </c>
      <c r="AO50" s="72">
        <v>9</v>
      </c>
      <c r="AP50" s="72">
        <v>10.25</v>
      </c>
      <c r="AQ50" s="204">
        <v>12.24</v>
      </c>
      <c r="AR50" s="204">
        <v>13.94</v>
      </c>
      <c r="AS50" s="194">
        <v>0.36</v>
      </c>
      <c r="AT50" s="72">
        <f t="shared" si="50"/>
        <v>11.934000000000001</v>
      </c>
      <c r="AU50" s="72">
        <f t="shared" si="50"/>
        <v>13.5915</v>
      </c>
      <c r="AV50" s="16">
        <f t="shared" si="51"/>
        <v>0.32600000000000007</v>
      </c>
      <c r="AX50" s="350" t="s">
        <v>384</v>
      </c>
      <c r="AY50" s="351"/>
      <c r="AZ50" s="351"/>
      <c r="BA50" s="351"/>
      <c r="BB50" s="351"/>
      <c r="BC50" s="351"/>
      <c r="BD50" s="351"/>
      <c r="BE50" s="352"/>
      <c r="BG50" s="74">
        <v>9</v>
      </c>
      <c r="BH50" s="74">
        <v>12</v>
      </c>
      <c r="BI50" s="206">
        <v>12.15</v>
      </c>
      <c r="BJ50" s="206">
        <v>16.2</v>
      </c>
      <c r="BK50" s="194">
        <v>0.35</v>
      </c>
      <c r="BL50" s="74">
        <f t="shared" si="52"/>
        <v>11.84625</v>
      </c>
      <c r="BM50" s="74">
        <f t="shared" si="52"/>
        <v>15.795</v>
      </c>
      <c r="BN50" s="16">
        <f t="shared" si="53"/>
        <v>0.3162499999999999</v>
      </c>
      <c r="BP50" s="76">
        <v>10</v>
      </c>
      <c r="BQ50" s="76">
        <v>12.5</v>
      </c>
      <c r="BR50" s="207">
        <v>13.5</v>
      </c>
      <c r="BS50" s="207">
        <v>16.88</v>
      </c>
      <c r="BT50" s="267">
        <f t="shared" si="13"/>
        <v>0.3502222222222222</v>
      </c>
      <c r="BU50" s="76">
        <f t="shared" si="41"/>
        <v>13.2975</v>
      </c>
      <c r="BV50" s="76">
        <f t="shared" si="41"/>
        <v>16.6268</v>
      </c>
      <c r="BW50" s="16">
        <f t="shared" si="42"/>
        <v>0.32996888888888876</v>
      </c>
      <c r="BY50" s="78">
        <v>9</v>
      </c>
      <c r="BZ50" s="78">
        <v>11</v>
      </c>
      <c r="CA50" s="208">
        <v>12.51</v>
      </c>
      <c r="CB50" s="208">
        <v>15.29</v>
      </c>
      <c r="CC50" s="194">
        <f t="shared" si="16"/>
        <v>0.3899999999999999</v>
      </c>
      <c r="CD50" s="78">
        <f t="shared" si="54"/>
        <v>12.3849</v>
      </c>
      <c r="CE50" s="78">
        <f t="shared" si="54"/>
        <v>15.137099999999998</v>
      </c>
      <c r="CF50" s="16">
        <f t="shared" si="55"/>
        <v>0.3760999999999999</v>
      </c>
      <c r="CH50" s="244">
        <v>9.5</v>
      </c>
      <c r="CI50" s="244">
        <v>11</v>
      </c>
      <c r="CJ50" s="209">
        <v>13.015</v>
      </c>
      <c r="CK50" s="209">
        <v>15.07</v>
      </c>
      <c r="CL50" s="194">
        <f t="shared" si="24"/>
        <v>0.3700000000000001</v>
      </c>
      <c r="CM50" s="79">
        <f t="shared" si="36"/>
        <v>12.819775</v>
      </c>
      <c r="CN50" s="79">
        <f t="shared" si="36"/>
        <v>14.84395</v>
      </c>
      <c r="CO50" s="16">
        <f t="shared" si="37"/>
        <v>0.34945000000000004</v>
      </c>
      <c r="CQ50" s="195">
        <v>10.186</v>
      </c>
      <c r="CR50" s="195">
        <v>15.122499999999999</v>
      </c>
      <c r="CS50" s="195">
        <v>14.260399999999999</v>
      </c>
      <c r="CT50" s="195">
        <v>21.171499999999998</v>
      </c>
      <c r="CU50" s="194">
        <v>0.4</v>
      </c>
      <c r="CW50" s="293">
        <v>9</v>
      </c>
      <c r="CX50" s="293">
        <v>12</v>
      </c>
      <c r="CY50" s="293">
        <f t="shared" si="47"/>
        <v>11.88</v>
      </c>
      <c r="CZ50" s="293">
        <f t="shared" si="47"/>
        <v>15.84</v>
      </c>
      <c r="DA50" s="194">
        <f t="shared" si="43"/>
        <v>0.31999999999999984</v>
      </c>
      <c r="DB50" s="293">
        <f t="shared" si="44"/>
        <v>11.286000000000001</v>
      </c>
      <c r="DC50" s="293">
        <f t="shared" si="44"/>
        <v>15.048</v>
      </c>
      <c r="DD50" s="194">
        <f t="shared" si="45"/>
        <v>0.2540000000000002</v>
      </c>
    </row>
    <row r="51" spans="1:108" ht="15">
      <c r="A51" s="6" t="s">
        <v>354</v>
      </c>
      <c r="B51" s="305" t="s">
        <v>484</v>
      </c>
      <c r="C51" s="66"/>
      <c r="D51" s="66"/>
      <c r="E51" s="66"/>
      <c r="F51" s="66"/>
      <c r="G51" s="16"/>
      <c r="I51" s="69">
        <v>20</v>
      </c>
      <c r="J51" s="69">
        <v>30</v>
      </c>
      <c r="K51" s="196">
        <f t="shared" si="46"/>
        <v>26.8</v>
      </c>
      <c r="L51" s="196">
        <f t="shared" si="46"/>
        <v>40.2</v>
      </c>
      <c r="M51" s="194">
        <f>((K51+L51)/(I51+J51)-1)</f>
        <v>0.3400000000000001</v>
      </c>
      <c r="N51" s="69">
        <f t="shared" si="38"/>
        <v>26.398</v>
      </c>
      <c r="O51" s="69">
        <f t="shared" si="38"/>
        <v>39.597</v>
      </c>
      <c r="P51" s="16">
        <f t="shared" si="39"/>
        <v>0.3199000000000001</v>
      </c>
      <c r="R51" s="68">
        <v>25</v>
      </c>
      <c r="S51" s="68">
        <v>40</v>
      </c>
      <c r="T51" s="201">
        <v>33.75</v>
      </c>
      <c r="U51" s="201">
        <v>54</v>
      </c>
      <c r="V51" s="194">
        <v>0.3495</v>
      </c>
      <c r="W51" s="68">
        <f t="shared" si="48"/>
        <v>33.4875</v>
      </c>
      <c r="X51" s="68">
        <f t="shared" si="49"/>
        <v>53.58</v>
      </c>
      <c r="Y51" s="16">
        <v>0.3395</v>
      </c>
      <c r="AA51" s="202">
        <v>14</v>
      </c>
      <c r="AB51" s="202">
        <v>19</v>
      </c>
      <c r="AC51" s="202">
        <v>18.76</v>
      </c>
      <c r="AD51" s="202">
        <v>25.65</v>
      </c>
      <c r="AE51" s="194">
        <v>0.3616</v>
      </c>
      <c r="AF51" s="243">
        <v>14</v>
      </c>
      <c r="AG51" s="243">
        <v>19</v>
      </c>
      <c r="AH51" s="202">
        <f t="shared" si="31"/>
        <v>19.0624</v>
      </c>
      <c r="AI51" s="202">
        <v>25.65</v>
      </c>
      <c r="AJ51" s="194">
        <f t="shared" si="32"/>
        <v>0.3549212121212122</v>
      </c>
      <c r="AK51" s="71">
        <f t="shared" si="33"/>
        <v>18.109280000000002</v>
      </c>
      <c r="AL51" s="71">
        <f t="shared" si="33"/>
        <v>24.3675</v>
      </c>
      <c r="AM51" s="16">
        <f t="shared" si="34"/>
        <v>0.2871751515151517</v>
      </c>
      <c r="AO51" s="72">
        <v>14.5</v>
      </c>
      <c r="AP51" s="72">
        <v>16.5</v>
      </c>
      <c r="AQ51" s="204">
        <v>19.72</v>
      </c>
      <c r="AR51" s="204">
        <v>22.44</v>
      </c>
      <c r="AS51" s="194">
        <v>0.36</v>
      </c>
      <c r="AT51" s="72">
        <f t="shared" si="50"/>
        <v>19.227</v>
      </c>
      <c r="AU51" s="72">
        <f t="shared" si="50"/>
        <v>21.879</v>
      </c>
      <c r="AV51" s="16">
        <f t="shared" si="51"/>
        <v>0.32600000000000007</v>
      </c>
      <c r="AX51" s="350" t="s">
        <v>384</v>
      </c>
      <c r="AY51" s="351"/>
      <c r="AZ51" s="351"/>
      <c r="BA51" s="351"/>
      <c r="BB51" s="351"/>
      <c r="BC51" s="351"/>
      <c r="BD51" s="351"/>
      <c r="BE51" s="352"/>
      <c r="BG51" s="439" t="s">
        <v>384</v>
      </c>
      <c r="BH51" s="440"/>
      <c r="BI51" s="440"/>
      <c r="BJ51" s="440"/>
      <c r="BK51" s="440"/>
      <c r="BL51" s="440"/>
      <c r="BM51" s="440"/>
      <c r="BN51" s="441"/>
      <c r="BP51" s="76">
        <v>16</v>
      </c>
      <c r="BQ51" s="76">
        <v>20</v>
      </c>
      <c r="BR51" s="207">
        <v>22.5</v>
      </c>
      <c r="BS51" s="207">
        <v>28</v>
      </c>
      <c r="BT51" s="267">
        <f t="shared" si="13"/>
        <v>0.4027777777777777</v>
      </c>
      <c r="BU51" s="76">
        <f t="shared" si="41"/>
        <v>22.1625</v>
      </c>
      <c r="BV51" s="76">
        <f t="shared" si="41"/>
        <v>27.58</v>
      </c>
      <c r="BW51" s="16">
        <f t="shared" si="42"/>
        <v>0.38173611111111105</v>
      </c>
      <c r="BY51" s="448" t="s">
        <v>384</v>
      </c>
      <c r="BZ51" s="449"/>
      <c r="CA51" s="449"/>
      <c r="CB51" s="449"/>
      <c r="CC51" s="449"/>
      <c r="CD51" s="449"/>
      <c r="CE51" s="449"/>
      <c r="CF51" s="450"/>
      <c r="CH51" s="244">
        <v>15.5</v>
      </c>
      <c r="CI51" s="244">
        <v>22</v>
      </c>
      <c r="CJ51" s="209">
        <v>21</v>
      </c>
      <c r="CK51" s="209">
        <v>30.49</v>
      </c>
      <c r="CL51" s="194">
        <f t="shared" si="24"/>
        <v>0.37306666666666644</v>
      </c>
      <c r="CM51" s="79">
        <f t="shared" si="36"/>
        <v>20.685</v>
      </c>
      <c r="CN51" s="79">
        <f t="shared" si="36"/>
        <v>30.032649999999997</v>
      </c>
      <c r="CO51" s="16">
        <f t="shared" si="37"/>
        <v>0.3524706666666664</v>
      </c>
      <c r="CQ51" s="195">
        <v>12.5</v>
      </c>
      <c r="CR51" s="195">
        <v>24.8</v>
      </c>
      <c r="CS51" s="195">
        <v>18.13</v>
      </c>
      <c r="CT51" s="195">
        <v>35.96</v>
      </c>
      <c r="CU51" s="194">
        <v>0.4</v>
      </c>
      <c r="CW51" s="293">
        <v>21.49</v>
      </c>
      <c r="CX51" s="293">
        <v>28.3</v>
      </c>
      <c r="CY51" s="293">
        <v>31.5</v>
      </c>
      <c r="CZ51" s="293">
        <v>38.3</v>
      </c>
      <c r="DA51" s="194">
        <f t="shared" si="43"/>
        <v>0.4018879293030728</v>
      </c>
      <c r="DB51" s="293">
        <f t="shared" si="44"/>
        <v>29.925</v>
      </c>
      <c r="DC51" s="293">
        <f t="shared" si="44"/>
        <v>36.385</v>
      </c>
      <c r="DD51" s="194">
        <f t="shared" si="45"/>
        <v>0.33179353283791935</v>
      </c>
    </row>
    <row r="52" spans="1:108" ht="15">
      <c r="A52" s="3" t="s">
        <v>90</v>
      </c>
      <c r="B52" s="305" t="s">
        <v>485</v>
      </c>
      <c r="C52" s="66"/>
      <c r="D52" s="66"/>
      <c r="E52" s="66"/>
      <c r="F52" s="66"/>
      <c r="G52" s="16"/>
      <c r="I52" s="69">
        <v>9</v>
      </c>
      <c r="J52" s="69">
        <v>12</v>
      </c>
      <c r="K52" s="196">
        <f t="shared" si="46"/>
        <v>12.06</v>
      </c>
      <c r="L52" s="196">
        <f t="shared" si="46"/>
        <v>16.080000000000002</v>
      </c>
      <c r="M52" s="194">
        <v>0.34</v>
      </c>
      <c r="N52" s="69">
        <f t="shared" si="38"/>
        <v>11.879100000000001</v>
      </c>
      <c r="O52" s="69">
        <f t="shared" si="38"/>
        <v>15.838800000000003</v>
      </c>
      <c r="P52" s="16">
        <f t="shared" si="39"/>
        <v>0.3199000000000001</v>
      </c>
      <c r="R52" s="68">
        <v>8.5</v>
      </c>
      <c r="S52" s="68">
        <v>12.5</v>
      </c>
      <c r="T52" s="201">
        <v>11.47</v>
      </c>
      <c r="U52" s="201">
        <v>16.87</v>
      </c>
      <c r="V52" s="194">
        <v>0.3495</v>
      </c>
      <c r="W52" s="68">
        <f t="shared" si="48"/>
        <v>11.38575</v>
      </c>
      <c r="X52" s="68">
        <f t="shared" si="49"/>
        <v>16.74375</v>
      </c>
      <c r="Y52" s="16">
        <v>0.3395</v>
      </c>
      <c r="AA52" s="202">
        <v>20.1365</v>
      </c>
      <c r="AB52" s="202">
        <v>26.702999999999996</v>
      </c>
      <c r="AC52" s="202">
        <v>27.249107007989906</v>
      </c>
      <c r="AD52" s="202">
        <v>35.96093060555088</v>
      </c>
      <c r="AE52" s="194">
        <v>0.3495</v>
      </c>
      <c r="AF52" s="243">
        <v>10</v>
      </c>
      <c r="AG52" s="243">
        <v>26.702999999999996</v>
      </c>
      <c r="AH52" s="202">
        <f t="shared" si="31"/>
        <v>13.495</v>
      </c>
      <c r="AI52" s="202">
        <v>35.96093060555088</v>
      </c>
      <c r="AJ52" s="194">
        <f t="shared" si="32"/>
        <v>0.3474628941925968</v>
      </c>
      <c r="AK52" s="71">
        <f t="shared" si="33"/>
        <v>12.82025</v>
      </c>
      <c r="AL52" s="71">
        <f t="shared" si="33"/>
        <v>34.16288407527333</v>
      </c>
      <c r="AM52" s="16">
        <f t="shared" si="34"/>
        <v>0.28008974948296705</v>
      </c>
      <c r="AO52" s="72">
        <v>9.5</v>
      </c>
      <c r="AP52" s="72">
        <v>10.5</v>
      </c>
      <c r="AQ52" s="204">
        <v>12.92</v>
      </c>
      <c r="AR52" s="204">
        <v>14.28</v>
      </c>
      <c r="AS52" s="194">
        <v>0.36</v>
      </c>
      <c r="AT52" s="72">
        <f t="shared" si="50"/>
        <v>12.597</v>
      </c>
      <c r="AU52" s="72">
        <f t="shared" si="50"/>
        <v>13.923</v>
      </c>
      <c r="AV52" s="16">
        <f t="shared" si="51"/>
        <v>0.32600000000000007</v>
      </c>
      <c r="AX52" s="350" t="s">
        <v>384</v>
      </c>
      <c r="AY52" s="351"/>
      <c r="AZ52" s="351"/>
      <c r="BA52" s="351"/>
      <c r="BB52" s="351"/>
      <c r="BC52" s="351"/>
      <c r="BD52" s="351"/>
      <c r="BE52" s="352"/>
      <c r="BG52" s="74">
        <v>9.5</v>
      </c>
      <c r="BH52" s="74">
        <v>12.5</v>
      </c>
      <c r="BI52" s="206">
        <v>12.83</v>
      </c>
      <c r="BJ52" s="206">
        <v>16.88</v>
      </c>
      <c r="BK52" s="194">
        <v>0.35</v>
      </c>
      <c r="BL52" s="74">
        <f t="shared" si="52"/>
        <v>12.50925</v>
      </c>
      <c r="BM52" s="74">
        <f t="shared" si="52"/>
        <v>16.458</v>
      </c>
      <c r="BN52" s="16">
        <f t="shared" si="53"/>
        <v>0.31669318181818173</v>
      </c>
      <c r="BP52" s="76">
        <v>10</v>
      </c>
      <c r="BQ52" s="76">
        <v>12.5</v>
      </c>
      <c r="BR52" s="207">
        <v>13.5</v>
      </c>
      <c r="BS52" s="207">
        <v>16.88</v>
      </c>
      <c r="BT52" s="267">
        <f t="shared" si="13"/>
        <v>0.3502222222222222</v>
      </c>
      <c r="BU52" s="76">
        <f t="shared" si="41"/>
        <v>13.2975</v>
      </c>
      <c r="BV52" s="76">
        <f t="shared" si="41"/>
        <v>16.6268</v>
      </c>
      <c r="BW52" s="16">
        <f t="shared" si="42"/>
        <v>0.32996888888888876</v>
      </c>
      <c r="BY52" s="78">
        <v>9</v>
      </c>
      <c r="BZ52" s="78">
        <v>11.5</v>
      </c>
      <c r="CA52" s="208">
        <v>12.51</v>
      </c>
      <c r="CB52" s="208">
        <v>15.99</v>
      </c>
      <c r="CC52" s="194">
        <f t="shared" si="16"/>
        <v>0.3902439024390243</v>
      </c>
      <c r="CD52" s="78">
        <f t="shared" si="54"/>
        <v>12.3849</v>
      </c>
      <c r="CE52" s="78">
        <f t="shared" si="54"/>
        <v>15.8301</v>
      </c>
      <c r="CF52" s="16">
        <f t="shared" si="55"/>
        <v>0.37634146341463404</v>
      </c>
      <c r="CH52" s="244">
        <v>9.5</v>
      </c>
      <c r="CI52" s="244">
        <v>10.5</v>
      </c>
      <c r="CJ52" s="209">
        <v>13.015</v>
      </c>
      <c r="CK52" s="209">
        <v>14.385000000000002</v>
      </c>
      <c r="CL52" s="194">
        <f t="shared" si="24"/>
        <v>0.3700000000000001</v>
      </c>
      <c r="CM52" s="79">
        <f t="shared" si="36"/>
        <v>12.819775</v>
      </c>
      <c r="CN52" s="79">
        <f t="shared" si="36"/>
        <v>14.169225</v>
      </c>
      <c r="CO52" s="16">
        <f t="shared" si="37"/>
        <v>0.34945000000000004</v>
      </c>
      <c r="CQ52" s="195"/>
      <c r="CR52" s="195"/>
      <c r="CS52" s="195"/>
      <c r="CT52" s="195"/>
      <c r="CU52" s="194"/>
      <c r="CW52" s="293">
        <v>8.5</v>
      </c>
      <c r="CX52" s="293">
        <v>12</v>
      </c>
      <c r="CY52" s="293">
        <f t="shared" si="47"/>
        <v>11.22</v>
      </c>
      <c r="CZ52" s="293">
        <f t="shared" si="47"/>
        <v>15.84</v>
      </c>
      <c r="DA52" s="194">
        <f t="shared" si="43"/>
        <v>0.32000000000000006</v>
      </c>
      <c r="DB52" s="293">
        <f t="shared" si="44"/>
        <v>10.659</v>
      </c>
      <c r="DC52" s="293">
        <f t="shared" si="44"/>
        <v>15.048</v>
      </c>
      <c r="DD52" s="194">
        <f t="shared" si="45"/>
        <v>0.254</v>
      </c>
    </row>
    <row r="53" spans="1:108" ht="15">
      <c r="A53" s="3" t="s">
        <v>91</v>
      </c>
      <c r="B53" s="305" t="s">
        <v>486</v>
      </c>
      <c r="C53" s="66"/>
      <c r="D53" s="66"/>
      <c r="E53" s="66"/>
      <c r="F53" s="66"/>
      <c r="G53" s="16"/>
      <c r="I53" s="69">
        <v>10</v>
      </c>
      <c r="J53" s="69">
        <v>13</v>
      </c>
      <c r="K53" s="196">
        <f t="shared" si="46"/>
        <v>13.4</v>
      </c>
      <c r="L53" s="196">
        <f t="shared" si="46"/>
        <v>17.42</v>
      </c>
      <c r="M53" s="194">
        <v>0.34</v>
      </c>
      <c r="N53" s="69">
        <f t="shared" si="38"/>
        <v>13.199</v>
      </c>
      <c r="O53" s="69">
        <f t="shared" si="38"/>
        <v>17.158700000000003</v>
      </c>
      <c r="P53" s="16">
        <f t="shared" si="39"/>
        <v>0.3199000000000001</v>
      </c>
      <c r="R53" s="68">
        <v>9</v>
      </c>
      <c r="S53" s="68">
        <v>14</v>
      </c>
      <c r="T53" s="201">
        <v>12.15</v>
      </c>
      <c r="U53" s="201">
        <v>18.89</v>
      </c>
      <c r="V53" s="194">
        <v>0.3496</v>
      </c>
      <c r="W53" s="68">
        <f t="shared" si="48"/>
        <v>12.0555</v>
      </c>
      <c r="X53" s="68">
        <f t="shared" si="49"/>
        <v>18.753</v>
      </c>
      <c r="Y53" s="16">
        <v>0.3395</v>
      </c>
      <c r="AA53" s="202">
        <v>20.504499999999997</v>
      </c>
      <c r="AB53" s="202">
        <v>29.095</v>
      </c>
      <c r="AC53" s="202">
        <v>27.73733530067283</v>
      </c>
      <c r="AD53" s="202">
        <v>39.1344145079899</v>
      </c>
      <c r="AE53" s="194">
        <v>0.3482</v>
      </c>
      <c r="AF53" s="243">
        <v>11</v>
      </c>
      <c r="AG53" s="243">
        <v>29.095</v>
      </c>
      <c r="AH53" s="202">
        <f t="shared" si="31"/>
        <v>14.8302</v>
      </c>
      <c r="AI53" s="202">
        <v>39.1344145079899</v>
      </c>
      <c r="AJ53" s="194">
        <f t="shared" si="32"/>
        <v>0.34591880553659804</v>
      </c>
      <c r="AK53" s="71">
        <f t="shared" si="33"/>
        <v>14.08869</v>
      </c>
      <c r="AL53" s="71">
        <f t="shared" si="33"/>
        <v>37.17769378259041</v>
      </c>
      <c r="AM53" s="16">
        <f t="shared" si="34"/>
        <v>0.2786228652597684</v>
      </c>
      <c r="AO53" s="72">
        <v>10</v>
      </c>
      <c r="AP53" s="72">
        <v>13</v>
      </c>
      <c r="AQ53" s="204">
        <v>13.6</v>
      </c>
      <c r="AR53" s="204">
        <v>17.68</v>
      </c>
      <c r="AS53" s="194">
        <v>0.36</v>
      </c>
      <c r="AT53" s="72">
        <f t="shared" si="50"/>
        <v>13.26</v>
      </c>
      <c r="AU53" s="72">
        <f t="shared" si="50"/>
        <v>17.238</v>
      </c>
      <c r="AV53" s="16">
        <f t="shared" si="51"/>
        <v>0.32599999999999985</v>
      </c>
      <c r="AX53" s="350" t="s">
        <v>384</v>
      </c>
      <c r="AY53" s="351"/>
      <c r="AZ53" s="351"/>
      <c r="BA53" s="351"/>
      <c r="BB53" s="351"/>
      <c r="BC53" s="351"/>
      <c r="BD53" s="351"/>
      <c r="BE53" s="352"/>
      <c r="BG53" s="74">
        <v>11.21</v>
      </c>
      <c r="BH53" s="74">
        <v>15.21</v>
      </c>
      <c r="BI53" s="206">
        <v>15.13</v>
      </c>
      <c r="BJ53" s="206">
        <v>20.53</v>
      </c>
      <c r="BK53" s="194">
        <v>0.35</v>
      </c>
      <c r="BL53" s="74">
        <f t="shared" si="52"/>
        <v>14.751750000000001</v>
      </c>
      <c r="BM53" s="74">
        <f t="shared" si="52"/>
        <v>20.016750000000002</v>
      </c>
      <c r="BN53" s="16">
        <f t="shared" si="53"/>
        <v>0.31599167297501896</v>
      </c>
      <c r="BP53" s="76">
        <v>12.5</v>
      </c>
      <c r="BQ53" s="76">
        <v>15</v>
      </c>
      <c r="BR53" s="207">
        <v>16.88</v>
      </c>
      <c r="BS53" s="207">
        <v>20.25</v>
      </c>
      <c r="BT53" s="267">
        <f t="shared" si="13"/>
        <v>0.3501818181818179</v>
      </c>
      <c r="BU53" s="76">
        <f t="shared" si="41"/>
        <v>16.6268</v>
      </c>
      <c r="BV53" s="76">
        <f t="shared" si="41"/>
        <v>19.94625</v>
      </c>
      <c r="BW53" s="16">
        <f t="shared" si="42"/>
        <v>0.3299290909090906</v>
      </c>
      <c r="BY53" s="78">
        <v>10.9</v>
      </c>
      <c r="BZ53" s="78">
        <v>16.5</v>
      </c>
      <c r="CA53" s="208">
        <v>15.15</v>
      </c>
      <c r="CB53" s="208">
        <v>22.94</v>
      </c>
      <c r="CC53" s="194">
        <f t="shared" si="16"/>
        <v>0.39014598540145995</v>
      </c>
      <c r="CD53" s="78">
        <f t="shared" si="54"/>
        <v>14.9985</v>
      </c>
      <c r="CE53" s="78">
        <f t="shared" si="54"/>
        <v>22.710600000000003</v>
      </c>
      <c r="CF53" s="16">
        <f t="shared" si="55"/>
        <v>0.3762445255474456</v>
      </c>
      <c r="CH53" s="244">
        <v>11</v>
      </c>
      <c r="CI53" s="244">
        <v>13.7</v>
      </c>
      <c r="CJ53" s="209">
        <v>15.07</v>
      </c>
      <c r="CK53" s="209">
        <v>18.769000000000002</v>
      </c>
      <c r="CL53" s="194">
        <f t="shared" si="24"/>
        <v>0.3699999999999999</v>
      </c>
      <c r="CM53" s="79">
        <f t="shared" si="36"/>
        <v>14.84395</v>
      </c>
      <c r="CN53" s="79">
        <f t="shared" si="36"/>
        <v>18.487465</v>
      </c>
      <c r="CO53" s="16">
        <f t="shared" si="37"/>
        <v>0.34945000000000004</v>
      </c>
      <c r="CQ53" s="195"/>
      <c r="CR53" s="195"/>
      <c r="CS53" s="195"/>
      <c r="CT53" s="195"/>
      <c r="CU53" s="194"/>
      <c r="CW53" s="293">
        <v>10</v>
      </c>
      <c r="CX53" s="293">
        <v>13</v>
      </c>
      <c r="CY53" s="293">
        <f t="shared" si="47"/>
        <v>13.200000000000001</v>
      </c>
      <c r="CZ53" s="293">
        <f t="shared" si="47"/>
        <v>17.16</v>
      </c>
      <c r="DA53" s="194">
        <f t="shared" si="43"/>
        <v>0.32000000000000006</v>
      </c>
      <c r="DB53" s="293">
        <f t="shared" si="44"/>
        <v>12.540000000000001</v>
      </c>
      <c r="DC53" s="293">
        <f t="shared" si="44"/>
        <v>16.302</v>
      </c>
      <c r="DD53" s="194">
        <f t="shared" si="45"/>
        <v>0.254</v>
      </c>
    </row>
    <row r="54" spans="1:108" ht="15">
      <c r="A54" s="6" t="s">
        <v>369</v>
      </c>
      <c r="B54" s="305" t="s">
        <v>487</v>
      </c>
      <c r="C54" s="66"/>
      <c r="D54" s="66"/>
      <c r="E54" s="66"/>
      <c r="F54" s="66"/>
      <c r="G54" s="16"/>
      <c r="I54" s="69">
        <v>15</v>
      </c>
      <c r="J54" s="69">
        <v>20</v>
      </c>
      <c r="K54" s="196">
        <f t="shared" si="46"/>
        <v>20.1</v>
      </c>
      <c r="L54" s="196">
        <f t="shared" si="46"/>
        <v>26.8</v>
      </c>
      <c r="M54" s="194">
        <f>((K54+L54)/(I54+J54)-1)</f>
        <v>0.3400000000000001</v>
      </c>
      <c r="N54" s="69">
        <f t="shared" si="38"/>
        <v>19.7985</v>
      </c>
      <c r="O54" s="69">
        <f t="shared" si="38"/>
        <v>26.398</v>
      </c>
      <c r="P54" s="16">
        <f t="shared" si="39"/>
        <v>0.3199000000000001</v>
      </c>
      <c r="R54" s="68">
        <v>24.25</v>
      </c>
      <c r="S54" s="68">
        <v>42.5</v>
      </c>
      <c r="T54" s="201">
        <v>32.74</v>
      </c>
      <c r="U54" s="201">
        <v>57.38</v>
      </c>
      <c r="V54" s="194">
        <f>((T54+U54)/(R54+S54)-1)</f>
        <v>0.35011235955056197</v>
      </c>
      <c r="W54" s="68">
        <f t="shared" si="48"/>
        <v>32.482875</v>
      </c>
      <c r="X54" s="68">
        <f t="shared" si="49"/>
        <v>56.92875</v>
      </c>
      <c r="Y54" s="16">
        <v>0.3395</v>
      </c>
      <c r="AA54" s="202">
        <v>14</v>
      </c>
      <c r="AB54" s="202">
        <v>19</v>
      </c>
      <c r="AC54" s="202">
        <v>18.76</v>
      </c>
      <c r="AD54" s="202">
        <v>25.46</v>
      </c>
      <c r="AE54" s="194">
        <v>0.3482</v>
      </c>
      <c r="AF54" s="243">
        <v>14</v>
      </c>
      <c r="AG54" s="243">
        <v>19</v>
      </c>
      <c r="AH54" s="202">
        <f t="shared" si="31"/>
        <v>18.8748</v>
      </c>
      <c r="AI54" s="202">
        <v>25.46</v>
      </c>
      <c r="AJ54" s="194">
        <f t="shared" si="32"/>
        <v>0.34347878787878794</v>
      </c>
      <c r="AK54" s="71">
        <f t="shared" si="33"/>
        <v>17.931060000000002</v>
      </c>
      <c r="AL54" s="71">
        <f t="shared" si="33"/>
        <v>24.187</v>
      </c>
      <c r="AM54" s="16">
        <f t="shared" si="34"/>
        <v>0.2763048484848485</v>
      </c>
      <c r="AO54" s="72">
        <v>14</v>
      </c>
      <c r="AP54" s="72">
        <v>18</v>
      </c>
      <c r="AQ54" s="204">
        <v>19.04</v>
      </c>
      <c r="AR54" s="204">
        <v>24.48</v>
      </c>
      <c r="AS54" s="194">
        <f>((AQ54+AR54)/(AO54+AP54)-1)</f>
        <v>0.3599999999999999</v>
      </c>
      <c r="AT54" s="72">
        <f t="shared" si="50"/>
        <v>18.564</v>
      </c>
      <c r="AU54" s="72">
        <f t="shared" si="50"/>
        <v>23.868000000000002</v>
      </c>
      <c r="AV54" s="16">
        <f t="shared" si="51"/>
        <v>0.32600000000000007</v>
      </c>
      <c r="AX54" s="350" t="s">
        <v>384</v>
      </c>
      <c r="AY54" s="351"/>
      <c r="AZ54" s="351"/>
      <c r="BA54" s="351"/>
      <c r="BB54" s="351"/>
      <c r="BC54" s="351"/>
      <c r="BD54" s="351"/>
      <c r="BE54" s="352"/>
      <c r="BG54" s="439" t="s">
        <v>384</v>
      </c>
      <c r="BH54" s="440"/>
      <c r="BI54" s="440"/>
      <c r="BJ54" s="440"/>
      <c r="BK54" s="440"/>
      <c r="BL54" s="440"/>
      <c r="BM54" s="440"/>
      <c r="BN54" s="441"/>
      <c r="BP54" s="423" t="s">
        <v>384</v>
      </c>
      <c r="BQ54" s="424"/>
      <c r="BR54" s="424"/>
      <c r="BS54" s="424"/>
      <c r="BT54" s="424"/>
      <c r="BU54" s="424"/>
      <c r="BV54" s="424"/>
      <c r="BW54" s="425"/>
      <c r="BY54" s="78">
        <v>14.5</v>
      </c>
      <c r="BZ54" s="78">
        <v>22.55</v>
      </c>
      <c r="CA54" s="208">
        <v>20.3</v>
      </c>
      <c r="CB54" s="208">
        <v>31.57</v>
      </c>
      <c r="CC54" s="194">
        <f t="shared" si="16"/>
        <v>0.40000000000000013</v>
      </c>
      <c r="CD54" s="78">
        <f t="shared" si="54"/>
        <v>20.097</v>
      </c>
      <c r="CE54" s="78">
        <f t="shared" si="54"/>
        <v>31.2543</v>
      </c>
      <c r="CF54" s="16">
        <f t="shared" si="55"/>
        <v>0.3860000000000001</v>
      </c>
      <c r="CH54" s="244">
        <v>16.75</v>
      </c>
      <c r="CI54" s="244">
        <v>20.1</v>
      </c>
      <c r="CJ54" s="209">
        <v>22.7</v>
      </c>
      <c r="CK54" s="209">
        <v>27.24</v>
      </c>
      <c r="CL54" s="194">
        <f t="shared" si="24"/>
        <v>0.3552238805970147</v>
      </c>
      <c r="CM54" s="79">
        <f t="shared" si="36"/>
        <v>22.3595</v>
      </c>
      <c r="CN54" s="79">
        <f t="shared" si="36"/>
        <v>26.8314</v>
      </c>
      <c r="CO54" s="16">
        <f t="shared" si="37"/>
        <v>0.33489552238805964</v>
      </c>
      <c r="CQ54" s="195"/>
      <c r="CR54" s="195"/>
      <c r="CS54" s="195"/>
      <c r="CT54" s="195"/>
      <c r="CU54" s="194"/>
      <c r="CW54" s="293">
        <v>17</v>
      </c>
      <c r="CX54" s="293">
        <v>19</v>
      </c>
      <c r="CY54" s="293">
        <f t="shared" si="47"/>
        <v>22.44</v>
      </c>
      <c r="CZ54" s="293">
        <f t="shared" si="47"/>
        <v>25.080000000000002</v>
      </c>
      <c r="DA54" s="194">
        <f t="shared" si="43"/>
        <v>0.32000000000000006</v>
      </c>
      <c r="DB54" s="293">
        <f t="shared" si="44"/>
        <v>21.318</v>
      </c>
      <c r="DC54" s="293">
        <f t="shared" si="44"/>
        <v>23.826</v>
      </c>
      <c r="DD54" s="194">
        <f t="shared" si="45"/>
        <v>0.2540000000000002</v>
      </c>
    </row>
    <row r="55" spans="1:108" ht="15">
      <c r="A55" s="6" t="s">
        <v>365</v>
      </c>
      <c r="B55" s="305" t="s">
        <v>488</v>
      </c>
      <c r="C55" s="66"/>
      <c r="D55" s="66"/>
      <c r="E55" s="66"/>
      <c r="F55" s="66"/>
      <c r="G55" s="16"/>
      <c r="I55" s="394" t="s">
        <v>384</v>
      </c>
      <c r="J55" s="395"/>
      <c r="K55" s="395"/>
      <c r="L55" s="395"/>
      <c r="M55" s="395"/>
      <c r="N55" s="395"/>
      <c r="O55" s="395"/>
      <c r="P55" s="396"/>
      <c r="R55" s="68">
        <v>28</v>
      </c>
      <c r="S55" s="68">
        <v>40</v>
      </c>
      <c r="T55" s="201">
        <v>42.2</v>
      </c>
      <c r="U55" s="201">
        <v>56</v>
      </c>
      <c r="V55" s="194">
        <v>0.3495</v>
      </c>
      <c r="W55" s="68">
        <f t="shared" si="48"/>
        <v>37.506</v>
      </c>
      <c r="X55" s="68">
        <f t="shared" si="49"/>
        <v>53.58</v>
      </c>
      <c r="Y55" s="16">
        <v>0.3395</v>
      </c>
      <c r="AA55" s="368" t="s">
        <v>384</v>
      </c>
      <c r="AB55" s="369"/>
      <c r="AC55" s="369"/>
      <c r="AD55" s="369"/>
      <c r="AE55" s="369"/>
      <c r="AF55" s="369"/>
      <c r="AG55" s="369"/>
      <c r="AH55" s="369"/>
      <c r="AI55" s="369"/>
      <c r="AJ55" s="369"/>
      <c r="AK55" s="260"/>
      <c r="AL55" s="260"/>
      <c r="AM55" s="242"/>
      <c r="AO55" s="353" t="s">
        <v>384</v>
      </c>
      <c r="AP55" s="354"/>
      <c r="AQ55" s="354"/>
      <c r="AR55" s="354"/>
      <c r="AS55" s="354"/>
      <c r="AT55" s="354"/>
      <c r="AU55" s="354"/>
      <c r="AV55" s="355"/>
      <c r="AX55" s="350" t="s">
        <v>384</v>
      </c>
      <c r="AY55" s="351"/>
      <c r="AZ55" s="351"/>
      <c r="BA55" s="351"/>
      <c r="BB55" s="351"/>
      <c r="BC55" s="351"/>
      <c r="BD55" s="351"/>
      <c r="BE55" s="352"/>
      <c r="BG55" s="439" t="s">
        <v>384</v>
      </c>
      <c r="BH55" s="440"/>
      <c r="BI55" s="440"/>
      <c r="BJ55" s="440"/>
      <c r="BK55" s="440"/>
      <c r="BL55" s="440"/>
      <c r="BM55" s="440"/>
      <c r="BN55" s="441"/>
      <c r="BP55" s="423" t="s">
        <v>384</v>
      </c>
      <c r="BQ55" s="424"/>
      <c r="BR55" s="424"/>
      <c r="BS55" s="424"/>
      <c r="BT55" s="424"/>
      <c r="BU55" s="424"/>
      <c r="BV55" s="424"/>
      <c r="BW55" s="425"/>
      <c r="BY55" s="78">
        <v>23.5</v>
      </c>
      <c r="BZ55" s="78">
        <v>38</v>
      </c>
      <c r="CA55" s="208">
        <v>32.9</v>
      </c>
      <c r="CB55" s="208">
        <v>53.2</v>
      </c>
      <c r="CC55" s="194">
        <f>((CA55+CB55)/(BY55+BZ55)-1)</f>
        <v>0.3999999999999999</v>
      </c>
      <c r="CD55" s="78">
        <f t="shared" si="54"/>
        <v>32.571</v>
      </c>
      <c r="CE55" s="78">
        <f t="shared" si="54"/>
        <v>52.668000000000006</v>
      </c>
      <c r="CF55" s="16">
        <f t="shared" si="55"/>
        <v>0.3860000000000001</v>
      </c>
      <c r="CH55" s="244">
        <v>15.45</v>
      </c>
      <c r="CI55" s="244">
        <v>25.1</v>
      </c>
      <c r="CJ55" s="209">
        <v>21.17</v>
      </c>
      <c r="CK55" s="209">
        <v>34.39</v>
      </c>
      <c r="CL55" s="194">
        <f>((CJ55+CK55)/(CH55+CI55)-1)</f>
        <v>0.37016029593094957</v>
      </c>
      <c r="CM55" s="79">
        <f t="shared" si="36"/>
        <v>20.85245</v>
      </c>
      <c r="CN55" s="79">
        <f t="shared" si="36"/>
        <v>33.87415</v>
      </c>
      <c r="CO55" s="16">
        <f t="shared" si="37"/>
        <v>0.34960789149198535</v>
      </c>
      <c r="CQ55" s="195"/>
      <c r="CR55" s="195"/>
      <c r="CS55" s="195"/>
      <c r="CT55" s="195"/>
      <c r="CU55" s="194"/>
      <c r="CW55" s="293">
        <v>32</v>
      </c>
      <c r="CX55" s="293">
        <v>36.37</v>
      </c>
      <c r="CY55" s="293">
        <v>42.24</v>
      </c>
      <c r="CZ55" s="293">
        <v>48</v>
      </c>
      <c r="DA55" s="194">
        <f t="shared" si="43"/>
        <v>0.31987713909609483</v>
      </c>
      <c r="DB55" s="293">
        <f t="shared" si="44"/>
        <v>40.128</v>
      </c>
      <c r="DC55" s="293">
        <f t="shared" si="44"/>
        <v>45.6</v>
      </c>
      <c r="DD55" s="194">
        <f t="shared" si="45"/>
        <v>0.2538832821412902</v>
      </c>
    </row>
    <row r="56" spans="1:108" ht="15">
      <c r="A56" s="3" t="s">
        <v>92</v>
      </c>
      <c r="B56" s="305" t="s">
        <v>489</v>
      </c>
      <c r="C56" s="66"/>
      <c r="D56" s="66"/>
      <c r="E56" s="66"/>
      <c r="F56" s="66"/>
      <c r="G56" s="16"/>
      <c r="I56" s="69">
        <v>10</v>
      </c>
      <c r="J56" s="69">
        <v>12</v>
      </c>
      <c r="K56" s="196">
        <f t="shared" si="46"/>
        <v>13.4</v>
      </c>
      <c r="L56" s="196">
        <f t="shared" si="46"/>
        <v>16.080000000000002</v>
      </c>
      <c r="M56" s="194">
        <v>0.34</v>
      </c>
      <c r="N56" s="69">
        <f>K56-(K56*0.015)</f>
        <v>13.199</v>
      </c>
      <c r="O56" s="69">
        <f>L56-(L56*0.015)</f>
        <v>15.838800000000003</v>
      </c>
      <c r="P56" s="16">
        <f>(N56+O56)/(I56+J56)-1</f>
        <v>0.3199000000000003</v>
      </c>
      <c r="R56" s="68">
        <v>11.5</v>
      </c>
      <c r="S56" s="68">
        <v>14</v>
      </c>
      <c r="T56" s="201">
        <v>15.52</v>
      </c>
      <c r="U56" s="201">
        <v>18.89</v>
      </c>
      <c r="V56" s="194">
        <v>0.3494</v>
      </c>
      <c r="W56" s="68">
        <f t="shared" si="48"/>
        <v>15.404250000000001</v>
      </c>
      <c r="X56" s="68">
        <f t="shared" si="49"/>
        <v>18.753</v>
      </c>
      <c r="Y56" s="16">
        <v>0.3395</v>
      </c>
      <c r="AA56" s="202">
        <v>23</v>
      </c>
      <c r="AB56" s="202">
        <v>27.599999999999998</v>
      </c>
      <c r="AC56" s="202">
        <v>31.05</v>
      </c>
      <c r="AD56" s="202">
        <v>37.15098706896551</v>
      </c>
      <c r="AE56" s="194">
        <v>0.3478</v>
      </c>
      <c r="AF56" s="243">
        <v>11</v>
      </c>
      <c r="AG56" s="243">
        <v>27.6</v>
      </c>
      <c r="AH56" s="202">
        <f>(AF56*AE56)+AF56</f>
        <v>14.825800000000001</v>
      </c>
      <c r="AI56" s="202">
        <v>37.15098706896551</v>
      </c>
      <c r="AJ56" s="194">
        <f>((AH56+AI56)/(AF56+AG56)-1)</f>
        <v>0.34654888779703397</v>
      </c>
      <c r="AK56" s="71">
        <f>AH56-(AH56*0.05)</f>
        <v>14.084510000000002</v>
      </c>
      <c r="AL56" s="71">
        <f>AI56-(AI56*0.05)</f>
        <v>35.293437715517236</v>
      </c>
      <c r="AM56" s="16">
        <f>(AK56+AL56)/(AF56+AG56)-1</f>
        <v>0.27922144340718225</v>
      </c>
      <c r="AO56" s="72">
        <v>11</v>
      </c>
      <c r="AP56" s="72">
        <v>12</v>
      </c>
      <c r="AQ56" s="204">
        <v>14.96</v>
      </c>
      <c r="AR56" s="204">
        <v>16.32</v>
      </c>
      <c r="AS56" s="194">
        <v>0.36</v>
      </c>
      <c r="AT56" s="72">
        <f>AQ56-(AQ56*0.025)</f>
        <v>14.586</v>
      </c>
      <c r="AU56" s="72">
        <f>AR56-(AR56*0.025)</f>
        <v>15.912</v>
      </c>
      <c r="AV56" s="16">
        <f t="shared" si="51"/>
        <v>0.32600000000000007</v>
      </c>
      <c r="AX56" s="350" t="s">
        <v>384</v>
      </c>
      <c r="AY56" s="351"/>
      <c r="AZ56" s="351"/>
      <c r="BA56" s="351"/>
      <c r="BB56" s="351"/>
      <c r="BC56" s="351"/>
      <c r="BD56" s="351"/>
      <c r="BE56" s="352"/>
      <c r="BG56" s="74">
        <v>11.5</v>
      </c>
      <c r="BH56" s="74">
        <v>14.3</v>
      </c>
      <c r="BI56" s="206">
        <v>15.53</v>
      </c>
      <c r="BJ56" s="206">
        <v>19.31</v>
      </c>
      <c r="BK56" s="194">
        <v>0.35</v>
      </c>
      <c r="BL56" s="74">
        <f t="shared" si="52"/>
        <v>15.14175</v>
      </c>
      <c r="BM56" s="74">
        <f t="shared" si="52"/>
        <v>18.82725</v>
      </c>
      <c r="BN56" s="16">
        <f t="shared" si="53"/>
        <v>0.31662790697674414</v>
      </c>
      <c r="BP56" s="76">
        <v>11</v>
      </c>
      <c r="BQ56" s="76">
        <v>14</v>
      </c>
      <c r="BR56" s="207">
        <v>14.85</v>
      </c>
      <c r="BS56" s="207">
        <v>18.9</v>
      </c>
      <c r="BT56" s="267">
        <f t="shared" si="13"/>
        <v>0.3500000000000001</v>
      </c>
      <c r="BU56" s="76">
        <f t="shared" si="41"/>
        <v>14.62725</v>
      </c>
      <c r="BV56" s="76">
        <f t="shared" si="41"/>
        <v>18.6165</v>
      </c>
      <c r="BW56" s="16">
        <f t="shared" si="42"/>
        <v>0.32975</v>
      </c>
      <c r="BY56" s="78">
        <v>9.5</v>
      </c>
      <c r="BZ56" s="78">
        <v>12</v>
      </c>
      <c r="CA56" s="208">
        <v>13.21</v>
      </c>
      <c r="CB56" s="208">
        <v>16.68</v>
      </c>
      <c r="CC56" s="194">
        <f t="shared" si="16"/>
        <v>0.39023255813953495</v>
      </c>
      <c r="CD56" s="78">
        <f t="shared" si="54"/>
        <v>13.077900000000001</v>
      </c>
      <c r="CE56" s="78">
        <f t="shared" si="54"/>
        <v>16.5132</v>
      </c>
      <c r="CF56" s="16">
        <f t="shared" si="55"/>
        <v>0.3763302325581397</v>
      </c>
      <c r="CH56" s="244">
        <v>9.25</v>
      </c>
      <c r="CI56" s="244">
        <v>12</v>
      </c>
      <c r="CJ56" s="209">
        <v>12.672500000000001</v>
      </c>
      <c r="CK56" s="209">
        <v>16.44</v>
      </c>
      <c r="CL56" s="194">
        <f t="shared" si="24"/>
        <v>0.3700000000000001</v>
      </c>
      <c r="CM56" s="79">
        <f t="shared" si="36"/>
        <v>12.4824125</v>
      </c>
      <c r="CN56" s="79">
        <f t="shared" si="36"/>
        <v>16.1934</v>
      </c>
      <c r="CO56" s="16">
        <f t="shared" si="37"/>
        <v>0.34945000000000004</v>
      </c>
      <c r="CQ56" s="195">
        <v>12.65</v>
      </c>
      <c r="CR56" s="195">
        <v>19.825999999999997</v>
      </c>
      <c r="CS56" s="195">
        <v>17.71</v>
      </c>
      <c r="CT56" s="195">
        <v>28.747699999999995</v>
      </c>
      <c r="CU56" s="194">
        <v>0.45</v>
      </c>
      <c r="CW56" s="293">
        <v>9</v>
      </c>
      <c r="CX56" s="293">
        <v>12</v>
      </c>
      <c r="CY56" s="293">
        <f t="shared" si="47"/>
        <v>11.88</v>
      </c>
      <c r="CZ56" s="293">
        <f t="shared" si="47"/>
        <v>15.84</v>
      </c>
      <c r="DA56" s="194">
        <f t="shared" si="43"/>
        <v>0.31999999999999984</v>
      </c>
      <c r="DB56" s="293">
        <f t="shared" si="44"/>
        <v>11.286000000000001</v>
      </c>
      <c r="DC56" s="293">
        <f t="shared" si="44"/>
        <v>15.048</v>
      </c>
      <c r="DD56" s="194">
        <f t="shared" si="45"/>
        <v>0.2540000000000002</v>
      </c>
    </row>
    <row r="57" spans="1:108" ht="15">
      <c r="A57" s="3" t="s">
        <v>93</v>
      </c>
      <c r="B57" s="305" t="s">
        <v>490</v>
      </c>
      <c r="C57" s="66"/>
      <c r="D57" s="66"/>
      <c r="E57" s="66"/>
      <c r="F57" s="66"/>
      <c r="G57" s="16"/>
      <c r="I57" s="69">
        <v>12</v>
      </c>
      <c r="J57" s="69">
        <v>13</v>
      </c>
      <c r="K57" s="196">
        <f t="shared" si="46"/>
        <v>16.080000000000002</v>
      </c>
      <c r="L57" s="196">
        <f t="shared" si="46"/>
        <v>17.42</v>
      </c>
      <c r="M57" s="194">
        <v>0.34</v>
      </c>
      <c r="N57" s="69">
        <f>K57-(K57*0.015)</f>
        <v>15.838800000000003</v>
      </c>
      <c r="O57" s="69">
        <f>L57-(L57*0.015)</f>
        <v>17.158700000000003</v>
      </c>
      <c r="P57" s="16">
        <f>(N57+O57)/(I57+J57)-1</f>
        <v>0.3199000000000001</v>
      </c>
      <c r="R57" s="68">
        <v>13</v>
      </c>
      <c r="S57" s="68">
        <v>15</v>
      </c>
      <c r="T57" s="201">
        <v>17.54</v>
      </c>
      <c r="U57" s="201">
        <v>20.24</v>
      </c>
      <c r="V57" s="194">
        <v>0.3493</v>
      </c>
      <c r="W57" s="68">
        <f t="shared" si="48"/>
        <v>17.4135</v>
      </c>
      <c r="X57" s="68">
        <f t="shared" si="49"/>
        <v>20.0925</v>
      </c>
      <c r="Y57" s="16">
        <v>0.3395</v>
      </c>
      <c r="AA57" s="202">
        <v>28.749999999999996</v>
      </c>
      <c r="AB57" s="202">
        <v>32.199999999999996</v>
      </c>
      <c r="AC57" s="202">
        <v>38.68</v>
      </c>
      <c r="AD57" s="202">
        <v>43.25384072750209</v>
      </c>
      <c r="AE57" s="194">
        <v>0.3443</v>
      </c>
      <c r="AF57" s="243">
        <v>12</v>
      </c>
      <c r="AG57" s="243">
        <v>32.2</v>
      </c>
      <c r="AH57" s="202">
        <f>(AF57*AE57)+AF57</f>
        <v>16.1316</v>
      </c>
      <c r="AI57" s="202">
        <v>43.25384072750209</v>
      </c>
      <c r="AJ57" s="194">
        <f>((AH57+AI57)/(AF57+AG57)-1)</f>
        <v>0.34356200740954934</v>
      </c>
      <c r="AK57" s="71">
        <f>AH57-(AH57*0.05)</f>
        <v>15.325019999999999</v>
      </c>
      <c r="AL57" s="71">
        <f>AI57-(AI57*0.05)</f>
        <v>41.09114869112698</v>
      </c>
      <c r="AM57" s="16">
        <f>(AK57+AL57)/(AF57+AG57)-1</f>
        <v>0.2763839070390719</v>
      </c>
      <c r="AO57" s="72">
        <v>12</v>
      </c>
      <c r="AP57" s="72">
        <v>13</v>
      </c>
      <c r="AQ57" s="204">
        <v>16.32</v>
      </c>
      <c r="AR57" s="204">
        <v>17.68</v>
      </c>
      <c r="AS57" s="194">
        <v>0.36</v>
      </c>
      <c r="AT57" s="72">
        <f>AQ57-(AQ57*0.025)</f>
        <v>15.912</v>
      </c>
      <c r="AU57" s="72">
        <f>AR57-(AR57*0.025)</f>
        <v>17.238</v>
      </c>
      <c r="AV57" s="16">
        <f t="shared" si="51"/>
        <v>0.32599999999999985</v>
      </c>
      <c r="AX57" s="350" t="s">
        <v>384</v>
      </c>
      <c r="AY57" s="351"/>
      <c r="AZ57" s="351"/>
      <c r="BA57" s="351"/>
      <c r="BB57" s="351"/>
      <c r="BC57" s="351"/>
      <c r="BD57" s="351"/>
      <c r="BE57" s="352"/>
      <c r="BG57" s="74">
        <v>12.12</v>
      </c>
      <c r="BH57" s="74">
        <v>16.32</v>
      </c>
      <c r="BI57" s="206">
        <v>16.36</v>
      </c>
      <c r="BJ57" s="206">
        <v>22.03</v>
      </c>
      <c r="BK57" s="194">
        <v>0.35</v>
      </c>
      <c r="BL57" s="74">
        <f t="shared" si="52"/>
        <v>15.950999999999999</v>
      </c>
      <c r="BM57" s="74">
        <f t="shared" si="52"/>
        <v>21.47925</v>
      </c>
      <c r="BN57" s="16">
        <f t="shared" si="53"/>
        <v>0.3161128691983124</v>
      </c>
      <c r="BP57" s="76">
        <v>12.5</v>
      </c>
      <c r="BQ57" s="76">
        <v>14</v>
      </c>
      <c r="BR57" s="207">
        <v>16.88</v>
      </c>
      <c r="BS57" s="207">
        <v>18.9</v>
      </c>
      <c r="BT57" s="267">
        <f t="shared" si="13"/>
        <v>0.3501886792452831</v>
      </c>
      <c r="BU57" s="76">
        <f t="shared" si="41"/>
        <v>16.6268</v>
      </c>
      <c r="BV57" s="76">
        <f t="shared" si="41"/>
        <v>18.6165</v>
      </c>
      <c r="BW57" s="16">
        <f t="shared" si="42"/>
        <v>0.3299358490566038</v>
      </c>
      <c r="BY57" s="78">
        <v>10.5</v>
      </c>
      <c r="BZ57" s="78">
        <v>14</v>
      </c>
      <c r="CA57" s="208">
        <v>14.6</v>
      </c>
      <c r="CB57" s="208">
        <v>19.46</v>
      </c>
      <c r="CC57" s="194">
        <f t="shared" si="16"/>
        <v>0.3902040816326531</v>
      </c>
      <c r="CD57" s="78">
        <f t="shared" si="54"/>
        <v>14.453999999999999</v>
      </c>
      <c r="CE57" s="78">
        <f t="shared" si="54"/>
        <v>19.2654</v>
      </c>
      <c r="CF57" s="16">
        <f t="shared" si="55"/>
        <v>0.37630204081632646</v>
      </c>
      <c r="CH57" s="244">
        <v>10</v>
      </c>
      <c r="CI57" s="244">
        <v>13</v>
      </c>
      <c r="CJ57" s="209">
        <v>13.700000000000001</v>
      </c>
      <c r="CK57" s="209">
        <v>17.810000000000002</v>
      </c>
      <c r="CL57" s="194">
        <f t="shared" si="24"/>
        <v>0.37000000000000033</v>
      </c>
      <c r="CM57" s="79">
        <f t="shared" si="36"/>
        <v>13.4945</v>
      </c>
      <c r="CN57" s="79">
        <f t="shared" si="36"/>
        <v>17.54285</v>
      </c>
      <c r="CO57" s="16">
        <f t="shared" si="37"/>
        <v>0.34945000000000026</v>
      </c>
      <c r="CQ57" s="195">
        <v>13.530000000000001</v>
      </c>
      <c r="CR57" s="195">
        <v>21.217499999999998</v>
      </c>
      <c r="CS57" s="195">
        <v>18.942</v>
      </c>
      <c r="CT57" s="195">
        <v>30.765374999999995</v>
      </c>
      <c r="CU57" s="194">
        <v>0.45</v>
      </c>
      <c r="CW57" s="293">
        <v>10</v>
      </c>
      <c r="CX57" s="293">
        <v>13</v>
      </c>
      <c r="CY57" s="293">
        <f t="shared" si="47"/>
        <v>13.200000000000001</v>
      </c>
      <c r="CZ57" s="293">
        <f t="shared" si="47"/>
        <v>17.16</v>
      </c>
      <c r="DA57" s="194">
        <f t="shared" si="43"/>
        <v>0.32000000000000006</v>
      </c>
      <c r="DB57" s="293">
        <f t="shared" si="44"/>
        <v>12.540000000000001</v>
      </c>
      <c r="DC57" s="293">
        <f t="shared" si="44"/>
        <v>16.302</v>
      </c>
      <c r="DD57" s="194">
        <f t="shared" si="45"/>
        <v>0.254</v>
      </c>
    </row>
    <row r="58" spans="1:108" ht="15">
      <c r="A58" s="4" t="s">
        <v>94</v>
      </c>
      <c r="B58" s="306"/>
      <c r="C58" s="370"/>
      <c r="D58" s="371"/>
      <c r="E58" s="371"/>
      <c r="F58" s="371"/>
      <c r="G58" s="393"/>
      <c r="I58" s="370"/>
      <c r="J58" s="371"/>
      <c r="K58" s="371"/>
      <c r="L58" s="371"/>
      <c r="M58" s="393"/>
      <c r="N58" s="191"/>
      <c r="O58" s="191"/>
      <c r="P58" s="181"/>
      <c r="R58" s="370"/>
      <c r="S58" s="371"/>
      <c r="T58" s="371"/>
      <c r="U58" s="371"/>
      <c r="V58" s="393"/>
      <c r="W58" s="191"/>
      <c r="X58" s="191"/>
      <c r="Y58" s="181"/>
      <c r="AA58" s="361"/>
      <c r="AB58" s="361"/>
      <c r="AC58" s="361"/>
      <c r="AD58" s="361"/>
      <c r="AE58" s="361"/>
      <c r="AF58" s="360"/>
      <c r="AG58" s="360"/>
      <c r="AH58" s="360"/>
      <c r="AI58" s="360"/>
      <c r="AJ58" s="360"/>
      <c r="AK58" s="191"/>
      <c r="AL58" s="191"/>
      <c r="AM58" s="181"/>
      <c r="AO58" s="370"/>
      <c r="AP58" s="371"/>
      <c r="AQ58" s="371"/>
      <c r="AR58" s="371"/>
      <c r="AS58" s="371"/>
      <c r="AT58" s="371"/>
      <c r="AU58" s="371"/>
      <c r="AV58" s="371"/>
      <c r="AX58" s="370"/>
      <c r="AY58" s="371"/>
      <c r="AZ58" s="371"/>
      <c r="BA58" s="371"/>
      <c r="BB58" s="371"/>
      <c r="BC58" s="191"/>
      <c r="BD58" s="191"/>
      <c r="BE58" s="181"/>
      <c r="BG58" s="370"/>
      <c r="BH58" s="371"/>
      <c r="BI58" s="371"/>
      <c r="BJ58" s="371"/>
      <c r="BK58" s="371"/>
      <c r="BL58" s="191"/>
      <c r="BM58" s="191"/>
      <c r="BN58" s="181"/>
      <c r="BP58" s="376"/>
      <c r="BQ58" s="410"/>
      <c r="BR58" s="410"/>
      <c r="BS58" s="410"/>
      <c r="BT58" s="410"/>
      <c r="BU58" s="191"/>
      <c r="BV58" s="191"/>
      <c r="BW58" s="181"/>
      <c r="BY58" s="370"/>
      <c r="BZ58" s="371"/>
      <c r="CA58" s="371"/>
      <c r="CB58" s="371"/>
      <c r="CC58" s="371"/>
      <c r="CD58" s="191"/>
      <c r="CE58" s="191"/>
      <c r="CF58" s="181"/>
      <c r="CH58" s="370"/>
      <c r="CI58" s="371"/>
      <c r="CJ58" s="371"/>
      <c r="CK58" s="371"/>
      <c r="CL58" s="371"/>
      <c r="CM58" s="191"/>
      <c r="CN58" s="191"/>
      <c r="CO58" s="181"/>
      <c r="CQ58" s="358"/>
      <c r="CR58" s="359"/>
      <c r="CS58" s="359"/>
      <c r="CT58" s="359"/>
      <c r="CU58" s="406"/>
      <c r="CW58" s="358"/>
      <c r="CX58" s="359"/>
      <c r="CY58" s="359"/>
      <c r="CZ58" s="359"/>
      <c r="DA58" s="359"/>
      <c r="DB58" s="359"/>
      <c r="DC58" s="359"/>
      <c r="DD58" s="406"/>
    </row>
    <row r="59" spans="1:108" ht="15">
      <c r="A59" s="6" t="s">
        <v>95</v>
      </c>
      <c r="B59" s="305" t="s">
        <v>491</v>
      </c>
      <c r="C59" s="66"/>
      <c r="D59" s="66"/>
      <c r="E59" s="66"/>
      <c r="F59" s="66"/>
      <c r="G59" s="16"/>
      <c r="I59" s="69">
        <v>14</v>
      </c>
      <c r="J59" s="69">
        <v>16</v>
      </c>
      <c r="K59" s="196">
        <f>I59*1.34</f>
        <v>18.76</v>
      </c>
      <c r="L59" s="196">
        <f>J59*1.34</f>
        <v>21.44</v>
      </c>
      <c r="M59" s="194">
        <v>0.34</v>
      </c>
      <c r="N59" s="69">
        <f>K59-(K59*0.015)</f>
        <v>18.4786</v>
      </c>
      <c r="O59" s="69">
        <f>L59-(L59*0.015)</f>
        <v>21.1184</v>
      </c>
      <c r="P59" s="16">
        <f>(N59+O59)/(I59+J59)-1</f>
        <v>0.3199000000000001</v>
      </c>
      <c r="R59" s="68">
        <v>13</v>
      </c>
      <c r="S59" s="68">
        <v>16</v>
      </c>
      <c r="T59" s="201">
        <v>17.54</v>
      </c>
      <c r="U59" s="201">
        <v>21.6</v>
      </c>
      <c r="V59" s="194">
        <v>0.3497</v>
      </c>
      <c r="W59" s="68">
        <f>R59+(R59*Y59)</f>
        <v>17.4135</v>
      </c>
      <c r="X59" s="68">
        <f>S59+(S59*Y59)</f>
        <v>21.432000000000002</v>
      </c>
      <c r="Y59" s="16">
        <v>0.3395</v>
      </c>
      <c r="AA59" s="202">
        <v>21.84</v>
      </c>
      <c r="AB59" s="202">
        <v>31.64</v>
      </c>
      <c r="AC59" s="203">
        <v>29.51</v>
      </c>
      <c r="AD59" s="202">
        <v>42.50624115433136</v>
      </c>
      <c r="AE59" s="194">
        <v>0.3466</v>
      </c>
      <c r="AF59" s="243">
        <v>14</v>
      </c>
      <c r="AG59" s="243">
        <v>31.64</v>
      </c>
      <c r="AH59" s="202">
        <f>(AF59*AE59)+AF59</f>
        <v>18.8524</v>
      </c>
      <c r="AI59" s="202">
        <v>42.50624115433136</v>
      </c>
      <c r="AJ59" s="194">
        <f>((AH59+AI59)/(AF59+AG59)-1)</f>
        <v>0.3444049332675585</v>
      </c>
      <c r="AK59" s="71">
        <f>AH59-(AH59*0.05)</f>
        <v>17.909779999999998</v>
      </c>
      <c r="AL59" s="71">
        <f>AI59-(AI59*0.05)</f>
        <v>40.38092909661479</v>
      </c>
      <c r="AM59" s="16">
        <f>(AK59+AL59)/(AF59+AG59)-1</f>
        <v>0.2771846866041803</v>
      </c>
      <c r="AO59" s="72">
        <v>14</v>
      </c>
      <c r="AP59" s="72">
        <v>16</v>
      </c>
      <c r="AQ59" s="204">
        <v>19.04</v>
      </c>
      <c r="AR59" s="204">
        <v>21.76</v>
      </c>
      <c r="AS59" s="194">
        <v>0.36</v>
      </c>
      <c r="AT59" s="72">
        <f>AQ59-(AQ59*0.025)</f>
        <v>18.564</v>
      </c>
      <c r="AU59" s="72">
        <f>AR59-(AR59*0.025)</f>
        <v>21.216</v>
      </c>
      <c r="AV59" s="16">
        <f>(AT59+AU59)/(AO59+AP59)-1</f>
        <v>0.32600000000000007</v>
      </c>
      <c r="AX59" s="350" t="s">
        <v>384</v>
      </c>
      <c r="AY59" s="351"/>
      <c r="AZ59" s="351"/>
      <c r="BA59" s="351"/>
      <c r="BB59" s="351"/>
      <c r="BC59" s="351"/>
      <c r="BD59" s="351"/>
      <c r="BE59" s="352"/>
      <c r="BG59" s="439" t="s">
        <v>384</v>
      </c>
      <c r="BH59" s="440"/>
      <c r="BI59" s="440"/>
      <c r="BJ59" s="440"/>
      <c r="BK59" s="440"/>
      <c r="BL59" s="440"/>
      <c r="BM59" s="440"/>
      <c r="BN59" s="441"/>
      <c r="BP59" s="76">
        <v>16</v>
      </c>
      <c r="BQ59" s="76">
        <v>20</v>
      </c>
      <c r="BR59" s="207">
        <v>21.6</v>
      </c>
      <c r="BS59" s="207">
        <v>27</v>
      </c>
      <c r="BT59" s="267">
        <f t="shared" si="13"/>
        <v>0.3500000000000001</v>
      </c>
      <c r="BU59" s="76">
        <f>BR59-(BR59*0.015)</f>
        <v>21.276</v>
      </c>
      <c r="BV59" s="76">
        <f>BS59-(BS59*0.015)</f>
        <v>26.595</v>
      </c>
      <c r="BW59" s="16">
        <f>(BU59+BV59)/(BP59+BQ59)-1</f>
        <v>0.32974999999999977</v>
      </c>
      <c r="BY59" s="78">
        <v>14.5</v>
      </c>
      <c r="BZ59" s="78">
        <v>22</v>
      </c>
      <c r="CA59" s="208">
        <v>20.16</v>
      </c>
      <c r="CB59" s="208">
        <v>30.58</v>
      </c>
      <c r="CC59" s="194">
        <f t="shared" si="16"/>
        <v>0.3901369863013697</v>
      </c>
      <c r="CD59" s="78">
        <f>CA59-(CA59*0.01)</f>
        <v>19.9584</v>
      </c>
      <c r="CE59" s="78">
        <f>CB59-(CB59*0.01)</f>
        <v>30.274199999999997</v>
      </c>
      <c r="CF59" s="16">
        <f>(CD59+CE59)/(BY59+BZ59)-1</f>
        <v>0.376235616438356</v>
      </c>
      <c r="CH59" s="244">
        <v>17.22</v>
      </c>
      <c r="CI59" s="244">
        <v>21.25</v>
      </c>
      <c r="CJ59" s="209">
        <v>23.333099999999998</v>
      </c>
      <c r="CK59" s="209">
        <v>28.79375</v>
      </c>
      <c r="CL59" s="194">
        <f t="shared" si="24"/>
        <v>0.355</v>
      </c>
      <c r="CM59" s="79">
        <f>CJ59-(CJ59*0.015)</f>
        <v>22.9831035</v>
      </c>
      <c r="CN59" s="79">
        <f>CK59-(CK59*0.015)</f>
        <v>28.36184375</v>
      </c>
      <c r="CO59" s="16">
        <f>(CM59+CN59)/(CH59+CI59)-1</f>
        <v>0.33467500000000006</v>
      </c>
      <c r="CQ59" s="195">
        <v>17.732000000000003</v>
      </c>
      <c r="CR59" s="195">
        <v>27.807</v>
      </c>
      <c r="CS59" s="195">
        <v>24.824800000000003</v>
      </c>
      <c r="CT59" s="195">
        <v>40.32015</v>
      </c>
      <c r="CU59" s="194">
        <v>0.45</v>
      </c>
      <c r="CW59" s="293">
        <v>16</v>
      </c>
      <c r="CX59" s="293">
        <v>20</v>
      </c>
      <c r="CY59" s="293">
        <f>CW59*1.32</f>
        <v>21.12</v>
      </c>
      <c r="CZ59" s="293">
        <f>CX59*1.32</f>
        <v>26.400000000000002</v>
      </c>
      <c r="DA59" s="194">
        <f>((CY59+CZ59)/(CW59+CX59)-1)</f>
        <v>0.32000000000000006</v>
      </c>
      <c r="DB59" s="293">
        <f>CY59-(CY59*0.05)</f>
        <v>20.064</v>
      </c>
      <c r="DC59" s="293">
        <f>CZ59-(CZ59*0.05)</f>
        <v>25.080000000000002</v>
      </c>
      <c r="DD59" s="194">
        <f>(DB59+DC59)/(CW59+CX59)-1</f>
        <v>0.2540000000000002</v>
      </c>
    </row>
    <row r="60" spans="1:108" ht="15">
      <c r="A60" s="6" t="s">
        <v>96</v>
      </c>
      <c r="B60" s="305" t="s">
        <v>492</v>
      </c>
      <c r="C60" s="66"/>
      <c r="D60" s="66"/>
      <c r="E60" s="66"/>
      <c r="F60" s="66"/>
      <c r="G60" s="16"/>
      <c r="I60" s="69">
        <v>16</v>
      </c>
      <c r="J60" s="69">
        <v>20</v>
      </c>
      <c r="K60" s="196">
        <f>I60*1.34</f>
        <v>21.44</v>
      </c>
      <c r="L60" s="196">
        <f>J60*1.34</f>
        <v>26.8</v>
      </c>
      <c r="M60" s="194">
        <v>0.34</v>
      </c>
      <c r="N60" s="69">
        <f>K60-(K60*0.015)</f>
        <v>21.1184</v>
      </c>
      <c r="O60" s="69">
        <f>L60-(L60*0.015)</f>
        <v>26.398</v>
      </c>
      <c r="P60" s="16">
        <f>(N60+O60)/(I60+J60)-1</f>
        <v>0.3199000000000001</v>
      </c>
      <c r="R60" s="68">
        <v>16</v>
      </c>
      <c r="S60" s="68">
        <v>20</v>
      </c>
      <c r="T60" s="201">
        <v>21.59</v>
      </c>
      <c r="U60" s="201">
        <v>26.99</v>
      </c>
      <c r="V60" s="194">
        <v>0.3494</v>
      </c>
      <c r="W60" s="68">
        <f>R60+(R60*Y60)</f>
        <v>21.432000000000002</v>
      </c>
      <c r="X60" s="68">
        <f>S60+(S60*Y60)</f>
        <v>26.79</v>
      </c>
      <c r="Y60" s="16">
        <v>0.3395</v>
      </c>
      <c r="AA60" s="202">
        <v>23.56</v>
      </c>
      <c r="AB60" s="202">
        <v>34.18</v>
      </c>
      <c r="AC60" s="203">
        <v>31.8</v>
      </c>
      <c r="AD60" s="202">
        <v>45.87806780067283</v>
      </c>
      <c r="AE60" s="194">
        <v>0.3453</v>
      </c>
      <c r="AF60" s="243">
        <v>16</v>
      </c>
      <c r="AG60" s="243">
        <v>34.18</v>
      </c>
      <c r="AH60" s="202">
        <f>(AF60*AE60)+AF60</f>
        <v>21.5248</v>
      </c>
      <c r="AI60" s="202">
        <v>45.87806780067283</v>
      </c>
      <c r="AJ60" s="194">
        <f>((AH60+AI60)/(AF60+AG60)-1)</f>
        <v>0.34322175768578767</v>
      </c>
      <c r="AK60" s="71">
        <f>AH60-(AH60*0.05)</f>
        <v>20.44856</v>
      </c>
      <c r="AL60" s="71">
        <f>AI60-(AI60*0.05)</f>
        <v>43.58416441063919</v>
      </c>
      <c r="AM60" s="16">
        <f>(AK60+AL60)/(AF60+AG60)-1</f>
        <v>0.27606066980149846</v>
      </c>
      <c r="AO60" s="72">
        <v>16</v>
      </c>
      <c r="AP60" s="72">
        <v>20</v>
      </c>
      <c r="AQ60" s="204">
        <v>21.76</v>
      </c>
      <c r="AR60" s="204">
        <v>27.2</v>
      </c>
      <c r="AS60" s="194">
        <v>0.36</v>
      </c>
      <c r="AT60" s="72">
        <f>AQ60-(AQ60*0.025)</f>
        <v>21.216</v>
      </c>
      <c r="AU60" s="72">
        <f>AR60-(AR60*0.025)</f>
        <v>26.52</v>
      </c>
      <c r="AV60" s="16">
        <f>(AT60+AU60)/(AO60+AP60)-1</f>
        <v>0.32600000000000007</v>
      </c>
      <c r="AX60" s="350" t="s">
        <v>384</v>
      </c>
      <c r="AY60" s="351"/>
      <c r="AZ60" s="351"/>
      <c r="BA60" s="351"/>
      <c r="BB60" s="351"/>
      <c r="BC60" s="351"/>
      <c r="BD60" s="351"/>
      <c r="BE60" s="352"/>
      <c r="BG60" s="439" t="s">
        <v>384</v>
      </c>
      <c r="BH60" s="440"/>
      <c r="BI60" s="440"/>
      <c r="BJ60" s="440"/>
      <c r="BK60" s="440"/>
      <c r="BL60" s="440"/>
      <c r="BM60" s="440"/>
      <c r="BN60" s="441"/>
      <c r="BP60" s="76">
        <v>17.5</v>
      </c>
      <c r="BQ60" s="76">
        <v>22</v>
      </c>
      <c r="BR60" s="207">
        <v>23.63</v>
      </c>
      <c r="BS60" s="207">
        <v>29.7</v>
      </c>
      <c r="BT60" s="267">
        <f t="shared" si="13"/>
        <v>0.3501265822784809</v>
      </c>
      <c r="BU60" s="76">
        <f>BR60-(BR60*0.015)</f>
        <v>23.27555</v>
      </c>
      <c r="BV60" s="76">
        <f>BS60-(BS60*0.015)</f>
        <v>29.2545</v>
      </c>
      <c r="BW60" s="16">
        <f>(BU60+BV60)/(BP60+BQ60)-1</f>
        <v>0.3298746835443038</v>
      </c>
      <c r="BY60" s="78">
        <v>16</v>
      </c>
      <c r="BZ60" s="78">
        <v>27</v>
      </c>
      <c r="CA60" s="208">
        <v>22.24</v>
      </c>
      <c r="CB60" s="208">
        <v>37.53</v>
      </c>
      <c r="CC60" s="194">
        <f t="shared" si="16"/>
        <v>0.3899999999999999</v>
      </c>
      <c r="CD60" s="78">
        <f>CA60-(CA60*0.01)</f>
        <v>22.017599999999998</v>
      </c>
      <c r="CE60" s="78">
        <f>CB60-(CB60*0.01)</f>
        <v>37.1547</v>
      </c>
      <c r="CF60" s="16">
        <f>(CD60+CE60)/(BY60+BZ60)-1</f>
        <v>0.3760999999999999</v>
      </c>
      <c r="CH60" s="244">
        <v>23</v>
      </c>
      <c r="CI60" s="244">
        <v>27</v>
      </c>
      <c r="CJ60" s="209">
        <v>31.165</v>
      </c>
      <c r="CK60" s="209">
        <v>36.585</v>
      </c>
      <c r="CL60" s="194">
        <f t="shared" si="24"/>
        <v>0.355</v>
      </c>
      <c r="CM60" s="79">
        <f>CJ60-(CJ60*0.015)</f>
        <v>30.697525</v>
      </c>
      <c r="CN60" s="79">
        <f>CK60-(CK60*0.015)</f>
        <v>36.036225</v>
      </c>
      <c r="CO60" s="16">
        <f>(CM60+CN60)/(CH60+CI60)-1</f>
        <v>0.33467500000000006</v>
      </c>
      <c r="CQ60" s="195">
        <v>18.975</v>
      </c>
      <c r="CR60" s="195">
        <v>29.7505</v>
      </c>
      <c r="CS60" s="195">
        <v>26.565</v>
      </c>
      <c r="CT60" s="195">
        <v>43.138225</v>
      </c>
      <c r="CU60" s="194">
        <v>0.45</v>
      </c>
      <c r="CW60" s="293">
        <v>18</v>
      </c>
      <c r="CX60" s="293">
        <v>22</v>
      </c>
      <c r="CY60" s="293">
        <f>CW60*1.32</f>
        <v>23.76</v>
      </c>
      <c r="CZ60" s="293">
        <f>CX60*1.32</f>
        <v>29.040000000000003</v>
      </c>
      <c r="DA60" s="194">
        <f>((CY60+CZ60)/(CW60+CX60)-1)</f>
        <v>0.32000000000000006</v>
      </c>
      <c r="DB60" s="293">
        <f>CY60-(CY60*0.05)</f>
        <v>22.572000000000003</v>
      </c>
      <c r="DC60" s="293">
        <f>CZ60-(CZ60*0.05)</f>
        <v>27.588</v>
      </c>
      <c r="DD60" s="194">
        <f>(DB60+DC60)/(CW60+CX60)-1</f>
        <v>0.254</v>
      </c>
    </row>
    <row r="61" spans="1:108" ht="15">
      <c r="A61" s="4" t="s">
        <v>97</v>
      </c>
      <c r="B61" s="306"/>
      <c r="C61" s="370"/>
      <c r="D61" s="371"/>
      <c r="E61" s="371"/>
      <c r="F61" s="371"/>
      <c r="G61" s="393"/>
      <c r="I61" s="370"/>
      <c r="J61" s="371"/>
      <c r="K61" s="371"/>
      <c r="L61" s="371"/>
      <c r="M61" s="393"/>
      <c r="N61" s="191"/>
      <c r="O61" s="191"/>
      <c r="P61" s="181"/>
      <c r="R61" s="370"/>
      <c r="S61" s="371"/>
      <c r="T61" s="371"/>
      <c r="U61" s="371"/>
      <c r="V61" s="393"/>
      <c r="W61" s="191"/>
      <c r="X61" s="191"/>
      <c r="Y61" s="181"/>
      <c r="AA61" s="361"/>
      <c r="AB61" s="361"/>
      <c r="AC61" s="361"/>
      <c r="AD61" s="361"/>
      <c r="AE61" s="361"/>
      <c r="AF61" s="360"/>
      <c r="AG61" s="360"/>
      <c r="AH61" s="360"/>
      <c r="AI61" s="360"/>
      <c r="AJ61" s="360"/>
      <c r="AK61" s="370"/>
      <c r="AL61" s="371"/>
      <c r="AM61" s="371"/>
      <c r="AO61" s="182"/>
      <c r="AP61" s="183"/>
      <c r="AQ61" s="183"/>
      <c r="AR61" s="183"/>
      <c r="AS61" s="184"/>
      <c r="AT61" s="191"/>
      <c r="AU61" s="191"/>
      <c r="AV61" s="181"/>
      <c r="AX61" s="370"/>
      <c r="AY61" s="371"/>
      <c r="AZ61" s="371"/>
      <c r="BA61" s="371"/>
      <c r="BB61" s="371"/>
      <c r="BC61" s="191"/>
      <c r="BD61" s="191"/>
      <c r="BE61" s="181"/>
      <c r="BG61" s="370"/>
      <c r="BH61" s="371"/>
      <c r="BI61" s="371"/>
      <c r="BJ61" s="371"/>
      <c r="BK61" s="371"/>
      <c r="BL61" s="191"/>
      <c r="BM61" s="191"/>
      <c r="BN61" s="181"/>
      <c r="BP61" s="376"/>
      <c r="BQ61" s="410"/>
      <c r="BR61" s="410"/>
      <c r="BS61" s="410"/>
      <c r="BT61" s="410"/>
      <c r="BU61" s="191"/>
      <c r="BV61" s="191"/>
      <c r="BW61" s="181"/>
      <c r="BY61" s="370"/>
      <c r="BZ61" s="371"/>
      <c r="CA61" s="371"/>
      <c r="CB61" s="371"/>
      <c r="CC61" s="371"/>
      <c r="CD61" s="191"/>
      <c r="CE61" s="191"/>
      <c r="CF61" s="181"/>
      <c r="CH61" s="370"/>
      <c r="CI61" s="371"/>
      <c r="CJ61" s="371"/>
      <c r="CK61" s="371"/>
      <c r="CL61" s="371"/>
      <c r="CM61" s="191"/>
      <c r="CN61" s="191"/>
      <c r="CO61" s="181"/>
      <c r="CQ61" s="358"/>
      <c r="CR61" s="359"/>
      <c r="CS61" s="359"/>
      <c r="CT61" s="359"/>
      <c r="CU61" s="406"/>
      <c r="CW61" s="358"/>
      <c r="CX61" s="359"/>
      <c r="CY61" s="359"/>
      <c r="CZ61" s="359"/>
      <c r="DA61" s="359"/>
      <c r="DB61" s="359"/>
      <c r="DC61" s="359"/>
      <c r="DD61" s="406"/>
    </row>
    <row r="62" spans="1:108" ht="15">
      <c r="A62" s="3" t="s">
        <v>409</v>
      </c>
      <c r="B62" s="305" t="s">
        <v>493</v>
      </c>
      <c r="C62" s="66"/>
      <c r="D62" s="66"/>
      <c r="E62" s="66"/>
      <c r="F62" s="66"/>
      <c r="G62" s="16"/>
      <c r="I62" s="69">
        <v>30</v>
      </c>
      <c r="J62" s="69">
        <v>35</v>
      </c>
      <c r="K62" s="253" t="s">
        <v>421</v>
      </c>
      <c r="L62" s="253" t="s">
        <v>421</v>
      </c>
      <c r="M62" s="194"/>
      <c r="N62" s="69">
        <v>39.6</v>
      </c>
      <c r="O62" s="69">
        <v>46.2</v>
      </c>
      <c r="P62" s="16">
        <f>(N62+O62)/(I62+J62)-1</f>
        <v>0.3200000000000003</v>
      </c>
      <c r="R62" s="262">
        <v>29</v>
      </c>
      <c r="S62" s="262">
        <v>39</v>
      </c>
      <c r="T62" s="254" t="s">
        <v>421</v>
      </c>
      <c r="U62" s="254" t="s">
        <v>421</v>
      </c>
      <c r="V62" s="194"/>
      <c r="W62" s="262">
        <v>39.15</v>
      </c>
      <c r="X62" s="262">
        <v>52.65</v>
      </c>
      <c r="Y62" s="16">
        <v>0.3395</v>
      </c>
      <c r="AA62" s="255" t="s">
        <v>421</v>
      </c>
      <c r="AB62" s="255" t="s">
        <v>421</v>
      </c>
      <c r="AC62" s="255" t="s">
        <v>421</v>
      </c>
      <c r="AD62" s="255" t="s">
        <v>421</v>
      </c>
      <c r="AE62" s="194"/>
      <c r="AF62" s="263">
        <v>18</v>
      </c>
      <c r="AG62" s="263">
        <v>26</v>
      </c>
      <c r="AH62" s="255" t="s">
        <v>421</v>
      </c>
      <c r="AI62" s="255" t="s">
        <v>421</v>
      </c>
      <c r="AJ62" s="194"/>
      <c r="AK62" s="263">
        <v>24.3</v>
      </c>
      <c r="AL62" s="263">
        <v>35.1</v>
      </c>
      <c r="AM62" s="16">
        <f>(AK62+AL62)/(AF62+AG62)-1</f>
        <v>0.3500000000000001</v>
      </c>
      <c r="AO62" s="353" t="s">
        <v>384</v>
      </c>
      <c r="AP62" s="354"/>
      <c r="AQ62" s="354"/>
      <c r="AR62" s="354"/>
      <c r="AS62" s="354"/>
      <c r="AT62" s="354"/>
      <c r="AU62" s="354"/>
      <c r="AV62" s="355"/>
      <c r="AX62" s="350" t="s">
        <v>384</v>
      </c>
      <c r="AY62" s="351"/>
      <c r="AZ62" s="351"/>
      <c r="BA62" s="351"/>
      <c r="BB62" s="351"/>
      <c r="BC62" s="351"/>
      <c r="BD62" s="351"/>
      <c r="BE62" s="352"/>
      <c r="BG62" s="266">
        <v>15.95</v>
      </c>
      <c r="BH62" s="266">
        <v>20.93</v>
      </c>
      <c r="BI62" s="256" t="s">
        <v>421</v>
      </c>
      <c r="BJ62" s="256" t="s">
        <v>421</v>
      </c>
      <c r="BK62" s="194"/>
      <c r="BL62" s="74">
        <v>22.8085</v>
      </c>
      <c r="BM62" s="74">
        <v>29.9299</v>
      </c>
      <c r="BN62" s="16">
        <f>(BL62+BM62)/(BG62+BH62)-1</f>
        <v>0.43000000000000016</v>
      </c>
      <c r="BP62" s="269">
        <v>22</v>
      </c>
      <c r="BQ62" s="269">
        <v>26</v>
      </c>
      <c r="BR62" s="257" t="s">
        <v>421</v>
      </c>
      <c r="BS62" s="257" t="s">
        <v>421</v>
      </c>
      <c r="BT62" s="267"/>
      <c r="BU62" s="269">
        <v>29</v>
      </c>
      <c r="BV62" s="269">
        <v>35</v>
      </c>
      <c r="BW62" s="16">
        <f aca="true" t="shared" si="56" ref="BW62:BW84">(BU62+BV62)/(BP62+BQ62)-1</f>
        <v>0.33333333333333326</v>
      </c>
      <c r="BY62" s="78">
        <v>19.48</v>
      </c>
      <c r="BZ62" s="78">
        <v>28.21</v>
      </c>
      <c r="CA62" s="258" t="s">
        <v>421</v>
      </c>
      <c r="CB62" s="258" t="s">
        <v>421</v>
      </c>
      <c r="CC62" s="194"/>
      <c r="CD62" s="78">
        <v>27.27</v>
      </c>
      <c r="CE62" s="78">
        <v>39.49</v>
      </c>
      <c r="CF62" s="16">
        <f>(CD62+CE62)/(BY62+BZ62)-1</f>
        <v>0.3998741874606837</v>
      </c>
      <c r="CH62" s="265">
        <v>19.95</v>
      </c>
      <c r="CI62" s="265">
        <v>23.93</v>
      </c>
      <c r="CJ62" s="259" t="s">
        <v>421</v>
      </c>
      <c r="CK62" s="259" t="s">
        <v>421</v>
      </c>
      <c r="CL62" s="194"/>
      <c r="CM62" s="265">
        <v>27.03</v>
      </c>
      <c r="CN62" s="265">
        <v>32.43</v>
      </c>
      <c r="CO62" s="16">
        <f aca="true" t="shared" si="57" ref="CO62:CO82">(CM62+CN62)/(CH62+CI62)-1</f>
        <v>0.355059252506837</v>
      </c>
      <c r="CQ62" s="347" t="s">
        <v>421</v>
      </c>
      <c r="CR62" s="348"/>
      <c r="CS62" s="348"/>
      <c r="CT62" s="348"/>
      <c r="CU62" s="349"/>
      <c r="CW62" s="344" t="s">
        <v>384</v>
      </c>
      <c r="CX62" s="345"/>
      <c r="CY62" s="345"/>
      <c r="CZ62" s="345"/>
      <c r="DA62" s="345"/>
      <c r="DB62" s="345"/>
      <c r="DC62" s="345"/>
      <c r="DD62" s="346"/>
    </row>
    <row r="63" spans="1:108" ht="15">
      <c r="A63" s="3" t="s">
        <v>410</v>
      </c>
      <c r="B63" s="305" t="s">
        <v>494</v>
      </c>
      <c r="C63" s="66"/>
      <c r="D63" s="66"/>
      <c r="E63" s="66"/>
      <c r="F63" s="66"/>
      <c r="G63" s="16"/>
      <c r="I63" s="69">
        <v>35</v>
      </c>
      <c r="J63" s="69">
        <v>40</v>
      </c>
      <c r="K63" s="253" t="s">
        <v>421</v>
      </c>
      <c r="L63" s="253" t="s">
        <v>421</v>
      </c>
      <c r="M63" s="194"/>
      <c r="N63" s="69">
        <v>46.2</v>
      </c>
      <c r="O63" s="69">
        <v>52.8</v>
      </c>
      <c r="P63" s="16">
        <f>(N63+O63)/(I63+J63)-1</f>
        <v>0.32000000000000006</v>
      </c>
      <c r="R63" s="262">
        <v>30</v>
      </c>
      <c r="S63" s="262">
        <v>42</v>
      </c>
      <c r="T63" s="254" t="s">
        <v>421</v>
      </c>
      <c r="U63" s="254" t="s">
        <v>421</v>
      </c>
      <c r="V63" s="194"/>
      <c r="W63" s="262">
        <v>40.49</v>
      </c>
      <c r="X63" s="262">
        <v>56.69</v>
      </c>
      <c r="Y63" s="16">
        <v>0.3395</v>
      </c>
      <c r="AA63" s="255" t="s">
        <v>421</v>
      </c>
      <c r="AB63" s="255" t="s">
        <v>421</v>
      </c>
      <c r="AC63" s="255" t="s">
        <v>421</v>
      </c>
      <c r="AD63" s="255" t="s">
        <v>421</v>
      </c>
      <c r="AE63" s="194"/>
      <c r="AF63" s="263">
        <v>21</v>
      </c>
      <c r="AG63" s="263">
        <v>29</v>
      </c>
      <c r="AH63" s="255" t="s">
        <v>421</v>
      </c>
      <c r="AI63" s="255" t="s">
        <v>421</v>
      </c>
      <c r="AJ63" s="194"/>
      <c r="AK63" s="263">
        <v>28.35</v>
      </c>
      <c r="AL63" s="263">
        <v>39.15</v>
      </c>
      <c r="AM63" s="16">
        <f>(AK63+AL63)/(AF63+AG63)-1</f>
        <v>0.3500000000000001</v>
      </c>
      <c r="AO63" s="353" t="s">
        <v>384</v>
      </c>
      <c r="AP63" s="354"/>
      <c r="AQ63" s="354"/>
      <c r="AR63" s="354"/>
      <c r="AS63" s="354"/>
      <c r="AT63" s="354"/>
      <c r="AU63" s="354"/>
      <c r="AV63" s="355"/>
      <c r="AX63" s="350" t="s">
        <v>384</v>
      </c>
      <c r="AY63" s="351"/>
      <c r="AZ63" s="351"/>
      <c r="BA63" s="351"/>
      <c r="BB63" s="351"/>
      <c r="BC63" s="351"/>
      <c r="BD63" s="351"/>
      <c r="BE63" s="352"/>
      <c r="BG63" s="266">
        <v>18.75</v>
      </c>
      <c r="BH63" s="266">
        <v>28.1</v>
      </c>
      <c r="BI63" s="256" t="s">
        <v>421</v>
      </c>
      <c r="BJ63" s="256" t="s">
        <v>421</v>
      </c>
      <c r="BK63" s="194"/>
      <c r="BL63" s="74">
        <v>26.8125</v>
      </c>
      <c r="BM63" s="74">
        <v>40.183</v>
      </c>
      <c r="BN63" s="16">
        <f>(BL63+BM63)/(BG63+BH63)-1</f>
        <v>0.4299999999999997</v>
      </c>
      <c r="BP63" s="269">
        <v>40</v>
      </c>
      <c r="BQ63" s="269">
        <v>42</v>
      </c>
      <c r="BR63" s="257" t="s">
        <v>421</v>
      </c>
      <c r="BS63" s="257" t="s">
        <v>421</v>
      </c>
      <c r="BT63" s="267"/>
      <c r="BU63" s="269">
        <v>53</v>
      </c>
      <c r="BV63" s="269">
        <v>56</v>
      </c>
      <c r="BW63" s="16">
        <f t="shared" si="56"/>
        <v>0.3292682926829269</v>
      </c>
      <c r="BY63" s="78">
        <v>23.08</v>
      </c>
      <c r="BZ63" s="78">
        <v>30.77</v>
      </c>
      <c r="CA63" s="258" t="s">
        <v>421</v>
      </c>
      <c r="CB63" s="258" t="s">
        <v>421</v>
      </c>
      <c r="CC63" s="194"/>
      <c r="CD63" s="78">
        <v>32.31</v>
      </c>
      <c r="CE63" s="78">
        <v>43.07</v>
      </c>
      <c r="CF63" s="16">
        <f>(CD63+CE63)/(BY63+BZ63)-1</f>
        <v>0.3998142989786444</v>
      </c>
      <c r="CH63" s="265">
        <v>24.43</v>
      </c>
      <c r="CI63" s="265">
        <v>29.32</v>
      </c>
      <c r="CJ63" s="259" t="s">
        <v>421</v>
      </c>
      <c r="CK63" s="259" t="s">
        <v>421</v>
      </c>
      <c r="CL63" s="194"/>
      <c r="CM63" s="265">
        <v>33.11</v>
      </c>
      <c r="CN63" s="265">
        <v>39.73</v>
      </c>
      <c r="CO63" s="16">
        <f t="shared" si="57"/>
        <v>0.3551627906976744</v>
      </c>
      <c r="CQ63" s="347" t="s">
        <v>421</v>
      </c>
      <c r="CR63" s="348"/>
      <c r="CS63" s="348"/>
      <c r="CT63" s="348"/>
      <c r="CU63" s="349"/>
      <c r="CW63" s="344" t="s">
        <v>384</v>
      </c>
      <c r="CX63" s="345"/>
      <c r="CY63" s="345"/>
      <c r="CZ63" s="345"/>
      <c r="DA63" s="345"/>
      <c r="DB63" s="345"/>
      <c r="DC63" s="345"/>
      <c r="DD63" s="346"/>
    </row>
    <row r="64" spans="1:108" ht="15">
      <c r="A64" s="3" t="s">
        <v>411</v>
      </c>
      <c r="B64" s="305" t="s">
        <v>495</v>
      </c>
      <c r="C64" s="66"/>
      <c r="D64" s="66"/>
      <c r="E64" s="66"/>
      <c r="F64" s="66"/>
      <c r="G64" s="16"/>
      <c r="I64" s="69">
        <v>35</v>
      </c>
      <c r="J64" s="69">
        <v>45</v>
      </c>
      <c r="K64" s="253" t="s">
        <v>421</v>
      </c>
      <c r="L64" s="253" t="s">
        <v>421</v>
      </c>
      <c r="M64" s="194"/>
      <c r="N64" s="69">
        <v>46.2</v>
      </c>
      <c r="O64" s="69">
        <v>59.4</v>
      </c>
      <c r="P64" s="16">
        <f>(N64+O64)/(I64+J64)-1</f>
        <v>0.31999999999999984</v>
      </c>
      <c r="R64" s="262">
        <v>33</v>
      </c>
      <c r="S64" s="262">
        <v>46</v>
      </c>
      <c r="T64" s="254" t="s">
        <v>421</v>
      </c>
      <c r="U64" s="254" t="s">
        <v>421</v>
      </c>
      <c r="V64" s="194"/>
      <c r="W64" s="262">
        <v>44.55</v>
      </c>
      <c r="X64" s="262">
        <v>62.09</v>
      </c>
      <c r="Y64" s="16">
        <v>0.3395</v>
      </c>
      <c r="AA64" s="255" t="s">
        <v>421</v>
      </c>
      <c r="AB64" s="255" t="s">
        <v>421</v>
      </c>
      <c r="AC64" s="255" t="s">
        <v>421</v>
      </c>
      <c r="AD64" s="255" t="s">
        <v>421</v>
      </c>
      <c r="AE64" s="194"/>
      <c r="AF64" s="263">
        <v>24</v>
      </c>
      <c r="AG64" s="263">
        <v>32</v>
      </c>
      <c r="AH64" s="255" t="s">
        <v>421</v>
      </c>
      <c r="AI64" s="255" t="s">
        <v>421</v>
      </c>
      <c r="AJ64" s="194"/>
      <c r="AK64" s="263">
        <v>32.4</v>
      </c>
      <c r="AL64" s="263">
        <v>43.2</v>
      </c>
      <c r="AM64" s="16">
        <f>(AK64+AL64)/(AF64+AG64)-1</f>
        <v>0.34999999999999987</v>
      </c>
      <c r="AO64" s="353" t="s">
        <v>384</v>
      </c>
      <c r="AP64" s="354"/>
      <c r="AQ64" s="354"/>
      <c r="AR64" s="354"/>
      <c r="AS64" s="354"/>
      <c r="AT64" s="354"/>
      <c r="AU64" s="354"/>
      <c r="AV64" s="355"/>
      <c r="AX64" s="350" t="s">
        <v>384</v>
      </c>
      <c r="AY64" s="351"/>
      <c r="AZ64" s="351"/>
      <c r="BA64" s="351"/>
      <c r="BB64" s="351"/>
      <c r="BC64" s="351"/>
      <c r="BD64" s="351"/>
      <c r="BE64" s="352"/>
      <c r="BG64" s="266">
        <v>22.35</v>
      </c>
      <c r="BH64" s="266">
        <v>33.57</v>
      </c>
      <c r="BI64" s="256" t="s">
        <v>421</v>
      </c>
      <c r="BJ64" s="256" t="s">
        <v>421</v>
      </c>
      <c r="BK64" s="194"/>
      <c r="BL64" s="74">
        <v>31.9605</v>
      </c>
      <c r="BM64" s="74">
        <v>48.0051</v>
      </c>
      <c r="BN64" s="16">
        <f>(BL64+BM64)/(BG64+BH64)-1</f>
        <v>0.42999999999999994</v>
      </c>
      <c r="BP64" s="269">
        <v>44</v>
      </c>
      <c r="BQ64" s="269">
        <v>47</v>
      </c>
      <c r="BR64" s="257" t="s">
        <v>421</v>
      </c>
      <c r="BS64" s="257" t="s">
        <v>421</v>
      </c>
      <c r="BT64" s="267"/>
      <c r="BU64" s="269">
        <v>59</v>
      </c>
      <c r="BV64" s="269">
        <v>63</v>
      </c>
      <c r="BW64" s="16">
        <f t="shared" si="56"/>
        <v>0.34065934065934056</v>
      </c>
      <c r="BY64" s="78">
        <v>26.27</v>
      </c>
      <c r="BZ64" s="78">
        <v>30.82</v>
      </c>
      <c r="CA64" s="258" t="s">
        <v>421</v>
      </c>
      <c r="CB64" s="258" t="s">
        <v>421</v>
      </c>
      <c r="CC64" s="194"/>
      <c r="CD64" s="78">
        <v>37.34</v>
      </c>
      <c r="CE64" s="78">
        <v>45.95</v>
      </c>
      <c r="CF64" s="16">
        <f>(CD64+CE64)/(BY64+BZ64)-1</f>
        <v>0.4589245051672797</v>
      </c>
      <c r="CH64" s="265">
        <v>27.97</v>
      </c>
      <c r="CI64" s="265">
        <v>33.57</v>
      </c>
      <c r="CJ64" s="259" t="s">
        <v>421</v>
      </c>
      <c r="CK64" s="259" t="s">
        <v>421</v>
      </c>
      <c r="CL64" s="194"/>
      <c r="CM64" s="265">
        <v>37.9</v>
      </c>
      <c r="CN64" s="265">
        <v>45.48</v>
      </c>
      <c r="CO64" s="16">
        <f t="shared" si="57"/>
        <v>0.354891127721807</v>
      </c>
      <c r="CQ64" s="347" t="s">
        <v>421</v>
      </c>
      <c r="CR64" s="348"/>
      <c r="CS64" s="348"/>
      <c r="CT64" s="348"/>
      <c r="CU64" s="349"/>
      <c r="CW64" s="344" t="s">
        <v>384</v>
      </c>
      <c r="CX64" s="345"/>
      <c r="CY64" s="345"/>
      <c r="CZ64" s="345"/>
      <c r="DA64" s="345"/>
      <c r="DB64" s="345"/>
      <c r="DC64" s="345"/>
      <c r="DD64" s="346"/>
    </row>
    <row r="65" spans="1:108" ht="15">
      <c r="A65" s="3" t="s">
        <v>412</v>
      </c>
      <c r="B65" s="305" t="s">
        <v>496</v>
      </c>
      <c r="C65" s="66"/>
      <c r="D65" s="66"/>
      <c r="E65" s="66"/>
      <c r="F65" s="66"/>
      <c r="G65" s="16"/>
      <c r="I65" s="69">
        <v>37</v>
      </c>
      <c r="J65" s="69">
        <v>47</v>
      </c>
      <c r="K65" s="253" t="s">
        <v>421</v>
      </c>
      <c r="L65" s="253" t="s">
        <v>421</v>
      </c>
      <c r="M65" s="194"/>
      <c r="N65" s="69">
        <v>48.84</v>
      </c>
      <c r="O65" s="69">
        <v>62.04</v>
      </c>
      <c r="P65" s="16">
        <f>(N65+O65)/(I65+J65)-1</f>
        <v>0.31999999999999984</v>
      </c>
      <c r="R65" s="262">
        <v>33</v>
      </c>
      <c r="S65" s="262">
        <v>46</v>
      </c>
      <c r="T65" s="254" t="s">
        <v>421</v>
      </c>
      <c r="U65" s="254" t="s">
        <v>421</v>
      </c>
      <c r="V65" s="194"/>
      <c r="W65" s="262">
        <f>$F$11</f>
        <v>15.58</v>
      </c>
      <c r="X65" s="262">
        <f>$G$11</f>
        <v>0.4824</v>
      </c>
      <c r="Y65" s="16">
        <v>0.3395</v>
      </c>
      <c r="AA65" s="255" t="s">
        <v>421</v>
      </c>
      <c r="AB65" s="255" t="s">
        <v>421</v>
      </c>
      <c r="AC65" s="255" t="s">
        <v>421</v>
      </c>
      <c r="AD65" s="255" t="s">
        <v>421</v>
      </c>
      <c r="AE65" s="194"/>
      <c r="AF65" s="263">
        <v>30</v>
      </c>
      <c r="AG65" s="263">
        <v>38</v>
      </c>
      <c r="AH65" s="255" t="s">
        <v>421</v>
      </c>
      <c r="AI65" s="255" t="s">
        <v>421</v>
      </c>
      <c r="AJ65" s="194"/>
      <c r="AK65" s="263">
        <v>40.5</v>
      </c>
      <c r="AL65" s="263">
        <v>51.3</v>
      </c>
      <c r="AM65" s="16">
        <f>(AK65+AL65)/(AF65+AG65)-1</f>
        <v>0.34999999999999987</v>
      </c>
      <c r="AO65" s="353" t="s">
        <v>384</v>
      </c>
      <c r="AP65" s="354"/>
      <c r="AQ65" s="354"/>
      <c r="AR65" s="354"/>
      <c r="AS65" s="354"/>
      <c r="AT65" s="354"/>
      <c r="AU65" s="354"/>
      <c r="AV65" s="355"/>
      <c r="AX65" s="350" t="s">
        <v>384</v>
      </c>
      <c r="AY65" s="351"/>
      <c r="AZ65" s="351"/>
      <c r="BA65" s="351"/>
      <c r="BB65" s="351"/>
      <c r="BC65" s="351"/>
      <c r="BD65" s="351"/>
      <c r="BE65" s="352"/>
      <c r="BG65" s="266">
        <v>34.83</v>
      </c>
      <c r="BH65" s="266">
        <v>37.01</v>
      </c>
      <c r="BI65" s="256" t="s">
        <v>421</v>
      </c>
      <c r="BJ65" s="256" t="s">
        <v>421</v>
      </c>
      <c r="BK65" s="194"/>
      <c r="BL65" s="74">
        <v>49.8069</v>
      </c>
      <c r="BM65" s="74">
        <v>52.924299999999995</v>
      </c>
      <c r="BN65" s="16">
        <f>(BL65+BM65)/(BG65+BH65)-1</f>
        <v>0.42999999999999994</v>
      </c>
      <c r="BP65" s="269">
        <v>55</v>
      </c>
      <c r="BQ65" s="269">
        <v>59</v>
      </c>
      <c r="BR65" s="257" t="s">
        <v>421</v>
      </c>
      <c r="BS65" s="257" t="s">
        <v>421</v>
      </c>
      <c r="BT65" s="267"/>
      <c r="BU65" s="269">
        <v>73</v>
      </c>
      <c r="BV65" s="269">
        <v>78</v>
      </c>
      <c r="BW65" s="16">
        <f t="shared" si="56"/>
        <v>0.32456140350877183</v>
      </c>
      <c r="BY65" s="78">
        <v>28.2</v>
      </c>
      <c r="BZ65" s="78">
        <v>46.15</v>
      </c>
      <c r="CA65" s="258" t="s">
        <v>421</v>
      </c>
      <c r="CB65" s="258" t="s">
        <v>421</v>
      </c>
      <c r="CC65" s="194"/>
      <c r="CD65" s="78">
        <v>39.48</v>
      </c>
      <c r="CE65" s="78">
        <v>64.61</v>
      </c>
      <c r="CF65" s="16">
        <f>(CD65+CE65)/(BY65+BZ65)-1</f>
        <v>0.40000000000000013</v>
      </c>
      <c r="CH65" s="265">
        <v>32.03</v>
      </c>
      <c r="CI65" s="265">
        <v>38.43</v>
      </c>
      <c r="CJ65" s="259" t="s">
        <v>421</v>
      </c>
      <c r="CK65" s="259" t="s">
        <v>421</v>
      </c>
      <c r="CL65" s="194"/>
      <c r="CM65" s="265">
        <v>43.4</v>
      </c>
      <c r="CN65" s="265">
        <v>52.08</v>
      </c>
      <c r="CO65" s="16">
        <f t="shared" si="57"/>
        <v>0.3550950894124323</v>
      </c>
      <c r="CQ65" s="347" t="s">
        <v>421</v>
      </c>
      <c r="CR65" s="348"/>
      <c r="CS65" s="348"/>
      <c r="CT65" s="348"/>
      <c r="CU65" s="349"/>
      <c r="CW65" s="344" t="s">
        <v>384</v>
      </c>
      <c r="CX65" s="345"/>
      <c r="CY65" s="345"/>
      <c r="CZ65" s="345"/>
      <c r="DA65" s="345"/>
      <c r="DB65" s="345"/>
      <c r="DC65" s="345"/>
      <c r="DD65" s="346"/>
    </row>
    <row r="66" spans="1:108" ht="15">
      <c r="A66" s="3" t="s">
        <v>98</v>
      </c>
      <c r="B66" s="305" t="s">
        <v>497</v>
      </c>
      <c r="C66" s="66"/>
      <c r="D66" s="66"/>
      <c r="E66" s="66"/>
      <c r="F66" s="66"/>
      <c r="G66" s="16"/>
      <c r="I66" s="69">
        <v>12</v>
      </c>
      <c r="J66" s="69">
        <v>16</v>
      </c>
      <c r="K66" s="196">
        <f>I66*1.34</f>
        <v>16.080000000000002</v>
      </c>
      <c r="L66" s="196">
        <f>J66*1.34</f>
        <v>21.44</v>
      </c>
      <c r="M66" s="194">
        <v>0.34</v>
      </c>
      <c r="N66" s="69">
        <f>K66-(K66*0.015)</f>
        <v>15.838800000000003</v>
      </c>
      <c r="O66" s="69">
        <f>L66-(L66*0.015)</f>
        <v>21.1184</v>
      </c>
      <c r="P66" s="16">
        <f aca="true" t="shared" si="58" ref="P66:P84">(N66+O66)/(I66+J66)-1</f>
        <v>0.3199000000000001</v>
      </c>
      <c r="R66" s="68">
        <v>10</v>
      </c>
      <c r="S66" s="68">
        <v>14</v>
      </c>
      <c r="T66" s="201">
        <v>13.5</v>
      </c>
      <c r="U66" s="201">
        <v>18.89</v>
      </c>
      <c r="V66" s="194">
        <v>0.3496</v>
      </c>
      <c r="W66" s="68">
        <f aca="true" t="shared" si="59" ref="W66:W80">R66+(R66*Y66)</f>
        <v>13.395</v>
      </c>
      <c r="X66" s="68">
        <f aca="true" t="shared" si="60" ref="X66:X80">S66+(S66*Y66)</f>
        <v>18.753</v>
      </c>
      <c r="Y66" s="16">
        <v>0.3395</v>
      </c>
      <c r="AA66" s="202">
        <v>24.7595</v>
      </c>
      <c r="AB66" s="202">
        <v>35.8685</v>
      </c>
      <c r="AC66" s="203">
        <v>33.38247493481917</v>
      </c>
      <c r="AD66" s="202">
        <v>48.12086652018502</v>
      </c>
      <c r="AE66" s="194">
        <v>0.3443</v>
      </c>
      <c r="AF66" s="243">
        <v>13</v>
      </c>
      <c r="AG66" s="243">
        <v>35.8685</v>
      </c>
      <c r="AH66" s="202">
        <f aca="true" t="shared" si="61" ref="AH66:AH80">(AF66*AE66)+AF66</f>
        <v>17.4759</v>
      </c>
      <c r="AI66" s="202">
        <v>48.12086652018502</v>
      </c>
      <c r="AJ66" s="194">
        <f aca="true" t="shared" si="62" ref="AJ66:AJ80">((AH66+AI66)/(AF66+AG66)-1)</f>
        <v>0.34231184751291766</v>
      </c>
      <c r="AK66" s="71">
        <f>AH66-(AH66*0.05)</f>
        <v>16.602104999999998</v>
      </c>
      <c r="AL66" s="71">
        <f>AI66-(AI66*0.05)</f>
        <v>45.714823194175764</v>
      </c>
      <c r="AM66" s="16">
        <f>(AK66+AL66)/(AF66+AG66)-1</f>
        <v>0.27519625513727175</v>
      </c>
      <c r="AO66" s="72">
        <v>9</v>
      </c>
      <c r="AP66" s="72">
        <v>12</v>
      </c>
      <c r="AQ66" s="204">
        <v>12.24</v>
      </c>
      <c r="AR66" s="204">
        <v>16.32</v>
      </c>
      <c r="AS66" s="194">
        <v>0.36</v>
      </c>
      <c r="AT66" s="72">
        <f>AQ66-(AQ66*0.025)</f>
        <v>11.934000000000001</v>
      </c>
      <c r="AU66" s="72">
        <f>AR66-(AR66*0.025)</f>
        <v>15.912</v>
      </c>
      <c r="AV66" s="16">
        <f aca="true" t="shared" si="63" ref="AV66:AV80">(AT66+AU66)/(AO66+AP66)-1</f>
        <v>0.32600000000000007</v>
      </c>
      <c r="AX66" s="73">
        <v>13.2</v>
      </c>
      <c r="AY66" s="73">
        <v>16.5</v>
      </c>
      <c r="AZ66" s="205">
        <v>19.4</v>
      </c>
      <c r="BA66" s="205">
        <v>24.26</v>
      </c>
      <c r="BB66" s="194">
        <f aca="true" t="shared" si="64" ref="BB66:BB80">((AZ66+BA66)/(AX66+AY66)-1)</f>
        <v>0.47003367003367</v>
      </c>
      <c r="BC66" s="73">
        <f>AZ66-(AZ66*0.05)</f>
        <v>18.43</v>
      </c>
      <c r="BD66" s="73">
        <f>BA66-(BA66*0.05)</f>
        <v>23.047</v>
      </c>
      <c r="BE66" s="16">
        <f aca="true" t="shared" si="65" ref="BE66:BE80">(BC66+BD66)/(AX66+AY66)-1</f>
        <v>0.39653198653198674</v>
      </c>
      <c r="BG66" s="74">
        <v>15.1</v>
      </c>
      <c r="BH66" s="74">
        <v>19.11</v>
      </c>
      <c r="BI66" s="206">
        <v>20.76</v>
      </c>
      <c r="BJ66" s="206">
        <v>26.28</v>
      </c>
      <c r="BK66" s="194">
        <v>0.375</v>
      </c>
      <c r="BL66" s="74">
        <f>BI66-(BI66*0.025)</f>
        <v>20.241000000000003</v>
      </c>
      <c r="BM66" s="74">
        <f>BJ66-(BJ66*0.025)</f>
        <v>25.623</v>
      </c>
      <c r="BN66" s="16">
        <f>(BL66+BM66)/(BG66+BH66)-1</f>
        <v>0.3406606255480855</v>
      </c>
      <c r="BP66" s="76">
        <v>13</v>
      </c>
      <c r="BQ66" s="76">
        <v>16.5</v>
      </c>
      <c r="BR66" s="207">
        <v>17.55</v>
      </c>
      <c r="BS66" s="207">
        <v>22.28</v>
      </c>
      <c r="BT66" s="267">
        <f t="shared" si="13"/>
        <v>0.35016949152542365</v>
      </c>
      <c r="BU66" s="76">
        <f>BR66-(BR66*0.015)</f>
        <v>17.28675</v>
      </c>
      <c r="BV66" s="76">
        <f>BS66-(BS66*0.015)</f>
        <v>21.945800000000002</v>
      </c>
      <c r="BW66" s="16">
        <f t="shared" si="56"/>
        <v>0.32991694915254244</v>
      </c>
      <c r="BY66" s="78">
        <v>17.5</v>
      </c>
      <c r="BZ66" s="78">
        <v>28</v>
      </c>
      <c r="CA66" s="208">
        <v>24.32</v>
      </c>
      <c r="CB66" s="208">
        <v>38.92</v>
      </c>
      <c r="CC66" s="194">
        <f t="shared" si="16"/>
        <v>0.38989010989010997</v>
      </c>
      <c r="CD66" s="78">
        <f>CA66-(CA66*0.01)</f>
        <v>24.0768</v>
      </c>
      <c r="CE66" s="78">
        <f>CB66-(CB66*0.01)</f>
        <v>38.5308</v>
      </c>
      <c r="CF66" s="16">
        <f aca="true" t="shared" si="66" ref="CF66:CF84">(CD66+CE66)/(BY66+BZ66)-1</f>
        <v>0.37599120879120873</v>
      </c>
      <c r="CH66" s="244">
        <v>10.5</v>
      </c>
      <c r="CI66" s="244">
        <v>12.5</v>
      </c>
      <c r="CJ66" s="209">
        <v>14.23</v>
      </c>
      <c r="CK66" s="209">
        <v>16.94</v>
      </c>
      <c r="CL66" s="194">
        <f t="shared" si="24"/>
        <v>0.35521739130434793</v>
      </c>
      <c r="CM66" s="79">
        <f>CJ66-(CJ66*0.015)</f>
        <v>14.01655</v>
      </c>
      <c r="CN66" s="79">
        <f>CK66-(CK66*0.015)</f>
        <v>16.6859</v>
      </c>
      <c r="CO66" s="16">
        <f t="shared" si="57"/>
        <v>0.3348891304347825</v>
      </c>
      <c r="CQ66" s="195">
        <v>13.200000000000001</v>
      </c>
      <c r="CR66" s="195">
        <v>25.99</v>
      </c>
      <c r="CS66" s="195">
        <v>18.48</v>
      </c>
      <c r="CT66" s="195">
        <v>36.385999999999996</v>
      </c>
      <c r="CU66" s="194">
        <v>0.4</v>
      </c>
      <c r="CW66" s="293">
        <v>12</v>
      </c>
      <c r="CX66" s="293">
        <v>16</v>
      </c>
      <c r="CY66" s="293">
        <f>CW66*1.32</f>
        <v>15.84</v>
      </c>
      <c r="CZ66" s="293">
        <f>CX66*1.32</f>
        <v>21.12</v>
      </c>
      <c r="DA66" s="194">
        <f aca="true" t="shared" si="67" ref="DA66:DA80">((CY66+CZ66)/(CW66+CX66)-1)</f>
        <v>0.32000000000000006</v>
      </c>
      <c r="DB66" s="293">
        <f>CY66-(CY66*0.05)</f>
        <v>15.048</v>
      </c>
      <c r="DC66" s="293">
        <f>CZ66-(CZ66*0.05)</f>
        <v>20.064</v>
      </c>
      <c r="DD66" s="194">
        <f aca="true" t="shared" si="68" ref="DD66:DD82">(DB66+DC66)/(CW66+CX66)-1</f>
        <v>0.254</v>
      </c>
    </row>
    <row r="67" spans="1:108" ht="15">
      <c r="A67" s="3" t="s">
        <v>415</v>
      </c>
      <c r="B67" s="305" t="s">
        <v>498</v>
      </c>
      <c r="C67" s="66"/>
      <c r="D67" s="66"/>
      <c r="E67" s="66"/>
      <c r="F67" s="66"/>
      <c r="G67" s="16"/>
      <c r="I67" s="69">
        <v>40</v>
      </c>
      <c r="J67" s="69">
        <v>49</v>
      </c>
      <c r="K67" s="253" t="s">
        <v>421</v>
      </c>
      <c r="L67" s="253" t="s">
        <v>421</v>
      </c>
      <c r="M67" s="194"/>
      <c r="N67" s="69">
        <v>52.8</v>
      </c>
      <c r="O67" s="69">
        <v>64.68</v>
      </c>
      <c r="P67" s="16">
        <f t="shared" si="58"/>
        <v>0.32000000000000006</v>
      </c>
      <c r="R67" s="262">
        <v>34</v>
      </c>
      <c r="S67" s="262">
        <v>43</v>
      </c>
      <c r="T67" s="254" t="s">
        <v>421</v>
      </c>
      <c r="U67" s="254" t="s">
        <v>421</v>
      </c>
      <c r="V67" s="194"/>
      <c r="W67" s="262">
        <v>45.89</v>
      </c>
      <c r="X67" s="262">
        <v>59.77</v>
      </c>
      <c r="Y67" s="16">
        <v>0.3395</v>
      </c>
      <c r="AA67" s="255" t="s">
        <v>421</v>
      </c>
      <c r="AB67" s="255" t="s">
        <v>421</v>
      </c>
      <c r="AC67" s="255" t="s">
        <v>421</v>
      </c>
      <c r="AD67" s="255" t="s">
        <v>421</v>
      </c>
      <c r="AE67" s="194"/>
      <c r="AF67" s="264">
        <v>23</v>
      </c>
      <c r="AG67" s="264">
        <v>30</v>
      </c>
      <c r="AH67" s="255" t="s">
        <v>421</v>
      </c>
      <c r="AI67" s="255" t="s">
        <v>421</v>
      </c>
      <c r="AJ67" s="194"/>
      <c r="AK67" s="71">
        <v>30.82</v>
      </c>
      <c r="AL67" s="71">
        <v>40.2</v>
      </c>
      <c r="AM67" s="16">
        <f aca="true" t="shared" si="69" ref="AM67:AM80">(AK67+AL67)/(AF67+AG67)-1</f>
        <v>0.3400000000000003</v>
      </c>
      <c r="AO67" s="353" t="s">
        <v>384</v>
      </c>
      <c r="AP67" s="354"/>
      <c r="AQ67" s="354"/>
      <c r="AR67" s="354"/>
      <c r="AS67" s="354"/>
      <c r="AT67" s="354"/>
      <c r="AU67" s="354"/>
      <c r="AV67" s="355"/>
      <c r="AX67" s="350" t="s">
        <v>384</v>
      </c>
      <c r="AY67" s="351"/>
      <c r="AZ67" s="351"/>
      <c r="BA67" s="351"/>
      <c r="BB67" s="351"/>
      <c r="BC67" s="351"/>
      <c r="BD67" s="351"/>
      <c r="BE67" s="352"/>
      <c r="BG67" s="266">
        <v>23.15</v>
      </c>
      <c r="BH67" s="266">
        <f>BG67*1.5</f>
        <v>34.724999999999994</v>
      </c>
      <c r="BI67" s="256" t="s">
        <v>421</v>
      </c>
      <c r="BJ67" s="256" t="s">
        <v>421</v>
      </c>
      <c r="BK67" s="194"/>
      <c r="BL67" s="74">
        <v>33.104499999999994</v>
      </c>
      <c r="BM67" s="74">
        <v>49.65674999999999</v>
      </c>
      <c r="BN67" s="16">
        <f aca="true" t="shared" si="70" ref="BN67:BN74">(BL67+BM67)/(BG67+BH67)-1</f>
        <v>0.42999999999999994</v>
      </c>
      <c r="BP67" s="269">
        <v>31</v>
      </c>
      <c r="BQ67" s="269">
        <v>37</v>
      </c>
      <c r="BR67" s="257" t="s">
        <v>421</v>
      </c>
      <c r="BS67" s="257" t="s">
        <v>421</v>
      </c>
      <c r="BT67" s="267"/>
      <c r="BU67" s="269">
        <v>41</v>
      </c>
      <c r="BV67" s="269">
        <v>49</v>
      </c>
      <c r="BW67" s="16">
        <f t="shared" si="56"/>
        <v>0.32352941176470584</v>
      </c>
      <c r="BY67" s="78">
        <v>24.62</v>
      </c>
      <c r="BZ67" s="78">
        <v>30.77</v>
      </c>
      <c r="CA67" s="258" t="s">
        <v>421</v>
      </c>
      <c r="CB67" s="258" t="s">
        <v>421</v>
      </c>
      <c r="CC67" s="194"/>
      <c r="CD67" s="78">
        <v>34.47</v>
      </c>
      <c r="CE67" s="78">
        <v>43.07</v>
      </c>
      <c r="CF67" s="16">
        <f t="shared" si="66"/>
        <v>0.3998916771980501</v>
      </c>
      <c r="CH67" s="265">
        <v>29.93</v>
      </c>
      <c r="CI67" s="265">
        <v>35.92</v>
      </c>
      <c r="CJ67" s="259" t="s">
        <v>421</v>
      </c>
      <c r="CK67" s="259" t="s">
        <v>421</v>
      </c>
      <c r="CL67" s="194"/>
      <c r="CM67" s="265">
        <v>40.56</v>
      </c>
      <c r="CN67" s="265">
        <v>48.67</v>
      </c>
      <c r="CO67" s="16">
        <f t="shared" si="57"/>
        <v>0.35504935459377385</v>
      </c>
      <c r="CQ67" s="347" t="s">
        <v>421</v>
      </c>
      <c r="CR67" s="348"/>
      <c r="CS67" s="348"/>
      <c r="CT67" s="348"/>
      <c r="CU67" s="349"/>
      <c r="CW67" s="344" t="s">
        <v>384</v>
      </c>
      <c r="CX67" s="345"/>
      <c r="CY67" s="345"/>
      <c r="CZ67" s="345"/>
      <c r="DA67" s="345"/>
      <c r="DB67" s="345"/>
      <c r="DC67" s="345"/>
      <c r="DD67" s="346"/>
    </row>
    <row r="68" spans="1:108" ht="15">
      <c r="A68" s="3" t="s">
        <v>416</v>
      </c>
      <c r="B68" s="305" t="s">
        <v>499</v>
      </c>
      <c r="C68" s="66"/>
      <c r="D68" s="66"/>
      <c r="E68" s="66"/>
      <c r="F68" s="66"/>
      <c r="G68" s="16"/>
      <c r="I68" s="69">
        <v>45</v>
      </c>
      <c r="J68" s="69">
        <v>49</v>
      </c>
      <c r="K68" s="253" t="s">
        <v>421</v>
      </c>
      <c r="L68" s="253" t="s">
        <v>421</v>
      </c>
      <c r="M68" s="194"/>
      <c r="N68" s="69">
        <v>52.8</v>
      </c>
      <c r="O68" s="69">
        <v>64.68</v>
      </c>
      <c r="P68" s="16">
        <f t="shared" si="58"/>
        <v>0.24978723404255332</v>
      </c>
      <c r="R68" s="262">
        <v>35</v>
      </c>
      <c r="S68" s="262">
        <v>44</v>
      </c>
      <c r="T68" s="254" t="s">
        <v>421</v>
      </c>
      <c r="U68" s="254" t="s">
        <v>421</v>
      </c>
      <c r="V68" s="194"/>
      <c r="W68" s="262">
        <v>47.25</v>
      </c>
      <c r="X68" s="262">
        <v>59.39</v>
      </c>
      <c r="Y68" s="16">
        <v>0.3395</v>
      </c>
      <c r="AA68" s="255" t="s">
        <v>421</v>
      </c>
      <c r="AB68" s="255" t="s">
        <v>421</v>
      </c>
      <c r="AC68" s="255" t="s">
        <v>421</v>
      </c>
      <c r="AD68" s="255" t="s">
        <v>421</v>
      </c>
      <c r="AE68" s="194"/>
      <c r="AF68" s="264">
        <v>27</v>
      </c>
      <c r="AG68" s="264">
        <v>36</v>
      </c>
      <c r="AH68" s="255" t="s">
        <v>421</v>
      </c>
      <c r="AI68" s="255" t="s">
        <v>421</v>
      </c>
      <c r="AJ68" s="194"/>
      <c r="AK68" s="71">
        <v>36.18</v>
      </c>
      <c r="AL68" s="71">
        <v>48.24</v>
      </c>
      <c r="AM68" s="16">
        <f t="shared" si="69"/>
        <v>0.3400000000000001</v>
      </c>
      <c r="AO68" s="353" t="s">
        <v>384</v>
      </c>
      <c r="AP68" s="354"/>
      <c r="AQ68" s="354"/>
      <c r="AR68" s="354"/>
      <c r="AS68" s="354"/>
      <c r="AT68" s="354"/>
      <c r="AU68" s="354"/>
      <c r="AV68" s="355"/>
      <c r="AX68" s="350" t="s">
        <v>384</v>
      </c>
      <c r="AY68" s="351"/>
      <c r="AZ68" s="351"/>
      <c r="BA68" s="351"/>
      <c r="BB68" s="351"/>
      <c r="BC68" s="351"/>
      <c r="BD68" s="351"/>
      <c r="BE68" s="352"/>
      <c r="BG68" s="266">
        <v>27.41</v>
      </c>
      <c r="BH68" s="266">
        <f>BG68*1.5</f>
        <v>41.115</v>
      </c>
      <c r="BI68" s="256" t="s">
        <v>421</v>
      </c>
      <c r="BJ68" s="256" t="s">
        <v>421</v>
      </c>
      <c r="BK68" s="194"/>
      <c r="BL68" s="74">
        <v>39.1963</v>
      </c>
      <c r="BM68" s="74">
        <v>58.79445</v>
      </c>
      <c r="BN68" s="16">
        <f t="shared" si="70"/>
        <v>0.4299999999999997</v>
      </c>
      <c r="BP68" s="269">
        <v>28</v>
      </c>
      <c r="BQ68" s="269">
        <v>35</v>
      </c>
      <c r="BR68" s="257" t="s">
        <v>421</v>
      </c>
      <c r="BS68" s="257" t="s">
        <v>421</v>
      </c>
      <c r="BT68" s="267"/>
      <c r="BU68" s="269">
        <v>37</v>
      </c>
      <c r="BV68" s="269">
        <v>47</v>
      </c>
      <c r="BW68" s="16">
        <f t="shared" si="56"/>
        <v>0.33333333333333326</v>
      </c>
      <c r="BY68" s="78">
        <v>25.64</v>
      </c>
      <c r="BZ68" s="78">
        <v>38.46</v>
      </c>
      <c r="CA68" s="258" t="s">
        <v>421</v>
      </c>
      <c r="CB68" s="258" t="s">
        <v>421</v>
      </c>
      <c r="CC68" s="194"/>
      <c r="CD68" s="78">
        <v>35.9</v>
      </c>
      <c r="CE68" s="78">
        <v>53.87</v>
      </c>
      <c r="CF68" s="16">
        <f t="shared" si="66"/>
        <v>0.400468018720749</v>
      </c>
      <c r="CH68" s="265">
        <v>34.27</v>
      </c>
      <c r="CI68" s="265">
        <v>41.12</v>
      </c>
      <c r="CJ68" s="259" t="s">
        <v>421</v>
      </c>
      <c r="CK68" s="259" t="s">
        <v>421</v>
      </c>
      <c r="CL68" s="194"/>
      <c r="CM68" s="265">
        <v>46.43</v>
      </c>
      <c r="CN68" s="265">
        <v>55.72</v>
      </c>
      <c r="CO68" s="16">
        <f t="shared" si="57"/>
        <v>0.3549542379625945</v>
      </c>
      <c r="CQ68" s="347" t="s">
        <v>421</v>
      </c>
      <c r="CR68" s="348"/>
      <c r="CS68" s="348"/>
      <c r="CT68" s="348"/>
      <c r="CU68" s="349"/>
      <c r="CW68" s="344" t="s">
        <v>384</v>
      </c>
      <c r="CX68" s="345"/>
      <c r="CY68" s="345"/>
      <c r="CZ68" s="345"/>
      <c r="DA68" s="345"/>
      <c r="DB68" s="345"/>
      <c r="DC68" s="345"/>
      <c r="DD68" s="346"/>
    </row>
    <row r="69" spans="1:108" ht="15">
      <c r="A69" s="5" t="s">
        <v>413</v>
      </c>
      <c r="B69" s="305" t="s">
        <v>500</v>
      </c>
      <c r="C69" s="66"/>
      <c r="D69" s="66"/>
      <c r="E69" s="66"/>
      <c r="F69" s="66"/>
      <c r="G69" s="16"/>
      <c r="I69" s="69">
        <v>35</v>
      </c>
      <c r="J69" s="69">
        <v>40</v>
      </c>
      <c r="K69" s="253" t="s">
        <v>421</v>
      </c>
      <c r="L69" s="253" t="s">
        <v>421</v>
      </c>
      <c r="M69" s="194"/>
      <c r="N69" s="69">
        <v>46.2</v>
      </c>
      <c r="O69" s="69">
        <v>52.8</v>
      </c>
      <c r="P69" s="16">
        <f t="shared" si="58"/>
        <v>0.32000000000000006</v>
      </c>
      <c r="R69" s="262">
        <v>16</v>
      </c>
      <c r="S69" s="262">
        <v>24</v>
      </c>
      <c r="T69" s="254" t="s">
        <v>421</v>
      </c>
      <c r="U69" s="254" t="s">
        <v>421</v>
      </c>
      <c r="V69" s="194"/>
      <c r="W69" s="262">
        <v>21.59</v>
      </c>
      <c r="X69" s="262">
        <v>32.39</v>
      </c>
      <c r="Y69" s="16">
        <v>0.3395</v>
      </c>
      <c r="AA69" s="255" t="s">
        <v>421</v>
      </c>
      <c r="AB69" s="255" t="s">
        <v>421</v>
      </c>
      <c r="AC69" s="255" t="s">
        <v>421</v>
      </c>
      <c r="AD69" s="255" t="s">
        <v>421</v>
      </c>
      <c r="AE69" s="194"/>
      <c r="AF69" s="264">
        <v>11</v>
      </c>
      <c r="AG69" s="264">
        <v>13</v>
      </c>
      <c r="AH69" s="255" t="s">
        <v>421</v>
      </c>
      <c r="AI69" s="255" t="s">
        <v>421</v>
      </c>
      <c r="AJ69" s="194"/>
      <c r="AK69" s="71">
        <v>15.4</v>
      </c>
      <c r="AL69" s="71">
        <v>18.2</v>
      </c>
      <c r="AM69" s="16">
        <f t="shared" si="69"/>
        <v>0.40000000000000013</v>
      </c>
      <c r="AO69" s="353" t="s">
        <v>384</v>
      </c>
      <c r="AP69" s="354"/>
      <c r="AQ69" s="354"/>
      <c r="AR69" s="354"/>
      <c r="AS69" s="354"/>
      <c r="AT69" s="354"/>
      <c r="AU69" s="354"/>
      <c r="AV69" s="355"/>
      <c r="AX69" s="350" t="s">
        <v>384</v>
      </c>
      <c r="AY69" s="351"/>
      <c r="AZ69" s="351"/>
      <c r="BA69" s="351"/>
      <c r="BB69" s="351"/>
      <c r="BC69" s="351"/>
      <c r="BD69" s="351"/>
      <c r="BE69" s="352"/>
      <c r="BG69" s="266">
        <v>10.81</v>
      </c>
      <c r="BH69" s="266">
        <v>15.9</v>
      </c>
      <c r="BI69" s="256" t="s">
        <v>421</v>
      </c>
      <c r="BJ69" s="256" t="s">
        <v>421</v>
      </c>
      <c r="BK69" s="194"/>
      <c r="BL69" s="74">
        <v>15.4583</v>
      </c>
      <c r="BM69" s="74">
        <v>22.737</v>
      </c>
      <c r="BN69" s="16">
        <f t="shared" si="70"/>
        <v>0.4299999999999997</v>
      </c>
      <c r="BP69" s="269">
        <v>14</v>
      </c>
      <c r="BQ69" s="269">
        <v>16</v>
      </c>
      <c r="BR69" s="257" t="s">
        <v>421</v>
      </c>
      <c r="BS69" s="257" t="s">
        <v>421</v>
      </c>
      <c r="BT69" s="267"/>
      <c r="BU69" s="269">
        <v>19</v>
      </c>
      <c r="BV69" s="269">
        <v>21</v>
      </c>
      <c r="BW69" s="16">
        <f t="shared" si="56"/>
        <v>0.33333333333333326</v>
      </c>
      <c r="BY69" s="78">
        <v>18.46</v>
      </c>
      <c r="BZ69" s="78">
        <v>23.6</v>
      </c>
      <c r="CA69" s="258" t="s">
        <v>421</v>
      </c>
      <c r="CB69" s="258" t="s">
        <v>421</v>
      </c>
      <c r="CC69" s="194"/>
      <c r="CD69" s="78">
        <v>25.84</v>
      </c>
      <c r="CE69" s="78">
        <v>33.04</v>
      </c>
      <c r="CF69" s="16">
        <f t="shared" si="66"/>
        <v>0.3999048977650972</v>
      </c>
      <c r="CH69" s="265">
        <v>13.26</v>
      </c>
      <c r="CI69" s="265">
        <v>15.91</v>
      </c>
      <c r="CJ69" s="259" t="s">
        <v>421</v>
      </c>
      <c r="CK69" s="259" t="s">
        <v>421</v>
      </c>
      <c r="CL69" s="194"/>
      <c r="CM69" s="265">
        <v>17.96</v>
      </c>
      <c r="CN69" s="265">
        <v>21.55</v>
      </c>
      <c r="CO69" s="16">
        <f t="shared" si="57"/>
        <v>0.35447377442578</v>
      </c>
      <c r="CQ69" s="347" t="s">
        <v>421</v>
      </c>
      <c r="CR69" s="348"/>
      <c r="CS69" s="348"/>
      <c r="CT69" s="348"/>
      <c r="CU69" s="349"/>
      <c r="CW69" s="344" t="s">
        <v>384</v>
      </c>
      <c r="CX69" s="345"/>
      <c r="CY69" s="345"/>
      <c r="CZ69" s="345"/>
      <c r="DA69" s="345"/>
      <c r="DB69" s="345"/>
      <c r="DC69" s="345"/>
      <c r="DD69" s="346"/>
    </row>
    <row r="70" spans="1:108" ht="15">
      <c r="A70" s="5" t="s">
        <v>414</v>
      </c>
      <c r="B70" s="305" t="s">
        <v>501</v>
      </c>
      <c r="C70" s="66"/>
      <c r="D70" s="66"/>
      <c r="E70" s="66"/>
      <c r="F70" s="66"/>
      <c r="G70" s="16"/>
      <c r="I70" s="69">
        <v>35</v>
      </c>
      <c r="J70" s="69">
        <v>40</v>
      </c>
      <c r="K70" s="253" t="s">
        <v>421</v>
      </c>
      <c r="L70" s="253" t="s">
        <v>421</v>
      </c>
      <c r="M70" s="194"/>
      <c r="N70" s="69">
        <v>46.2</v>
      </c>
      <c r="O70" s="69">
        <v>52.8</v>
      </c>
      <c r="P70" s="16">
        <f t="shared" si="58"/>
        <v>0.32000000000000006</v>
      </c>
      <c r="R70" s="262">
        <v>17</v>
      </c>
      <c r="S70" s="262">
        <v>25</v>
      </c>
      <c r="T70" s="254" t="s">
        <v>421</v>
      </c>
      <c r="U70" s="254" t="s">
        <v>421</v>
      </c>
      <c r="V70" s="194"/>
      <c r="W70" s="262">
        <v>22.95</v>
      </c>
      <c r="X70" s="262">
        <v>33.75</v>
      </c>
      <c r="Y70" s="16">
        <v>0.3395</v>
      </c>
      <c r="AA70" s="255" t="s">
        <v>421</v>
      </c>
      <c r="AB70" s="255" t="s">
        <v>421</v>
      </c>
      <c r="AC70" s="255" t="s">
        <v>421</v>
      </c>
      <c r="AD70" s="255" t="s">
        <v>421</v>
      </c>
      <c r="AE70" s="194"/>
      <c r="AF70" s="264">
        <v>12</v>
      </c>
      <c r="AG70" s="264">
        <v>15</v>
      </c>
      <c r="AH70" s="255" t="s">
        <v>421</v>
      </c>
      <c r="AI70" s="255" t="s">
        <v>421</v>
      </c>
      <c r="AJ70" s="194"/>
      <c r="AK70" s="71">
        <v>16.8</v>
      </c>
      <c r="AL70" s="71">
        <v>21</v>
      </c>
      <c r="AM70" s="16">
        <f t="shared" si="69"/>
        <v>0.3999999999999999</v>
      </c>
      <c r="AO70" s="353" t="s">
        <v>384</v>
      </c>
      <c r="AP70" s="354"/>
      <c r="AQ70" s="354"/>
      <c r="AR70" s="354"/>
      <c r="AS70" s="354"/>
      <c r="AT70" s="354"/>
      <c r="AU70" s="354"/>
      <c r="AV70" s="355"/>
      <c r="AX70" s="350" t="s">
        <v>384</v>
      </c>
      <c r="AY70" s="351"/>
      <c r="AZ70" s="351"/>
      <c r="BA70" s="351"/>
      <c r="BB70" s="351"/>
      <c r="BC70" s="351"/>
      <c r="BD70" s="351"/>
      <c r="BE70" s="352"/>
      <c r="BG70" s="266">
        <v>10.85</v>
      </c>
      <c r="BH70" s="266">
        <v>16.27</v>
      </c>
      <c r="BI70" s="256" t="s">
        <v>421</v>
      </c>
      <c r="BJ70" s="256" t="s">
        <v>421</v>
      </c>
      <c r="BK70" s="194"/>
      <c r="BL70" s="74">
        <v>15.5155</v>
      </c>
      <c r="BM70" s="74">
        <v>23.266099999999998</v>
      </c>
      <c r="BN70" s="16">
        <f t="shared" si="70"/>
        <v>0.42999999999999994</v>
      </c>
      <c r="BP70" s="269">
        <v>16</v>
      </c>
      <c r="BQ70" s="269">
        <v>18</v>
      </c>
      <c r="BR70" s="257" t="s">
        <v>421</v>
      </c>
      <c r="BS70" s="257" t="s">
        <v>421</v>
      </c>
      <c r="BT70" s="267"/>
      <c r="BU70" s="269">
        <v>21</v>
      </c>
      <c r="BV70" s="269">
        <v>24</v>
      </c>
      <c r="BW70" s="16">
        <f t="shared" si="56"/>
        <v>0.32352941176470584</v>
      </c>
      <c r="BY70" s="78">
        <v>21.54</v>
      </c>
      <c r="BZ70" s="78">
        <v>28.72</v>
      </c>
      <c r="CA70" s="258" t="s">
        <v>421</v>
      </c>
      <c r="CB70" s="258" t="s">
        <v>421</v>
      </c>
      <c r="CC70" s="194"/>
      <c r="CD70" s="78">
        <v>30.16</v>
      </c>
      <c r="CE70" s="78">
        <v>40.21</v>
      </c>
      <c r="CF70" s="16">
        <f t="shared" si="66"/>
        <v>0.40011937922801444</v>
      </c>
      <c r="CH70" s="265">
        <v>16.24</v>
      </c>
      <c r="CI70" s="265">
        <v>19.49</v>
      </c>
      <c r="CJ70" s="259" t="s">
        <v>421</v>
      </c>
      <c r="CK70" s="259" t="s">
        <v>421</v>
      </c>
      <c r="CL70" s="194"/>
      <c r="CM70" s="265">
        <v>22.01</v>
      </c>
      <c r="CN70" s="265">
        <v>26.41</v>
      </c>
      <c r="CO70" s="16">
        <f t="shared" si="57"/>
        <v>0.355163727959698</v>
      </c>
      <c r="CQ70" s="347" t="s">
        <v>421</v>
      </c>
      <c r="CR70" s="348"/>
      <c r="CS70" s="348"/>
      <c r="CT70" s="348"/>
      <c r="CU70" s="349"/>
      <c r="CW70" s="344" t="s">
        <v>384</v>
      </c>
      <c r="CX70" s="345"/>
      <c r="CY70" s="345"/>
      <c r="CZ70" s="345"/>
      <c r="DA70" s="345"/>
      <c r="DB70" s="345"/>
      <c r="DC70" s="345"/>
      <c r="DD70" s="346"/>
    </row>
    <row r="71" spans="1:108" ht="15">
      <c r="A71" s="5" t="s">
        <v>420</v>
      </c>
      <c r="B71" s="305" t="s">
        <v>502</v>
      </c>
      <c r="C71" s="66"/>
      <c r="D71" s="66"/>
      <c r="E71" s="66"/>
      <c r="F71" s="66"/>
      <c r="G71" s="16"/>
      <c r="I71" s="69">
        <v>40</v>
      </c>
      <c r="J71" s="69">
        <v>45</v>
      </c>
      <c r="K71" s="253" t="s">
        <v>421</v>
      </c>
      <c r="L71" s="253" t="s">
        <v>421</v>
      </c>
      <c r="M71" s="194"/>
      <c r="N71" s="69">
        <v>52.8</v>
      </c>
      <c r="O71" s="69">
        <v>59.4</v>
      </c>
      <c r="P71" s="16">
        <f t="shared" si="58"/>
        <v>0.31999999999999984</v>
      </c>
      <c r="R71" s="262">
        <v>19</v>
      </c>
      <c r="S71" s="262">
        <v>27</v>
      </c>
      <c r="T71" s="254" t="s">
        <v>421</v>
      </c>
      <c r="U71" s="254" t="s">
        <v>421</v>
      </c>
      <c r="V71" s="194"/>
      <c r="W71" s="262">
        <v>25.65</v>
      </c>
      <c r="X71" s="262">
        <v>36.45</v>
      </c>
      <c r="Y71" s="16">
        <v>0.3395</v>
      </c>
      <c r="AA71" s="255" t="s">
        <v>421</v>
      </c>
      <c r="AB71" s="255" t="s">
        <v>421</v>
      </c>
      <c r="AC71" s="255" t="s">
        <v>421</v>
      </c>
      <c r="AD71" s="255" t="s">
        <v>421</v>
      </c>
      <c r="AE71" s="194"/>
      <c r="AF71" s="264">
        <v>14</v>
      </c>
      <c r="AG71" s="264">
        <v>19</v>
      </c>
      <c r="AH71" s="255" t="s">
        <v>421</v>
      </c>
      <c r="AI71" s="255" t="s">
        <v>421</v>
      </c>
      <c r="AJ71" s="194"/>
      <c r="AK71" s="71">
        <v>19.6</v>
      </c>
      <c r="AL71" s="71">
        <v>26.6</v>
      </c>
      <c r="AM71" s="16">
        <f t="shared" si="69"/>
        <v>0.40000000000000013</v>
      </c>
      <c r="AO71" s="353" t="s">
        <v>384</v>
      </c>
      <c r="AP71" s="354"/>
      <c r="AQ71" s="354"/>
      <c r="AR71" s="354"/>
      <c r="AS71" s="354"/>
      <c r="AT71" s="354"/>
      <c r="AU71" s="354"/>
      <c r="AV71" s="355"/>
      <c r="AX71" s="350" t="s">
        <v>384</v>
      </c>
      <c r="AY71" s="351"/>
      <c r="AZ71" s="351"/>
      <c r="BA71" s="351"/>
      <c r="BB71" s="351"/>
      <c r="BC71" s="351"/>
      <c r="BD71" s="351"/>
      <c r="BE71" s="352"/>
      <c r="BG71" s="266">
        <v>15.17</v>
      </c>
      <c r="BH71" s="266">
        <f>BG71*1.5</f>
        <v>22.755</v>
      </c>
      <c r="BI71" s="256" t="s">
        <v>421</v>
      </c>
      <c r="BJ71" s="256" t="s">
        <v>421</v>
      </c>
      <c r="BK71" s="194"/>
      <c r="BL71" s="74">
        <v>21.693099999999998</v>
      </c>
      <c r="BM71" s="74">
        <v>32.539649999999995</v>
      </c>
      <c r="BN71" s="16">
        <f t="shared" si="70"/>
        <v>0.42999999999999994</v>
      </c>
      <c r="BP71" s="269">
        <v>17</v>
      </c>
      <c r="BQ71" s="269">
        <v>20</v>
      </c>
      <c r="BR71" s="257" t="s">
        <v>421</v>
      </c>
      <c r="BS71" s="257" t="s">
        <v>421</v>
      </c>
      <c r="BT71" s="267"/>
      <c r="BU71" s="269">
        <v>23</v>
      </c>
      <c r="BV71" s="269">
        <v>27</v>
      </c>
      <c r="BW71" s="16">
        <f t="shared" si="56"/>
        <v>0.3513513513513513</v>
      </c>
      <c r="BY71" s="78">
        <v>24.62</v>
      </c>
      <c r="BZ71" s="78">
        <v>30.77</v>
      </c>
      <c r="CA71" s="258" t="s">
        <v>421</v>
      </c>
      <c r="CB71" s="258" t="s">
        <v>421</v>
      </c>
      <c r="CC71" s="194"/>
      <c r="CD71" s="78">
        <v>34.47</v>
      </c>
      <c r="CE71" s="78">
        <v>43.08</v>
      </c>
      <c r="CF71" s="16">
        <f t="shared" si="66"/>
        <v>0.4000722152012999</v>
      </c>
      <c r="CH71" s="265">
        <v>18.59</v>
      </c>
      <c r="CI71" s="265">
        <v>22.31</v>
      </c>
      <c r="CJ71" s="259" t="s">
        <v>421</v>
      </c>
      <c r="CK71" s="259" t="s">
        <v>421</v>
      </c>
      <c r="CL71" s="194"/>
      <c r="CM71" s="265">
        <v>25.2</v>
      </c>
      <c r="CN71" s="265">
        <v>30.23</v>
      </c>
      <c r="CO71" s="16">
        <f t="shared" si="57"/>
        <v>0.3552567237163815</v>
      </c>
      <c r="CQ71" s="347" t="s">
        <v>421</v>
      </c>
      <c r="CR71" s="348"/>
      <c r="CS71" s="348"/>
      <c r="CT71" s="348"/>
      <c r="CU71" s="349"/>
      <c r="CW71" s="344" t="s">
        <v>384</v>
      </c>
      <c r="CX71" s="345"/>
      <c r="CY71" s="345"/>
      <c r="CZ71" s="345"/>
      <c r="DA71" s="345"/>
      <c r="DB71" s="345"/>
      <c r="DC71" s="345"/>
      <c r="DD71" s="346"/>
    </row>
    <row r="72" spans="1:108" ht="15">
      <c r="A72" s="5" t="s">
        <v>417</v>
      </c>
      <c r="B72" s="305" t="s">
        <v>503</v>
      </c>
      <c r="C72" s="66"/>
      <c r="D72" s="66"/>
      <c r="E72" s="66"/>
      <c r="F72" s="66"/>
      <c r="G72" s="16"/>
      <c r="I72" s="69">
        <v>28</v>
      </c>
      <c r="J72" s="69">
        <v>33</v>
      </c>
      <c r="K72" s="253" t="s">
        <v>421</v>
      </c>
      <c r="L72" s="253" t="s">
        <v>421</v>
      </c>
      <c r="M72" s="194"/>
      <c r="N72" s="69">
        <v>36.96</v>
      </c>
      <c r="O72" s="69">
        <v>42.24</v>
      </c>
      <c r="P72" s="16">
        <f t="shared" si="58"/>
        <v>0.298360655737705</v>
      </c>
      <c r="R72" s="262">
        <v>23</v>
      </c>
      <c r="S72" s="262">
        <v>29</v>
      </c>
      <c r="T72" s="254" t="s">
        <v>421</v>
      </c>
      <c r="U72" s="254" t="s">
        <v>421</v>
      </c>
      <c r="V72" s="194"/>
      <c r="W72" s="262">
        <v>45.89</v>
      </c>
      <c r="X72" s="262">
        <v>39.15</v>
      </c>
      <c r="Y72" s="16">
        <v>0.3395</v>
      </c>
      <c r="AA72" s="255" t="s">
        <v>421</v>
      </c>
      <c r="AB72" s="255" t="s">
        <v>421</v>
      </c>
      <c r="AC72" s="255" t="s">
        <v>421</v>
      </c>
      <c r="AD72" s="255" t="s">
        <v>421</v>
      </c>
      <c r="AE72" s="194"/>
      <c r="AF72" s="264">
        <v>15</v>
      </c>
      <c r="AG72" s="264">
        <v>19</v>
      </c>
      <c r="AH72" s="255" t="s">
        <v>421</v>
      </c>
      <c r="AI72" s="255" t="s">
        <v>421</v>
      </c>
      <c r="AJ72" s="194"/>
      <c r="AK72" s="71">
        <v>20.25</v>
      </c>
      <c r="AL72" s="71">
        <v>25.65</v>
      </c>
      <c r="AM72" s="16">
        <f t="shared" si="69"/>
        <v>0.34999999999999987</v>
      </c>
      <c r="AO72" s="353" t="s">
        <v>384</v>
      </c>
      <c r="AP72" s="354"/>
      <c r="AQ72" s="354"/>
      <c r="AR72" s="354"/>
      <c r="AS72" s="354"/>
      <c r="AT72" s="354"/>
      <c r="AU72" s="354"/>
      <c r="AV72" s="355"/>
      <c r="AX72" s="350" t="s">
        <v>384</v>
      </c>
      <c r="AY72" s="351"/>
      <c r="AZ72" s="351"/>
      <c r="BA72" s="351"/>
      <c r="BB72" s="351"/>
      <c r="BC72" s="351"/>
      <c r="BD72" s="351"/>
      <c r="BE72" s="352"/>
      <c r="BG72" s="266">
        <v>15.95</v>
      </c>
      <c r="BH72" s="266">
        <v>20.93</v>
      </c>
      <c r="BI72" s="256" t="s">
        <v>421</v>
      </c>
      <c r="BJ72" s="256" t="s">
        <v>421</v>
      </c>
      <c r="BK72" s="194"/>
      <c r="BL72" s="74">
        <v>22.8085</v>
      </c>
      <c r="BM72" s="74">
        <v>29.9299</v>
      </c>
      <c r="BN72" s="16">
        <f t="shared" si="70"/>
        <v>0.43000000000000016</v>
      </c>
      <c r="BP72" s="269">
        <v>20.67</v>
      </c>
      <c r="BQ72" s="269">
        <v>22.6</v>
      </c>
      <c r="BR72" s="257" t="s">
        <v>421</v>
      </c>
      <c r="BS72" s="257" t="s">
        <v>421</v>
      </c>
      <c r="BT72" s="267"/>
      <c r="BU72" s="269">
        <v>27.93</v>
      </c>
      <c r="BV72" s="269">
        <v>31</v>
      </c>
      <c r="BW72" s="16">
        <f t="shared" si="56"/>
        <v>0.36191356598104907</v>
      </c>
      <c r="BY72" s="78">
        <v>23.07</v>
      </c>
      <c r="BZ72" s="78">
        <v>35.38</v>
      </c>
      <c r="CA72" s="258" t="s">
        <v>421</v>
      </c>
      <c r="CB72" s="258" t="s">
        <v>421</v>
      </c>
      <c r="CC72" s="194"/>
      <c r="CD72" s="78">
        <v>32.3</v>
      </c>
      <c r="CE72" s="78">
        <v>49.54</v>
      </c>
      <c r="CF72" s="16">
        <f t="shared" si="66"/>
        <v>0.4001710863986312</v>
      </c>
      <c r="CH72" s="265">
        <v>19.95</v>
      </c>
      <c r="CI72" s="265">
        <v>23.93</v>
      </c>
      <c r="CJ72" s="259" t="s">
        <v>421</v>
      </c>
      <c r="CK72" s="259" t="s">
        <v>421</v>
      </c>
      <c r="CL72" s="194"/>
      <c r="CM72" s="265">
        <v>27.03</v>
      </c>
      <c r="CN72" s="265">
        <v>32.43</v>
      </c>
      <c r="CO72" s="16">
        <f t="shared" si="57"/>
        <v>0.355059252506837</v>
      </c>
      <c r="CQ72" s="347" t="s">
        <v>421</v>
      </c>
      <c r="CR72" s="348"/>
      <c r="CS72" s="348"/>
      <c r="CT72" s="348"/>
      <c r="CU72" s="349"/>
      <c r="CW72" s="344" t="s">
        <v>384</v>
      </c>
      <c r="CX72" s="345"/>
      <c r="CY72" s="345"/>
      <c r="CZ72" s="345"/>
      <c r="DA72" s="345"/>
      <c r="DB72" s="345"/>
      <c r="DC72" s="345"/>
      <c r="DD72" s="346"/>
    </row>
    <row r="73" spans="1:108" ht="15">
      <c r="A73" s="5" t="s">
        <v>418</v>
      </c>
      <c r="B73" s="305" t="s">
        <v>504</v>
      </c>
      <c r="C73" s="66"/>
      <c r="D73" s="66"/>
      <c r="E73" s="66"/>
      <c r="F73" s="66"/>
      <c r="G73" s="16"/>
      <c r="I73" s="69">
        <v>30</v>
      </c>
      <c r="J73" s="69">
        <v>35</v>
      </c>
      <c r="K73" s="253" t="s">
        <v>421</v>
      </c>
      <c r="L73" s="253" t="s">
        <v>421</v>
      </c>
      <c r="M73" s="194"/>
      <c r="N73" s="69">
        <v>39.6</v>
      </c>
      <c r="O73" s="69">
        <v>46.2</v>
      </c>
      <c r="P73" s="16">
        <f t="shared" si="58"/>
        <v>0.3200000000000003</v>
      </c>
      <c r="R73" s="262">
        <v>25</v>
      </c>
      <c r="S73" s="262">
        <v>33</v>
      </c>
      <c r="T73" s="254" t="s">
        <v>421</v>
      </c>
      <c r="U73" s="254" t="s">
        <v>421</v>
      </c>
      <c r="V73" s="194"/>
      <c r="W73" s="262">
        <v>33.75</v>
      </c>
      <c r="X73" s="262">
        <v>44.55</v>
      </c>
      <c r="Y73" s="16">
        <v>0.3395</v>
      </c>
      <c r="AA73" s="255" t="s">
        <v>421</v>
      </c>
      <c r="AB73" s="255" t="s">
        <v>421</v>
      </c>
      <c r="AC73" s="255" t="s">
        <v>421</v>
      </c>
      <c r="AD73" s="255" t="s">
        <v>421</v>
      </c>
      <c r="AE73" s="194"/>
      <c r="AF73" s="264">
        <v>18</v>
      </c>
      <c r="AG73" s="264">
        <v>24</v>
      </c>
      <c r="AH73" s="255" t="s">
        <v>421</v>
      </c>
      <c r="AI73" s="255" t="s">
        <v>421</v>
      </c>
      <c r="AJ73" s="194"/>
      <c r="AK73" s="71">
        <v>24.3</v>
      </c>
      <c r="AL73" s="71">
        <v>32.4</v>
      </c>
      <c r="AM73" s="16">
        <f t="shared" si="69"/>
        <v>0.3500000000000001</v>
      </c>
      <c r="AO73" s="353" t="s">
        <v>384</v>
      </c>
      <c r="AP73" s="354"/>
      <c r="AQ73" s="354"/>
      <c r="AR73" s="354"/>
      <c r="AS73" s="354"/>
      <c r="AT73" s="354"/>
      <c r="AU73" s="354"/>
      <c r="AV73" s="355"/>
      <c r="AX73" s="350" t="s">
        <v>384</v>
      </c>
      <c r="AY73" s="351"/>
      <c r="AZ73" s="351"/>
      <c r="BA73" s="351"/>
      <c r="BB73" s="351"/>
      <c r="BC73" s="351"/>
      <c r="BD73" s="351"/>
      <c r="BE73" s="352"/>
      <c r="BG73" s="266">
        <v>18.75</v>
      </c>
      <c r="BH73" s="266">
        <v>28.1</v>
      </c>
      <c r="BI73" s="256" t="s">
        <v>421</v>
      </c>
      <c r="BJ73" s="256" t="s">
        <v>421</v>
      </c>
      <c r="BK73" s="194"/>
      <c r="BL73" s="74">
        <v>26.8125</v>
      </c>
      <c r="BM73" s="74">
        <v>40.183</v>
      </c>
      <c r="BN73" s="16">
        <f t="shared" si="70"/>
        <v>0.4299999999999997</v>
      </c>
      <c r="BP73" s="269">
        <v>29</v>
      </c>
      <c r="BQ73" s="269">
        <v>36</v>
      </c>
      <c r="BR73" s="257" t="s">
        <v>421</v>
      </c>
      <c r="BS73" s="257" t="s">
        <v>421</v>
      </c>
      <c r="BT73" s="267"/>
      <c r="BU73" s="269">
        <v>39</v>
      </c>
      <c r="BV73" s="269">
        <v>48</v>
      </c>
      <c r="BW73" s="16">
        <f t="shared" si="56"/>
        <v>0.33846153846153837</v>
      </c>
      <c r="BY73" s="78">
        <v>26.15</v>
      </c>
      <c r="BZ73" s="78">
        <v>36.92</v>
      </c>
      <c r="CA73" s="258" t="s">
        <v>421</v>
      </c>
      <c r="CB73" s="258" t="s">
        <v>421</v>
      </c>
      <c r="CC73" s="194"/>
      <c r="CD73" s="78">
        <v>36.62</v>
      </c>
      <c r="CE73" s="78">
        <v>51.69</v>
      </c>
      <c r="CF73" s="16">
        <f t="shared" si="66"/>
        <v>0.4001902647851594</v>
      </c>
      <c r="CH73" s="265">
        <v>24.43</v>
      </c>
      <c r="CI73" s="265">
        <v>29.32</v>
      </c>
      <c r="CJ73" s="259" t="s">
        <v>421</v>
      </c>
      <c r="CK73" s="259" t="s">
        <v>421</v>
      </c>
      <c r="CL73" s="194"/>
      <c r="CM73" s="265">
        <v>33.11</v>
      </c>
      <c r="CN73" s="265">
        <v>39.73</v>
      </c>
      <c r="CO73" s="16">
        <f t="shared" si="57"/>
        <v>0.3551627906976744</v>
      </c>
      <c r="CQ73" s="347" t="s">
        <v>421</v>
      </c>
      <c r="CR73" s="348"/>
      <c r="CS73" s="348"/>
      <c r="CT73" s="348"/>
      <c r="CU73" s="349"/>
      <c r="CW73" s="344" t="s">
        <v>384</v>
      </c>
      <c r="CX73" s="345"/>
      <c r="CY73" s="345"/>
      <c r="CZ73" s="345"/>
      <c r="DA73" s="345"/>
      <c r="DB73" s="345"/>
      <c r="DC73" s="345"/>
      <c r="DD73" s="346"/>
    </row>
    <row r="74" spans="1:108" ht="15">
      <c r="A74" s="5" t="s">
        <v>419</v>
      </c>
      <c r="B74" s="305" t="s">
        <v>505</v>
      </c>
      <c r="C74" s="66"/>
      <c r="D74" s="66"/>
      <c r="E74" s="66"/>
      <c r="F74" s="66"/>
      <c r="G74" s="16"/>
      <c r="I74" s="69">
        <v>37</v>
      </c>
      <c r="J74" s="69">
        <v>45</v>
      </c>
      <c r="K74" s="253" t="s">
        <v>421</v>
      </c>
      <c r="L74" s="253" t="s">
        <v>421</v>
      </c>
      <c r="M74" s="194"/>
      <c r="N74" s="69">
        <v>48.84</v>
      </c>
      <c r="O74" s="69">
        <v>59.4</v>
      </c>
      <c r="P74" s="16">
        <f t="shared" si="58"/>
        <v>0.32000000000000006</v>
      </c>
      <c r="R74" s="262">
        <v>28</v>
      </c>
      <c r="S74" s="262">
        <v>37</v>
      </c>
      <c r="T74" s="254" t="s">
        <v>421</v>
      </c>
      <c r="U74" s="254" t="s">
        <v>421</v>
      </c>
      <c r="V74" s="194"/>
      <c r="W74" s="262">
        <v>37.8</v>
      </c>
      <c r="X74" s="262">
        <v>49.95</v>
      </c>
      <c r="Y74" s="16">
        <v>0.3395</v>
      </c>
      <c r="AA74" s="255" t="s">
        <v>421</v>
      </c>
      <c r="AB74" s="255" t="s">
        <v>421</v>
      </c>
      <c r="AC74" s="255" t="s">
        <v>421</v>
      </c>
      <c r="AD74" s="255" t="s">
        <v>421</v>
      </c>
      <c r="AE74" s="194"/>
      <c r="AF74" s="264">
        <v>21</v>
      </c>
      <c r="AG74" s="264">
        <v>27</v>
      </c>
      <c r="AH74" s="255" t="s">
        <v>421</v>
      </c>
      <c r="AI74" s="255" t="s">
        <v>421</v>
      </c>
      <c r="AJ74" s="194"/>
      <c r="AK74" s="71">
        <v>28.35</v>
      </c>
      <c r="AL74" s="71">
        <v>36.45</v>
      </c>
      <c r="AM74" s="16">
        <f t="shared" si="69"/>
        <v>0.3500000000000003</v>
      </c>
      <c r="AO74" s="353" t="s">
        <v>384</v>
      </c>
      <c r="AP74" s="354"/>
      <c r="AQ74" s="354"/>
      <c r="AR74" s="354"/>
      <c r="AS74" s="354"/>
      <c r="AT74" s="354"/>
      <c r="AU74" s="354"/>
      <c r="AV74" s="355"/>
      <c r="AX74" s="350" t="s">
        <v>384</v>
      </c>
      <c r="AY74" s="351"/>
      <c r="AZ74" s="351"/>
      <c r="BA74" s="351"/>
      <c r="BB74" s="351"/>
      <c r="BC74" s="351"/>
      <c r="BD74" s="351"/>
      <c r="BE74" s="352"/>
      <c r="BG74" s="266">
        <v>22.35</v>
      </c>
      <c r="BH74" s="266">
        <v>33.57</v>
      </c>
      <c r="BI74" s="256" t="s">
        <v>421</v>
      </c>
      <c r="BJ74" s="256" t="s">
        <v>421</v>
      </c>
      <c r="BK74" s="194"/>
      <c r="BL74" s="74">
        <v>31.9605</v>
      </c>
      <c r="BM74" s="74">
        <v>48.0051</v>
      </c>
      <c r="BN74" s="16">
        <f t="shared" si="70"/>
        <v>0.42999999999999994</v>
      </c>
      <c r="BP74" s="269">
        <v>35</v>
      </c>
      <c r="BQ74" s="269">
        <v>42</v>
      </c>
      <c r="BR74" s="257" t="s">
        <v>421</v>
      </c>
      <c r="BS74" s="257" t="s">
        <v>421</v>
      </c>
      <c r="BT74" s="267"/>
      <c r="BU74" s="269">
        <v>47</v>
      </c>
      <c r="BV74" s="269">
        <v>56</v>
      </c>
      <c r="BW74" s="16">
        <f t="shared" si="56"/>
        <v>0.33766233766233755</v>
      </c>
      <c r="BY74" s="78">
        <v>29.23</v>
      </c>
      <c r="BZ74" s="78">
        <v>46.15</v>
      </c>
      <c r="CA74" s="258" t="s">
        <v>421</v>
      </c>
      <c r="CB74" s="258" t="s">
        <v>421</v>
      </c>
      <c r="CC74" s="194"/>
      <c r="CD74" s="78">
        <v>40.92</v>
      </c>
      <c r="CE74" s="78">
        <v>64.61</v>
      </c>
      <c r="CF74" s="16">
        <f t="shared" si="66"/>
        <v>0.39997346776333265</v>
      </c>
      <c r="CH74" s="265">
        <v>27.97</v>
      </c>
      <c r="CI74" s="265">
        <v>33.57</v>
      </c>
      <c r="CJ74" s="259" t="s">
        <v>421</v>
      </c>
      <c r="CK74" s="259" t="s">
        <v>421</v>
      </c>
      <c r="CL74" s="194"/>
      <c r="CM74" s="265">
        <v>37.9</v>
      </c>
      <c r="CN74" s="265">
        <v>45.48</v>
      </c>
      <c r="CO74" s="16">
        <f t="shared" si="57"/>
        <v>0.354891127721807</v>
      </c>
      <c r="CQ74" s="347" t="s">
        <v>421</v>
      </c>
      <c r="CR74" s="348"/>
      <c r="CS74" s="348"/>
      <c r="CT74" s="348"/>
      <c r="CU74" s="349"/>
      <c r="CW74" s="344" t="s">
        <v>384</v>
      </c>
      <c r="CX74" s="345"/>
      <c r="CY74" s="345"/>
      <c r="CZ74" s="345"/>
      <c r="DA74" s="345"/>
      <c r="DB74" s="345"/>
      <c r="DC74" s="345"/>
      <c r="DD74" s="346"/>
    </row>
    <row r="75" spans="1:108" ht="15">
      <c r="A75" s="6" t="s">
        <v>99</v>
      </c>
      <c r="B75" s="305" t="s">
        <v>506</v>
      </c>
      <c r="C75" s="66"/>
      <c r="D75" s="66"/>
      <c r="E75" s="66"/>
      <c r="F75" s="66"/>
      <c r="G75" s="16"/>
      <c r="I75" s="69">
        <v>18</v>
      </c>
      <c r="J75" s="69">
        <v>22</v>
      </c>
      <c r="K75" s="196">
        <f aca="true" t="shared" si="71" ref="K75:L80">I75*1.34</f>
        <v>24.12</v>
      </c>
      <c r="L75" s="196">
        <f t="shared" si="71"/>
        <v>29.48</v>
      </c>
      <c r="M75" s="194">
        <v>0.34</v>
      </c>
      <c r="N75" s="69">
        <f aca="true" t="shared" si="72" ref="N75:O80">K75-(K75*0.015)</f>
        <v>23.758200000000002</v>
      </c>
      <c r="O75" s="69">
        <f t="shared" si="72"/>
        <v>29.0378</v>
      </c>
      <c r="P75" s="16">
        <f t="shared" si="58"/>
        <v>0.3199000000000001</v>
      </c>
      <c r="R75" s="68">
        <v>9</v>
      </c>
      <c r="S75" s="68">
        <v>13.5</v>
      </c>
      <c r="T75" s="201">
        <v>12.15</v>
      </c>
      <c r="U75" s="201">
        <v>18.22</v>
      </c>
      <c r="V75" s="194">
        <v>0.3498</v>
      </c>
      <c r="W75" s="68">
        <f t="shared" si="59"/>
        <v>12.0555</v>
      </c>
      <c r="X75" s="68">
        <f t="shared" si="60"/>
        <v>18.08325</v>
      </c>
      <c r="Y75" s="16">
        <v>0.3395</v>
      </c>
      <c r="AA75" s="202">
        <v>24.8055</v>
      </c>
      <c r="AB75" s="202">
        <v>35.1095</v>
      </c>
      <c r="AC75" s="203">
        <v>33.44350347140453</v>
      </c>
      <c r="AD75" s="202">
        <v>47.11389566652648</v>
      </c>
      <c r="AE75" s="194">
        <v>0.3445</v>
      </c>
      <c r="AF75" s="243">
        <v>18</v>
      </c>
      <c r="AG75" s="243">
        <v>35.1095</v>
      </c>
      <c r="AH75" s="202">
        <f t="shared" si="61"/>
        <v>24.201</v>
      </c>
      <c r="AI75" s="202">
        <v>47.11389566652648</v>
      </c>
      <c r="AJ75" s="194">
        <f t="shared" si="62"/>
        <v>0.34278981475115544</v>
      </c>
      <c r="AK75" s="71">
        <f aca="true" t="shared" si="73" ref="AK75:AL80">AH75-(AH75*0.05)</f>
        <v>22.99095</v>
      </c>
      <c r="AL75" s="71">
        <f t="shared" si="73"/>
        <v>44.75820088320016</v>
      </c>
      <c r="AM75" s="16">
        <f t="shared" si="69"/>
        <v>0.2756503240135977</v>
      </c>
      <c r="AO75" s="72">
        <v>16</v>
      </c>
      <c r="AP75" s="72">
        <v>23</v>
      </c>
      <c r="AQ75" s="204">
        <v>21.76</v>
      </c>
      <c r="AR75" s="204">
        <v>31.28</v>
      </c>
      <c r="AS75" s="194">
        <v>0.36</v>
      </c>
      <c r="AT75" s="72">
        <f aca="true" t="shared" si="74" ref="AT75:AU80">AQ75-(AQ75*0.025)</f>
        <v>21.216</v>
      </c>
      <c r="AU75" s="72">
        <f t="shared" si="74"/>
        <v>30.498</v>
      </c>
      <c r="AV75" s="16">
        <f t="shared" si="63"/>
        <v>0.32600000000000007</v>
      </c>
      <c r="AX75" s="73">
        <v>21</v>
      </c>
      <c r="AY75" s="73">
        <v>24</v>
      </c>
      <c r="AZ75" s="205">
        <v>30.87</v>
      </c>
      <c r="BA75" s="205">
        <v>35.28</v>
      </c>
      <c r="BB75" s="194">
        <f t="shared" si="64"/>
        <v>0.4700000000000002</v>
      </c>
      <c r="BC75" s="73">
        <f aca="true" t="shared" si="75" ref="BC75:BD80">AZ75-(AZ75*0.05)</f>
        <v>29.3265</v>
      </c>
      <c r="BD75" s="73">
        <f t="shared" si="75"/>
        <v>33.516</v>
      </c>
      <c r="BE75" s="16">
        <f t="shared" si="65"/>
        <v>0.3965000000000001</v>
      </c>
      <c r="BG75" s="439" t="s">
        <v>384</v>
      </c>
      <c r="BH75" s="440"/>
      <c r="BI75" s="440"/>
      <c r="BJ75" s="440"/>
      <c r="BK75" s="440"/>
      <c r="BL75" s="440"/>
      <c r="BM75" s="440"/>
      <c r="BN75" s="441"/>
      <c r="BP75" s="76">
        <v>18</v>
      </c>
      <c r="BQ75" s="76">
        <v>23</v>
      </c>
      <c r="BR75" s="207">
        <v>24.3</v>
      </c>
      <c r="BS75" s="207">
        <v>31.05</v>
      </c>
      <c r="BT75" s="267">
        <f t="shared" si="13"/>
        <v>0.3500000000000001</v>
      </c>
      <c r="BU75" s="76">
        <f aca="true" t="shared" si="76" ref="BU75:BV80">BR75-(BR75*0.015)</f>
        <v>23.9355</v>
      </c>
      <c r="BV75" s="76">
        <f t="shared" si="76"/>
        <v>30.58425</v>
      </c>
      <c r="BW75" s="16">
        <f t="shared" si="56"/>
        <v>0.32975</v>
      </c>
      <c r="BY75" s="78">
        <v>21</v>
      </c>
      <c r="BZ75" s="78">
        <v>32</v>
      </c>
      <c r="CA75" s="208">
        <v>29.19</v>
      </c>
      <c r="CB75" s="208">
        <v>44.48</v>
      </c>
      <c r="CC75" s="194">
        <f t="shared" si="16"/>
        <v>0.3900000000000001</v>
      </c>
      <c r="CD75" s="78">
        <f aca="true" t="shared" si="77" ref="CD75:CE80">CA75-(CA75*0.01)</f>
        <v>28.898100000000003</v>
      </c>
      <c r="CE75" s="78">
        <f t="shared" si="77"/>
        <v>44.035199999999996</v>
      </c>
      <c r="CF75" s="16">
        <f t="shared" si="66"/>
        <v>0.3761000000000001</v>
      </c>
      <c r="CH75" s="244">
        <v>21</v>
      </c>
      <c r="CI75" s="244">
        <v>25</v>
      </c>
      <c r="CJ75" s="209">
        <v>28.455</v>
      </c>
      <c r="CK75" s="209">
        <v>33.875</v>
      </c>
      <c r="CL75" s="194">
        <f t="shared" si="24"/>
        <v>0.355</v>
      </c>
      <c r="CM75" s="79">
        <f aca="true" t="shared" si="78" ref="CM75:CN80">CJ75-(CJ75*0.015)</f>
        <v>28.028174999999997</v>
      </c>
      <c r="CN75" s="79">
        <f t="shared" si="78"/>
        <v>33.366875</v>
      </c>
      <c r="CO75" s="16">
        <f t="shared" si="57"/>
        <v>0.33467500000000006</v>
      </c>
      <c r="CQ75" s="195">
        <v>18.975</v>
      </c>
      <c r="CR75" s="195">
        <v>29.7505</v>
      </c>
      <c r="CS75" s="195">
        <v>26.565</v>
      </c>
      <c r="CT75" s="195">
        <v>41.65069999999999</v>
      </c>
      <c r="CU75" s="194">
        <v>0.4</v>
      </c>
      <c r="CW75" s="293">
        <v>16</v>
      </c>
      <c r="CX75" s="293">
        <v>20</v>
      </c>
      <c r="CY75" s="293">
        <f aca="true" t="shared" si="79" ref="CY75:CZ80">CW75*1.32</f>
        <v>21.12</v>
      </c>
      <c r="CZ75" s="293">
        <f t="shared" si="79"/>
        <v>26.400000000000002</v>
      </c>
      <c r="DA75" s="194">
        <f t="shared" si="67"/>
        <v>0.32000000000000006</v>
      </c>
      <c r="DB75" s="293">
        <f aca="true" t="shared" si="80" ref="DB75:DC80">CY75-(CY75*0.05)</f>
        <v>20.064</v>
      </c>
      <c r="DC75" s="293">
        <f t="shared" si="80"/>
        <v>25.080000000000002</v>
      </c>
      <c r="DD75" s="194">
        <f t="shared" si="68"/>
        <v>0.2540000000000002</v>
      </c>
    </row>
    <row r="76" spans="1:108" ht="15">
      <c r="A76" s="6" t="s">
        <v>100</v>
      </c>
      <c r="B76" s="305" t="s">
        <v>507</v>
      </c>
      <c r="C76" s="66"/>
      <c r="D76" s="66"/>
      <c r="E76" s="66"/>
      <c r="F76" s="66"/>
      <c r="G76" s="16"/>
      <c r="I76" s="69">
        <v>16</v>
      </c>
      <c r="J76" s="69">
        <v>24</v>
      </c>
      <c r="K76" s="196">
        <f t="shared" si="71"/>
        <v>21.44</v>
      </c>
      <c r="L76" s="196">
        <f t="shared" si="71"/>
        <v>32.160000000000004</v>
      </c>
      <c r="M76" s="194">
        <v>0.34</v>
      </c>
      <c r="N76" s="69">
        <f t="shared" si="72"/>
        <v>21.1184</v>
      </c>
      <c r="O76" s="69">
        <f t="shared" si="72"/>
        <v>31.677600000000005</v>
      </c>
      <c r="P76" s="16">
        <f t="shared" si="58"/>
        <v>0.3199000000000001</v>
      </c>
      <c r="R76" s="68">
        <v>20</v>
      </c>
      <c r="S76" s="68">
        <v>30</v>
      </c>
      <c r="T76" s="201">
        <v>26.99</v>
      </c>
      <c r="U76" s="201">
        <v>40.48</v>
      </c>
      <c r="V76" s="194">
        <v>0.3494</v>
      </c>
      <c r="W76" s="68">
        <f t="shared" si="59"/>
        <v>26.79</v>
      </c>
      <c r="X76" s="68">
        <f t="shared" si="60"/>
        <v>40.185</v>
      </c>
      <c r="Y76" s="16">
        <v>0.3395</v>
      </c>
      <c r="AA76" s="202">
        <v>16.1115</v>
      </c>
      <c r="AB76" s="202">
        <v>21.642999999999997</v>
      </c>
      <c r="AC76" s="203">
        <v>21.888125542472665</v>
      </c>
      <c r="AD76" s="202">
        <v>29.24779158116063</v>
      </c>
      <c r="AE76" s="194">
        <v>0.3544</v>
      </c>
      <c r="AF76" s="243">
        <v>16.1115</v>
      </c>
      <c r="AG76" s="243">
        <v>21.642999999999997</v>
      </c>
      <c r="AH76" s="202">
        <f t="shared" si="61"/>
        <v>21.821415599999998</v>
      </c>
      <c r="AI76" s="202">
        <v>29.24779158116063</v>
      </c>
      <c r="AJ76" s="194">
        <f t="shared" si="62"/>
        <v>0.35266543540930595</v>
      </c>
      <c r="AK76" s="71">
        <f t="shared" si="73"/>
        <v>20.73034482</v>
      </c>
      <c r="AL76" s="71">
        <f t="shared" si="73"/>
        <v>27.7854020021026</v>
      </c>
      <c r="AM76" s="16">
        <f t="shared" si="69"/>
        <v>0.28503216363884065</v>
      </c>
      <c r="AO76" s="72">
        <v>16</v>
      </c>
      <c r="AP76" s="72">
        <v>24</v>
      </c>
      <c r="AQ76" s="204">
        <v>21.76</v>
      </c>
      <c r="AR76" s="204">
        <v>32.64</v>
      </c>
      <c r="AS76" s="194">
        <v>0.36</v>
      </c>
      <c r="AT76" s="72">
        <f t="shared" si="74"/>
        <v>21.216</v>
      </c>
      <c r="AU76" s="72">
        <f t="shared" si="74"/>
        <v>31.824</v>
      </c>
      <c r="AV76" s="16">
        <f t="shared" si="63"/>
        <v>0.32600000000000007</v>
      </c>
      <c r="AX76" s="73">
        <v>22</v>
      </c>
      <c r="AY76" s="73">
        <v>26</v>
      </c>
      <c r="AZ76" s="205">
        <v>32.34</v>
      </c>
      <c r="BA76" s="205">
        <v>38.22</v>
      </c>
      <c r="BB76" s="194">
        <f t="shared" si="64"/>
        <v>0.47</v>
      </c>
      <c r="BC76" s="73">
        <f t="shared" si="75"/>
        <v>30.723000000000003</v>
      </c>
      <c r="BD76" s="73">
        <f t="shared" si="75"/>
        <v>36.309</v>
      </c>
      <c r="BE76" s="16">
        <f t="shared" si="65"/>
        <v>0.39649999999999985</v>
      </c>
      <c r="BG76" s="74">
        <v>16.23</v>
      </c>
      <c r="BH76" s="74">
        <v>20.45</v>
      </c>
      <c r="BI76" s="206">
        <v>22.32</v>
      </c>
      <c r="BJ76" s="206">
        <v>28.12</v>
      </c>
      <c r="BK76" s="194">
        <v>0.375</v>
      </c>
      <c r="BL76" s="74">
        <f aca="true" t="shared" si="81" ref="BL76:BM78">BI76-(BI76*0.025)</f>
        <v>21.762</v>
      </c>
      <c r="BM76" s="74">
        <f t="shared" si="81"/>
        <v>27.417</v>
      </c>
      <c r="BN76" s="16">
        <f>(BL76+BM76)/(BG76+BH76)-1</f>
        <v>0.3407579062159216</v>
      </c>
      <c r="BP76" s="76">
        <v>20</v>
      </c>
      <c r="BQ76" s="76">
        <v>25</v>
      </c>
      <c r="BR76" s="207">
        <v>27</v>
      </c>
      <c r="BS76" s="207">
        <v>33.75</v>
      </c>
      <c r="BT76" s="267">
        <f t="shared" si="13"/>
        <v>0.3500000000000001</v>
      </c>
      <c r="BU76" s="76">
        <f t="shared" si="76"/>
        <v>26.595</v>
      </c>
      <c r="BV76" s="76">
        <f t="shared" si="76"/>
        <v>33.24375</v>
      </c>
      <c r="BW76" s="16">
        <f t="shared" si="56"/>
        <v>0.32975</v>
      </c>
      <c r="BY76" s="78">
        <v>15.75</v>
      </c>
      <c r="BZ76" s="78">
        <v>25</v>
      </c>
      <c r="CA76" s="208">
        <v>21.89</v>
      </c>
      <c r="CB76" s="208">
        <v>34.75</v>
      </c>
      <c r="CC76" s="194">
        <f t="shared" si="16"/>
        <v>0.38993865030674857</v>
      </c>
      <c r="CD76" s="78">
        <f t="shared" si="77"/>
        <v>21.6711</v>
      </c>
      <c r="CE76" s="78">
        <f t="shared" si="77"/>
        <v>34.4025</v>
      </c>
      <c r="CF76" s="16">
        <f t="shared" si="66"/>
        <v>0.3760392638036809</v>
      </c>
      <c r="CH76" s="244">
        <v>19.7</v>
      </c>
      <c r="CI76" s="244">
        <v>21.7</v>
      </c>
      <c r="CJ76" s="209">
        <v>26.6935</v>
      </c>
      <c r="CK76" s="209">
        <v>29.403499999999998</v>
      </c>
      <c r="CL76" s="194">
        <f t="shared" si="24"/>
        <v>0.355</v>
      </c>
      <c r="CM76" s="79">
        <f t="shared" si="78"/>
        <v>26.293097500000002</v>
      </c>
      <c r="CN76" s="79">
        <f t="shared" si="78"/>
        <v>28.962447499999996</v>
      </c>
      <c r="CO76" s="16">
        <f t="shared" si="57"/>
        <v>0.33467500000000006</v>
      </c>
      <c r="CQ76" s="195">
        <v>17.732000000000003</v>
      </c>
      <c r="CR76" s="195">
        <v>27.807</v>
      </c>
      <c r="CS76" s="195">
        <v>24.824800000000003</v>
      </c>
      <c r="CT76" s="195">
        <v>41.710499999999996</v>
      </c>
      <c r="CU76" s="194">
        <v>0.5</v>
      </c>
      <c r="CW76" s="293">
        <v>22</v>
      </c>
      <c r="CX76" s="293">
        <v>28</v>
      </c>
      <c r="CY76" s="293">
        <f t="shared" si="79"/>
        <v>29.040000000000003</v>
      </c>
      <c r="CZ76" s="293">
        <f t="shared" si="79"/>
        <v>36.96</v>
      </c>
      <c r="DA76" s="194">
        <f t="shared" si="67"/>
        <v>0.32000000000000006</v>
      </c>
      <c r="DB76" s="293">
        <f t="shared" si="80"/>
        <v>27.588</v>
      </c>
      <c r="DC76" s="293">
        <f t="shared" si="80"/>
        <v>35.112</v>
      </c>
      <c r="DD76" s="194">
        <f t="shared" si="68"/>
        <v>0.254</v>
      </c>
    </row>
    <row r="77" spans="1:108" ht="15">
      <c r="A77" s="6" t="s">
        <v>101</v>
      </c>
      <c r="B77" s="305" t="s">
        <v>508</v>
      </c>
      <c r="C77" s="66"/>
      <c r="D77" s="66"/>
      <c r="E77" s="66"/>
      <c r="F77" s="66"/>
      <c r="G77" s="16"/>
      <c r="I77" s="69">
        <v>17</v>
      </c>
      <c r="J77" s="69">
        <v>26</v>
      </c>
      <c r="K77" s="196">
        <f t="shared" si="71"/>
        <v>22.78</v>
      </c>
      <c r="L77" s="196">
        <f t="shared" si="71"/>
        <v>34.84</v>
      </c>
      <c r="M77" s="194">
        <v>0.34</v>
      </c>
      <c r="N77" s="69">
        <f t="shared" si="72"/>
        <v>22.4383</v>
      </c>
      <c r="O77" s="69">
        <f t="shared" si="72"/>
        <v>34.317400000000006</v>
      </c>
      <c r="P77" s="16">
        <f t="shared" si="58"/>
        <v>0.3199000000000001</v>
      </c>
      <c r="R77" s="68">
        <v>45</v>
      </c>
      <c r="S77" s="68">
        <v>50</v>
      </c>
      <c r="T77" s="201">
        <v>60.73</v>
      </c>
      <c r="U77" s="201">
        <v>67.47</v>
      </c>
      <c r="V77" s="194">
        <v>0.3495</v>
      </c>
      <c r="W77" s="68">
        <f t="shared" si="59"/>
        <v>60.2775</v>
      </c>
      <c r="X77" s="68">
        <f t="shared" si="60"/>
        <v>66.975</v>
      </c>
      <c r="Y77" s="16">
        <v>0.3395</v>
      </c>
      <c r="AA77" s="202">
        <v>17.790499999999998</v>
      </c>
      <c r="AB77" s="202">
        <v>23.758999999999997</v>
      </c>
      <c r="AC77" s="203">
        <v>24.12488115222876</v>
      </c>
      <c r="AD77" s="202">
        <v>32.05510426408746</v>
      </c>
      <c r="AE77" s="194">
        <v>0.3521</v>
      </c>
      <c r="AF77" s="243">
        <v>17.790499999999998</v>
      </c>
      <c r="AG77" s="243">
        <v>23.758999999999997</v>
      </c>
      <c r="AH77" s="202">
        <f t="shared" si="61"/>
        <v>24.05453505</v>
      </c>
      <c r="AI77" s="202">
        <v>32.05510426408746</v>
      </c>
      <c r="AJ77" s="194">
        <f t="shared" si="62"/>
        <v>0.3504287491807956</v>
      </c>
      <c r="AK77" s="71">
        <f t="shared" si="73"/>
        <v>22.8518082975</v>
      </c>
      <c r="AL77" s="71">
        <f t="shared" si="73"/>
        <v>30.45234905088309</v>
      </c>
      <c r="AM77" s="16">
        <f t="shared" si="69"/>
        <v>0.28290731172175576</v>
      </c>
      <c r="AO77" s="72">
        <v>17</v>
      </c>
      <c r="AP77" s="72">
        <v>26</v>
      </c>
      <c r="AQ77" s="204">
        <v>23.12</v>
      </c>
      <c r="AR77" s="204">
        <v>35.36</v>
      </c>
      <c r="AS77" s="194">
        <v>0.36</v>
      </c>
      <c r="AT77" s="72">
        <f t="shared" si="74"/>
        <v>22.542</v>
      </c>
      <c r="AU77" s="72">
        <f t="shared" si="74"/>
        <v>34.476</v>
      </c>
      <c r="AV77" s="16">
        <f t="shared" si="63"/>
        <v>0.32600000000000007</v>
      </c>
      <c r="AX77" s="73">
        <v>24</v>
      </c>
      <c r="AY77" s="73">
        <v>28</v>
      </c>
      <c r="AZ77" s="205">
        <v>35.28</v>
      </c>
      <c r="BA77" s="205">
        <v>41.16</v>
      </c>
      <c r="BB77" s="194">
        <f t="shared" si="64"/>
        <v>0.47</v>
      </c>
      <c r="BC77" s="73">
        <f t="shared" si="75"/>
        <v>33.516</v>
      </c>
      <c r="BD77" s="73">
        <f t="shared" si="75"/>
        <v>39.102</v>
      </c>
      <c r="BE77" s="16">
        <f t="shared" si="65"/>
        <v>0.39649999999999985</v>
      </c>
      <c r="BG77" s="74">
        <v>17.43</v>
      </c>
      <c r="BH77" s="74">
        <v>21.56</v>
      </c>
      <c r="BI77" s="206">
        <v>23.97</v>
      </c>
      <c r="BJ77" s="206">
        <v>29.65</v>
      </c>
      <c r="BK77" s="194">
        <v>0.375</v>
      </c>
      <c r="BL77" s="74">
        <f t="shared" si="81"/>
        <v>23.370749999999997</v>
      </c>
      <c r="BM77" s="74">
        <f t="shared" si="81"/>
        <v>28.908749999999998</v>
      </c>
      <c r="BN77" s="16">
        <f>(BL77+BM77)/(BG77+BH77)-1</f>
        <v>0.34084380610412945</v>
      </c>
      <c r="BP77" s="76">
        <v>22</v>
      </c>
      <c r="BQ77" s="76">
        <v>27</v>
      </c>
      <c r="BR77" s="207">
        <v>29.7</v>
      </c>
      <c r="BS77" s="207">
        <v>36.45</v>
      </c>
      <c r="BT77" s="267">
        <f t="shared" si="13"/>
        <v>0.3500000000000001</v>
      </c>
      <c r="BU77" s="76">
        <f t="shared" si="76"/>
        <v>29.2545</v>
      </c>
      <c r="BV77" s="76">
        <f t="shared" si="76"/>
        <v>35.90325</v>
      </c>
      <c r="BW77" s="16">
        <f t="shared" si="56"/>
        <v>0.32974999999999977</v>
      </c>
      <c r="BY77" s="78">
        <v>16.85</v>
      </c>
      <c r="BZ77" s="78">
        <v>27</v>
      </c>
      <c r="CA77" s="208">
        <v>23.42</v>
      </c>
      <c r="CB77" s="208">
        <v>37.53</v>
      </c>
      <c r="CC77" s="194">
        <f t="shared" si="16"/>
        <v>0.3899657924743445</v>
      </c>
      <c r="CD77" s="78">
        <f t="shared" si="77"/>
        <v>23.1858</v>
      </c>
      <c r="CE77" s="78">
        <f t="shared" si="77"/>
        <v>37.1547</v>
      </c>
      <c r="CF77" s="16">
        <f t="shared" si="66"/>
        <v>0.3760661345496008</v>
      </c>
      <c r="CH77" s="244">
        <v>22</v>
      </c>
      <c r="CI77" s="244">
        <v>24</v>
      </c>
      <c r="CJ77" s="209">
        <v>29.81</v>
      </c>
      <c r="CK77" s="209">
        <v>32.519999999999996</v>
      </c>
      <c r="CL77" s="194">
        <f t="shared" si="24"/>
        <v>0.355</v>
      </c>
      <c r="CM77" s="79">
        <f t="shared" si="78"/>
        <v>29.362849999999998</v>
      </c>
      <c r="CN77" s="79">
        <f t="shared" si="78"/>
        <v>32.032199999999996</v>
      </c>
      <c r="CO77" s="16">
        <f t="shared" si="57"/>
        <v>0.33467500000000006</v>
      </c>
      <c r="CQ77" s="195">
        <v>18.975</v>
      </c>
      <c r="CR77" s="195">
        <v>29.7505</v>
      </c>
      <c r="CS77" s="195">
        <v>26.565</v>
      </c>
      <c r="CT77" s="195">
        <v>44.62575</v>
      </c>
      <c r="CU77" s="194">
        <v>0.5</v>
      </c>
      <c r="CW77" s="293">
        <v>26</v>
      </c>
      <c r="CX77" s="293">
        <v>32</v>
      </c>
      <c r="CY77" s="293">
        <f t="shared" si="79"/>
        <v>34.32</v>
      </c>
      <c r="CZ77" s="293">
        <f t="shared" si="79"/>
        <v>42.24</v>
      </c>
      <c r="DA77" s="194">
        <f t="shared" si="67"/>
        <v>0.32000000000000006</v>
      </c>
      <c r="DB77" s="293">
        <f t="shared" si="80"/>
        <v>32.604</v>
      </c>
      <c r="DC77" s="293">
        <f t="shared" si="80"/>
        <v>40.128</v>
      </c>
      <c r="DD77" s="194">
        <f t="shared" si="68"/>
        <v>0.254</v>
      </c>
    </row>
    <row r="78" spans="1:108" ht="15">
      <c r="A78" s="6" t="s">
        <v>102</v>
      </c>
      <c r="B78" s="305" t="s">
        <v>509</v>
      </c>
      <c r="C78" s="66"/>
      <c r="D78" s="66"/>
      <c r="E78" s="66"/>
      <c r="F78" s="66"/>
      <c r="G78" s="16"/>
      <c r="I78" s="69">
        <v>22</v>
      </c>
      <c r="J78" s="69">
        <v>34</v>
      </c>
      <c r="K78" s="196">
        <f t="shared" si="71"/>
        <v>29.48</v>
      </c>
      <c r="L78" s="196">
        <f t="shared" si="71"/>
        <v>45.56</v>
      </c>
      <c r="M78" s="194">
        <v>0.34</v>
      </c>
      <c r="N78" s="69">
        <f t="shared" si="72"/>
        <v>29.0378</v>
      </c>
      <c r="O78" s="69">
        <f t="shared" si="72"/>
        <v>44.8766</v>
      </c>
      <c r="P78" s="16">
        <f t="shared" si="58"/>
        <v>0.3199000000000001</v>
      </c>
      <c r="R78" s="68">
        <v>50</v>
      </c>
      <c r="S78" s="68">
        <v>70</v>
      </c>
      <c r="T78" s="201">
        <v>67.47</v>
      </c>
      <c r="U78" s="201">
        <v>94.46</v>
      </c>
      <c r="V78" s="194">
        <v>0.3494</v>
      </c>
      <c r="W78" s="68">
        <f t="shared" si="59"/>
        <v>66.975</v>
      </c>
      <c r="X78" s="68">
        <f t="shared" si="60"/>
        <v>93.765</v>
      </c>
      <c r="Y78" s="16">
        <v>0.3395</v>
      </c>
      <c r="AA78" s="202">
        <v>19.458000000000002</v>
      </c>
      <c r="AB78" s="202">
        <v>25.783</v>
      </c>
      <c r="AC78" s="203">
        <v>26.34631651808242</v>
      </c>
      <c r="AD78" s="202">
        <v>34.740359873843566</v>
      </c>
      <c r="AE78" s="194">
        <v>0.3503</v>
      </c>
      <c r="AF78" s="243">
        <v>19.458000000000002</v>
      </c>
      <c r="AG78" s="243">
        <v>25.783</v>
      </c>
      <c r="AH78" s="202">
        <f t="shared" si="61"/>
        <v>26.2741374</v>
      </c>
      <c r="AI78" s="202">
        <v>34.740359873843566</v>
      </c>
      <c r="AJ78" s="194">
        <f t="shared" si="62"/>
        <v>0.34865492084267746</v>
      </c>
      <c r="AK78" s="71">
        <f t="shared" si="73"/>
        <v>24.96043053</v>
      </c>
      <c r="AL78" s="71">
        <f t="shared" si="73"/>
        <v>33.00334188015139</v>
      </c>
      <c r="AM78" s="16">
        <f t="shared" si="69"/>
        <v>0.2812221748005437</v>
      </c>
      <c r="AO78" s="72">
        <v>22</v>
      </c>
      <c r="AP78" s="72">
        <v>30</v>
      </c>
      <c r="AQ78" s="204">
        <v>29.92</v>
      </c>
      <c r="AR78" s="204">
        <v>40.8</v>
      </c>
      <c r="AS78" s="194">
        <v>0.36</v>
      </c>
      <c r="AT78" s="72">
        <f t="shared" si="74"/>
        <v>29.172</v>
      </c>
      <c r="AU78" s="72">
        <f t="shared" si="74"/>
        <v>39.779999999999994</v>
      </c>
      <c r="AV78" s="16">
        <f t="shared" si="63"/>
        <v>0.32600000000000007</v>
      </c>
      <c r="AX78" s="73">
        <v>26</v>
      </c>
      <c r="AY78" s="73">
        <v>30</v>
      </c>
      <c r="AZ78" s="205">
        <v>38.22</v>
      </c>
      <c r="BA78" s="205">
        <v>44.1</v>
      </c>
      <c r="BB78" s="194">
        <f t="shared" si="64"/>
        <v>0.47</v>
      </c>
      <c r="BC78" s="73">
        <f t="shared" si="75"/>
        <v>36.309</v>
      </c>
      <c r="BD78" s="73">
        <f t="shared" si="75"/>
        <v>41.895</v>
      </c>
      <c r="BE78" s="16">
        <f t="shared" si="65"/>
        <v>0.3965000000000001</v>
      </c>
      <c r="BG78" s="74">
        <v>22.56</v>
      </c>
      <c r="BH78" s="74">
        <v>25.45</v>
      </c>
      <c r="BI78" s="206">
        <v>31.02</v>
      </c>
      <c r="BJ78" s="206">
        <v>34.99</v>
      </c>
      <c r="BK78" s="194">
        <v>0.375</v>
      </c>
      <c r="BL78" s="74">
        <f t="shared" si="81"/>
        <v>30.2445</v>
      </c>
      <c r="BM78" s="74">
        <f t="shared" si="81"/>
        <v>34.11525</v>
      </c>
      <c r="BN78" s="16">
        <f>(BL78+BM78)/(BG78+BH78)-1</f>
        <v>0.3405488439908355</v>
      </c>
      <c r="BP78" s="76">
        <v>25</v>
      </c>
      <c r="BQ78" s="76">
        <v>29</v>
      </c>
      <c r="BR78" s="207">
        <v>33.75</v>
      </c>
      <c r="BS78" s="207">
        <v>39.15</v>
      </c>
      <c r="BT78" s="267">
        <f t="shared" si="13"/>
        <v>0.3500000000000001</v>
      </c>
      <c r="BU78" s="76">
        <f t="shared" si="76"/>
        <v>33.24375</v>
      </c>
      <c r="BV78" s="76">
        <f t="shared" si="76"/>
        <v>38.56275</v>
      </c>
      <c r="BW78" s="16">
        <f t="shared" si="56"/>
        <v>0.32975</v>
      </c>
      <c r="BY78" s="78">
        <v>22.05</v>
      </c>
      <c r="BZ78" s="78">
        <v>33.5</v>
      </c>
      <c r="CA78" s="208">
        <v>30.65</v>
      </c>
      <c r="CB78" s="208">
        <v>46.56</v>
      </c>
      <c r="CC78" s="194">
        <f t="shared" si="16"/>
        <v>0.3899189918991901</v>
      </c>
      <c r="CD78" s="78">
        <f t="shared" si="77"/>
        <v>30.3435</v>
      </c>
      <c r="CE78" s="78">
        <f t="shared" si="77"/>
        <v>46.0944</v>
      </c>
      <c r="CF78" s="16">
        <f t="shared" si="66"/>
        <v>0.37601980198019813</v>
      </c>
      <c r="CH78" s="244">
        <v>27</v>
      </c>
      <c r="CI78" s="244">
        <v>30</v>
      </c>
      <c r="CJ78" s="209">
        <v>36.585</v>
      </c>
      <c r="CK78" s="209">
        <v>40.65</v>
      </c>
      <c r="CL78" s="194">
        <f t="shared" si="24"/>
        <v>0.355</v>
      </c>
      <c r="CM78" s="79">
        <f t="shared" si="78"/>
        <v>36.036225</v>
      </c>
      <c r="CN78" s="79">
        <f t="shared" si="78"/>
        <v>40.04025</v>
      </c>
      <c r="CO78" s="16">
        <f t="shared" si="57"/>
        <v>0.33467500000000006</v>
      </c>
      <c r="CQ78" s="195">
        <v>24.871000000000002</v>
      </c>
      <c r="CR78" s="195">
        <v>39.007999999999996</v>
      </c>
      <c r="CS78" s="195">
        <v>34.8194</v>
      </c>
      <c r="CT78" s="195">
        <v>58.51199999999999</v>
      </c>
      <c r="CU78" s="194">
        <v>0.5</v>
      </c>
      <c r="CW78" s="293">
        <v>30</v>
      </c>
      <c r="CX78" s="293">
        <v>36</v>
      </c>
      <c r="CY78" s="293">
        <f t="shared" si="79"/>
        <v>39.6</v>
      </c>
      <c r="CZ78" s="293">
        <f t="shared" si="79"/>
        <v>47.52</v>
      </c>
      <c r="DA78" s="194">
        <f t="shared" si="67"/>
        <v>0.32000000000000006</v>
      </c>
      <c r="DB78" s="293">
        <f t="shared" si="80"/>
        <v>37.620000000000005</v>
      </c>
      <c r="DC78" s="293">
        <f t="shared" si="80"/>
        <v>45.144000000000005</v>
      </c>
      <c r="DD78" s="194">
        <f t="shared" si="68"/>
        <v>0.2540000000000002</v>
      </c>
    </row>
    <row r="79" spans="1:108" ht="15">
      <c r="A79" s="6" t="s">
        <v>103</v>
      </c>
      <c r="B79" s="305" t="s">
        <v>510</v>
      </c>
      <c r="C79" s="66"/>
      <c r="D79" s="66"/>
      <c r="E79" s="66"/>
      <c r="F79" s="66"/>
      <c r="G79" s="16"/>
      <c r="I79" s="69">
        <v>18</v>
      </c>
      <c r="J79" s="69">
        <v>22</v>
      </c>
      <c r="K79" s="196">
        <f t="shared" si="71"/>
        <v>24.12</v>
      </c>
      <c r="L79" s="196">
        <f t="shared" si="71"/>
        <v>29.48</v>
      </c>
      <c r="M79" s="194">
        <v>0.34</v>
      </c>
      <c r="N79" s="69">
        <f t="shared" si="72"/>
        <v>23.758200000000002</v>
      </c>
      <c r="O79" s="69">
        <f t="shared" si="72"/>
        <v>29.0378</v>
      </c>
      <c r="P79" s="16">
        <f t="shared" si="58"/>
        <v>0.3199000000000001</v>
      </c>
      <c r="R79" s="68">
        <v>20</v>
      </c>
      <c r="S79" s="68">
        <v>30</v>
      </c>
      <c r="T79" s="201">
        <v>26.99</v>
      </c>
      <c r="U79" s="201">
        <v>40.48</v>
      </c>
      <c r="V79" s="194">
        <v>0.3494</v>
      </c>
      <c r="W79" s="68">
        <f t="shared" si="59"/>
        <v>26.79</v>
      </c>
      <c r="X79" s="68">
        <f t="shared" si="60"/>
        <v>40.185</v>
      </c>
      <c r="Y79" s="16">
        <v>0.3395</v>
      </c>
      <c r="AA79" s="202">
        <v>20.400999999999996</v>
      </c>
      <c r="AB79" s="202">
        <v>28.9685</v>
      </c>
      <c r="AC79" s="203">
        <v>27.600021093355753</v>
      </c>
      <c r="AD79" s="202">
        <v>38.96658603238014</v>
      </c>
      <c r="AE79" s="194">
        <v>0.3483</v>
      </c>
      <c r="AF79" s="243">
        <v>19</v>
      </c>
      <c r="AG79" s="243">
        <v>28.9685</v>
      </c>
      <c r="AH79" s="202">
        <f t="shared" si="61"/>
        <v>25.6177</v>
      </c>
      <c r="AI79" s="202">
        <v>38.96658603238014</v>
      </c>
      <c r="AJ79" s="194">
        <f t="shared" si="62"/>
        <v>0.34638952713510185</v>
      </c>
      <c r="AK79" s="71">
        <f t="shared" si="73"/>
        <v>24.336814999999998</v>
      </c>
      <c r="AL79" s="71">
        <f t="shared" si="73"/>
        <v>37.01825673076114</v>
      </c>
      <c r="AM79" s="16">
        <f t="shared" si="69"/>
        <v>0.279070050778347</v>
      </c>
      <c r="AO79" s="72">
        <v>16</v>
      </c>
      <c r="AP79" s="72">
        <v>20</v>
      </c>
      <c r="AQ79" s="204">
        <v>21.76</v>
      </c>
      <c r="AR79" s="204">
        <v>27.2</v>
      </c>
      <c r="AS79" s="194">
        <v>0.36</v>
      </c>
      <c r="AT79" s="72">
        <f t="shared" si="74"/>
        <v>21.216</v>
      </c>
      <c r="AU79" s="72">
        <f t="shared" si="74"/>
        <v>26.52</v>
      </c>
      <c r="AV79" s="16">
        <f t="shared" si="63"/>
        <v>0.32600000000000007</v>
      </c>
      <c r="AX79" s="73">
        <v>18</v>
      </c>
      <c r="AY79" s="73">
        <v>21</v>
      </c>
      <c r="AZ79" s="205">
        <v>26.46</v>
      </c>
      <c r="BA79" s="205">
        <v>30.869999999999997</v>
      </c>
      <c r="BB79" s="194">
        <f t="shared" si="64"/>
        <v>0.47</v>
      </c>
      <c r="BC79" s="73">
        <f t="shared" si="75"/>
        <v>25.137</v>
      </c>
      <c r="BD79" s="73">
        <f t="shared" si="75"/>
        <v>29.326499999999996</v>
      </c>
      <c r="BE79" s="16">
        <f t="shared" si="65"/>
        <v>0.39649999999999985</v>
      </c>
      <c r="BG79" s="439" t="s">
        <v>384</v>
      </c>
      <c r="BH79" s="440"/>
      <c r="BI79" s="440"/>
      <c r="BJ79" s="440"/>
      <c r="BK79" s="440"/>
      <c r="BL79" s="440"/>
      <c r="BM79" s="440"/>
      <c r="BN79" s="441"/>
      <c r="BP79" s="76">
        <v>16</v>
      </c>
      <c r="BQ79" s="76">
        <v>20</v>
      </c>
      <c r="BR79" s="207">
        <v>21.6</v>
      </c>
      <c r="BS79" s="207">
        <v>27</v>
      </c>
      <c r="BT79" s="267">
        <f t="shared" si="13"/>
        <v>0.3500000000000001</v>
      </c>
      <c r="BU79" s="76">
        <f t="shared" si="76"/>
        <v>21.276</v>
      </c>
      <c r="BV79" s="76">
        <f t="shared" si="76"/>
        <v>26.595</v>
      </c>
      <c r="BW79" s="16">
        <f t="shared" si="56"/>
        <v>0.32974999999999977</v>
      </c>
      <c r="BY79" s="78">
        <v>19.25</v>
      </c>
      <c r="BZ79" s="78">
        <v>25</v>
      </c>
      <c r="CA79" s="208">
        <v>26.68</v>
      </c>
      <c r="CB79" s="208">
        <v>34.75</v>
      </c>
      <c r="CC79" s="194">
        <f t="shared" si="16"/>
        <v>0.3882485875706214</v>
      </c>
      <c r="CD79" s="78">
        <f t="shared" si="77"/>
        <v>26.4132</v>
      </c>
      <c r="CE79" s="78">
        <f t="shared" si="77"/>
        <v>34.4025</v>
      </c>
      <c r="CF79" s="16">
        <f t="shared" si="66"/>
        <v>0.37436610169491535</v>
      </c>
      <c r="CH79" s="244">
        <v>17</v>
      </c>
      <c r="CI79" s="244">
        <v>20</v>
      </c>
      <c r="CJ79" s="209">
        <v>23.035</v>
      </c>
      <c r="CK79" s="209">
        <v>27.1</v>
      </c>
      <c r="CL79" s="194">
        <f t="shared" si="24"/>
        <v>0.3550000000000002</v>
      </c>
      <c r="CM79" s="79">
        <f t="shared" si="78"/>
        <v>22.689475</v>
      </c>
      <c r="CN79" s="79">
        <f t="shared" si="78"/>
        <v>26.6935</v>
      </c>
      <c r="CO79" s="16">
        <f t="shared" si="57"/>
        <v>0.33467500000000006</v>
      </c>
      <c r="CQ79" s="195">
        <v>15.400000000000002</v>
      </c>
      <c r="CR79" s="195">
        <v>26.162499999999998</v>
      </c>
      <c r="CS79" s="195">
        <v>21.560000000000002</v>
      </c>
      <c r="CT79" s="195">
        <v>35.319375</v>
      </c>
      <c r="CU79" s="194">
        <v>0.35</v>
      </c>
      <c r="CW79" s="293">
        <v>22</v>
      </c>
      <c r="CX79" s="293">
        <v>28</v>
      </c>
      <c r="CY79" s="293">
        <f t="shared" si="79"/>
        <v>29.040000000000003</v>
      </c>
      <c r="CZ79" s="293">
        <f t="shared" si="79"/>
        <v>36.96</v>
      </c>
      <c r="DA79" s="194">
        <f t="shared" si="67"/>
        <v>0.32000000000000006</v>
      </c>
      <c r="DB79" s="293">
        <f t="shared" si="80"/>
        <v>27.588</v>
      </c>
      <c r="DC79" s="293">
        <f t="shared" si="80"/>
        <v>35.112</v>
      </c>
      <c r="DD79" s="194">
        <f t="shared" si="68"/>
        <v>0.254</v>
      </c>
    </row>
    <row r="80" spans="1:108" ht="15">
      <c r="A80" s="3" t="s">
        <v>104</v>
      </c>
      <c r="B80" s="305" t="s">
        <v>511</v>
      </c>
      <c r="C80" s="66"/>
      <c r="D80" s="66"/>
      <c r="E80" s="66"/>
      <c r="F80" s="66"/>
      <c r="G80" s="16"/>
      <c r="I80" s="69">
        <v>11</v>
      </c>
      <c r="J80" s="69">
        <v>15</v>
      </c>
      <c r="K80" s="196">
        <f t="shared" si="71"/>
        <v>14.74</v>
      </c>
      <c r="L80" s="196">
        <f t="shared" si="71"/>
        <v>20.1</v>
      </c>
      <c r="M80" s="194">
        <v>0.34</v>
      </c>
      <c r="N80" s="69">
        <f t="shared" si="72"/>
        <v>14.5189</v>
      </c>
      <c r="O80" s="69">
        <f t="shared" si="72"/>
        <v>19.7985</v>
      </c>
      <c r="P80" s="16">
        <f t="shared" si="58"/>
        <v>0.3199000000000001</v>
      </c>
      <c r="R80" s="68">
        <v>16</v>
      </c>
      <c r="S80" s="68">
        <v>25</v>
      </c>
      <c r="T80" s="201">
        <v>21.59</v>
      </c>
      <c r="U80" s="201">
        <v>33.74</v>
      </c>
      <c r="V80" s="194">
        <v>0.3495</v>
      </c>
      <c r="W80" s="68">
        <f t="shared" si="59"/>
        <v>21.432000000000002</v>
      </c>
      <c r="X80" s="68">
        <f t="shared" si="60"/>
        <v>33.4875</v>
      </c>
      <c r="Y80" s="16">
        <v>0.3395</v>
      </c>
      <c r="AA80" s="202">
        <v>26.3925</v>
      </c>
      <c r="AB80" s="202">
        <v>38.329499999999996</v>
      </c>
      <c r="AC80" s="203">
        <v>35.54898798359966</v>
      </c>
      <c r="AD80" s="202">
        <v>51.385893227502095</v>
      </c>
      <c r="AE80" s="194">
        <v>0.3432</v>
      </c>
      <c r="AF80" s="243">
        <v>12</v>
      </c>
      <c r="AG80" s="243">
        <v>38.329499999999996</v>
      </c>
      <c r="AH80" s="202">
        <f t="shared" si="61"/>
        <v>16.1184</v>
      </c>
      <c r="AI80" s="202">
        <v>51.385893227502095</v>
      </c>
      <c r="AJ80" s="194">
        <f t="shared" si="62"/>
        <v>0.341247046513518</v>
      </c>
      <c r="AK80" s="71">
        <f t="shared" si="73"/>
        <v>15.31248</v>
      </c>
      <c r="AL80" s="71">
        <f t="shared" si="73"/>
        <v>48.81659856612699</v>
      </c>
      <c r="AM80" s="16">
        <f t="shared" si="69"/>
        <v>0.2741846941878421</v>
      </c>
      <c r="AO80" s="72">
        <v>10</v>
      </c>
      <c r="AP80" s="72">
        <v>12</v>
      </c>
      <c r="AQ80" s="204">
        <v>13.6</v>
      </c>
      <c r="AR80" s="204">
        <v>16.32</v>
      </c>
      <c r="AS80" s="194">
        <v>0.36</v>
      </c>
      <c r="AT80" s="72">
        <f t="shared" si="74"/>
        <v>13.26</v>
      </c>
      <c r="AU80" s="72">
        <f t="shared" si="74"/>
        <v>15.912</v>
      </c>
      <c r="AV80" s="16">
        <f t="shared" si="63"/>
        <v>0.32600000000000007</v>
      </c>
      <c r="AX80" s="73">
        <v>11</v>
      </c>
      <c r="AY80" s="73">
        <v>14.5</v>
      </c>
      <c r="AZ80" s="205">
        <v>16.17</v>
      </c>
      <c r="BA80" s="205">
        <v>21.31</v>
      </c>
      <c r="BB80" s="194">
        <f t="shared" si="64"/>
        <v>0.4698039215686276</v>
      </c>
      <c r="BC80" s="73">
        <f t="shared" si="75"/>
        <v>15.361500000000001</v>
      </c>
      <c r="BD80" s="73">
        <f t="shared" si="75"/>
        <v>20.2445</v>
      </c>
      <c r="BE80" s="16">
        <f t="shared" si="65"/>
        <v>0.39631372549019606</v>
      </c>
      <c r="BG80" s="439" t="s">
        <v>384</v>
      </c>
      <c r="BH80" s="440"/>
      <c r="BI80" s="440"/>
      <c r="BJ80" s="440"/>
      <c r="BK80" s="440"/>
      <c r="BL80" s="440"/>
      <c r="BM80" s="440"/>
      <c r="BN80" s="441"/>
      <c r="BP80" s="76">
        <v>14</v>
      </c>
      <c r="BQ80" s="76">
        <v>19</v>
      </c>
      <c r="BR80" s="207">
        <v>18.9</v>
      </c>
      <c r="BS80" s="207">
        <v>25.65</v>
      </c>
      <c r="BT80" s="267">
        <f t="shared" si="13"/>
        <v>0.34999999999999987</v>
      </c>
      <c r="BU80" s="76">
        <f t="shared" si="76"/>
        <v>18.6165</v>
      </c>
      <c r="BV80" s="76">
        <f t="shared" si="76"/>
        <v>25.265249999999998</v>
      </c>
      <c r="BW80" s="16">
        <f t="shared" si="56"/>
        <v>0.32975</v>
      </c>
      <c r="BY80" s="78">
        <v>11.6</v>
      </c>
      <c r="BZ80" s="78">
        <v>18</v>
      </c>
      <c r="CA80" s="208">
        <v>16.12</v>
      </c>
      <c r="CB80" s="208">
        <v>25.02</v>
      </c>
      <c r="CC80" s="194">
        <f t="shared" si="16"/>
        <v>0.3898648648648648</v>
      </c>
      <c r="CD80" s="78">
        <f t="shared" si="77"/>
        <v>15.9588</v>
      </c>
      <c r="CE80" s="78">
        <f t="shared" si="77"/>
        <v>24.7698</v>
      </c>
      <c r="CF80" s="16">
        <f t="shared" si="66"/>
        <v>0.37596621621621606</v>
      </c>
      <c r="CH80" s="244">
        <v>10.5</v>
      </c>
      <c r="CI80" s="244">
        <v>13</v>
      </c>
      <c r="CJ80" s="209">
        <v>14.2275</v>
      </c>
      <c r="CK80" s="209">
        <v>17.615</v>
      </c>
      <c r="CL80" s="194">
        <f t="shared" si="24"/>
        <v>0.355</v>
      </c>
      <c r="CM80" s="79">
        <f t="shared" si="78"/>
        <v>14.014087499999999</v>
      </c>
      <c r="CN80" s="79">
        <f t="shared" si="78"/>
        <v>17.350775</v>
      </c>
      <c r="CO80" s="16">
        <f t="shared" si="57"/>
        <v>0.33467499999999983</v>
      </c>
      <c r="CQ80" s="195"/>
      <c r="CR80" s="195"/>
      <c r="CS80" s="195"/>
      <c r="CT80" s="195"/>
      <c r="CU80" s="194"/>
      <c r="CW80" s="293">
        <v>9</v>
      </c>
      <c r="CX80" s="293">
        <v>12</v>
      </c>
      <c r="CY80" s="293">
        <f t="shared" si="79"/>
        <v>11.88</v>
      </c>
      <c r="CZ80" s="293">
        <f t="shared" si="79"/>
        <v>15.84</v>
      </c>
      <c r="DA80" s="194">
        <f t="shared" si="67"/>
        <v>0.31999999999999984</v>
      </c>
      <c r="DB80" s="293">
        <f t="shared" si="80"/>
        <v>11.286000000000001</v>
      </c>
      <c r="DC80" s="293">
        <f t="shared" si="80"/>
        <v>15.048</v>
      </c>
      <c r="DD80" s="194">
        <f t="shared" si="68"/>
        <v>0.2540000000000002</v>
      </c>
    </row>
    <row r="81" spans="1:108" ht="15">
      <c r="A81" s="4" t="s">
        <v>402</v>
      </c>
      <c r="B81" s="306"/>
      <c r="C81" s="370"/>
      <c r="D81" s="371"/>
      <c r="E81" s="371"/>
      <c r="F81" s="371"/>
      <c r="G81" s="393"/>
      <c r="I81" s="370"/>
      <c r="J81" s="371"/>
      <c r="K81" s="371"/>
      <c r="L81" s="371"/>
      <c r="M81" s="371"/>
      <c r="N81" s="371"/>
      <c r="O81" s="371"/>
      <c r="P81" s="393"/>
      <c r="R81" s="370"/>
      <c r="S81" s="371"/>
      <c r="T81" s="371"/>
      <c r="U81" s="371"/>
      <c r="V81" s="371"/>
      <c r="W81" s="371"/>
      <c r="X81" s="371"/>
      <c r="Y81" s="393"/>
      <c r="AA81" s="358"/>
      <c r="AB81" s="359"/>
      <c r="AC81" s="359"/>
      <c r="AD81" s="359"/>
      <c r="AE81" s="359"/>
      <c r="AF81" s="360"/>
      <c r="AG81" s="360"/>
      <c r="AH81" s="360"/>
      <c r="AI81" s="360"/>
      <c r="AJ81" s="360"/>
      <c r="AK81" s="370"/>
      <c r="AL81" s="371"/>
      <c r="AM81" s="371"/>
      <c r="AO81" s="370"/>
      <c r="AP81" s="371"/>
      <c r="AQ81" s="371"/>
      <c r="AR81" s="371"/>
      <c r="AS81" s="371"/>
      <c r="AT81" s="371"/>
      <c r="AU81" s="371"/>
      <c r="AV81" s="393"/>
      <c r="AX81" s="370"/>
      <c r="AY81" s="371"/>
      <c r="AZ81" s="371"/>
      <c r="BA81" s="371"/>
      <c r="BB81" s="371"/>
      <c r="BC81" s="371"/>
      <c r="BD81" s="371"/>
      <c r="BE81" s="393"/>
      <c r="BG81" s="370"/>
      <c r="BH81" s="371"/>
      <c r="BI81" s="371"/>
      <c r="BJ81" s="371"/>
      <c r="BK81" s="371"/>
      <c r="BL81" s="371"/>
      <c r="BM81" s="371"/>
      <c r="BN81" s="393"/>
      <c r="BP81" s="370"/>
      <c r="BQ81" s="371"/>
      <c r="BR81" s="371"/>
      <c r="BS81" s="371"/>
      <c r="BT81" s="371"/>
      <c r="BU81" s="371"/>
      <c r="BV81" s="371"/>
      <c r="BW81" s="393"/>
      <c r="BY81" s="370"/>
      <c r="BZ81" s="371"/>
      <c r="CA81" s="371"/>
      <c r="CB81" s="371"/>
      <c r="CC81" s="371"/>
      <c r="CD81" s="371"/>
      <c r="CE81" s="371"/>
      <c r="CF81" s="393"/>
      <c r="CH81" s="182"/>
      <c r="CI81" s="183"/>
      <c r="CJ81" s="183"/>
      <c r="CK81" s="183"/>
      <c r="CL81" s="183"/>
      <c r="CM81" s="191"/>
      <c r="CN81" s="191"/>
      <c r="CO81" s="181"/>
      <c r="CQ81" s="358"/>
      <c r="CR81" s="359"/>
      <c r="CS81" s="359"/>
      <c r="CT81" s="359"/>
      <c r="CU81" s="406"/>
      <c r="CW81" s="358"/>
      <c r="CX81" s="359"/>
      <c r="CY81" s="359"/>
      <c r="CZ81" s="359"/>
      <c r="DA81" s="359"/>
      <c r="DB81" s="359"/>
      <c r="DC81" s="359"/>
      <c r="DD81" s="406"/>
    </row>
    <row r="82" spans="1:108" ht="15">
      <c r="A82" s="3" t="s">
        <v>401</v>
      </c>
      <c r="B82" s="305" t="s">
        <v>512</v>
      </c>
      <c r="C82" s="66"/>
      <c r="D82" s="66"/>
      <c r="E82" s="66"/>
      <c r="F82" s="66"/>
      <c r="G82" s="16"/>
      <c r="I82" s="69">
        <v>20</v>
      </c>
      <c r="J82" s="69">
        <v>25</v>
      </c>
      <c r="K82" s="69">
        <v>26.8</v>
      </c>
      <c r="L82" s="69">
        <v>33.5</v>
      </c>
      <c r="M82" s="16">
        <f>(K82+L82)/(I82+J82)-1</f>
        <v>0.33999999999999986</v>
      </c>
      <c r="N82" s="69">
        <v>26.8</v>
      </c>
      <c r="O82" s="69">
        <v>33.5</v>
      </c>
      <c r="P82" s="16">
        <f t="shared" si="58"/>
        <v>0.33999999999999986</v>
      </c>
      <c r="Q82" s="246"/>
      <c r="R82" s="68"/>
      <c r="S82" s="68"/>
      <c r="T82" s="68"/>
      <c r="U82" s="68"/>
      <c r="V82" s="16"/>
      <c r="W82" s="68"/>
      <c r="X82" s="68"/>
      <c r="Y82" s="16"/>
      <c r="AA82" s="243"/>
      <c r="AB82" s="243"/>
      <c r="AC82" s="71"/>
      <c r="AD82" s="243"/>
      <c r="AE82" s="16"/>
      <c r="AF82" s="243"/>
      <c r="AG82" s="243"/>
      <c r="AH82" s="243"/>
      <c r="AI82" s="243"/>
      <c r="AJ82" s="16"/>
      <c r="AK82" s="71"/>
      <c r="AL82" s="71"/>
      <c r="AM82" s="16"/>
      <c r="AO82" s="72">
        <v>20</v>
      </c>
      <c r="AP82" s="72">
        <v>25</v>
      </c>
      <c r="AQ82" s="72">
        <v>27.2</v>
      </c>
      <c r="AR82" s="72">
        <v>34</v>
      </c>
      <c r="AS82" s="16">
        <f>(AQ82+AR82)/(AO82+AP82)-1</f>
        <v>0.3600000000000001</v>
      </c>
      <c r="AT82" s="72">
        <v>27.2</v>
      </c>
      <c r="AU82" s="72">
        <v>34</v>
      </c>
      <c r="AV82" s="16">
        <f>(AT82+AU82)/(AO82+AP82)-1</f>
        <v>0.3600000000000001</v>
      </c>
      <c r="AX82" s="73"/>
      <c r="AY82" s="73"/>
      <c r="AZ82" s="73"/>
      <c r="BA82" s="73"/>
      <c r="BB82" s="16"/>
      <c r="BC82" s="73"/>
      <c r="BD82" s="73"/>
      <c r="BE82" s="16"/>
      <c r="BG82" s="247">
        <v>19.5</v>
      </c>
      <c r="BH82" s="247">
        <v>24</v>
      </c>
      <c r="BI82" s="247">
        <v>27.885</v>
      </c>
      <c r="BJ82" s="247">
        <v>34.32</v>
      </c>
      <c r="BK82" s="16">
        <f>(BI82+BJ82)/(BG82+BH82)-1</f>
        <v>0.42999999999999994</v>
      </c>
      <c r="BL82" s="247">
        <v>27.885</v>
      </c>
      <c r="BM82" s="247">
        <v>34.32</v>
      </c>
      <c r="BN82" s="16">
        <f>(BL82+BM82)/(BG82+BH82)-1</f>
        <v>0.42999999999999994</v>
      </c>
      <c r="BP82" s="76">
        <v>38.5</v>
      </c>
      <c r="BQ82" s="76">
        <v>41</v>
      </c>
      <c r="BR82" s="76">
        <v>60</v>
      </c>
      <c r="BS82" s="76">
        <v>65</v>
      </c>
      <c r="BT82" s="268">
        <f>(BR82+BS82)/(BP82+BQ82)-1</f>
        <v>0.5723270440251573</v>
      </c>
      <c r="BU82" s="76">
        <v>60</v>
      </c>
      <c r="BV82" s="76">
        <v>65</v>
      </c>
      <c r="BW82" s="16">
        <f t="shared" si="56"/>
        <v>0.5723270440251573</v>
      </c>
      <c r="BY82" s="78">
        <v>21.93</v>
      </c>
      <c r="BZ82" s="78">
        <v>27.75</v>
      </c>
      <c r="CA82" s="78">
        <v>30.7</v>
      </c>
      <c r="CB82" s="78">
        <v>38.85</v>
      </c>
      <c r="CC82" s="16">
        <f>(CA82+CB82)/(BY82+BZ82)-1</f>
        <v>0.3999597423510466</v>
      </c>
      <c r="CD82" s="78">
        <v>30.7</v>
      </c>
      <c r="CE82" s="78">
        <v>38.85</v>
      </c>
      <c r="CF82" s="16">
        <f t="shared" si="66"/>
        <v>0.3999597423510466</v>
      </c>
      <c r="CH82" s="244">
        <v>21.15</v>
      </c>
      <c r="CI82" s="244">
        <v>28.19</v>
      </c>
      <c r="CJ82" s="244">
        <v>28.66</v>
      </c>
      <c r="CK82" s="244">
        <v>38.2</v>
      </c>
      <c r="CL82" s="16">
        <f>(CJ82+CK82)/(CH82+CI82)-1</f>
        <v>0.355087150385083</v>
      </c>
      <c r="CM82" s="244">
        <v>28.66</v>
      </c>
      <c r="CN82" s="244">
        <v>38.2</v>
      </c>
      <c r="CO82" s="16">
        <f t="shared" si="57"/>
        <v>0.355087150385083</v>
      </c>
      <c r="CQ82" s="245"/>
      <c r="CR82" s="245"/>
      <c r="CS82" s="245"/>
      <c r="CT82" s="245"/>
      <c r="CU82" s="16"/>
      <c r="CW82" s="293">
        <v>25</v>
      </c>
      <c r="CX82" s="293">
        <v>29</v>
      </c>
      <c r="CY82" s="293">
        <v>33</v>
      </c>
      <c r="CZ82" s="293">
        <v>38.28</v>
      </c>
      <c r="DA82" s="194">
        <f>(CY82+CZ82)/(CW82+CX82)-1</f>
        <v>0.32000000000000006</v>
      </c>
      <c r="DB82" s="293">
        <v>33</v>
      </c>
      <c r="DC82" s="293">
        <v>38.28</v>
      </c>
      <c r="DD82" s="194">
        <f t="shared" si="68"/>
        <v>0.32000000000000006</v>
      </c>
    </row>
    <row r="83" spans="1:108" ht="15">
      <c r="A83" s="3" t="s">
        <v>403</v>
      </c>
      <c r="B83" s="305" t="s">
        <v>513</v>
      </c>
      <c r="C83" s="66"/>
      <c r="D83" s="66"/>
      <c r="E83" s="66"/>
      <c r="F83" s="66"/>
      <c r="G83" s="16"/>
      <c r="I83" s="69">
        <v>22</v>
      </c>
      <c r="J83" s="69">
        <v>27</v>
      </c>
      <c r="K83" s="69">
        <v>29.48</v>
      </c>
      <c r="L83" s="69">
        <v>36.18</v>
      </c>
      <c r="M83" s="16">
        <f>(K83+L83)/(I83+J83)-1</f>
        <v>0.33999999999999986</v>
      </c>
      <c r="N83" s="69">
        <v>29.48</v>
      </c>
      <c r="O83" s="69">
        <v>36.18</v>
      </c>
      <c r="P83" s="16">
        <f t="shared" si="58"/>
        <v>0.33999999999999986</v>
      </c>
      <c r="R83" s="68"/>
      <c r="S83" s="68"/>
      <c r="T83" s="68"/>
      <c r="U83" s="68"/>
      <c r="V83" s="16"/>
      <c r="W83" s="68"/>
      <c r="X83" s="68"/>
      <c r="Y83" s="16"/>
      <c r="AA83" s="243"/>
      <c r="AB83" s="243"/>
      <c r="AC83" s="71"/>
      <c r="AD83" s="243"/>
      <c r="AE83" s="16"/>
      <c r="AF83" s="243"/>
      <c r="AG83" s="243"/>
      <c r="AH83" s="243"/>
      <c r="AI83" s="243"/>
      <c r="AJ83" s="16"/>
      <c r="AK83" s="71"/>
      <c r="AL83" s="71"/>
      <c r="AM83" s="16"/>
      <c r="AO83" s="72">
        <v>20</v>
      </c>
      <c r="AP83" s="72">
        <v>25</v>
      </c>
      <c r="AQ83" s="72">
        <v>27.2</v>
      </c>
      <c r="AR83" s="72">
        <v>34</v>
      </c>
      <c r="AS83" s="16">
        <f>(AQ83+AR83)/(AO83+AP83)-1</f>
        <v>0.3600000000000001</v>
      </c>
      <c r="AT83" s="72">
        <v>27.2</v>
      </c>
      <c r="AU83" s="72">
        <v>34</v>
      </c>
      <c r="AV83" s="16">
        <f>(AT83+AU83)/(AO83+AP83)-1</f>
        <v>0.3600000000000001</v>
      </c>
      <c r="AX83" s="73"/>
      <c r="AY83" s="73"/>
      <c r="AZ83" s="73"/>
      <c r="BA83" s="73"/>
      <c r="BB83" s="16"/>
      <c r="BC83" s="73"/>
      <c r="BD83" s="73"/>
      <c r="BE83" s="16"/>
      <c r="BG83" s="247">
        <v>19.5</v>
      </c>
      <c r="BH83" s="247">
        <v>24</v>
      </c>
      <c r="BI83" s="247">
        <v>27.885</v>
      </c>
      <c r="BJ83" s="247">
        <v>34.32</v>
      </c>
      <c r="BK83" s="16">
        <f>(BI83+BJ83)/(BG83+BH83)-1</f>
        <v>0.42999999999999994</v>
      </c>
      <c r="BL83" s="247">
        <v>27.885</v>
      </c>
      <c r="BM83" s="247">
        <v>34.32</v>
      </c>
      <c r="BN83" s="16">
        <f>(BL83+BM83)/(BG83+BH83)-1</f>
        <v>0.42999999999999994</v>
      </c>
      <c r="BP83" s="76">
        <v>41</v>
      </c>
      <c r="BQ83" s="76">
        <v>43.25</v>
      </c>
      <c r="BR83" s="76">
        <v>65</v>
      </c>
      <c r="BS83" s="76">
        <v>67.5</v>
      </c>
      <c r="BT83" s="268">
        <f>(BR83+BS83)/(BP83+BQ83)-1</f>
        <v>0.572700296735905</v>
      </c>
      <c r="BU83" s="76">
        <v>65</v>
      </c>
      <c r="BV83" s="76">
        <v>67.5</v>
      </c>
      <c r="BW83" s="16">
        <f t="shared" si="56"/>
        <v>0.572700296735905</v>
      </c>
      <c r="BY83" s="78">
        <v>20.32</v>
      </c>
      <c r="BZ83" s="78">
        <v>33.58</v>
      </c>
      <c r="CA83" s="78">
        <v>28.45</v>
      </c>
      <c r="CB83" s="78">
        <v>47</v>
      </c>
      <c r="CC83" s="16">
        <f>(CA83+CB83)/(BY83+BZ83)-1</f>
        <v>0.3998144712430427</v>
      </c>
      <c r="CD83" s="78">
        <v>28.45</v>
      </c>
      <c r="CE83" s="78">
        <v>47</v>
      </c>
      <c r="CF83" s="16">
        <f t="shared" si="66"/>
        <v>0.3998144712430427</v>
      </c>
      <c r="CH83" s="244">
        <v>21.15</v>
      </c>
      <c r="CI83" s="244">
        <v>28.19</v>
      </c>
      <c r="CJ83" s="244">
        <v>28.66</v>
      </c>
      <c r="CK83" s="244">
        <v>38.2</v>
      </c>
      <c r="CL83" s="16">
        <f>(CJ83+CK83)/(CH83+CI83)-1</f>
        <v>0.355087150385083</v>
      </c>
      <c r="CM83" s="244">
        <v>28.66</v>
      </c>
      <c r="CN83" s="244">
        <v>38.2</v>
      </c>
      <c r="CO83" s="16">
        <f>(CM83+CN83)/(CH83+CI83)-1</f>
        <v>0.355087150385083</v>
      </c>
      <c r="CQ83" s="245"/>
      <c r="CR83" s="245"/>
      <c r="CS83" s="245"/>
      <c r="CT83" s="245"/>
      <c r="CU83" s="16"/>
      <c r="CW83" s="293">
        <v>25</v>
      </c>
      <c r="CX83" s="293">
        <v>29</v>
      </c>
      <c r="CY83" s="293">
        <v>33</v>
      </c>
      <c r="CZ83" s="293">
        <v>38.28</v>
      </c>
      <c r="DA83" s="194">
        <f>(CY83+CZ83)/(CW83+CX83)-1</f>
        <v>0.32000000000000006</v>
      </c>
      <c r="DB83" s="293">
        <v>33</v>
      </c>
      <c r="DC83" s="293">
        <v>38.28</v>
      </c>
      <c r="DD83" s="194">
        <f>(DB83+DC83)/(CW83+CX83)-1</f>
        <v>0.32000000000000006</v>
      </c>
    </row>
    <row r="84" spans="1:108" ht="15">
      <c r="A84" s="3" t="s">
        <v>404</v>
      </c>
      <c r="B84" s="305" t="s">
        <v>514</v>
      </c>
      <c r="C84" s="66"/>
      <c r="D84" s="66"/>
      <c r="E84" s="66"/>
      <c r="F84" s="66"/>
      <c r="G84" s="16"/>
      <c r="I84" s="69">
        <v>20</v>
      </c>
      <c r="J84" s="69">
        <v>25</v>
      </c>
      <c r="K84" s="69">
        <v>26.8</v>
      </c>
      <c r="L84" s="69">
        <v>33.5</v>
      </c>
      <c r="M84" s="16">
        <f>(K84+L84)/(I84+J84)-1</f>
        <v>0.33999999999999986</v>
      </c>
      <c r="N84" s="69">
        <v>26.8</v>
      </c>
      <c r="O84" s="69">
        <v>33.5</v>
      </c>
      <c r="P84" s="16">
        <f t="shared" si="58"/>
        <v>0.33999999999999986</v>
      </c>
      <c r="R84" s="68"/>
      <c r="S84" s="68"/>
      <c r="T84" s="68"/>
      <c r="U84" s="68"/>
      <c r="V84" s="16"/>
      <c r="W84" s="68"/>
      <c r="X84" s="68"/>
      <c r="Y84" s="16"/>
      <c r="AA84" s="243"/>
      <c r="AB84" s="243"/>
      <c r="AC84" s="71"/>
      <c r="AD84" s="243"/>
      <c r="AE84" s="16"/>
      <c r="AF84" s="243"/>
      <c r="AG84" s="243"/>
      <c r="AH84" s="243"/>
      <c r="AI84" s="243"/>
      <c r="AJ84" s="16"/>
      <c r="AK84" s="71"/>
      <c r="AL84" s="71"/>
      <c r="AM84" s="16"/>
      <c r="AO84" s="72">
        <v>20</v>
      </c>
      <c r="AP84" s="72">
        <v>25</v>
      </c>
      <c r="AQ84" s="72">
        <v>27.2</v>
      </c>
      <c r="AR84" s="72">
        <v>34</v>
      </c>
      <c r="AS84" s="16">
        <f>(AQ84+AR84)/(AO84+AP84)-1</f>
        <v>0.3600000000000001</v>
      </c>
      <c r="AT84" s="72">
        <v>27.2</v>
      </c>
      <c r="AU84" s="72">
        <v>34</v>
      </c>
      <c r="AV84" s="16">
        <f>(AT84+AU84)/(AO84+AP84)-1</f>
        <v>0.3600000000000001</v>
      </c>
      <c r="AX84" s="73"/>
      <c r="AY84" s="73"/>
      <c r="AZ84" s="73"/>
      <c r="BA84" s="73"/>
      <c r="BB84" s="16"/>
      <c r="BC84" s="73"/>
      <c r="BD84" s="73"/>
      <c r="BE84" s="16"/>
      <c r="BG84" s="247">
        <v>19.5</v>
      </c>
      <c r="BH84" s="247">
        <v>24</v>
      </c>
      <c r="BI84" s="247">
        <v>27.885</v>
      </c>
      <c r="BJ84" s="247">
        <v>34.32</v>
      </c>
      <c r="BK84" s="16">
        <f>(BI84+BJ84)/(BG84+BH84)-1</f>
        <v>0.42999999999999994</v>
      </c>
      <c r="BL84" s="247">
        <v>27.885</v>
      </c>
      <c r="BM84" s="247">
        <v>34.32</v>
      </c>
      <c r="BN84" s="16">
        <f>(BL84+BM84)/(BG84+BH84)-1</f>
        <v>0.42999999999999994</v>
      </c>
      <c r="BP84" s="76">
        <v>43.25</v>
      </c>
      <c r="BQ84" s="76">
        <v>45.75</v>
      </c>
      <c r="BR84" s="76">
        <v>67.5</v>
      </c>
      <c r="BS84" s="76">
        <v>71.25</v>
      </c>
      <c r="BT84" s="268">
        <f>(BR84+BS84)/(BP84+BQ84)-1</f>
        <v>0.5589887640449438</v>
      </c>
      <c r="BU84" s="76">
        <v>67.5</v>
      </c>
      <c r="BV84" s="76">
        <v>71.25</v>
      </c>
      <c r="BW84" s="16">
        <f t="shared" si="56"/>
        <v>0.5589887640449438</v>
      </c>
      <c r="BY84" s="78">
        <v>21.75</v>
      </c>
      <c r="BZ84" s="78">
        <v>38</v>
      </c>
      <c r="CA84" s="78">
        <v>30.45</v>
      </c>
      <c r="CB84" s="78">
        <v>53.2</v>
      </c>
      <c r="CC84" s="16">
        <f>(CA84+CB84)/(BY84+BZ84)-1</f>
        <v>0.40000000000000013</v>
      </c>
      <c r="CD84" s="78">
        <v>30.45</v>
      </c>
      <c r="CE84" s="78">
        <v>53.2</v>
      </c>
      <c r="CF84" s="16">
        <f t="shared" si="66"/>
        <v>0.40000000000000013</v>
      </c>
      <c r="CH84" s="244">
        <v>21.15</v>
      </c>
      <c r="CI84" s="244">
        <v>28.19</v>
      </c>
      <c r="CJ84" s="244">
        <v>28.66</v>
      </c>
      <c r="CK84" s="244">
        <v>38.2</v>
      </c>
      <c r="CL84" s="16">
        <f>(CJ84+CK84)/(CH84+CI84)-1</f>
        <v>0.355087150385083</v>
      </c>
      <c r="CM84" s="244">
        <v>28.66</v>
      </c>
      <c r="CN84" s="244">
        <v>38.2</v>
      </c>
      <c r="CO84" s="16">
        <f>(CM84+CN84)/(CH84+CI84)-1</f>
        <v>0.355087150385083</v>
      </c>
      <c r="CQ84" s="245"/>
      <c r="CR84" s="245"/>
      <c r="CS84" s="245"/>
      <c r="CT84" s="245"/>
      <c r="CU84" s="16"/>
      <c r="CW84" s="293">
        <v>25</v>
      </c>
      <c r="CX84" s="293">
        <v>29</v>
      </c>
      <c r="CY84" s="293">
        <v>33</v>
      </c>
      <c r="CZ84" s="293">
        <v>38.28</v>
      </c>
      <c r="DA84" s="194">
        <f>(CY84+CZ84)/(CW84+CX84)-1</f>
        <v>0.32000000000000006</v>
      </c>
      <c r="DB84" s="293">
        <v>33</v>
      </c>
      <c r="DC84" s="293">
        <v>38.28</v>
      </c>
      <c r="DD84" s="194">
        <f>(DB84+DC84)/(CW84+CX84)-1</f>
        <v>0.32000000000000006</v>
      </c>
    </row>
    <row r="85" spans="1:108" ht="15">
      <c r="A85" s="4" t="s">
        <v>105</v>
      </c>
      <c r="B85" s="306"/>
      <c r="C85" s="370"/>
      <c r="D85" s="371"/>
      <c r="E85" s="371"/>
      <c r="F85" s="371"/>
      <c r="G85" s="393"/>
      <c r="I85" s="370"/>
      <c r="J85" s="371"/>
      <c r="K85" s="371"/>
      <c r="L85" s="371"/>
      <c r="M85" s="371"/>
      <c r="N85" s="371"/>
      <c r="O85" s="371"/>
      <c r="P85" s="393"/>
      <c r="R85" s="370"/>
      <c r="S85" s="371"/>
      <c r="T85" s="371"/>
      <c r="U85" s="371"/>
      <c r="V85" s="371"/>
      <c r="W85" s="371"/>
      <c r="X85" s="371"/>
      <c r="Y85" s="393"/>
      <c r="AA85" s="358"/>
      <c r="AB85" s="359"/>
      <c r="AC85" s="359"/>
      <c r="AD85" s="359"/>
      <c r="AE85" s="359"/>
      <c r="AF85" s="360"/>
      <c r="AG85" s="360"/>
      <c r="AH85" s="360"/>
      <c r="AI85" s="360"/>
      <c r="AJ85" s="360"/>
      <c r="AK85" s="191"/>
      <c r="AL85" s="191"/>
      <c r="AM85" s="181"/>
      <c r="AO85" s="370"/>
      <c r="AP85" s="371"/>
      <c r="AQ85" s="371"/>
      <c r="AR85" s="371"/>
      <c r="AS85" s="371"/>
      <c r="AT85" s="371"/>
      <c r="AU85" s="371"/>
      <c r="AV85" s="393"/>
      <c r="AX85" s="370"/>
      <c r="AY85" s="371"/>
      <c r="AZ85" s="371"/>
      <c r="BA85" s="371"/>
      <c r="BB85" s="371"/>
      <c r="BC85" s="371"/>
      <c r="BD85" s="371"/>
      <c r="BE85" s="393"/>
      <c r="BG85" s="370"/>
      <c r="BH85" s="371"/>
      <c r="BI85" s="371"/>
      <c r="BJ85" s="371"/>
      <c r="BK85" s="371"/>
      <c r="BL85" s="371"/>
      <c r="BM85" s="371"/>
      <c r="BN85" s="393"/>
      <c r="BP85" s="370"/>
      <c r="BQ85" s="371"/>
      <c r="BR85" s="371"/>
      <c r="BS85" s="371"/>
      <c r="BT85" s="371"/>
      <c r="BU85" s="371"/>
      <c r="BV85" s="371"/>
      <c r="BW85" s="393"/>
      <c r="BY85" s="370"/>
      <c r="BZ85" s="371"/>
      <c r="CA85" s="371"/>
      <c r="CB85" s="371"/>
      <c r="CC85" s="371"/>
      <c r="CD85" s="371"/>
      <c r="CE85" s="371"/>
      <c r="CF85" s="393"/>
      <c r="CH85" s="182"/>
      <c r="CI85" s="183"/>
      <c r="CJ85" s="183"/>
      <c r="CK85" s="183"/>
      <c r="CL85" s="183"/>
      <c r="CM85" s="193"/>
      <c r="CN85" s="193"/>
      <c r="CO85" s="184"/>
      <c r="CQ85" s="358"/>
      <c r="CR85" s="359"/>
      <c r="CS85" s="359"/>
      <c r="CT85" s="359"/>
      <c r="CU85" s="406"/>
      <c r="CW85" s="358"/>
      <c r="CX85" s="359"/>
      <c r="CY85" s="359"/>
      <c r="CZ85" s="359"/>
      <c r="DA85" s="359"/>
      <c r="DB85" s="359"/>
      <c r="DC85" s="359"/>
      <c r="DD85" s="406"/>
    </row>
    <row r="86" spans="1:108" ht="15">
      <c r="A86" s="3" t="s">
        <v>106</v>
      </c>
      <c r="B86" s="305" t="s">
        <v>515</v>
      </c>
      <c r="C86" s="66"/>
      <c r="D86" s="66"/>
      <c r="E86" s="66"/>
      <c r="F86" s="66"/>
      <c r="G86" s="16"/>
      <c r="I86" s="69">
        <v>14.5</v>
      </c>
      <c r="J86" s="69">
        <v>19.5</v>
      </c>
      <c r="K86" s="196">
        <f aca="true" t="shared" si="82" ref="K86:L93">I86*1.34</f>
        <v>19.43</v>
      </c>
      <c r="L86" s="196">
        <f t="shared" si="82"/>
        <v>26.130000000000003</v>
      </c>
      <c r="M86" s="194">
        <v>0.34</v>
      </c>
      <c r="N86" s="69">
        <f aca="true" t="shared" si="83" ref="N86:O93">K86-(K86*0.015)</f>
        <v>19.13855</v>
      </c>
      <c r="O86" s="69">
        <f t="shared" si="83"/>
        <v>25.73805</v>
      </c>
      <c r="P86" s="16">
        <f aca="true" t="shared" si="84" ref="P86:P93">(N86+O86)/(I86+J86)-1</f>
        <v>0.31989999999999985</v>
      </c>
      <c r="R86" s="68">
        <v>13.5</v>
      </c>
      <c r="S86" s="68">
        <v>20</v>
      </c>
      <c r="T86" s="201">
        <v>18.22</v>
      </c>
      <c r="U86" s="201">
        <v>26.99</v>
      </c>
      <c r="V86" s="194">
        <v>0.3496</v>
      </c>
      <c r="W86" s="68">
        <f aca="true" t="shared" si="85" ref="W86:W93">R86+(R86*Y86)</f>
        <v>18.08325</v>
      </c>
      <c r="X86" s="68">
        <f aca="true" t="shared" si="86" ref="X86:X93">S86+(S86*Y86)</f>
        <v>26.79</v>
      </c>
      <c r="Y86" s="16">
        <v>0.3395</v>
      </c>
      <c r="AA86" s="202">
        <v>23.115</v>
      </c>
      <c r="AB86" s="202">
        <v>33.58</v>
      </c>
      <c r="AC86" s="202">
        <v>31.200704751892342</v>
      </c>
      <c r="AD86" s="202">
        <v>45.08469682506307</v>
      </c>
      <c r="AE86" s="194">
        <v>0.3455</v>
      </c>
      <c r="AF86" s="243">
        <v>14</v>
      </c>
      <c r="AG86" s="243">
        <v>33.58</v>
      </c>
      <c r="AH86" s="202">
        <f aca="true" t="shared" si="87" ref="AH86:AH93">(AF86*AE86)+AF86</f>
        <v>18.837</v>
      </c>
      <c r="AI86" s="202">
        <v>45.08469682506307</v>
      </c>
      <c r="AJ86" s="194">
        <f aca="true" t="shared" si="88" ref="AJ86:AJ93">((AH86+AI86)/(AF86+AG86)-1)</f>
        <v>0.3434572682863193</v>
      </c>
      <c r="AK86" s="71">
        <f aca="true" t="shared" si="89" ref="AK86:AL93">AH86-(AH86*0.05)</f>
        <v>17.89515</v>
      </c>
      <c r="AL86" s="71">
        <f t="shared" si="89"/>
        <v>42.83046198380992</v>
      </c>
      <c r="AM86" s="16">
        <f aca="true" t="shared" si="90" ref="AM86:AM93">(AK86+AL86)/(AF86+AG86)-1</f>
        <v>0.27628440487200345</v>
      </c>
      <c r="AO86" s="72">
        <v>10</v>
      </c>
      <c r="AP86" s="72">
        <v>12</v>
      </c>
      <c r="AQ86" s="204">
        <v>13.6</v>
      </c>
      <c r="AR86" s="204">
        <v>16.32</v>
      </c>
      <c r="AS86" s="194">
        <v>0.36</v>
      </c>
      <c r="AT86" s="72">
        <f aca="true" t="shared" si="91" ref="AT86:AU93">AQ86-(AQ86*0.025)</f>
        <v>13.26</v>
      </c>
      <c r="AU86" s="72">
        <f t="shared" si="91"/>
        <v>15.912</v>
      </c>
      <c r="AV86" s="16">
        <f aca="true" t="shared" si="92" ref="AV86:AV93">(AT86+AU86)/(AO86+AP86)-1</f>
        <v>0.32600000000000007</v>
      </c>
      <c r="AX86" s="350" t="s">
        <v>384</v>
      </c>
      <c r="AY86" s="351"/>
      <c r="AZ86" s="351"/>
      <c r="BA86" s="351"/>
      <c r="BB86" s="351"/>
      <c r="BC86" s="351"/>
      <c r="BD86" s="351"/>
      <c r="BE86" s="352"/>
      <c r="BG86" s="439" t="s">
        <v>384</v>
      </c>
      <c r="BH86" s="440"/>
      <c r="BI86" s="440"/>
      <c r="BJ86" s="440"/>
      <c r="BK86" s="440"/>
      <c r="BL86" s="440"/>
      <c r="BM86" s="440"/>
      <c r="BN86" s="441"/>
      <c r="BP86" s="76">
        <v>14</v>
      </c>
      <c r="BQ86" s="76">
        <v>17</v>
      </c>
      <c r="BR86" s="207">
        <v>18.9</v>
      </c>
      <c r="BS86" s="207">
        <v>22.95</v>
      </c>
      <c r="BT86" s="267">
        <f aca="true" t="shared" si="93" ref="BT86:BT93">((BR86+BS86)/(BP86+BQ86)-1)</f>
        <v>0.34999999999999987</v>
      </c>
      <c r="BU86" s="76">
        <f aca="true" t="shared" si="94" ref="BU86:BV93">BR86-(BR86*0.015)</f>
        <v>18.6165</v>
      </c>
      <c r="BV86" s="76">
        <f t="shared" si="94"/>
        <v>22.60575</v>
      </c>
      <c r="BW86" s="16">
        <f aca="true" t="shared" si="95" ref="BW86:BW93">(BU86+BV86)/(BP86+BQ86)-1</f>
        <v>0.32975</v>
      </c>
      <c r="BY86" s="78">
        <v>14.5</v>
      </c>
      <c r="BZ86" s="78">
        <v>23</v>
      </c>
      <c r="CA86" s="208">
        <v>20.15</v>
      </c>
      <c r="CB86" s="208">
        <v>31.97</v>
      </c>
      <c r="CC86" s="194">
        <f aca="true" t="shared" si="96" ref="CC86:CC93">((CA86+CB86)/(BY86+BZ86)-1)</f>
        <v>0.3898666666666666</v>
      </c>
      <c r="CD86" s="78">
        <f aca="true" t="shared" si="97" ref="CD86:CE93">CA86-(CA86*0.01)</f>
        <v>19.9485</v>
      </c>
      <c r="CE86" s="78">
        <f t="shared" si="97"/>
        <v>31.650299999999998</v>
      </c>
      <c r="CF86" s="16">
        <f aca="true" t="shared" si="98" ref="CF86:CF93">(CD86+CE86)/(BY86+BZ86)-1</f>
        <v>0.37596799999999986</v>
      </c>
      <c r="CH86" s="244">
        <v>20</v>
      </c>
      <c r="CI86" s="244">
        <v>23</v>
      </c>
      <c r="CJ86" s="209">
        <v>27.1</v>
      </c>
      <c r="CK86" s="209">
        <v>31.165</v>
      </c>
      <c r="CL86" s="194">
        <f aca="true" t="shared" si="99" ref="CL86:CL93">((CJ86+CK86)/(CH86+CI86)-1)</f>
        <v>0.355</v>
      </c>
      <c r="CM86" s="79">
        <f aca="true" t="shared" si="100" ref="CM86:CN93">CJ86-(CJ86*0.015)</f>
        <v>26.6935</v>
      </c>
      <c r="CN86" s="79">
        <f t="shared" si="100"/>
        <v>30.697525</v>
      </c>
      <c r="CO86" s="16">
        <f aca="true" t="shared" si="101" ref="CO86:CO93">(CM86+CN86)/(CH86+CI86)-1</f>
        <v>0.33467500000000006</v>
      </c>
      <c r="CQ86" s="195">
        <v>11.825000000000001</v>
      </c>
      <c r="CR86" s="195">
        <v>27.807</v>
      </c>
      <c r="CS86" s="195">
        <v>16.555</v>
      </c>
      <c r="CT86" s="195">
        <v>38.92979999999999</v>
      </c>
      <c r="CU86" s="194">
        <v>0.4</v>
      </c>
      <c r="CW86" s="293">
        <v>14.5</v>
      </c>
      <c r="CX86" s="293">
        <v>18.5</v>
      </c>
      <c r="CY86" s="293">
        <f aca="true" t="shared" si="102" ref="CY86:CZ93">CW86*1.32</f>
        <v>19.14</v>
      </c>
      <c r="CZ86" s="293">
        <f t="shared" si="102"/>
        <v>24.42</v>
      </c>
      <c r="DA86" s="194">
        <f aca="true" t="shared" si="103" ref="DA86:DA93">((CY86+CZ86)/(CW86+CX86)-1)</f>
        <v>0.32000000000000006</v>
      </c>
      <c r="DB86" s="293">
        <f aca="true" t="shared" si="104" ref="DB86:DC93">CY86-(CY86*0.05)</f>
        <v>18.183</v>
      </c>
      <c r="DC86" s="293">
        <f t="shared" si="104"/>
        <v>23.199</v>
      </c>
      <c r="DD86" s="194">
        <f aca="true" t="shared" si="105" ref="DD86:DD93">(DB86+DC86)/(CW86+CX86)-1</f>
        <v>0.2540000000000002</v>
      </c>
    </row>
    <row r="87" spans="1:108" ht="15">
      <c r="A87" s="3" t="s">
        <v>107</v>
      </c>
      <c r="B87" s="305" t="s">
        <v>516</v>
      </c>
      <c r="C87" s="66"/>
      <c r="D87" s="66"/>
      <c r="E87" s="66"/>
      <c r="F87" s="66"/>
      <c r="G87" s="16"/>
      <c r="I87" s="69">
        <v>19.5</v>
      </c>
      <c r="J87" s="69">
        <v>24.5</v>
      </c>
      <c r="K87" s="196">
        <f t="shared" si="82"/>
        <v>26.130000000000003</v>
      </c>
      <c r="L87" s="196">
        <f t="shared" si="82"/>
        <v>32.830000000000005</v>
      </c>
      <c r="M87" s="194">
        <v>0.34</v>
      </c>
      <c r="N87" s="69">
        <f t="shared" si="83"/>
        <v>25.73805</v>
      </c>
      <c r="O87" s="69">
        <f t="shared" si="83"/>
        <v>32.33755000000001</v>
      </c>
      <c r="P87" s="16">
        <f t="shared" si="84"/>
        <v>0.3199000000000003</v>
      </c>
      <c r="R87" s="68">
        <v>16.25</v>
      </c>
      <c r="S87" s="68">
        <v>25</v>
      </c>
      <c r="T87" s="201">
        <v>21.93</v>
      </c>
      <c r="U87" s="201">
        <v>33.74</v>
      </c>
      <c r="V87" s="194">
        <v>0.3496</v>
      </c>
      <c r="W87" s="68">
        <f t="shared" si="85"/>
        <v>21.766875</v>
      </c>
      <c r="X87" s="68">
        <f t="shared" si="86"/>
        <v>33.4875</v>
      </c>
      <c r="Y87" s="16">
        <v>0.3395</v>
      </c>
      <c r="AA87" s="202">
        <v>25.955499999999997</v>
      </c>
      <c r="AB87" s="202">
        <v>37.858</v>
      </c>
      <c r="AC87" s="202">
        <v>34.96921688603868</v>
      </c>
      <c r="AD87" s="202">
        <v>50.76035072750209</v>
      </c>
      <c r="AE87" s="194">
        <v>0.3434</v>
      </c>
      <c r="AF87" s="243">
        <v>18</v>
      </c>
      <c r="AG87" s="243">
        <v>37.858</v>
      </c>
      <c r="AH87" s="202">
        <f t="shared" si="87"/>
        <v>24.1812</v>
      </c>
      <c r="AI87" s="202">
        <v>50.76035072750209</v>
      </c>
      <c r="AJ87" s="194">
        <f t="shared" si="88"/>
        <v>0.341644003141933</v>
      </c>
      <c r="AK87" s="71">
        <f t="shared" si="89"/>
        <v>22.97214</v>
      </c>
      <c r="AL87" s="71">
        <f t="shared" si="89"/>
        <v>48.222333191126985</v>
      </c>
      <c r="AM87" s="16">
        <f t="shared" si="90"/>
        <v>0.27456180298483646</v>
      </c>
      <c r="AO87" s="72">
        <v>12</v>
      </c>
      <c r="AP87" s="72">
        <v>14</v>
      </c>
      <c r="AQ87" s="204">
        <v>16.32</v>
      </c>
      <c r="AR87" s="204">
        <v>19.04</v>
      </c>
      <c r="AS87" s="194">
        <v>0.36</v>
      </c>
      <c r="AT87" s="72">
        <f t="shared" si="91"/>
        <v>15.912</v>
      </c>
      <c r="AU87" s="72">
        <f t="shared" si="91"/>
        <v>18.564</v>
      </c>
      <c r="AV87" s="16">
        <f t="shared" si="92"/>
        <v>0.32600000000000007</v>
      </c>
      <c r="AX87" s="350" t="s">
        <v>384</v>
      </c>
      <c r="AY87" s="351"/>
      <c r="AZ87" s="351"/>
      <c r="BA87" s="351"/>
      <c r="BB87" s="351"/>
      <c r="BC87" s="351"/>
      <c r="BD87" s="351"/>
      <c r="BE87" s="352"/>
      <c r="BG87" s="439" t="s">
        <v>384</v>
      </c>
      <c r="BH87" s="440"/>
      <c r="BI87" s="440"/>
      <c r="BJ87" s="440"/>
      <c r="BK87" s="440"/>
      <c r="BL87" s="440"/>
      <c r="BM87" s="440"/>
      <c r="BN87" s="441"/>
      <c r="BP87" s="76">
        <v>15</v>
      </c>
      <c r="BQ87" s="76">
        <v>18</v>
      </c>
      <c r="BR87" s="207">
        <v>20.25</v>
      </c>
      <c r="BS87" s="207">
        <v>24.3</v>
      </c>
      <c r="BT87" s="267">
        <f t="shared" si="93"/>
        <v>0.34999999999999987</v>
      </c>
      <c r="BU87" s="76">
        <f t="shared" si="94"/>
        <v>19.94625</v>
      </c>
      <c r="BV87" s="76">
        <f t="shared" si="94"/>
        <v>23.9355</v>
      </c>
      <c r="BW87" s="16">
        <f t="shared" si="95"/>
        <v>0.32975</v>
      </c>
      <c r="BY87" s="78">
        <v>17.5</v>
      </c>
      <c r="BZ87" s="78">
        <v>28</v>
      </c>
      <c r="CA87" s="208">
        <v>24.33</v>
      </c>
      <c r="CB87" s="208">
        <v>38.92</v>
      </c>
      <c r="CC87" s="194">
        <f t="shared" si="96"/>
        <v>0.39010989010989006</v>
      </c>
      <c r="CD87" s="78">
        <f t="shared" si="97"/>
        <v>24.086699999999997</v>
      </c>
      <c r="CE87" s="78">
        <f t="shared" si="97"/>
        <v>38.5308</v>
      </c>
      <c r="CF87" s="16">
        <f t="shared" si="98"/>
        <v>0.376208791208791</v>
      </c>
      <c r="CH87" s="244">
        <v>24</v>
      </c>
      <c r="CI87" s="244">
        <v>26.75</v>
      </c>
      <c r="CJ87" s="209">
        <v>32.519999999999996</v>
      </c>
      <c r="CK87" s="209">
        <v>36.246249999999996</v>
      </c>
      <c r="CL87" s="194">
        <f t="shared" si="99"/>
        <v>0.35499999999999976</v>
      </c>
      <c r="CM87" s="79">
        <f t="shared" si="100"/>
        <v>32.032199999999996</v>
      </c>
      <c r="CN87" s="79">
        <f t="shared" si="100"/>
        <v>35.702556249999994</v>
      </c>
      <c r="CO87" s="16">
        <f t="shared" si="101"/>
        <v>0.33467499999999983</v>
      </c>
      <c r="CQ87" s="195">
        <v>12.65</v>
      </c>
      <c r="CR87" s="195">
        <v>34.07449999999999</v>
      </c>
      <c r="CS87" s="195">
        <v>17.71</v>
      </c>
      <c r="CT87" s="195">
        <v>47.70429999999999</v>
      </c>
      <c r="CU87" s="194">
        <v>0.4</v>
      </c>
      <c r="CW87" s="293">
        <v>18.5</v>
      </c>
      <c r="CX87" s="293">
        <v>23.5</v>
      </c>
      <c r="CY87" s="293">
        <f t="shared" si="102"/>
        <v>24.42</v>
      </c>
      <c r="CZ87" s="293">
        <f t="shared" si="102"/>
        <v>31.020000000000003</v>
      </c>
      <c r="DA87" s="194">
        <f t="shared" si="103"/>
        <v>0.32000000000000006</v>
      </c>
      <c r="DB87" s="293">
        <f t="shared" si="104"/>
        <v>23.199</v>
      </c>
      <c r="DC87" s="293">
        <f t="shared" si="104"/>
        <v>29.469</v>
      </c>
      <c r="DD87" s="194">
        <f t="shared" si="105"/>
        <v>0.2540000000000002</v>
      </c>
    </row>
    <row r="88" spans="1:108" ht="15">
      <c r="A88" s="3" t="s">
        <v>108</v>
      </c>
      <c r="B88" s="305" t="s">
        <v>517</v>
      </c>
      <c r="C88" s="66"/>
      <c r="D88" s="66"/>
      <c r="E88" s="66"/>
      <c r="F88" s="66"/>
      <c r="G88" s="16"/>
      <c r="I88" s="69">
        <v>22.5</v>
      </c>
      <c r="J88" s="69">
        <v>27.5</v>
      </c>
      <c r="K88" s="196">
        <f t="shared" si="82"/>
        <v>30.150000000000002</v>
      </c>
      <c r="L88" s="196">
        <f t="shared" si="82"/>
        <v>36.85</v>
      </c>
      <c r="M88" s="194">
        <v>0.34</v>
      </c>
      <c r="N88" s="69">
        <f t="shared" si="83"/>
        <v>29.697750000000003</v>
      </c>
      <c r="O88" s="69">
        <f t="shared" si="83"/>
        <v>36.29725</v>
      </c>
      <c r="P88" s="16">
        <f t="shared" si="84"/>
        <v>0.3199000000000001</v>
      </c>
      <c r="R88" s="68">
        <v>20</v>
      </c>
      <c r="S88" s="68">
        <v>31</v>
      </c>
      <c r="T88" s="201">
        <v>26.99</v>
      </c>
      <c r="U88" s="201">
        <v>41.83</v>
      </c>
      <c r="V88" s="194">
        <v>0.3494</v>
      </c>
      <c r="W88" s="68">
        <f t="shared" si="85"/>
        <v>26.79</v>
      </c>
      <c r="X88" s="68">
        <f t="shared" si="86"/>
        <v>41.5245</v>
      </c>
      <c r="Y88" s="16">
        <v>0.3395</v>
      </c>
      <c r="AA88" s="202">
        <v>28.692499999999995</v>
      </c>
      <c r="AB88" s="202">
        <v>41.98649999999999</v>
      </c>
      <c r="AC88" s="202">
        <v>38.600414812867946</v>
      </c>
      <c r="AD88" s="202">
        <v>56.23766188603867</v>
      </c>
      <c r="AE88" s="194">
        <v>0.3418</v>
      </c>
      <c r="AF88" s="243">
        <v>23</v>
      </c>
      <c r="AG88" s="243">
        <v>41.98649999999999</v>
      </c>
      <c r="AH88" s="202">
        <f t="shared" si="87"/>
        <v>30.8614</v>
      </c>
      <c r="AI88" s="202">
        <v>56.23766188603867</v>
      </c>
      <c r="AJ88" s="194">
        <f t="shared" si="88"/>
        <v>0.3402639299860537</v>
      </c>
      <c r="AK88" s="71">
        <f t="shared" si="89"/>
        <v>29.31833</v>
      </c>
      <c r="AL88" s="71">
        <f t="shared" si="89"/>
        <v>53.42577879173674</v>
      </c>
      <c r="AM88" s="16">
        <f t="shared" si="90"/>
        <v>0.2732507334867511</v>
      </c>
      <c r="AO88" s="72">
        <v>14</v>
      </c>
      <c r="AP88" s="72">
        <v>16</v>
      </c>
      <c r="AQ88" s="204">
        <v>19.04</v>
      </c>
      <c r="AR88" s="204">
        <v>21.76</v>
      </c>
      <c r="AS88" s="194">
        <v>0.36</v>
      </c>
      <c r="AT88" s="72">
        <f t="shared" si="91"/>
        <v>18.564</v>
      </c>
      <c r="AU88" s="72">
        <f t="shared" si="91"/>
        <v>21.216</v>
      </c>
      <c r="AV88" s="16">
        <f t="shared" si="92"/>
        <v>0.32600000000000007</v>
      </c>
      <c r="AX88" s="350" t="s">
        <v>384</v>
      </c>
      <c r="AY88" s="351"/>
      <c r="AZ88" s="351"/>
      <c r="BA88" s="351"/>
      <c r="BB88" s="351"/>
      <c r="BC88" s="351"/>
      <c r="BD88" s="351"/>
      <c r="BE88" s="352"/>
      <c r="BG88" s="439" t="s">
        <v>384</v>
      </c>
      <c r="BH88" s="440"/>
      <c r="BI88" s="440"/>
      <c r="BJ88" s="440"/>
      <c r="BK88" s="440"/>
      <c r="BL88" s="440"/>
      <c r="BM88" s="440"/>
      <c r="BN88" s="441"/>
      <c r="BP88" s="76">
        <v>16</v>
      </c>
      <c r="BQ88" s="76">
        <v>19</v>
      </c>
      <c r="BR88" s="207">
        <v>21.6</v>
      </c>
      <c r="BS88" s="207">
        <v>25.65</v>
      </c>
      <c r="BT88" s="267">
        <f t="shared" si="93"/>
        <v>0.3500000000000001</v>
      </c>
      <c r="BU88" s="76">
        <f t="shared" si="94"/>
        <v>21.276</v>
      </c>
      <c r="BV88" s="76">
        <f t="shared" si="94"/>
        <v>25.265249999999998</v>
      </c>
      <c r="BW88" s="16">
        <f t="shared" si="95"/>
        <v>0.32975</v>
      </c>
      <c r="BY88" s="78">
        <v>21.5</v>
      </c>
      <c r="BZ88" s="78">
        <v>35</v>
      </c>
      <c r="CA88" s="208">
        <v>29.88</v>
      </c>
      <c r="CB88" s="208">
        <v>48.65</v>
      </c>
      <c r="CC88" s="194">
        <f t="shared" si="96"/>
        <v>0.38991150442477873</v>
      </c>
      <c r="CD88" s="78">
        <f t="shared" si="97"/>
        <v>29.5812</v>
      </c>
      <c r="CE88" s="78">
        <f t="shared" si="97"/>
        <v>48.1635</v>
      </c>
      <c r="CF88" s="16">
        <f t="shared" si="98"/>
        <v>0.37601238938053094</v>
      </c>
      <c r="CH88" s="244">
        <v>27</v>
      </c>
      <c r="CI88" s="244">
        <v>31</v>
      </c>
      <c r="CJ88" s="209">
        <v>36.585</v>
      </c>
      <c r="CK88" s="209">
        <v>42.005</v>
      </c>
      <c r="CL88" s="194">
        <f t="shared" si="99"/>
        <v>0.355</v>
      </c>
      <c r="CM88" s="79">
        <f t="shared" si="100"/>
        <v>36.036225</v>
      </c>
      <c r="CN88" s="79">
        <f t="shared" si="100"/>
        <v>41.374925000000005</v>
      </c>
      <c r="CO88" s="16">
        <f t="shared" si="101"/>
        <v>0.33467500000000006</v>
      </c>
      <c r="CQ88" s="195">
        <v>13.750000000000002</v>
      </c>
      <c r="CR88" s="195">
        <v>41.74499999999999</v>
      </c>
      <c r="CS88" s="195">
        <v>19.25</v>
      </c>
      <c r="CT88" s="195">
        <v>58.442999999999984</v>
      </c>
      <c r="CU88" s="194">
        <v>0.4</v>
      </c>
      <c r="CW88" s="293">
        <v>23.5</v>
      </c>
      <c r="CX88" s="293">
        <v>27.5</v>
      </c>
      <c r="CY88" s="293">
        <f t="shared" si="102"/>
        <v>31.020000000000003</v>
      </c>
      <c r="CZ88" s="293">
        <f t="shared" si="102"/>
        <v>36.300000000000004</v>
      </c>
      <c r="DA88" s="194">
        <f t="shared" si="103"/>
        <v>0.32000000000000006</v>
      </c>
      <c r="DB88" s="293">
        <f t="shared" si="104"/>
        <v>29.469</v>
      </c>
      <c r="DC88" s="293">
        <f t="shared" si="104"/>
        <v>34.48500000000001</v>
      </c>
      <c r="DD88" s="194">
        <f t="shared" si="105"/>
        <v>0.2540000000000002</v>
      </c>
    </row>
    <row r="89" spans="1:108" ht="15">
      <c r="A89" s="3" t="s">
        <v>109</v>
      </c>
      <c r="B89" s="305" t="s">
        <v>518</v>
      </c>
      <c r="C89" s="66"/>
      <c r="D89" s="66"/>
      <c r="E89" s="66"/>
      <c r="F89" s="66"/>
      <c r="G89" s="16"/>
      <c r="I89" s="69">
        <v>15.21</v>
      </c>
      <c r="J89" s="69">
        <v>19.22</v>
      </c>
      <c r="K89" s="196">
        <f t="shared" si="82"/>
        <v>20.381400000000003</v>
      </c>
      <c r="L89" s="196">
        <f t="shared" si="82"/>
        <v>25.7548</v>
      </c>
      <c r="M89" s="194">
        <v>0.34</v>
      </c>
      <c r="N89" s="69">
        <f t="shared" si="83"/>
        <v>20.075679000000004</v>
      </c>
      <c r="O89" s="69">
        <f t="shared" si="83"/>
        <v>25.368478</v>
      </c>
      <c r="P89" s="16">
        <f t="shared" si="84"/>
        <v>0.3199000000000001</v>
      </c>
      <c r="R89" s="68">
        <v>12.5</v>
      </c>
      <c r="S89" s="68">
        <v>20.5</v>
      </c>
      <c r="T89" s="201">
        <v>16.87</v>
      </c>
      <c r="U89" s="201">
        <v>27.66</v>
      </c>
      <c r="V89" s="194">
        <v>0.3494</v>
      </c>
      <c r="W89" s="68">
        <f t="shared" si="85"/>
        <v>16.74375</v>
      </c>
      <c r="X89" s="68">
        <f t="shared" si="86"/>
        <v>27.45975</v>
      </c>
      <c r="Y89" s="16">
        <v>0.3395</v>
      </c>
      <c r="AA89" s="202">
        <v>24.9665</v>
      </c>
      <c r="AB89" s="202">
        <v>35.3395</v>
      </c>
      <c r="AC89" s="202">
        <v>33.65710334945332</v>
      </c>
      <c r="AD89" s="202">
        <v>47.419038349453324</v>
      </c>
      <c r="AE89" s="194">
        <v>0.3444</v>
      </c>
      <c r="AF89" s="243">
        <v>15</v>
      </c>
      <c r="AG89" s="243">
        <v>35.3395</v>
      </c>
      <c r="AH89" s="202">
        <f t="shared" si="87"/>
        <v>20.166</v>
      </c>
      <c r="AI89" s="202">
        <v>47.419038349453324</v>
      </c>
      <c r="AJ89" s="194">
        <f t="shared" si="88"/>
        <v>0.34258461743667157</v>
      </c>
      <c r="AK89" s="71">
        <f t="shared" si="89"/>
        <v>19.157700000000002</v>
      </c>
      <c r="AL89" s="71">
        <f t="shared" si="89"/>
        <v>45.04808643198066</v>
      </c>
      <c r="AM89" s="16">
        <f t="shared" si="90"/>
        <v>0.2754553865648379</v>
      </c>
      <c r="AO89" s="72">
        <v>12</v>
      </c>
      <c r="AP89" s="72">
        <v>14</v>
      </c>
      <c r="AQ89" s="204">
        <v>16.32</v>
      </c>
      <c r="AR89" s="204">
        <v>19.04</v>
      </c>
      <c r="AS89" s="194">
        <v>0.36</v>
      </c>
      <c r="AT89" s="72">
        <f t="shared" si="91"/>
        <v>15.912</v>
      </c>
      <c r="AU89" s="72">
        <f t="shared" si="91"/>
        <v>18.564</v>
      </c>
      <c r="AV89" s="16">
        <f t="shared" si="92"/>
        <v>0.32600000000000007</v>
      </c>
      <c r="AX89" s="350" t="s">
        <v>384</v>
      </c>
      <c r="AY89" s="351"/>
      <c r="AZ89" s="351"/>
      <c r="BA89" s="351"/>
      <c r="BB89" s="351"/>
      <c r="BC89" s="351"/>
      <c r="BD89" s="351"/>
      <c r="BE89" s="352"/>
      <c r="BG89" s="439" t="s">
        <v>384</v>
      </c>
      <c r="BH89" s="440"/>
      <c r="BI89" s="440"/>
      <c r="BJ89" s="440"/>
      <c r="BK89" s="440"/>
      <c r="BL89" s="440"/>
      <c r="BM89" s="440"/>
      <c r="BN89" s="441"/>
      <c r="BP89" s="76">
        <v>16</v>
      </c>
      <c r="BQ89" s="76">
        <v>18.5</v>
      </c>
      <c r="BR89" s="207">
        <v>21.6</v>
      </c>
      <c r="BS89" s="207">
        <v>24.98</v>
      </c>
      <c r="BT89" s="267">
        <f t="shared" si="93"/>
        <v>0.35014492753623183</v>
      </c>
      <c r="BU89" s="76">
        <f t="shared" si="94"/>
        <v>21.276</v>
      </c>
      <c r="BV89" s="76">
        <f t="shared" si="94"/>
        <v>24.6053</v>
      </c>
      <c r="BW89" s="16">
        <f t="shared" si="95"/>
        <v>0.3298927536231884</v>
      </c>
      <c r="BY89" s="78">
        <v>15.3</v>
      </c>
      <c r="BZ89" s="78">
        <v>24</v>
      </c>
      <c r="CA89" s="208">
        <v>21.27</v>
      </c>
      <c r="CB89" s="208">
        <v>33.36</v>
      </c>
      <c r="CC89" s="194">
        <f t="shared" si="96"/>
        <v>0.3900763358778625</v>
      </c>
      <c r="CD89" s="78">
        <f t="shared" si="97"/>
        <v>21.057299999999998</v>
      </c>
      <c r="CE89" s="78">
        <f t="shared" si="97"/>
        <v>33.0264</v>
      </c>
      <c r="CF89" s="16">
        <f t="shared" si="98"/>
        <v>0.37617557251908407</v>
      </c>
      <c r="CH89" s="244">
        <v>13</v>
      </c>
      <c r="CI89" s="244">
        <v>19.8</v>
      </c>
      <c r="CJ89" s="209">
        <v>17.615</v>
      </c>
      <c r="CK89" s="209">
        <v>26.829</v>
      </c>
      <c r="CL89" s="194">
        <f t="shared" si="99"/>
        <v>0.3550000000000002</v>
      </c>
      <c r="CM89" s="79">
        <f t="shared" si="100"/>
        <v>17.350775</v>
      </c>
      <c r="CN89" s="79">
        <f t="shared" si="100"/>
        <v>26.426565</v>
      </c>
      <c r="CO89" s="16">
        <f t="shared" si="101"/>
        <v>0.33467500000000006</v>
      </c>
      <c r="CQ89" s="195">
        <v>13.200000000000001</v>
      </c>
      <c r="CR89" s="195">
        <v>29.7505</v>
      </c>
      <c r="CS89" s="195">
        <v>18.48</v>
      </c>
      <c r="CT89" s="195">
        <v>41.65069999999999</v>
      </c>
      <c r="CU89" s="194">
        <v>0.4</v>
      </c>
      <c r="CW89" s="293">
        <v>14.5</v>
      </c>
      <c r="CX89" s="293">
        <v>18.5</v>
      </c>
      <c r="CY89" s="293">
        <f t="shared" si="102"/>
        <v>19.14</v>
      </c>
      <c r="CZ89" s="293">
        <f t="shared" si="102"/>
        <v>24.42</v>
      </c>
      <c r="DA89" s="194">
        <f t="shared" si="103"/>
        <v>0.32000000000000006</v>
      </c>
      <c r="DB89" s="293">
        <f t="shared" si="104"/>
        <v>18.183</v>
      </c>
      <c r="DC89" s="293">
        <f t="shared" si="104"/>
        <v>23.199</v>
      </c>
      <c r="DD89" s="194">
        <f t="shared" si="105"/>
        <v>0.2540000000000002</v>
      </c>
    </row>
    <row r="90" spans="1:108" ht="15">
      <c r="A90" s="3" t="s">
        <v>110</v>
      </c>
      <c r="B90" s="305" t="s">
        <v>519</v>
      </c>
      <c r="C90" s="66"/>
      <c r="D90" s="66"/>
      <c r="E90" s="66"/>
      <c r="F90" s="66"/>
      <c r="G90" s="16"/>
      <c r="I90" s="69">
        <v>17.41</v>
      </c>
      <c r="J90" s="69">
        <v>22.15</v>
      </c>
      <c r="K90" s="196">
        <f t="shared" si="82"/>
        <v>23.329400000000003</v>
      </c>
      <c r="L90" s="196">
        <f t="shared" si="82"/>
        <v>29.681</v>
      </c>
      <c r="M90" s="194">
        <v>0.34</v>
      </c>
      <c r="N90" s="69">
        <f t="shared" si="83"/>
        <v>22.979459000000002</v>
      </c>
      <c r="O90" s="69">
        <f t="shared" si="83"/>
        <v>29.235785</v>
      </c>
      <c r="P90" s="16">
        <f t="shared" si="84"/>
        <v>0.31989999999999985</v>
      </c>
      <c r="R90" s="68">
        <v>15.75</v>
      </c>
      <c r="S90" s="68">
        <v>23.5</v>
      </c>
      <c r="T90" s="201">
        <v>21.25</v>
      </c>
      <c r="U90" s="201">
        <v>31.71</v>
      </c>
      <c r="V90" s="194">
        <v>0.3493</v>
      </c>
      <c r="W90" s="68">
        <f t="shared" si="85"/>
        <v>21.097125</v>
      </c>
      <c r="X90" s="68">
        <f t="shared" si="86"/>
        <v>31.478250000000003</v>
      </c>
      <c r="Y90" s="16">
        <v>0.3395</v>
      </c>
      <c r="AA90" s="202">
        <v>27.7955</v>
      </c>
      <c r="AB90" s="202">
        <v>39.5025</v>
      </c>
      <c r="AC90" s="202">
        <v>37.41035834945332</v>
      </c>
      <c r="AD90" s="202">
        <v>52.942120910428926</v>
      </c>
      <c r="AE90" s="194">
        <v>0.3426</v>
      </c>
      <c r="AF90" s="243">
        <v>18</v>
      </c>
      <c r="AG90" s="243">
        <v>39.5025</v>
      </c>
      <c r="AH90" s="202">
        <f t="shared" si="87"/>
        <v>24.166800000000002</v>
      </c>
      <c r="AI90" s="202">
        <v>52.942120910428926</v>
      </c>
      <c r="AJ90" s="194">
        <f t="shared" si="88"/>
        <v>0.34096640859839034</v>
      </c>
      <c r="AK90" s="71">
        <f t="shared" si="89"/>
        <v>22.958460000000002</v>
      </c>
      <c r="AL90" s="71">
        <f t="shared" si="89"/>
        <v>50.29501486490748</v>
      </c>
      <c r="AM90" s="16">
        <f t="shared" si="90"/>
        <v>0.27391808816847063</v>
      </c>
      <c r="AO90" s="72">
        <v>14</v>
      </c>
      <c r="AP90" s="72">
        <v>16</v>
      </c>
      <c r="AQ90" s="204">
        <v>19.04</v>
      </c>
      <c r="AR90" s="204">
        <v>21.76</v>
      </c>
      <c r="AS90" s="194">
        <v>0.36</v>
      </c>
      <c r="AT90" s="72">
        <f t="shared" si="91"/>
        <v>18.564</v>
      </c>
      <c r="AU90" s="72">
        <f t="shared" si="91"/>
        <v>21.216</v>
      </c>
      <c r="AV90" s="16">
        <f t="shared" si="92"/>
        <v>0.32600000000000007</v>
      </c>
      <c r="AX90" s="350" t="s">
        <v>384</v>
      </c>
      <c r="AY90" s="351"/>
      <c r="AZ90" s="351"/>
      <c r="BA90" s="351"/>
      <c r="BB90" s="351"/>
      <c r="BC90" s="351"/>
      <c r="BD90" s="351"/>
      <c r="BE90" s="352"/>
      <c r="BG90" s="439" t="s">
        <v>384</v>
      </c>
      <c r="BH90" s="440"/>
      <c r="BI90" s="440"/>
      <c r="BJ90" s="440"/>
      <c r="BK90" s="440"/>
      <c r="BL90" s="440"/>
      <c r="BM90" s="440"/>
      <c r="BN90" s="441"/>
      <c r="BP90" s="76">
        <v>17.5</v>
      </c>
      <c r="BQ90" s="76">
        <v>19.5</v>
      </c>
      <c r="BR90" s="207">
        <v>23.63</v>
      </c>
      <c r="BS90" s="207">
        <v>26.33</v>
      </c>
      <c r="BT90" s="267">
        <f t="shared" si="93"/>
        <v>0.35027027027027</v>
      </c>
      <c r="BU90" s="76">
        <f t="shared" si="94"/>
        <v>23.27555</v>
      </c>
      <c r="BV90" s="76">
        <f t="shared" si="94"/>
        <v>25.935049999999997</v>
      </c>
      <c r="BW90" s="16">
        <f t="shared" si="95"/>
        <v>0.33001621621621613</v>
      </c>
      <c r="BY90" s="78">
        <v>17.5</v>
      </c>
      <c r="BZ90" s="78">
        <v>28</v>
      </c>
      <c r="CA90" s="208">
        <v>24.33</v>
      </c>
      <c r="CB90" s="208">
        <v>38.92</v>
      </c>
      <c r="CC90" s="194">
        <f t="shared" si="96"/>
        <v>0.39010989010989006</v>
      </c>
      <c r="CD90" s="78">
        <f t="shared" si="97"/>
        <v>24.086699999999997</v>
      </c>
      <c r="CE90" s="78">
        <f t="shared" si="97"/>
        <v>38.5308</v>
      </c>
      <c r="CF90" s="16">
        <f t="shared" si="98"/>
        <v>0.376208791208791</v>
      </c>
      <c r="CH90" s="244">
        <v>15.5</v>
      </c>
      <c r="CI90" s="244">
        <v>25</v>
      </c>
      <c r="CJ90" s="209">
        <v>21.0025</v>
      </c>
      <c r="CK90" s="209">
        <v>33.875</v>
      </c>
      <c r="CL90" s="194">
        <f t="shared" si="99"/>
        <v>0.355</v>
      </c>
      <c r="CM90" s="79">
        <f t="shared" si="100"/>
        <v>20.687462500000002</v>
      </c>
      <c r="CN90" s="79">
        <f t="shared" si="100"/>
        <v>33.366875</v>
      </c>
      <c r="CO90" s="16">
        <f t="shared" si="101"/>
        <v>0.33467500000000006</v>
      </c>
      <c r="CQ90" s="195">
        <v>14.3</v>
      </c>
      <c r="CR90" s="195">
        <v>34.07449999999999</v>
      </c>
      <c r="CS90" s="195">
        <v>20.02</v>
      </c>
      <c r="CT90" s="195">
        <v>47.70429999999999</v>
      </c>
      <c r="CU90" s="194">
        <v>0.4</v>
      </c>
      <c r="CW90" s="293">
        <v>18.5</v>
      </c>
      <c r="CX90" s="293">
        <v>23.5</v>
      </c>
      <c r="CY90" s="293">
        <f t="shared" si="102"/>
        <v>24.42</v>
      </c>
      <c r="CZ90" s="293">
        <f t="shared" si="102"/>
        <v>31.020000000000003</v>
      </c>
      <c r="DA90" s="194">
        <f t="shared" si="103"/>
        <v>0.32000000000000006</v>
      </c>
      <c r="DB90" s="293">
        <f t="shared" si="104"/>
        <v>23.199</v>
      </c>
      <c r="DC90" s="293">
        <f t="shared" si="104"/>
        <v>29.469</v>
      </c>
      <c r="DD90" s="194">
        <f t="shared" si="105"/>
        <v>0.2540000000000002</v>
      </c>
    </row>
    <row r="91" spans="1:108" ht="15">
      <c r="A91" s="3" t="s">
        <v>111</v>
      </c>
      <c r="B91" s="305" t="s">
        <v>520</v>
      </c>
      <c r="C91" s="66"/>
      <c r="D91" s="66"/>
      <c r="E91" s="66"/>
      <c r="F91" s="66"/>
      <c r="G91" s="16"/>
      <c r="I91" s="69">
        <v>19.93</v>
      </c>
      <c r="J91" s="69">
        <v>27</v>
      </c>
      <c r="K91" s="196">
        <f t="shared" si="82"/>
        <v>26.706200000000003</v>
      </c>
      <c r="L91" s="196">
        <f t="shared" si="82"/>
        <v>36.18</v>
      </c>
      <c r="M91" s="194">
        <v>0.34</v>
      </c>
      <c r="N91" s="69">
        <f t="shared" si="83"/>
        <v>26.305607000000002</v>
      </c>
      <c r="O91" s="69">
        <f t="shared" si="83"/>
        <v>35.637299999999996</v>
      </c>
      <c r="P91" s="16">
        <f t="shared" si="84"/>
        <v>0.3199000000000001</v>
      </c>
      <c r="R91" s="68">
        <v>18</v>
      </c>
      <c r="S91" s="68">
        <v>27</v>
      </c>
      <c r="T91" s="201">
        <v>24.29</v>
      </c>
      <c r="U91" s="201">
        <v>36.44</v>
      </c>
      <c r="V91" s="194">
        <v>0.3496</v>
      </c>
      <c r="W91" s="68">
        <f t="shared" si="85"/>
        <v>24.111</v>
      </c>
      <c r="X91" s="68">
        <f t="shared" si="86"/>
        <v>36.1665</v>
      </c>
      <c r="Y91" s="16">
        <v>0.3395</v>
      </c>
      <c r="AA91" s="202">
        <v>30.566999999999997</v>
      </c>
      <c r="AB91" s="202">
        <v>43.55049999999999</v>
      </c>
      <c r="AC91" s="202">
        <v>41.08732767872161</v>
      </c>
      <c r="AD91" s="202">
        <v>58.312632129941115</v>
      </c>
      <c r="AE91" s="194">
        <v>0.3411</v>
      </c>
      <c r="AF91" s="243">
        <v>20</v>
      </c>
      <c r="AG91" s="243">
        <v>43.55049999999999</v>
      </c>
      <c r="AH91" s="202">
        <f t="shared" si="87"/>
        <v>26.822</v>
      </c>
      <c r="AI91" s="202">
        <v>58.312632129941115</v>
      </c>
      <c r="AJ91" s="194">
        <f t="shared" si="88"/>
        <v>0.3396374871942962</v>
      </c>
      <c r="AK91" s="71">
        <f t="shared" si="89"/>
        <v>25.4809</v>
      </c>
      <c r="AL91" s="71">
        <f t="shared" si="89"/>
        <v>55.397000523444056</v>
      </c>
      <c r="AM91" s="16">
        <f t="shared" si="90"/>
        <v>0.2726556128345814</v>
      </c>
      <c r="AO91" s="72">
        <v>16</v>
      </c>
      <c r="AP91" s="72">
        <v>18</v>
      </c>
      <c r="AQ91" s="204">
        <v>21.76</v>
      </c>
      <c r="AR91" s="204">
        <v>24.48</v>
      </c>
      <c r="AS91" s="194">
        <v>0.36</v>
      </c>
      <c r="AT91" s="72">
        <f t="shared" si="91"/>
        <v>21.216</v>
      </c>
      <c r="AU91" s="72">
        <f t="shared" si="91"/>
        <v>23.868000000000002</v>
      </c>
      <c r="AV91" s="16">
        <f t="shared" si="92"/>
        <v>0.32600000000000007</v>
      </c>
      <c r="AX91" s="350" t="s">
        <v>384</v>
      </c>
      <c r="AY91" s="351"/>
      <c r="AZ91" s="351"/>
      <c r="BA91" s="351"/>
      <c r="BB91" s="351"/>
      <c r="BC91" s="351"/>
      <c r="BD91" s="351"/>
      <c r="BE91" s="352"/>
      <c r="BG91" s="439" t="s">
        <v>384</v>
      </c>
      <c r="BH91" s="440"/>
      <c r="BI91" s="440"/>
      <c r="BJ91" s="440"/>
      <c r="BK91" s="440"/>
      <c r="BL91" s="440"/>
      <c r="BM91" s="440"/>
      <c r="BN91" s="441"/>
      <c r="BP91" s="76">
        <v>18.5</v>
      </c>
      <c r="BQ91" s="76">
        <v>21.5</v>
      </c>
      <c r="BR91" s="207">
        <v>24.98</v>
      </c>
      <c r="BS91" s="207">
        <v>29.03</v>
      </c>
      <c r="BT91" s="267">
        <f t="shared" si="93"/>
        <v>0.3502500000000002</v>
      </c>
      <c r="BU91" s="76">
        <f t="shared" si="94"/>
        <v>24.6053</v>
      </c>
      <c r="BV91" s="76">
        <f t="shared" si="94"/>
        <v>28.59455</v>
      </c>
      <c r="BW91" s="16">
        <f t="shared" si="95"/>
        <v>0.32999625</v>
      </c>
      <c r="BY91" s="78">
        <v>20</v>
      </c>
      <c r="BZ91" s="78">
        <v>30</v>
      </c>
      <c r="CA91" s="208">
        <v>27.8</v>
      </c>
      <c r="CB91" s="208">
        <v>41.7</v>
      </c>
      <c r="CC91" s="194">
        <f t="shared" si="96"/>
        <v>0.3899999999999999</v>
      </c>
      <c r="CD91" s="78">
        <f t="shared" si="97"/>
        <v>27.522000000000002</v>
      </c>
      <c r="CE91" s="78">
        <f t="shared" si="97"/>
        <v>41.283</v>
      </c>
      <c r="CF91" s="16">
        <f t="shared" si="98"/>
        <v>0.3761000000000001</v>
      </c>
      <c r="CH91" s="244">
        <v>18</v>
      </c>
      <c r="CI91" s="244">
        <v>30</v>
      </c>
      <c r="CJ91" s="209">
        <v>24.39</v>
      </c>
      <c r="CK91" s="209">
        <v>40.65</v>
      </c>
      <c r="CL91" s="194">
        <f t="shared" si="99"/>
        <v>0.35499999999999976</v>
      </c>
      <c r="CM91" s="79">
        <f t="shared" si="100"/>
        <v>24.02415</v>
      </c>
      <c r="CN91" s="79">
        <f t="shared" si="100"/>
        <v>40.04025</v>
      </c>
      <c r="CO91" s="16">
        <f t="shared" si="101"/>
        <v>0.33467500000000006</v>
      </c>
      <c r="CQ91" s="195">
        <v>15.400000000000002</v>
      </c>
      <c r="CR91" s="195">
        <v>39.007999999999996</v>
      </c>
      <c r="CS91" s="195">
        <v>21.560000000000002</v>
      </c>
      <c r="CT91" s="195">
        <v>54.61119999999999</v>
      </c>
      <c r="CU91" s="194">
        <v>0.4</v>
      </c>
      <c r="CW91" s="293">
        <v>23.5</v>
      </c>
      <c r="CX91" s="293">
        <v>27.5</v>
      </c>
      <c r="CY91" s="293">
        <f t="shared" si="102"/>
        <v>31.020000000000003</v>
      </c>
      <c r="CZ91" s="293">
        <f t="shared" si="102"/>
        <v>36.300000000000004</v>
      </c>
      <c r="DA91" s="194">
        <f t="shared" si="103"/>
        <v>0.32000000000000006</v>
      </c>
      <c r="DB91" s="293">
        <f t="shared" si="104"/>
        <v>29.469</v>
      </c>
      <c r="DC91" s="293">
        <f t="shared" si="104"/>
        <v>34.48500000000001</v>
      </c>
      <c r="DD91" s="194">
        <f t="shared" si="105"/>
        <v>0.2540000000000002</v>
      </c>
    </row>
    <row r="92" spans="1:108" ht="15">
      <c r="A92" s="3" t="s">
        <v>112</v>
      </c>
      <c r="B92" s="305" t="s">
        <v>521</v>
      </c>
      <c r="C92" s="66"/>
      <c r="D92" s="66"/>
      <c r="E92" s="66"/>
      <c r="F92" s="66"/>
      <c r="G92" s="16"/>
      <c r="I92" s="69">
        <v>22.83</v>
      </c>
      <c r="J92" s="69">
        <v>29.35</v>
      </c>
      <c r="K92" s="196">
        <f t="shared" si="82"/>
        <v>30.5922</v>
      </c>
      <c r="L92" s="196">
        <f t="shared" si="82"/>
        <v>39.32900000000001</v>
      </c>
      <c r="M92" s="194">
        <v>0.34</v>
      </c>
      <c r="N92" s="69">
        <f t="shared" si="83"/>
        <v>30.133316999999998</v>
      </c>
      <c r="O92" s="69">
        <f t="shared" si="83"/>
        <v>38.73906500000001</v>
      </c>
      <c r="P92" s="16">
        <f t="shared" si="84"/>
        <v>0.3199000000000003</v>
      </c>
      <c r="R92" s="68">
        <v>21</v>
      </c>
      <c r="S92" s="68">
        <v>31.5</v>
      </c>
      <c r="T92" s="201">
        <v>28.34</v>
      </c>
      <c r="U92" s="201">
        <v>42.51</v>
      </c>
      <c r="V92" s="194">
        <v>0.3495</v>
      </c>
      <c r="W92" s="68">
        <f t="shared" si="85"/>
        <v>28.1295</v>
      </c>
      <c r="X92" s="68">
        <f t="shared" si="86"/>
        <v>42.19425</v>
      </c>
      <c r="Y92" s="16">
        <v>0.3395</v>
      </c>
      <c r="AA92" s="202">
        <v>34.361999999999995</v>
      </c>
      <c r="AB92" s="202">
        <v>49.070499999999996</v>
      </c>
      <c r="AC92" s="202">
        <v>46.12218194701428</v>
      </c>
      <c r="AD92" s="202">
        <v>65.63605652018502</v>
      </c>
      <c r="AE92" s="194">
        <v>0.3395</v>
      </c>
      <c r="AF92" s="243">
        <v>21</v>
      </c>
      <c r="AG92" s="243">
        <v>49.070499999999996</v>
      </c>
      <c r="AH92" s="202">
        <f t="shared" si="87"/>
        <v>28.1295</v>
      </c>
      <c r="AI92" s="202">
        <v>65.63605652018502</v>
      </c>
      <c r="AJ92" s="194">
        <f t="shared" si="88"/>
        <v>0.3381602317692185</v>
      </c>
      <c r="AK92" s="71">
        <f t="shared" si="89"/>
        <v>26.723025</v>
      </c>
      <c r="AL92" s="71">
        <f t="shared" si="89"/>
        <v>62.35425369417577</v>
      </c>
      <c r="AM92" s="16">
        <f t="shared" si="90"/>
        <v>0.27125222018075745</v>
      </c>
      <c r="AO92" s="72">
        <v>18</v>
      </c>
      <c r="AP92" s="72">
        <v>20</v>
      </c>
      <c r="AQ92" s="204">
        <v>24.48</v>
      </c>
      <c r="AR92" s="204">
        <v>27.2</v>
      </c>
      <c r="AS92" s="194">
        <v>0.36</v>
      </c>
      <c r="AT92" s="72">
        <f t="shared" si="91"/>
        <v>23.868000000000002</v>
      </c>
      <c r="AU92" s="72">
        <f t="shared" si="91"/>
        <v>26.52</v>
      </c>
      <c r="AV92" s="16">
        <f t="shared" si="92"/>
        <v>0.32600000000000007</v>
      </c>
      <c r="AX92" s="350" t="s">
        <v>384</v>
      </c>
      <c r="AY92" s="351"/>
      <c r="AZ92" s="351"/>
      <c r="BA92" s="351"/>
      <c r="BB92" s="351"/>
      <c r="BC92" s="351"/>
      <c r="BD92" s="351"/>
      <c r="BE92" s="352"/>
      <c r="BG92" s="439" t="s">
        <v>384</v>
      </c>
      <c r="BH92" s="440"/>
      <c r="BI92" s="440"/>
      <c r="BJ92" s="440"/>
      <c r="BK92" s="440"/>
      <c r="BL92" s="440"/>
      <c r="BM92" s="440"/>
      <c r="BN92" s="441"/>
      <c r="BP92" s="76">
        <v>20</v>
      </c>
      <c r="BQ92" s="76">
        <v>24</v>
      </c>
      <c r="BR92" s="207">
        <v>27</v>
      </c>
      <c r="BS92" s="207">
        <v>32.4</v>
      </c>
      <c r="BT92" s="267">
        <f t="shared" si="93"/>
        <v>0.34999999999999987</v>
      </c>
      <c r="BU92" s="76">
        <f t="shared" si="94"/>
        <v>26.595</v>
      </c>
      <c r="BV92" s="76">
        <f t="shared" si="94"/>
        <v>31.913999999999998</v>
      </c>
      <c r="BW92" s="16">
        <f t="shared" si="95"/>
        <v>0.32975</v>
      </c>
      <c r="BY92" s="78">
        <v>23</v>
      </c>
      <c r="BZ92" s="78">
        <v>35</v>
      </c>
      <c r="CA92" s="208">
        <v>31.97</v>
      </c>
      <c r="CB92" s="208">
        <v>48.65</v>
      </c>
      <c r="CC92" s="194">
        <f t="shared" si="96"/>
        <v>0.3900000000000001</v>
      </c>
      <c r="CD92" s="78">
        <f t="shared" si="97"/>
        <v>31.650299999999998</v>
      </c>
      <c r="CE92" s="78">
        <f t="shared" si="97"/>
        <v>48.1635</v>
      </c>
      <c r="CF92" s="16">
        <f t="shared" si="98"/>
        <v>0.3761000000000001</v>
      </c>
      <c r="CH92" s="244">
        <v>23</v>
      </c>
      <c r="CI92" s="244">
        <v>35</v>
      </c>
      <c r="CJ92" s="209">
        <v>31.165</v>
      </c>
      <c r="CK92" s="209">
        <v>47.425</v>
      </c>
      <c r="CL92" s="194">
        <f t="shared" si="99"/>
        <v>0.355</v>
      </c>
      <c r="CM92" s="79">
        <f t="shared" si="100"/>
        <v>30.697525</v>
      </c>
      <c r="CN92" s="79">
        <f t="shared" si="100"/>
        <v>46.713625</v>
      </c>
      <c r="CO92" s="16">
        <f t="shared" si="101"/>
        <v>0.33467499999999983</v>
      </c>
      <c r="CQ92" s="195">
        <v>16.5</v>
      </c>
      <c r="CR92" s="195">
        <v>44.65449999999999</v>
      </c>
      <c r="CS92" s="195">
        <v>23.099999999999998</v>
      </c>
      <c r="CT92" s="195">
        <v>62.51629999999999</v>
      </c>
      <c r="CU92" s="194">
        <v>0.4</v>
      </c>
      <c r="CW92" s="293">
        <v>27.5</v>
      </c>
      <c r="CX92" s="293">
        <v>31.5</v>
      </c>
      <c r="CY92" s="293">
        <f t="shared" si="102"/>
        <v>36.300000000000004</v>
      </c>
      <c r="CZ92" s="293">
        <f t="shared" si="102"/>
        <v>41.580000000000005</v>
      </c>
      <c r="DA92" s="194">
        <f t="shared" si="103"/>
        <v>0.32000000000000006</v>
      </c>
      <c r="DB92" s="293">
        <f t="shared" si="104"/>
        <v>34.48500000000001</v>
      </c>
      <c r="DC92" s="293">
        <f t="shared" si="104"/>
        <v>39.501000000000005</v>
      </c>
      <c r="DD92" s="194">
        <f t="shared" si="105"/>
        <v>0.2540000000000002</v>
      </c>
    </row>
    <row r="93" spans="1:108" ht="15">
      <c r="A93" s="3" t="s">
        <v>113</v>
      </c>
      <c r="B93" s="305" t="s">
        <v>522</v>
      </c>
      <c r="C93" s="66"/>
      <c r="D93" s="66"/>
      <c r="E93" s="66"/>
      <c r="F93" s="66"/>
      <c r="G93" s="16"/>
      <c r="I93" s="189">
        <v>25.5</v>
      </c>
      <c r="J93" s="189">
        <v>30.23</v>
      </c>
      <c r="K93" s="199">
        <f t="shared" si="82"/>
        <v>34.17</v>
      </c>
      <c r="L93" s="199">
        <f t="shared" si="82"/>
        <v>40.5082</v>
      </c>
      <c r="M93" s="200">
        <v>0.34</v>
      </c>
      <c r="N93" s="69">
        <f t="shared" si="83"/>
        <v>33.657450000000004</v>
      </c>
      <c r="O93" s="69">
        <f t="shared" si="83"/>
        <v>39.900577000000006</v>
      </c>
      <c r="P93" s="16">
        <f t="shared" si="84"/>
        <v>0.3199000000000001</v>
      </c>
      <c r="R93" s="68">
        <v>24.25</v>
      </c>
      <c r="S93" s="68">
        <v>36</v>
      </c>
      <c r="T93" s="201">
        <v>32.73</v>
      </c>
      <c r="U93" s="201">
        <v>48.58</v>
      </c>
      <c r="V93" s="194">
        <v>0.3495</v>
      </c>
      <c r="W93" s="68">
        <f t="shared" si="85"/>
        <v>32.482875</v>
      </c>
      <c r="X93" s="68">
        <f t="shared" si="86"/>
        <v>48.222</v>
      </c>
      <c r="Y93" s="16">
        <v>0.3395</v>
      </c>
      <c r="AA93" s="202">
        <v>38.3525</v>
      </c>
      <c r="AB93" s="202">
        <v>54.820499999999996</v>
      </c>
      <c r="AC93" s="202">
        <v>51.416407495794786</v>
      </c>
      <c r="AD93" s="202">
        <v>73.26462359335575</v>
      </c>
      <c r="AE93" s="194">
        <v>0.3382</v>
      </c>
      <c r="AF93" s="243">
        <v>23</v>
      </c>
      <c r="AG93" s="243">
        <v>54.820499999999996</v>
      </c>
      <c r="AH93" s="202">
        <f t="shared" si="87"/>
        <v>30.7786</v>
      </c>
      <c r="AI93" s="202">
        <v>73.26462359335575</v>
      </c>
      <c r="AJ93" s="194">
        <f t="shared" si="88"/>
        <v>0.3369642137143265</v>
      </c>
      <c r="AK93" s="71">
        <f t="shared" si="89"/>
        <v>29.23967</v>
      </c>
      <c r="AL93" s="71">
        <f t="shared" si="89"/>
        <v>69.60139241368796</v>
      </c>
      <c r="AM93" s="16">
        <f t="shared" si="90"/>
        <v>0.2701160030286103</v>
      </c>
      <c r="AO93" s="72">
        <v>20</v>
      </c>
      <c r="AP93" s="72">
        <v>22</v>
      </c>
      <c r="AQ93" s="204">
        <v>27.2</v>
      </c>
      <c r="AR93" s="204">
        <v>29.92</v>
      </c>
      <c r="AS93" s="194">
        <v>0.36</v>
      </c>
      <c r="AT93" s="72">
        <f t="shared" si="91"/>
        <v>26.52</v>
      </c>
      <c r="AU93" s="72">
        <f t="shared" si="91"/>
        <v>29.172</v>
      </c>
      <c r="AV93" s="16">
        <f t="shared" si="92"/>
        <v>0.32600000000000007</v>
      </c>
      <c r="AX93" s="350" t="s">
        <v>384</v>
      </c>
      <c r="AY93" s="351"/>
      <c r="AZ93" s="351"/>
      <c r="BA93" s="351"/>
      <c r="BB93" s="351"/>
      <c r="BC93" s="351"/>
      <c r="BD93" s="351"/>
      <c r="BE93" s="352"/>
      <c r="BG93" s="439" t="s">
        <v>384</v>
      </c>
      <c r="BH93" s="440"/>
      <c r="BI93" s="440"/>
      <c r="BJ93" s="440"/>
      <c r="BK93" s="440"/>
      <c r="BL93" s="440"/>
      <c r="BM93" s="440"/>
      <c r="BN93" s="441"/>
      <c r="BP93" s="76">
        <v>22.5</v>
      </c>
      <c r="BQ93" s="76">
        <v>26.5</v>
      </c>
      <c r="BR93" s="207">
        <v>30.38</v>
      </c>
      <c r="BS93" s="207">
        <v>35.78</v>
      </c>
      <c r="BT93" s="267">
        <f t="shared" si="93"/>
        <v>0.35020408163265304</v>
      </c>
      <c r="BU93" s="76">
        <f t="shared" si="94"/>
        <v>29.9243</v>
      </c>
      <c r="BV93" s="76">
        <f t="shared" si="94"/>
        <v>35.2433</v>
      </c>
      <c r="BW93" s="16">
        <f t="shared" si="95"/>
        <v>0.32995102040816304</v>
      </c>
      <c r="BY93" s="78">
        <v>27</v>
      </c>
      <c r="BZ93" s="78">
        <v>40</v>
      </c>
      <c r="CA93" s="208">
        <v>37.53</v>
      </c>
      <c r="CB93" s="208">
        <v>55.6</v>
      </c>
      <c r="CC93" s="194">
        <f t="shared" si="96"/>
        <v>0.3899999999999999</v>
      </c>
      <c r="CD93" s="78">
        <f t="shared" si="97"/>
        <v>37.1547</v>
      </c>
      <c r="CE93" s="78">
        <f t="shared" si="97"/>
        <v>55.044000000000004</v>
      </c>
      <c r="CF93" s="16">
        <f t="shared" si="98"/>
        <v>0.3761000000000001</v>
      </c>
      <c r="CH93" s="244">
        <v>25</v>
      </c>
      <c r="CI93" s="244">
        <v>38</v>
      </c>
      <c r="CJ93" s="209">
        <v>33.875</v>
      </c>
      <c r="CK93" s="209">
        <v>51.49</v>
      </c>
      <c r="CL93" s="194">
        <f t="shared" si="99"/>
        <v>0.3550000000000002</v>
      </c>
      <c r="CM93" s="79">
        <f t="shared" si="100"/>
        <v>33.366875</v>
      </c>
      <c r="CN93" s="79">
        <f t="shared" si="100"/>
        <v>50.71765</v>
      </c>
      <c r="CO93" s="16">
        <f t="shared" si="101"/>
        <v>0.33467500000000006</v>
      </c>
      <c r="CQ93" s="195">
        <v>17.6</v>
      </c>
      <c r="CR93" s="195">
        <v>51.129</v>
      </c>
      <c r="CS93" s="195">
        <v>24.64</v>
      </c>
      <c r="CT93" s="195">
        <v>71.58059999999999</v>
      </c>
      <c r="CU93" s="194">
        <v>0.4</v>
      </c>
      <c r="CW93" s="293">
        <v>31.5</v>
      </c>
      <c r="CX93" s="293">
        <v>34.5</v>
      </c>
      <c r="CY93" s="293">
        <f t="shared" si="102"/>
        <v>41.580000000000005</v>
      </c>
      <c r="CZ93" s="293">
        <f t="shared" si="102"/>
        <v>45.54</v>
      </c>
      <c r="DA93" s="194">
        <f t="shared" si="103"/>
        <v>0.32000000000000006</v>
      </c>
      <c r="DB93" s="293">
        <f t="shared" si="104"/>
        <v>39.501000000000005</v>
      </c>
      <c r="DC93" s="293">
        <f t="shared" si="104"/>
        <v>43.263</v>
      </c>
      <c r="DD93" s="194">
        <f t="shared" si="105"/>
        <v>0.2540000000000002</v>
      </c>
    </row>
    <row r="94" spans="1:108" ht="15">
      <c r="A94" s="4" t="s">
        <v>114</v>
      </c>
      <c r="B94" s="306"/>
      <c r="C94" s="370"/>
      <c r="D94" s="371"/>
      <c r="E94" s="371"/>
      <c r="F94" s="371"/>
      <c r="G94" s="393"/>
      <c r="I94" s="370"/>
      <c r="J94" s="371"/>
      <c r="K94" s="371"/>
      <c r="L94" s="371"/>
      <c r="M94" s="371"/>
      <c r="N94" s="371"/>
      <c r="O94" s="371"/>
      <c r="P94" s="393"/>
      <c r="R94" s="370"/>
      <c r="S94" s="371"/>
      <c r="T94" s="371"/>
      <c r="U94" s="371"/>
      <c r="V94" s="371"/>
      <c r="W94" s="371"/>
      <c r="X94" s="371"/>
      <c r="Y94" s="393"/>
      <c r="AA94" s="358"/>
      <c r="AB94" s="359"/>
      <c r="AC94" s="359"/>
      <c r="AD94" s="359"/>
      <c r="AE94" s="359"/>
      <c r="AF94" s="360"/>
      <c r="AG94" s="360"/>
      <c r="AH94" s="360"/>
      <c r="AI94" s="360"/>
      <c r="AJ94" s="360"/>
      <c r="AK94" s="370"/>
      <c r="AL94" s="371"/>
      <c r="AM94" s="371"/>
      <c r="AO94" s="370"/>
      <c r="AP94" s="371"/>
      <c r="AQ94" s="371"/>
      <c r="AR94" s="371"/>
      <c r="AS94" s="371"/>
      <c r="AT94" s="371"/>
      <c r="AU94" s="371"/>
      <c r="AV94" s="393"/>
      <c r="AX94" s="370"/>
      <c r="AY94" s="371"/>
      <c r="AZ94" s="371"/>
      <c r="BA94" s="371"/>
      <c r="BB94" s="371"/>
      <c r="BC94" s="371"/>
      <c r="BD94" s="371"/>
      <c r="BE94" s="393"/>
      <c r="BG94" s="370"/>
      <c r="BH94" s="371"/>
      <c r="BI94" s="371"/>
      <c r="BJ94" s="371"/>
      <c r="BK94" s="371"/>
      <c r="BL94" s="371"/>
      <c r="BM94" s="371"/>
      <c r="BN94" s="393"/>
      <c r="BP94" s="370"/>
      <c r="BQ94" s="371"/>
      <c r="BR94" s="371"/>
      <c r="BS94" s="371"/>
      <c r="BT94" s="371"/>
      <c r="BU94" s="371"/>
      <c r="BV94" s="371"/>
      <c r="BW94" s="393"/>
      <c r="BY94" s="370"/>
      <c r="BZ94" s="371"/>
      <c r="CA94" s="371"/>
      <c r="CB94" s="371"/>
      <c r="CC94" s="371"/>
      <c r="CD94" s="371"/>
      <c r="CE94" s="371"/>
      <c r="CF94" s="393"/>
      <c r="CH94" s="370"/>
      <c r="CI94" s="371"/>
      <c r="CJ94" s="371"/>
      <c r="CK94" s="371"/>
      <c r="CL94" s="371"/>
      <c r="CM94" s="371"/>
      <c r="CN94" s="371"/>
      <c r="CO94" s="393"/>
      <c r="CQ94" s="358"/>
      <c r="CR94" s="359"/>
      <c r="CS94" s="359"/>
      <c r="CT94" s="359"/>
      <c r="CU94" s="406"/>
      <c r="CW94" s="358"/>
      <c r="CX94" s="359"/>
      <c r="CY94" s="359"/>
      <c r="CZ94" s="359"/>
      <c r="DA94" s="359"/>
      <c r="DB94" s="359"/>
      <c r="DC94" s="359"/>
      <c r="DD94" s="406"/>
    </row>
    <row r="95" spans="1:108" ht="15">
      <c r="A95" s="4" t="s">
        <v>115</v>
      </c>
      <c r="B95" s="306"/>
      <c r="C95" s="370"/>
      <c r="D95" s="371"/>
      <c r="E95" s="371"/>
      <c r="F95" s="371"/>
      <c r="G95" s="393"/>
      <c r="I95" s="370"/>
      <c r="J95" s="371"/>
      <c r="K95" s="371"/>
      <c r="L95" s="371"/>
      <c r="M95" s="371"/>
      <c r="N95" s="371"/>
      <c r="O95" s="371"/>
      <c r="P95" s="393"/>
      <c r="R95" s="370"/>
      <c r="S95" s="371"/>
      <c r="T95" s="371"/>
      <c r="U95" s="371"/>
      <c r="V95" s="371"/>
      <c r="W95" s="371"/>
      <c r="X95" s="371"/>
      <c r="Y95" s="393"/>
      <c r="AA95" s="358"/>
      <c r="AB95" s="359"/>
      <c r="AC95" s="359"/>
      <c r="AD95" s="359"/>
      <c r="AE95" s="359"/>
      <c r="AF95" s="360"/>
      <c r="AG95" s="360"/>
      <c r="AH95" s="360"/>
      <c r="AI95" s="360"/>
      <c r="AJ95" s="360"/>
      <c r="AK95" s="191"/>
      <c r="AL95" s="191"/>
      <c r="AM95" s="181"/>
      <c r="AO95" s="370"/>
      <c r="AP95" s="371"/>
      <c r="AQ95" s="371"/>
      <c r="AR95" s="371"/>
      <c r="AS95" s="371"/>
      <c r="AT95" s="371"/>
      <c r="AU95" s="371"/>
      <c r="AV95" s="393"/>
      <c r="AX95" s="370"/>
      <c r="AY95" s="371"/>
      <c r="AZ95" s="371"/>
      <c r="BA95" s="371"/>
      <c r="BB95" s="371"/>
      <c r="BC95" s="371"/>
      <c r="BD95" s="371"/>
      <c r="BE95" s="393"/>
      <c r="BG95" s="370"/>
      <c r="BH95" s="371"/>
      <c r="BI95" s="371"/>
      <c r="BJ95" s="371"/>
      <c r="BK95" s="371"/>
      <c r="BL95" s="371"/>
      <c r="BM95" s="371"/>
      <c r="BN95" s="393"/>
      <c r="BP95" s="370"/>
      <c r="BQ95" s="371"/>
      <c r="BR95" s="371"/>
      <c r="BS95" s="371"/>
      <c r="BT95" s="371"/>
      <c r="BU95" s="371"/>
      <c r="BV95" s="371"/>
      <c r="BW95" s="393"/>
      <c r="BY95" s="370"/>
      <c r="BZ95" s="371"/>
      <c r="CA95" s="371"/>
      <c r="CB95" s="371"/>
      <c r="CC95" s="371"/>
      <c r="CD95" s="371"/>
      <c r="CE95" s="371"/>
      <c r="CF95" s="393"/>
      <c r="CH95" s="182"/>
      <c r="CI95" s="183"/>
      <c r="CJ95" s="183"/>
      <c r="CK95" s="183"/>
      <c r="CL95" s="183"/>
      <c r="CM95" s="191"/>
      <c r="CN95" s="191"/>
      <c r="CO95" s="181"/>
      <c r="CQ95" s="358"/>
      <c r="CR95" s="359"/>
      <c r="CS95" s="359"/>
      <c r="CT95" s="359"/>
      <c r="CU95" s="406"/>
      <c r="CW95" s="358"/>
      <c r="CX95" s="359"/>
      <c r="CY95" s="359"/>
      <c r="CZ95" s="359"/>
      <c r="DA95" s="359"/>
      <c r="DB95" s="359"/>
      <c r="DC95" s="359"/>
      <c r="DD95" s="406"/>
    </row>
    <row r="96" spans="1:108" ht="15">
      <c r="A96" s="6" t="s">
        <v>116</v>
      </c>
      <c r="B96" s="305" t="s">
        <v>523</v>
      </c>
      <c r="C96" s="66"/>
      <c r="D96" s="66"/>
      <c r="E96" s="66"/>
      <c r="F96" s="66"/>
      <c r="G96" s="16"/>
      <c r="I96" s="190">
        <v>10</v>
      </c>
      <c r="J96" s="190">
        <v>12</v>
      </c>
      <c r="K96" s="197">
        <f>I96*1.34</f>
        <v>13.4</v>
      </c>
      <c r="L96" s="197">
        <f>J96*1.34</f>
        <v>16.080000000000002</v>
      </c>
      <c r="M96" s="198">
        <v>0.34</v>
      </c>
      <c r="N96" s="69">
        <f>K96-(K96*0.015)</f>
        <v>13.199</v>
      </c>
      <c r="O96" s="69">
        <f>L96-(L96*0.015)</f>
        <v>15.838800000000003</v>
      </c>
      <c r="P96" s="16">
        <f>(N96+O96)/(I96+J96)-1</f>
        <v>0.3199000000000003</v>
      </c>
      <c r="R96" s="68">
        <v>9.5</v>
      </c>
      <c r="S96" s="68">
        <v>13</v>
      </c>
      <c r="T96" s="201">
        <v>12.82</v>
      </c>
      <c r="U96" s="201">
        <v>17.54</v>
      </c>
      <c r="V96" s="194">
        <v>0.3493</v>
      </c>
      <c r="W96" s="68">
        <f>R96+(R96*Y96)</f>
        <v>12.72525</v>
      </c>
      <c r="X96" s="68">
        <f>S96+(S96*Y96)</f>
        <v>17.4135</v>
      </c>
      <c r="Y96" s="16">
        <v>0.3395</v>
      </c>
      <c r="AA96" s="202">
        <v>24.1</v>
      </c>
      <c r="AB96" s="202">
        <v>33.3</v>
      </c>
      <c r="AC96" s="202">
        <v>32.51</v>
      </c>
      <c r="AD96" s="202">
        <v>44.72</v>
      </c>
      <c r="AE96" s="194">
        <v>0.3455</v>
      </c>
      <c r="AF96" s="243">
        <v>10</v>
      </c>
      <c r="AG96" s="243">
        <v>33.3</v>
      </c>
      <c r="AH96" s="202">
        <f>(AF96*AE96)+AF96</f>
        <v>13.455</v>
      </c>
      <c r="AI96" s="202">
        <v>44.72</v>
      </c>
      <c r="AJ96" s="16">
        <f>((AH96+AI96)/(AF96+AG96)-1)</f>
        <v>0.34353348729792144</v>
      </c>
      <c r="AK96" s="71">
        <f>AH96-(AH96*0.05)</f>
        <v>12.78225</v>
      </c>
      <c r="AL96" s="71">
        <f>AI96-(AI96*0.05)</f>
        <v>42.484</v>
      </c>
      <c r="AM96" s="16">
        <f>(AK96+AL96)/(AF96+AG96)-1</f>
        <v>0.2763568129330254</v>
      </c>
      <c r="AO96" s="72">
        <v>10</v>
      </c>
      <c r="AP96" s="72">
        <v>11</v>
      </c>
      <c r="AQ96" s="204">
        <v>13.6</v>
      </c>
      <c r="AR96" s="204">
        <v>14.96</v>
      </c>
      <c r="AS96" s="194">
        <v>0.36</v>
      </c>
      <c r="AT96" s="72">
        <f>AQ96-(AQ96*0.025)</f>
        <v>13.26</v>
      </c>
      <c r="AU96" s="72">
        <f>AR96-(AR96*0.025)</f>
        <v>14.586</v>
      </c>
      <c r="AV96" s="16">
        <f>(AT96+AU96)/(AO96+AP96)-1</f>
        <v>0.32600000000000007</v>
      </c>
      <c r="AX96" s="350" t="s">
        <v>384</v>
      </c>
      <c r="AY96" s="351"/>
      <c r="AZ96" s="351"/>
      <c r="BA96" s="351"/>
      <c r="BB96" s="351"/>
      <c r="BC96" s="351"/>
      <c r="BD96" s="351"/>
      <c r="BE96" s="352"/>
      <c r="BG96" s="74">
        <v>12</v>
      </c>
      <c r="BH96" s="74">
        <v>15.5</v>
      </c>
      <c r="BI96" s="206">
        <v>16.2</v>
      </c>
      <c r="BJ96" s="206">
        <v>20.93</v>
      </c>
      <c r="BK96" s="194">
        <v>0.35</v>
      </c>
      <c r="BL96" s="74">
        <f>BI96-(BI96*0.025)</f>
        <v>15.795</v>
      </c>
      <c r="BM96" s="74">
        <f>BJ96-(BJ96*0.025)</f>
        <v>20.40675</v>
      </c>
      <c r="BN96" s="16">
        <f>(BL96+BM96)/(BG96+BH96)-1</f>
        <v>0.31642727272727256</v>
      </c>
      <c r="BP96" s="76">
        <v>12.5</v>
      </c>
      <c r="BQ96" s="76">
        <v>14.75</v>
      </c>
      <c r="BR96" s="207">
        <v>16.88</v>
      </c>
      <c r="BS96" s="207">
        <v>19.91</v>
      </c>
      <c r="BT96" s="267">
        <f>((BR96+BS96)/(BP96+BQ96)-1)</f>
        <v>0.35009174311926605</v>
      </c>
      <c r="BU96" s="76">
        <f>BR96-(BR96*0.015)</f>
        <v>16.6268</v>
      </c>
      <c r="BV96" s="76">
        <f>BS96-(BS96*0.015)</f>
        <v>19.61135</v>
      </c>
      <c r="BW96" s="16">
        <f>(BU96+BV96)/(BP96+BQ96)-1</f>
        <v>0.3298403669724772</v>
      </c>
      <c r="BY96" s="78">
        <v>9</v>
      </c>
      <c r="BZ96" s="78">
        <v>13.5</v>
      </c>
      <c r="CA96" s="208">
        <v>12.51</v>
      </c>
      <c r="CB96" s="208">
        <v>18.76</v>
      </c>
      <c r="CC96" s="194">
        <f>((CA96+CB96)/(BY96+BZ96)-1)</f>
        <v>0.389777777777778</v>
      </c>
      <c r="CD96" s="78">
        <f>CA96-(CA96*0.01)</f>
        <v>12.3849</v>
      </c>
      <c r="CE96" s="78">
        <f>CB96-(CB96*0.01)</f>
        <v>18.572400000000002</v>
      </c>
      <c r="CF96" s="16">
        <f>(CD96+CE96)/(BY96+BZ96)-1</f>
        <v>0.3758800000000002</v>
      </c>
      <c r="CH96" s="244">
        <v>12</v>
      </c>
      <c r="CI96" s="244">
        <v>15.5</v>
      </c>
      <c r="CJ96" s="209">
        <v>16.259999999999998</v>
      </c>
      <c r="CK96" s="209">
        <v>21.0025</v>
      </c>
      <c r="CL96" s="194">
        <f>((CJ96+CK96)/(CH96+CI96)-1)</f>
        <v>0.3550000000000002</v>
      </c>
      <c r="CM96" s="79">
        <f>CJ96-(CJ96*0.015)</f>
        <v>16.016099999999998</v>
      </c>
      <c r="CN96" s="79">
        <f>CK96-(CK96*0.015)</f>
        <v>20.687462500000002</v>
      </c>
      <c r="CO96" s="16">
        <f>(CM96+CN96)/(CH96+CI96)-1</f>
        <v>0.33467500000000006</v>
      </c>
      <c r="CQ96" s="195">
        <v>9.537</v>
      </c>
      <c r="CR96" s="195">
        <v>14.179499999999999</v>
      </c>
      <c r="CS96" s="195">
        <v>13.3518</v>
      </c>
      <c r="CT96" s="195">
        <v>19.8513</v>
      </c>
      <c r="CU96" s="194">
        <v>0.4</v>
      </c>
      <c r="CW96" s="293">
        <v>11.5</v>
      </c>
      <c r="CX96" s="293">
        <v>15.5</v>
      </c>
      <c r="CY96" s="293">
        <f>CW96*1.32</f>
        <v>15.180000000000001</v>
      </c>
      <c r="CZ96" s="293">
        <f>CX96*1.32</f>
        <v>20.46</v>
      </c>
      <c r="DA96" s="194">
        <f>((CY96+CZ96)/(CW96+CX96)-1)</f>
        <v>0.32000000000000006</v>
      </c>
      <c r="DB96" s="293">
        <f>CY96-(CY96*0.05)</f>
        <v>14.421000000000001</v>
      </c>
      <c r="DC96" s="293">
        <f>CZ96-(CZ96*0.05)</f>
        <v>19.437</v>
      </c>
      <c r="DD96" s="194">
        <f>(DB96+DC96)/(CW96+CX96)-1</f>
        <v>0.2540000000000002</v>
      </c>
    </row>
    <row r="97" spans="1:108" ht="15">
      <c r="A97" s="4" t="s">
        <v>117</v>
      </c>
      <c r="B97" s="306"/>
      <c r="C97" s="370"/>
      <c r="D97" s="371"/>
      <c r="E97" s="371"/>
      <c r="F97" s="371"/>
      <c r="G97" s="393"/>
      <c r="I97" s="370"/>
      <c r="J97" s="371"/>
      <c r="K97" s="371"/>
      <c r="L97" s="371"/>
      <c r="M97" s="393"/>
      <c r="N97" s="191"/>
      <c r="O97" s="191"/>
      <c r="P97" s="181"/>
      <c r="R97" s="370"/>
      <c r="S97" s="371"/>
      <c r="T97" s="371"/>
      <c r="U97" s="371"/>
      <c r="V97" s="393"/>
      <c r="W97" s="191"/>
      <c r="X97" s="191"/>
      <c r="Y97" s="181"/>
      <c r="AA97" s="361"/>
      <c r="AB97" s="361"/>
      <c r="AC97" s="361"/>
      <c r="AD97" s="361"/>
      <c r="AE97" s="361"/>
      <c r="AF97" s="360"/>
      <c r="AG97" s="360"/>
      <c r="AH97" s="360"/>
      <c r="AI97" s="360"/>
      <c r="AJ97" s="360"/>
      <c r="AK97" s="191"/>
      <c r="AL97" s="191"/>
      <c r="AM97" s="181"/>
      <c r="AO97" s="370"/>
      <c r="AP97" s="371"/>
      <c r="AQ97" s="371"/>
      <c r="AR97" s="371"/>
      <c r="AS97" s="393"/>
      <c r="AT97" s="191"/>
      <c r="AU97" s="191"/>
      <c r="AV97" s="181"/>
      <c r="AX97" s="187"/>
      <c r="AY97" s="188"/>
      <c r="AZ97" s="188"/>
      <c r="BA97" s="188"/>
      <c r="BB97" s="188"/>
      <c r="BC97" s="192"/>
      <c r="BD97" s="192"/>
      <c r="BE97" s="188"/>
      <c r="BG97" s="370"/>
      <c r="BH97" s="371"/>
      <c r="BI97" s="371"/>
      <c r="BJ97" s="371"/>
      <c r="BK97" s="371"/>
      <c r="BL97" s="191"/>
      <c r="BM97" s="191"/>
      <c r="BN97" s="181"/>
      <c r="BP97" s="376"/>
      <c r="BQ97" s="410"/>
      <c r="BR97" s="410"/>
      <c r="BS97" s="410"/>
      <c r="BT97" s="410"/>
      <c r="BU97" s="191"/>
      <c r="BV97" s="191"/>
      <c r="BW97" s="181"/>
      <c r="BY97" s="370"/>
      <c r="BZ97" s="371"/>
      <c r="CA97" s="371"/>
      <c r="CB97" s="371"/>
      <c r="CC97" s="371"/>
      <c r="CD97" s="191"/>
      <c r="CE97" s="191"/>
      <c r="CF97" s="181"/>
      <c r="CH97" s="370"/>
      <c r="CI97" s="371"/>
      <c r="CJ97" s="371"/>
      <c r="CK97" s="371"/>
      <c r="CL97" s="371"/>
      <c r="CM97" s="191"/>
      <c r="CN97" s="191"/>
      <c r="CO97" s="181"/>
      <c r="CQ97" s="358"/>
      <c r="CR97" s="359"/>
      <c r="CS97" s="359"/>
      <c r="CT97" s="359"/>
      <c r="CU97" s="406"/>
      <c r="CW97" s="358"/>
      <c r="CX97" s="359"/>
      <c r="CY97" s="359"/>
      <c r="CZ97" s="359"/>
      <c r="DA97" s="359"/>
      <c r="DB97" s="359"/>
      <c r="DC97" s="359"/>
      <c r="DD97" s="406"/>
    </row>
    <row r="98" spans="1:108" ht="15">
      <c r="A98" s="6" t="s">
        <v>118</v>
      </c>
      <c r="B98" s="305" t="s">
        <v>524</v>
      </c>
      <c r="C98" s="66"/>
      <c r="D98" s="66"/>
      <c r="E98" s="66"/>
      <c r="F98" s="66"/>
      <c r="G98" s="16"/>
      <c r="I98" s="69">
        <v>10</v>
      </c>
      <c r="J98" s="69">
        <v>12</v>
      </c>
      <c r="K98" s="196">
        <f>I98*1.34</f>
        <v>13.4</v>
      </c>
      <c r="L98" s="196">
        <f>J98*1.34</f>
        <v>16.080000000000002</v>
      </c>
      <c r="M98" s="194">
        <v>0.34</v>
      </c>
      <c r="N98" s="69">
        <f>K98-(K98*0.015)</f>
        <v>13.199</v>
      </c>
      <c r="O98" s="69">
        <f>L98-(L98*0.015)</f>
        <v>15.838800000000003</v>
      </c>
      <c r="P98" s="16">
        <f>(N98+O98)/(I98+J98)-1</f>
        <v>0.3199000000000003</v>
      </c>
      <c r="R98" s="68">
        <v>8.5</v>
      </c>
      <c r="S98" s="68">
        <v>12.5</v>
      </c>
      <c r="T98" s="201">
        <v>11.47</v>
      </c>
      <c r="U98" s="201">
        <v>16.87</v>
      </c>
      <c r="V98" s="194">
        <v>0.3495</v>
      </c>
      <c r="W98" s="68">
        <f>R98+(R98*Y98)</f>
        <v>11.38575</v>
      </c>
      <c r="X98" s="68">
        <f>S98+(S98*Y98)</f>
        <v>16.74375</v>
      </c>
      <c r="Y98" s="16">
        <v>0.3395</v>
      </c>
      <c r="AA98" s="202">
        <v>12.48</v>
      </c>
      <c r="AB98" s="202">
        <v>16.45</v>
      </c>
      <c r="AC98" s="202">
        <v>17.05</v>
      </c>
      <c r="AD98" s="202">
        <v>22.33</v>
      </c>
      <c r="AE98" s="194">
        <v>0.3612</v>
      </c>
      <c r="AF98" s="243">
        <v>10</v>
      </c>
      <c r="AG98" s="243">
        <v>16.45</v>
      </c>
      <c r="AH98" s="202">
        <f>(AF98*AE98)+AF98</f>
        <v>13.612</v>
      </c>
      <c r="AI98" s="202">
        <v>22.33</v>
      </c>
      <c r="AJ98" s="16">
        <f>((AH98+AI98)/(AF98+AG98)-1)</f>
        <v>0.3588657844990548</v>
      </c>
      <c r="AK98" s="71">
        <f>AH98-(AH98*0.05)</f>
        <v>12.9314</v>
      </c>
      <c r="AL98" s="71">
        <f>AI98-(AI98*0.05)</f>
        <v>21.2135</v>
      </c>
      <c r="AM98" s="16">
        <f>(AK98+AL98)/(AF98+AG98)-1</f>
        <v>0.2909224952741021</v>
      </c>
      <c r="AO98" s="72">
        <v>10</v>
      </c>
      <c r="AP98" s="72">
        <v>13</v>
      </c>
      <c r="AQ98" s="204">
        <v>13.6</v>
      </c>
      <c r="AR98" s="204">
        <v>17.68</v>
      </c>
      <c r="AS98" s="194">
        <f>((AQ98+AR98)/(AO98+AP98)-1)</f>
        <v>0.3600000000000001</v>
      </c>
      <c r="AT98" s="72">
        <f>AQ98-(AQ98*0.025)</f>
        <v>13.26</v>
      </c>
      <c r="AU98" s="72">
        <f>AR98-(AR98*0.025)</f>
        <v>17.238</v>
      </c>
      <c r="AV98" s="16">
        <f>(AT98+AU98)/(AO98+AP98)-1</f>
        <v>0.32599999999999985</v>
      </c>
      <c r="AX98" s="350" t="s">
        <v>384</v>
      </c>
      <c r="AY98" s="351"/>
      <c r="AZ98" s="351"/>
      <c r="BA98" s="351"/>
      <c r="BB98" s="351"/>
      <c r="BC98" s="351"/>
      <c r="BD98" s="351"/>
      <c r="BE98" s="352"/>
      <c r="BG98" s="74">
        <v>8.8</v>
      </c>
      <c r="BH98" s="74">
        <v>10.82</v>
      </c>
      <c r="BI98" s="206">
        <v>11.88</v>
      </c>
      <c r="BJ98" s="206">
        <v>14.61</v>
      </c>
      <c r="BK98" s="194">
        <v>0.35</v>
      </c>
      <c r="BL98" s="74">
        <f>BI98-(BI98*0.025)</f>
        <v>11.583</v>
      </c>
      <c r="BM98" s="74">
        <f>BJ98-(BJ98*0.025)</f>
        <v>14.24475</v>
      </c>
      <c r="BN98" s="16">
        <f>(BL98+BM98)/(BG98+BH98)-1</f>
        <v>0.31639908256880744</v>
      </c>
      <c r="BP98" s="76">
        <v>10</v>
      </c>
      <c r="BQ98" s="76">
        <v>12</v>
      </c>
      <c r="BR98" s="207">
        <v>13.5</v>
      </c>
      <c r="BS98" s="207">
        <v>16.2</v>
      </c>
      <c r="BT98" s="267">
        <f>((BR98+BS98)/(BP98+BQ98)-1)</f>
        <v>0.34999999999999987</v>
      </c>
      <c r="BU98" s="76">
        <f>BR98-(BR98*0.015)</f>
        <v>13.2975</v>
      </c>
      <c r="BV98" s="76">
        <f>BS98-(BS98*0.015)</f>
        <v>15.956999999999999</v>
      </c>
      <c r="BW98" s="16">
        <f>(BU98+BV98)/(BP98+BQ98)-1</f>
        <v>0.32975</v>
      </c>
      <c r="BY98" s="78">
        <v>10</v>
      </c>
      <c r="BZ98" s="78">
        <v>15</v>
      </c>
      <c r="CA98" s="208">
        <v>13.9</v>
      </c>
      <c r="CB98" s="208">
        <v>20.85</v>
      </c>
      <c r="CC98" s="194">
        <f>((CA98+CB98)/(BY98+BZ98)-1)</f>
        <v>0.3899999999999999</v>
      </c>
      <c r="CD98" s="78">
        <f>CA98-(CA98*0.01)</f>
        <v>13.761000000000001</v>
      </c>
      <c r="CE98" s="78">
        <f>CB98-(CB98*0.01)</f>
        <v>20.6415</v>
      </c>
      <c r="CF98" s="16">
        <f>(CD98+CE98)/(BY98+BZ98)-1</f>
        <v>0.3761000000000001</v>
      </c>
      <c r="CH98" s="417" t="s">
        <v>384</v>
      </c>
      <c r="CI98" s="418"/>
      <c r="CJ98" s="418"/>
      <c r="CK98" s="418"/>
      <c r="CL98" s="418"/>
      <c r="CM98" s="418"/>
      <c r="CN98" s="418"/>
      <c r="CO98" s="419"/>
      <c r="CQ98" s="195">
        <v>12.85</v>
      </c>
      <c r="CR98" s="195">
        <v>20.9</v>
      </c>
      <c r="CS98" s="195">
        <v>17.99</v>
      </c>
      <c r="CT98" s="195">
        <v>29.259999999999994</v>
      </c>
      <c r="CU98" s="194">
        <v>0.4</v>
      </c>
      <c r="CW98" s="293">
        <v>9</v>
      </c>
      <c r="CX98" s="293">
        <v>12</v>
      </c>
      <c r="CY98" s="293">
        <f>CW98*1.32</f>
        <v>11.88</v>
      </c>
      <c r="CZ98" s="293">
        <f>CX98*1.32</f>
        <v>15.84</v>
      </c>
      <c r="DA98" s="194">
        <f>((CY98+CZ98)/(CW98+CX98)-1)</f>
        <v>0.31999999999999984</v>
      </c>
      <c r="DB98" s="293">
        <f>CY98-(CY98*0.05)</f>
        <v>11.286000000000001</v>
      </c>
      <c r="DC98" s="293">
        <f>CZ98-(CZ98*0.05)</f>
        <v>15.048</v>
      </c>
      <c r="DD98" s="194">
        <f>(DB98+DC98)/(CW98+CX98)-1</f>
        <v>0.2540000000000002</v>
      </c>
    </row>
    <row r="99" spans="1:108" ht="15">
      <c r="A99" s="6" t="s">
        <v>119</v>
      </c>
      <c r="B99" s="305" t="s">
        <v>525</v>
      </c>
      <c r="C99" s="66"/>
      <c r="D99" s="66"/>
      <c r="E99" s="66"/>
      <c r="F99" s="66"/>
      <c r="G99" s="16"/>
      <c r="I99" s="69">
        <v>12</v>
      </c>
      <c r="J99" s="69">
        <v>15</v>
      </c>
      <c r="K99" s="196">
        <f>I99*1.34</f>
        <v>16.080000000000002</v>
      </c>
      <c r="L99" s="196">
        <f>J99*1.34</f>
        <v>20.1</v>
      </c>
      <c r="M99" s="194">
        <v>0.34</v>
      </c>
      <c r="N99" s="69">
        <f>K99-(K99*0.015)</f>
        <v>15.838800000000003</v>
      </c>
      <c r="O99" s="69">
        <f>L99-(L99*0.015)</f>
        <v>19.7985</v>
      </c>
      <c r="P99" s="16">
        <f>(N99+O99)/(I99+J99)-1</f>
        <v>0.3199000000000001</v>
      </c>
      <c r="R99" s="68">
        <v>10</v>
      </c>
      <c r="S99" s="68">
        <v>14</v>
      </c>
      <c r="T99" s="201">
        <v>13.5</v>
      </c>
      <c r="U99" s="201">
        <v>18.89</v>
      </c>
      <c r="V99" s="194">
        <v>0.3496</v>
      </c>
      <c r="W99" s="68">
        <f>R99+(R99*Y99)</f>
        <v>13.395</v>
      </c>
      <c r="X99" s="68">
        <f>S99+(S99*Y99)</f>
        <v>18.753</v>
      </c>
      <c r="Y99" s="16">
        <v>0.3395</v>
      </c>
      <c r="AA99" s="202">
        <v>15.28</v>
      </c>
      <c r="AB99" s="202">
        <v>20.47</v>
      </c>
      <c r="AC99" s="202">
        <v>20.79</v>
      </c>
      <c r="AD99" s="202">
        <v>27.69</v>
      </c>
      <c r="AE99" s="194">
        <v>0.3561</v>
      </c>
      <c r="AF99" s="243">
        <v>10</v>
      </c>
      <c r="AG99" s="243">
        <v>20.47</v>
      </c>
      <c r="AH99" s="202">
        <f>(AF99*AE99)+AF99</f>
        <v>13.561</v>
      </c>
      <c r="AI99" s="202">
        <v>27.69</v>
      </c>
      <c r="AJ99" s="16">
        <f>((AH99+AI99)/(AF99+AG99)-1)</f>
        <v>0.3538234328848049</v>
      </c>
      <c r="AK99" s="71">
        <f>AH99-(AH99*0.05)</f>
        <v>12.88295</v>
      </c>
      <c r="AL99" s="71">
        <f>AI99-(AI99*0.05)</f>
        <v>26.305500000000002</v>
      </c>
      <c r="AM99" s="16">
        <f>(AK99+AL99)/(AF99+AG99)-1</f>
        <v>0.28613226124056457</v>
      </c>
      <c r="AO99" s="72">
        <v>10</v>
      </c>
      <c r="AP99" s="72">
        <v>13</v>
      </c>
      <c r="AQ99" s="204">
        <v>13.6</v>
      </c>
      <c r="AR99" s="204">
        <v>17.68</v>
      </c>
      <c r="AS99" s="194">
        <f>((AQ99+AR99)/(AO99+AP99)-1)</f>
        <v>0.3600000000000001</v>
      </c>
      <c r="AT99" s="72">
        <f>AQ99-(AQ99*0.025)</f>
        <v>13.26</v>
      </c>
      <c r="AU99" s="72">
        <f>AR99-(AR99*0.025)</f>
        <v>17.238</v>
      </c>
      <c r="AV99" s="16">
        <f>(AT99+AU99)/(AO99+AP99)-1</f>
        <v>0.32599999999999985</v>
      </c>
      <c r="AX99" s="350" t="s">
        <v>384</v>
      </c>
      <c r="AY99" s="351"/>
      <c r="AZ99" s="351"/>
      <c r="BA99" s="351"/>
      <c r="BB99" s="351"/>
      <c r="BC99" s="351"/>
      <c r="BD99" s="351"/>
      <c r="BE99" s="352"/>
      <c r="BG99" s="74">
        <v>8.8</v>
      </c>
      <c r="BH99" s="74">
        <v>10.82</v>
      </c>
      <c r="BI99" s="206">
        <v>11.88</v>
      </c>
      <c r="BJ99" s="206">
        <v>14.61</v>
      </c>
      <c r="BK99" s="194">
        <v>0.35</v>
      </c>
      <c r="BL99" s="74">
        <f>BI99-(BI99*0.025)</f>
        <v>11.583</v>
      </c>
      <c r="BM99" s="74">
        <f>BJ99-(BJ99*0.025)</f>
        <v>14.24475</v>
      </c>
      <c r="BN99" s="16">
        <f>(BL99+BM99)/(BG99+BH99)-1</f>
        <v>0.31639908256880744</v>
      </c>
      <c r="BP99" s="76">
        <v>10</v>
      </c>
      <c r="BQ99" s="76">
        <v>12</v>
      </c>
      <c r="BR99" s="207">
        <v>13.5</v>
      </c>
      <c r="BS99" s="207">
        <v>16.2</v>
      </c>
      <c r="BT99" s="267">
        <f>((BR99+BS99)/(BP99+BQ99)-1)</f>
        <v>0.34999999999999987</v>
      </c>
      <c r="BU99" s="76">
        <f>BR99-(BR99*0.015)</f>
        <v>13.2975</v>
      </c>
      <c r="BV99" s="76">
        <f>BS99-(BS99*0.015)</f>
        <v>15.956999999999999</v>
      </c>
      <c r="BW99" s="16">
        <f>(BU99+BV99)/(BP99+BQ99)-1</f>
        <v>0.32975</v>
      </c>
      <c r="BY99" s="78">
        <v>9.5</v>
      </c>
      <c r="BZ99" s="78">
        <v>11.5</v>
      </c>
      <c r="CA99" s="208">
        <v>13.2</v>
      </c>
      <c r="CB99" s="208">
        <v>15.99</v>
      </c>
      <c r="CC99" s="194">
        <f>((CA99+CB99)/(BY99+BZ99)-1)</f>
        <v>0.3899999999999999</v>
      </c>
      <c r="CD99" s="78">
        <f>CA99-(CA99*0.01)</f>
        <v>13.068</v>
      </c>
      <c r="CE99" s="78">
        <f>CB99-(CB99*0.01)</f>
        <v>15.8301</v>
      </c>
      <c r="CF99" s="16">
        <f>(CD99+CE99)/(BY99+BZ99)-1</f>
        <v>0.3760999999999999</v>
      </c>
      <c r="CH99" s="417" t="s">
        <v>384</v>
      </c>
      <c r="CI99" s="418"/>
      <c r="CJ99" s="418"/>
      <c r="CK99" s="418"/>
      <c r="CL99" s="418"/>
      <c r="CM99" s="418"/>
      <c r="CN99" s="418"/>
      <c r="CO99" s="419"/>
      <c r="CQ99" s="195">
        <v>9.75</v>
      </c>
      <c r="CR99" s="195">
        <v>14.5</v>
      </c>
      <c r="CS99" s="195">
        <v>13.162500000000001</v>
      </c>
      <c r="CT99" s="195">
        <v>19.575000000000003</v>
      </c>
      <c r="CU99" s="194">
        <v>0.35</v>
      </c>
      <c r="CW99" s="293">
        <v>15</v>
      </c>
      <c r="CX99" s="293">
        <v>19</v>
      </c>
      <c r="CY99" s="293">
        <f>CW99*1.32</f>
        <v>19.8</v>
      </c>
      <c r="CZ99" s="293">
        <f>CX99*1.32</f>
        <v>25.080000000000002</v>
      </c>
      <c r="DA99" s="194">
        <f>((CY99+CZ99)/(CW99+CX99)-1)</f>
        <v>0.32000000000000006</v>
      </c>
      <c r="DB99" s="293">
        <f>CY99-(CY99*0.05)</f>
        <v>18.810000000000002</v>
      </c>
      <c r="DC99" s="293">
        <f>CZ99-(CZ99*0.05)</f>
        <v>23.826</v>
      </c>
      <c r="DD99" s="194">
        <f>(DB99+DC99)/(CW99+CX99)-1</f>
        <v>0.254</v>
      </c>
    </row>
  </sheetData>
  <sheetProtection/>
  <mergeCells count="559">
    <mergeCell ref="AX98:BE98"/>
    <mergeCell ref="CH98:CO98"/>
    <mergeCell ref="AX99:BE99"/>
    <mergeCell ref="CH99:CO99"/>
    <mergeCell ref="AX38:BE38"/>
    <mergeCell ref="AX48:BE48"/>
    <mergeCell ref="BG97:BK97"/>
    <mergeCell ref="BP97:BT97"/>
    <mergeCell ref="BY97:CC97"/>
    <mergeCell ref="CH97:CL97"/>
    <mergeCell ref="CQ97:CU97"/>
    <mergeCell ref="CW97:DD97"/>
    <mergeCell ref="C97:G97"/>
    <mergeCell ref="I97:M97"/>
    <mergeCell ref="R97:V97"/>
    <mergeCell ref="AA97:AE97"/>
    <mergeCell ref="AF97:AJ97"/>
    <mergeCell ref="AO97:AS97"/>
    <mergeCell ref="CQ94:CU94"/>
    <mergeCell ref="CW94:DD94"/>
    <mergeCell ref="I95:P95"/>
    <mergeCell ref="R95:Y95"/>
    <mergeCell ref="AO95:AV95"/>
    <mergeCell ref="AX95:BE95"/>
    <mergeCell ref="BG95:BN95"/>
    <mergeCell ref="BP95:BW95"/>
    <mergeCell ref="BY95:CF95"/>
    <mergeCell ref="AK94:AM94"/>
    <mergeCell ref="BG94:BN94"/>
    <mergeCell ref="BP94:BW94"/>
    <mergeCell ref="BY94:CF94"/>
    <mergeCell ref="CH94:CO94"/>
    <mergeCell ref="AO85:AV85"/>
    <mergeCell ref="BP85:BW85"/>
    <mergeCell ref="BY85:CF85"/>
    <mergeCell ref="BG88:BN88"/>
    <mergeCell ref="AX89:BE89"/>
    <mergeCell ref="AX85:BE85"/>
    <mergeCell ref="CW85:DD85"/>
    <mergeCell ref="C94:G94"/>
    <mergeCell ref="I94:P94"/>
    <mergeCell ref="R94:Y94"/>
    <mergeCell ref="AA94:AE94"/>
    <mergeCell ref="AF94:AJ94"/>
    <mergeCell ref="AX87:BE87"/>
    <mergeCell ref="BG87:BN87"/>
    <mergeCell ref="AX88:BE88"/>
    <mergeCell ref="AO94:AV94"/>
    <mergeCell ref="BP81:BW81"/>
    <mergeCell ref="BY81:CF81"/>
    <mergeCell ref="CQ81:CU81"/>
    <mergeCell ref="CW81:DD81"/>
    <mergeCell ref="C85:G85"/>
    <mergeCell ref="I85:P85"/>
    <mergeCell ref="R85:Y85"/>
    <mergeCell ref="AA85:AE85"/>
    <mergeCell ref="AF85:AJ85"/>
    <mergeCell ref="CQ85:CU85"/>
    <mergeCell ref="C81:G81"/>
    <mergeCell ref="I81:P81"/>
    <mergeCell ref="R81:Y81"/>
    <mergeCell ref="AA81:AE81"/>
    <mergeCell ref="AF81:AJ81"/>
    <mergeCell ref="AK81:AM81"/>
    <mergeCell ref="CW73:DD73"/>
    <mergeCell ref="AO74:AV74"/>
    <mergeCell ref="AX74:BE74"/>
    <mergeCell ref="CQ74:CU74"/>
    <mergeCell ref="CW74:DD74"/>
    <mergeCell ref="BG75:BN75"/>
    <mergeCell ref="AX73:BE73"/>
    <mergeCell ref="CQ64:CU64"/>
    <mergeCell ref="CQ61:CU61"/>
    <mergeCell ref="AO63:AV63"/>
    <mergeCell ref="AX63:BE63"/>
    <mergeCell ref="CQ63:CU63"/>
    <mergeCell ref="CQ73:CU73"/>
    <mergeCell ref="AO70:AV70"/>
    <mergeCell ref="AX70:BE70"/>
    <mergeCell ref="AO72:AV72"/>
    <mergeCell ref="AO73:AV73"/>
    <mergeCell ref="C61:G61"/>
    <mergeCell ref="I61:M61"/>
    <mergeCell ref="R61:V61"/>
    <mergeCell ref="AA61:AE61"/>
    <mergeCell ref="AF61:AJ61"/>
    <mergeCell ref="AK61:AM61"/>
    <mergeCell ref="CH58:CL58"/>
    <mergeCell ref="CQ58:CU58"/>
    <mergeCell ref="CW58:DD58"/>
    <mergeCell ref="AX59:BE59"/>
    <mergeCell ref="BG59:BN59"/>
    <mergeCell ref="BP58:BT58"/>
    <mergeCell ref="BG58:BK58"/>
    <mergeCell ref="C58:G58"/>
    <mergeCell ref="I58:M58"/>
    <mergeCell ref="R58:V58"/>
    <mergeCell ref="AA58:AE58"/>
    <mergeCell ref="AF58:AJ58"/>
    <mergeCell ref="BY58:CC58"/>
    <mergeCell ref="BG51:BN51"/>
    <mergeCell ref="BY51:CF51"/>
    <mergeCell ref="AX47:BE47"/>
    <mergeCell ref="I55:P55"/>
    <mergeCell ref="AA55:AJ55"/>
    <mergeCell ref="AO55:AV55"/>
    <mergeCell ref="BG55:BN55"/>
    <mergeCell ref="BP55:BW55"/>
    <mergeCell ref="CW44:DD44"/>
    <mergeCell ref="BG26:BN26"/>
    <mergeCell ref="BP26:BW26"/>
    <mergeCell ref="AO46:AV46"/>
    <mergeCell ref="BG46:BN46"/>
    <mergeCell ref="BP46:BW46"/>
    <mergeCell ref="BY43:CC43"/>
    <mergeCell ref="CH43:CL43"/>
    <mergeCell ref="I44:P44"/>
    <mergeCell ref="AO44:AV44"/>
    <mergeCell ref="BG44:BN44"/>
    <mergeCell ref="BP44:BW44"/>
    <mergeCell ref="CW18:DD18"/>
    <mergeCell ref="CH23:CO23"/>
    <mergeCell ref="CQ23:CT23"/>
    <mergeCell ref="BY23:CF23"/>
    <mergeCell ref="CW23:DD23"/>
    <mergeCell ref="CH24:CO24"/>
    <mergeCell ref="CH20:CO20"/>
    <mergeCell ref="CQ20:CT20"/>
    <mergeCell ref="CW20:DD20"/>
    <mergeCell ref="CW24:DD24"/>
    <mergeCell ref="R15:Y15"/>
    <mergeCell ref="AA15:AM15"/>
    <mergeCell ref="AO15:AV15"/>
    <mergeCell ref="AX15:BE15"/>
    <mergeCell ref="BG15:BN15"/>
    <mergeCell ref="CH26:CO26"/>
    <mergeCell ref="R26:Y26"/>
    <mergeCell ref="AA26:AM26"/>
    <mergeCell ref="AO26:AV26"/>
    <mergeCell ref="AX26:BE26"/>
    <mergeCell ref="BP15:BW15"/>
    <mergeCell ref="CQ25:CT25"/>
    <mergeCell ref="BY15:CF15"/>
    <mergeCell ref="CQ15:CT15"/>
    <mergeCell ref="BY21:CF21"/>
    <mergeCell ref="CH21:CO21"/>
    <mergeCell ref="BP20:BW20"/>
    <mergeCell ref="BY20:CF20"/>
    <mergeCell ref="BP54:BW54"/>
    <mergeCell ref="CW15:DD15"/>
    <mergeCell ref="BP19:BW19"/>
    <mergeCell ref="CW71:DD71"/>
    <mergeCell ref="AX54:BE54"/>
    <mergeCell ref="AX55:BE55"/>
    <mergeCell ref="AX45:BE45"/>
    <mergeCell ref="AX49:BE49"/>
    <mergeCell ref="AX51:BE51"/>
    <mergeCell ref="AX52:BE52"/>
    <mergeCell ref="AX27:BB27"/>
    <mergeCell ref="BG27:BK27"/>
    <mergeCell ref="BP27:BT27"/>
    <mergeCell ref="AX50:BE50"/>
    <mergeCell ref="AX44:BE44"/>
    <mergeCell ref="BP43:BT43"/>
    <mergeCell ref="AX46:BE46"/>
    <mergeCell ref="C43:G43"/>
    <mergeCell ref="I43:M43"/>
    <mergeCell ref="R43:V43"/>
    <mergeCell ref="AA43:AE43"/>
    <mergeCell ref="AF43:AJ43"/>
    <mergeCell ref="I23:P23"/>
    <mergeCell ref="R23:Y23"/>
    <mergeCell ref="I24:P24"/>
    <mergeCell ref="R24:Y24"/>
    <mergeCell ref="C27:G27"/>
    <mergeCell ref="I21:P21"/>
    <mergeCell ref="R21:Y21"/>
    <mergeCell ref="I27:M27"/>
    <mergeCell ref="R27:V27"/>
    <mergeCell ref="I25:P25"/>
    <mergeCell ref="R25:Y25"/>
    <mergeCell ref="I26:P26"/>
    <mergeCell ref="I22:P22"/>
    <mergeCell ref="R22:Y22"/>
    <mergeCell ref="AA21:AM21"/>
    <mergeCell ref="AO21:AV21"/>
    <mergeCell ref="AX21:BE21"/>
    <mergeCell ref="BG21:BN21"/>
    <mergeCell ref="AA22:AM22"/>
    <mergeCell ref="AO22:AV22"/>
    <mergeCell ref="AX22:BE22"/>
    <mergeCell ref="BG22:BN22"/>
    <mergeCell ref="I20:P20"/>
    <mergeCell ref="R20:Y20"/>
    <mergeCell ref="AA20:AM20"/>
    <mergeCell ref="AO20:AV20"/>
    <mergeCell ref="AX20:BE20"/>
    <mergeCell ref="BG20:BN20"/>
    <mergeCell ref="I19:P19"/>
    <mergeCell ref="R19:Y19"/>
    <mergeCell ref="BY19:CF19"/>
    <mergeCell ref="CH19:CO19"/>
    <mergeCell ref="CQ19:CT19"/>
    <mergeCell ref="CW19:DD19"/>
    <mergeCell ref="AA19:AM19"/>
    <mergeCell ref="AO19:AV19"/>
    <mergeCell ref="AX19:BE19"/>
    <mergeCell ref="BG19:BN19"/>
    <mergeCell ref="CW14:DD14"/>
    <mergeCell ref="CH15:CO15"/>
    <mergeCell ref="CH16:CO16"/>
    <mergeCell ref="I18:P18"/>
    <mergeCell ref="R18:Y18"/>
    <mergeCell ref="AA18:AM18"/>
    <mergeCell ref="AO18:AV18"/>
    <mergeCell ref="AX18:BE18"/>
    <mergeCell ref="BG18:BN18"/>
    <mergeCell ref="I15:P15"/>
    <mergeCell ref="I13:P13"/>
    <mergeCell ref="R13:Y13"/>
    <mergeCell ref="CW13:DD13"/>
    <mergeCell ref="I14:P14"/>
    <mergeCell ref="R14:Y14"/>
    <mergeCell ref="AA14:AM14"/>
    <mergeCell ref="AO14:AV14"/>
    <mergeCell ref="AX14:BE14"/>
    <mergeCell ref="BG14:BN14"/>
    <mergeCell ref="BP14:BW14"/>
    <mergeCell ref="I12:P12"/>
    <mergeCell ref="R12:Y12"/>
    <mergeCell ref="I7:P7"/>
    <mergeCell ref="R7:Y7"/>
    <mergeCell ref="I8:P8"/>
    <mergeCell ref="R8:Y8"/>
    <mergeCell ref="I9:P9"/>
    <mergeCell ref="R9:Y9"/>
    <mergeCell ref="K5:M5"/>
    <mergeCell ref="I11:P11"/>
    <mergeCell ref="R11:Y11"/>
    <mergeCell ref="AQ5:AS5"/>
    <mergeCell ref="AA11:AM11"/>
    <mergeCell ref="AK5:AM5"/>
    <mergeCell ref="AA10:AM10"/>
    <mergeCell ref="AT5:AV5"/>
    <mergeCell ref="C6:G6"/>
    <mergeCell ref="I6:M6"/>
    <mergeCell ref="R6:V6"/>
    <mergeCell ref="AA6:AE6"/>
    <mergeCell ref="N5:P5"/>
    <mergeCell ref="T5:V5"/>
    <mergeCell ref="AA5:AE5"/>
    <mergeCell ref="AF5:AJ5"/>
    <mergeCell ref="W5:Y5"/>
    <mergeCell ref="W2:X2"/>
    <mergeCell ref="BB2:BB4"/>
    <mergeCell ref="BC2:BD2"/>
    <mergeCell ref="BN2:BN4"/>
    <mergeCell ref="BP2:BS2"/>
    <mergeCell ref="BT2:BT4"/>
    <mergeCell ref="BE2:BE4"/>
    <mergeCell ref="BG2:BJ2"/>
    <mergeCell ref="T3:U3"/>
    <mergeCell ref="AF3:AG3"/>
    <mergeCell ref="AX3:AY3"/>
    <mergeCell ref="AO3:AP3"/>
    <mergeCell ref="BL2:BM2"/>
    <mergeCell ref="CH3:CI3"/>
    <mergeCell ref="BK2:BK4"/>
    <mergeCell ref="BW2:BW4"/>
    <mergeCell ref="BY2:CB2"/>
    <mergeCell ref="BU3:BV3"/>
    <mergeCell ref="AA1:AM1"/>
    <mergeCell ref="AO1:AV1"/>
    <mergeCell ref="E3:F3"/>
    <mergeCell ref="BG3:BH3"/>
    <mergeCell ref="N2:O2"/>
    <mergeCell ref="P2:P4"/>
    <mergeCell ref="R2:U2"/>
    <mergeCell ref="V2:V4"/>
    <mergeCell ref="N3:O3"/>
    <mergeCell ref="R3:S3"/>
    <mergeCell ref="C1:G1"/>
    <mergeCell ref="C2:F2"/>
    <mergeCell ref="Y2:Y4"/>
    <mergeCell ref="W3:X3"/>
    <mergeCell ref="R1:Y1"/>
    <mergeCell ref="BY3:BZ3"/>
    <mergeCell ref="AA2:AD2"/>
    <mergeCell ref="AE2:AE4"/>
    <mergeCell ref="AA3:AB3"/>
    <mergeCell ref="AC3:AD3"/>
    <mergeCell ref="G2:G4"/>
    <mergeCell ref="C3:D3"/>
    <mergeCell ref="I1:P1"/>
    <mergeCell ref="I10:P10"/>
    <mergeCell ref="R10:Y10"/>
    <mergeCell ref="A2:A4"/>
    <mergeCell ref="I2:L2"/>
    <mergeCell ref="M2:M4"/>
    <mergeCell ref="I3:J3"/>
    <mergeCell ref="K3:L3"/>
    <mergeCell ref="AX1:BE1"/>
    <mergeCell ref="BG1:BN1"/>
    <mergeCell ref="BP1:BW1"/>
    <mergeCell ref="BY1:CF1"/>
    <mergeCell ref="CH1:CO1"/>
    <mergeCell ref="CQ1:CU1"/>
    <mergeCell ref="CW1:DD1"/>
    <mergeCell ref="AF2:AI2"/>
    <mergeCell ref="AJ2:AJ4"/>
    <mergeCell ref="AK2:AL2"/>
    <mergeCell ref="AM2:AM4"/>
    <mergeCell ref="AO2:AR2"/>
    <mergeCell ref="AS2:AS4"/>
    <mergeCell ref="AT2:AU2"/>
    <mergeCell ref="AV2:AV4"/>
    <mergeCell ref="AX2:BA2"/>
    <mergeCell ref="CA3:CB3"/>
    <mergeCell ref="BP3:BQ3"/>
    <mergeCell ref="CC2:CC4"/>
    <mergeCell ref="CD2:CE2"/>
    <mergeCell ref="CF2:CF4"/>
    <mergeCell ref="CH2:CK2"/>
    <mergeCell ref="BU2:BV2"/>
    <mergeCell ref="CL2:CL4"/>
    <mergeCell ref="CM2:CN2"/>
    <mergeCell ref="CD3:CE3"/>
    <mergeCell ref="CJ3:CK3"/>
    <mergeCell ref="CM3:CN3"/>
    <mergeCell ref="CO2:CO4"/>
    <mergeCell ref="CQ2:CT2"/>
    <mergeCell ref="CU2:CU4"/>
    <mergeCell ref="CW2:CZ2"/>
    <mergeCell ref="DA2:DA4"/>
    <mergeCell ref="DB2:DC2"/>
    <mergeCell ref="CQ3:CR3"/>
    <mergeCell ref="CS3:CT3"/>
    <mergeCell ref="CY3:CZ3"/>
    <mergeCell ref="DB3:DC3"/>
    <mergeCell ref="CW3:CX3"/>
    <mergeCell ref="DD2:DD4"/>
    <mergeCell ref="AH3:AI3"/>
    <mergeCell ref="AK3:AL3"/>
    <mergeCell ref="AQ3:AR3"/>
    <mergeCell ref="AT3:AU3"/>
    <mergeCell ref="AZ3:BA3"/>
    <mergeCell ref="BC3:BD3"/>
    <mergeCell ref="BI3:BJ3"/>
    <mergeCell ref="BL3:BM3"/>
    <mergeCell ref="BR3:BS3"/>
    <mergeCell ref="BR5:BT5"/>
    <mergeCell ref="BU5:BW5"/>
    <mergeCell ref="CA5:CC5"/>
    <mergeCell ref="CD5:CF5"/>
    <mergeCell ref="BL5:BN5"/>
    <mergeCell ref="BC5:BE5"/>
    <mergeCell ref="BI5:BK5"/>
    <mergeCell ref="CH7:CO7"/>
    <mergeCell ref="CJ5:CL5"/>
    <mergeCell ref="CM5:CO5"/>
    <mergeCell ref="CQ5:CU5"/>
    <mergeCell ref="AF6:AJ6"/>
    <mergeCell ref="AO6:AS6"/>
    <mergeCell ref="AX6:BB6"/>
    <mergeCell ref="BG6:BK6"/>
    <mergeCell ref="BP6:BT6"/>
    <mergeCell ref="AZ5:BB5"/>
    <mergeCell ref="CQ8:CT8"/>
    <mergeCell ref="BY6:CC6"/>
    <mergeCell ref="CH6:CL6"/>
    <mergeCell ref="CQ6:CU6"/>
    <mergeCell ref="AA7:AM7"/>
    <mergeCell ref="AO7:AV7"/>
    <mergeCell ref="AX7:BE7"/>
    <mergeCell ref="BG7:BN7"/>
    <mergeCell ref="BP7:BW7"/>
    <mergeCell ref="BY7:CF7"/>
    <mergeCell ref="CW9:DD9"/>
    <mergeCell ref="CQ7:CT7"/>
    <mergeCell ref="CW7:DD7"/>
    <mergeCell ref="AA8:AM8"/>
    <mergeCell ref="AO8:AV8"/>
    <mergeCell ref="AX8:BE8"/>
    <mergeCell ref="BG8:BN8"/>
    <mergeCell ref="BP8:BW8"/>
    <mergeCell ref="BY8:CF8"/>
    <mergeCell ref="CH8:CO8"/>
    <mergeCell ref="CH10:CO10"/>
    <mergeCell ref="CW8:DD8"/>
    <mergeCell ref="AA9:AM9"/>
    <mergeCell ref="AO9:AV9"/>
    <mergeCell ref="AX9:BE9"/>
    <mergeCell ref="BG9:BN9"/>
    <mergeCell ref="BP9:BW9"/>
    <mergeCell ref="BY9:CF9"/>
    <mergeCell ref="CH9:CO9"/>
    <mergeCell ref="CQ9:CT9"/>
    <mergeCell ref="CW10:DD10"/>
    <mergeCell ref="AO11:AV11"/>
    <mergeCell ref="AX11:BE11"/>
    <mergeCell ref="BG11:BN11"/>
    <mergeCell ref="BP11:BW11"/>
    <mergeCell ref="BY11:CF11"/>
    <mergeCell ref="CH11:CO11"/>
    <mergeCell ref="CQ11:CT11"/>
    <mergeCell ref="CW11:DD11"/>
    <mergeCell ref="AO10:AV10"/>
    <mergeCell ref="AO12:AV12"/>
    <mergeCell ref="AX12:BE12"/>
    <mergeCell ref="BG12:BN12"/>
    <mergeCell ref="BP12:BW12"/>
    <mergeCell ref="BY12:CF12"/>
    <mergeCell ref="CQ10:CT10"/>
    <mergeCell ref="AX10:BE10"/>
    <mergeCell ref="BG10:BN10"/>
    <mergeCell ref="BP10:BW10"/>
    <mergeCell ref="BY10:CF10"/>
    <mergeCell ref="CW12:DD12"/>
    <mergeCell ref="AA13:AM13"/>
    <mergeCell ref="AO13:AV13"/>
    <mergeCell ref="AX13:BE13"/>
    <mergeCell ref="BG13:BN13"/>
    <mergeCell ref="BP13:BW13"/>
    <mergeCell ref="BY13:CF13"/>
    <mergeCell ref="CH13:CO13"/>
    <mergeCell ref="CQ13:CT13"/>
    <mergeCell ref="AA12:AM12"/>
    <mergeCell ref="CQ12:CT12"/>
    <mergeCell ref="CH17:CO17"/>
    <mergeCell ref="BP18:BW18"/>
    <mergeCell ref="BY18:CF18"/>
    <mergeCell ref="CH18:CO18"/>
    <mergeCell ref="CQ18:CT18"/>
    <mergeCell ref="BY14:CF14"/>
    <mergeCell ref="CH14:CO14"/>
    <mergeCell ref="CH12:CO12"/>
    <mergeCell ref="CQ14:CT14"/>
    <mergeCell ref="BP21:BW21"/>
    <mergeCell ref="CQ21:CT21"/>
    <mergeCell ref="CW21:DD21"/>
    <mergeCell ref="BP22:BW22"/>
    <mergeCell ref="BY22:CF22"/>
    <mergeCell ref="CH22:CO22"/>
    <mergeCell ref="CQ22:CT22"/>
    <mergeCell ref="CW22:DD22"/>
    <mergeCell ref="AA23:AM23"/>
    <mergeCell ref="AO23:AV23"/>
    <mergeCell ref="AX23:BE23"/>
    <mergeCell ref="BG23:BN23"/>
    <mergeCell ref="BP23:BW23"/>
    <mergeCell ref="AA25:AM25"/>
    <mergeCell ref="AA24:AM24"/>
    <mergeCell ref="AO24:AV24"/>
    <mergeCell ref="AX24:BE24"/>
    <mergeCell ref="BG24:BN24"/>
    <mergeCell ref="BP24:BW24"/>
    <mergeCell ref="BP25:BW25"/>
    <mergeCell ref="AO25:AV25"/>
    <mergeCell ref="AX25:BE25"/>
    <mergeCell ref="BG25:BN25"/>
    <mergeCell ref="CQ24:CT24"/>
    <mergeCell ref="BY25:CF25"/>
    <mergeCell ref="CH25:CO25"/>
    <mergeCell ref="BY27:CC27"/>
    <mergeCell ref="CH27:CL27"/>
    <mergeCell ref="CQ27:CU27"/>
    <mergeCell ref="BY24:CF24"/>
    <mergeCell ref="CW27:DD27"/>
    <mergeCell ref="CQ26:CT26"/>
    <mergeCell ref="CW26:DD26"/>
    <mergeCell ref="BY26:CF26"/>
    <mergeCell ref="CW25:DD25"/>
    <mergeCell ref="CW43:DD43"/>
    <mergeCell ref="CQ43:CU43"/>
    <mergeCell ref="AX53:BE53"/>
    <mergeCell ref="BG39:BN39"/>
    <mergeCell ref="BG40:BN40"/>
    <mergeCell ref="AA27:AE27"/>
    <mergeCell ref="BG31:BN31"/>
    <mergeCell ref="BG33:BN33"/>
    <mergeCell ref="BG34:BN34"/>
    <mergeCell ref="AF27:AJ27"/>
    <mergeCell ref="BG60:BN60"/>
    <mergeCell ref="BG41:BN41"/>
    <mergeCell ref="BG42:BN42"/>
    <mergeCell ref="AO43:AV43"/>
    <mergeCell ref="AX43:BB43"/>
    <mergeCell ref="BG43:BK43"/>
    <mergeCell ref="AX57:BE57"/>
    <mergeCell ref="AX56:BE56"/>
    <mergeCell ref="AX58:BB58"/>
    <mergeCell ref="BG54:BN54"/>
    <mergeCell ref="AO58:AV58"/>
    <mergeCell ref="AO64:AV64"/>
    <mergeCell ref="AX64:BE64"/>
    <mergeCell ref="AO67:AV67"/>
    <mergeCell ref="AX67:BE67"/>
    <mergeCell ref="AO69:AV69"/>
    <mergeCell ref="AX69:BE69"/>
    <mergeCell ref="AO68:AV68"/>
    <mergeCell ref="AX68:BE68"/>
    <mergeCell ref="AX60:BE60"/>
    <mergeCell ref="BG85:BN85"/>
    <mergeCell ref="AO71:AV71"/>
    <mergeCell ref="AX71:BE71"/>
    <mergeCell ref="BG80:BN80"/>
    <mergeCell ref="AO81:AV81"/>
    <mergeCell ref="AX81:BE81"/>
    <mergeCell ref="BG81:BN81"/>
    <mergeCell ref="CW61:DD61"/>
    <mergeCell ref="AO62:AV62"/>
    <mergeCell ref="AX62:BE62"/>
    <mergeCell ref="CQ62:CU62"/>
    <mergeCell ref="CW62:DD62"/>
    <mergeCell ref="AX61:BB61"/>
    <mergeCell ref="BG61:BK61"/>
    <mergeCell ref="BP61:BT61"/>
    <mergeCell ref="BY61:CC61"/>
    <mergeCell ref="CH61:CL61"/>
    <mergeCell ref="CQ67:CU67"/>
    <mergeCell ref="CW67:DD67"/>
    <mergeCell ref="CQ69:CU69"/>
    <mergeCell ref="CW69:DD69"/>
    <mergeCell ref="CW63:DD63"/>
    <mergeCell ref="AO65:AV65"/>
    <mergeCell ref="AX65:BE65"/>
    <mergeCell ref="CQ65:CU65"/>
    <mergeCell ref="CW65:DD65"/>
    <mergeCell ref="CW64:DD64"/>
    <mergeCell ref="CW70:DD70"/>
    <mergeCell ref="CQ72:CU72"/>
    <mergeCell ref="CW72:DD72"/>
    <mergeCell ref="AX86:BE86"/>
    <mergeCell ref="BG86:BN86"/>
    <mergeCell ref="CQ68:CU68"/>
    <mergeCell ref="CW68:DD68"/>
    <mergeCell ref="BG79:BN79"/>
    <mergeCell ref="AX72:BE72"/>
    <mergeCell ref="CQ71:CU71"/>
    <mergeCell ref="C95:G95"/>
    <mergeCell ref="AA95:AE95"/>
    <mergeCell ref="AF95:AJ95"/>
    <mergeCell ref="CQ95:CU95"/>
    <mergeCell ref="BG89:BN89"/>
    <mergeCell ref="AX90:BE90"/>
    <mergeCell ref="BG90:BN90"/>
    <mergeCell ref="AX91:BE91"/>
    <mergeCell ref="BG91:BN91"/>
    <mergeCell ref="AX93:BE93"/>
    <mergeCell ref="CW5:DD5"/>
    <mergeCell ref="CY6:DA6"/>
    <mergeCell ref="DB6:DD6"/>
    <mergeCell ref="AX96:BE96"/>
    <mergeCell ref="AX94:BE94"/>
    <mergeCell ref="CW95:DD95"/>
    <mergeCell ref="BG93:BN93"/>
    <mergeCell ref="AX92:BE92"/>
    <mergeCell ref="BG92:BN92"/>
    <mergeCell ref="CQ70:CU70"/>
  </mergeCells>
  <printOptions/>
  <pageMargins left="0.7" right="0.7" top="0.75" bottom="0.75" header="0.3" footer="0.3"/>
  <pageSetup fitToWidth="0" fitToHeight="1" horizontalDpi="600" verticalDpi="600" orientation="portrait" scale="46" r:id="rId1"/>
  <headerFooter>
    <oddFooter>&amp;RGSS16112-TEMP_EMPL
Pricing Spreadsheet 23</oddFooter>
  </headerFooter>
  <colBreaks count="10" manualBreakCount="10">
    <brk id="7" max="65535" man="1"/>
    <brk id="16" max="65535" man="1"/>
    <brk id="25" max="65535" man="1"/>
    <brk id="39" max="65535" man="1"/>
    <brk id="48" max="65535" man="1"/>
    <brk id="57" max="65535" man="1"/>
    <brk id="66" max="65535" man="1"/>
    <brk id="75" max="65535" man="1"/>
    <brk id="84" max="65535" man="1"/>
    <brk id="9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McCarty, Courtney (OMB)</cp:lastModifiedBy>
  <cp:lastPrinted>2019-05-20T17:04:20Z</cp:lastPrinted>
  <dcterms:created xsi:type="dcterms:W3CDTF">2010-10-22T15:23:43Z</dcterms:created>
  <dcterms:modified xsi:type="dcterms:W3CDTF">2020-02-05T16:06:30Z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